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855" windowHeight="5850" activeTab="0"/>
  </bookViews>
  <sheets>
    <sheet name="Rekapitulace stavby" sheetId="1" r:id="rId1"/>
    <sheet name="20-080-1 - Rekonstrukce d..." sheetId="2" r:id="rId2"/>
    <sheet name="20-080-2 - Ústřední etážo..." sheetId="3" r:id="rId3"/>
  </sheets>
  <definedNames>
    <definedName name="_xlnm._FilterDatabase" localSheetId="1" hidden="1">'20-080-1 - Rekonstrukce d...'!$C$145:$K$325</definedName>
    <definedName name="_xlnm._FilterDatabase" localSheetId="2" hidden="1">'20-080-2 - Ústřední etážo...'!$C$152:$K$358</definedName>
    <definedName name="_xlnm.Print_Area" localSheetId="1">'20-080-1 - Rekonstrukce d...'!$C$4:$J$76,'20-080-1 - Rekonstrukce d...'!$C$82:$J$127,'20-080-1 - Rekonstrukce d...'!$C$133:$K$325</definedName>
    <definedName name="_xlnm.Print_Area" localSheetId="2">'20-080-2 - Ústřední etážo...'!$C$4:$J$76,'20-080-2 - Ústřední etážo...'!$C$82:$J$134,'20-080-2 - Ústřední etážo...'!$C$140:$K$358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'20-080-1 - Rekonstrukce d...'!$145:$145</definedName>
    <definedName name="_xlnm.Print_Titles" localSheetId="2">'20-080-2 - Ústřední etážo...'!$152:$152</definedName>
  </definedNames>
  <calcPr calcId="162913"/>
</workbook>
</file>

<file path=xl/sharedStrings.xml><?xml version="1.0" encoding="utf-8"?>
<sst xmlns="http://schemas.openxmlformats.org/spreadsheetml/2006/main" count="5307" uniqueCount="910">
  <si>
    <t>Export Komplet</t>
  </si>
  <si>
    <t/>
  </si>
  <si>
    <t>2.0</t>
  </si>
  <si>
    <t>False</t>
  </si>
  <si>
    <t>{da921a4b-e710-45cc-8269-b6fe5d446579}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</si>
  <si>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</si>
  <si>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</si>
  <si>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</si>
  <si>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</si>
  <si>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</si>
  <si>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</si>
  <si>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</si>
  <si>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</si>
  <si>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</si>
  <si>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20-080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</si>
  <si>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</si>
  <si>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</si>
  <si>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Na Hradbách 93 - PD domovní plynovod a ústřední etážové vytápění RD</t>
  </si>
  <si>
    <t>0,1</t>
  </si>
  <si>
    <t>KSO:</t>
  </si>
  <si>
    <t>CC-CZ:</t>
  </si>
  <si>
    <t>1</t>
  </si>
  <si>
    <t>Místo:</t>
  </si>
  <si>
    <t>280 02 Kolín I, ul. Na Hradbách čp. 93</t>
  </si>
  <si>
    <t>Datum:</t>
  </si>
  <si>
    <t>4. 8. 2020</t>
  </si>
  <si>
    <t>10</t>
  </si>
  <si>
    <t>100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</si>
  <si>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</si>
  <si>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</si>
  <si>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</si>
  <si>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</si>
  <si>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</si>
  <si>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</si>
  <si>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</si>
  <si>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 xml:space="preserve">Ing. Stanislav Bělka 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</si>
  <si>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</si>
  <si>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</si>
  <si>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</si>
  <si>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</si>
  <si>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</si>
  <si>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</si>
  <si>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</si>
  <si>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</si>
  <si>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</si>
  <si>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</si>
  <si>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</si>
  <si>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</si>
  <si>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</si>
  <si>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</si>
  <si>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</si>
  <si>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</si>
  <si>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</si>
  <si>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</si>
  <si>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</si>
  <si>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</si>
  <si>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</si>
  <si>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</si>
  <si>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</si>
  <si>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</si>
  <si>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</si>
  <si>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</si>
  <si>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</si>
  <si>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</si>
  <si>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</si>
  <si>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</si>
  <si>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</si>
  <si>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</si>
  <si>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</si>
  <si>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</si>
  <si>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</si>
  <si>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</si>
  <si>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</si>
  <si>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</si>
  <si>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</si>
  <si>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</si>
  <si>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</si>
  <si>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</si>
  <si>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</si>
  <si>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</si>
  <si>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</si>
  <si>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</si>
  <si>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</si>
  <si>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20-080-1</t>
  </si>
  <si>
    <t>Rekonstrukce domovního plynovodu</t>
  </si>
  <si>
    <t>STA</t>
  </si>
  <si>
    <t>{02e624ad-1277-481d-9ee4-2a700a678fb9}</t>
  </si>
  <si>
    <t>20-080-2</t>
  </si>
  <si>
    <t>Ústřední etážové vytápění</t>
  </si>
  <si>
    <t>{4204b29d-d4d3-43b1-b55a-d90743a59cc8}</t>
  </si>
  <si>
    <t>KRYCÍ LIST SOUPISU PRACÍ</t>
  </si>
  <si>
    <t>Objekt:</t>
  </si>
  <si>
    <t>20-080-1 - Rekonstrukce domovního plynovodu</t>
  </si>
  <si>
    <t>REKAPITULACE ČLENĚNÍ SOUPISU PRACÍ</t>
  </si>
  <si>
    <t>Kód dílu - Popis</t>
  </si>
  <si>
    <t>Cena celkem [CZK]</t>
  </si>
  <si>
    <t>Náklady ze soupisu prací</t>
  </si>
  <si>
    <t>-1</t>
  </si>
  <si>
    <t>PSV - Práce a dodávky PSV</t>
  </si>
  <si>
    <t xml:space="preserve">    1NP - 1.NP</t>
  </si>
  <si>
    <t xml:space="preserve">      1NP_7 - Byt č. 7</t>
  </si>
  <si>
    <t xml:space="preserve">        723_D - Demontáž - vnitřní plynovod</t>
  </si>
  <si>
    <t xml:space="preserve">        723 - Zdravotechnika - vnitřní plynovod</t>
  </si>
  <si>
    <t xml:space="preserve">      1NP_1 - Byt č. 1</t>
  </si>
  <si>
    <t xml:space="preserve">      1NP_O - Obchod</t>
  </si>
  <si>
    <t xml:space="preserve">    2NP - 2.NP</t>
  </si>
  <si>
    <t xml:space="preserve">      2NP_2 - Byt č. 2</t>
  </si>
  <si>
    <t xml:space="preserve">      2NP_3 - Byt č. 3</t>
  </si>
  <si>
    <t xml:space="preserve">      2NP_8 - Byt č. 8</t>
  </si>
  <si>
    <t xml:space="preserve">    3NP - 3.NP</t>
  </si>
  <si>
    <t xml:space="preserve">      3NP_4 - Byt č. 4 - beze změn</t>
  </si>
  <si>
    <t xml:space="preserve">      3NP_5 - Byt č. 5</t>
  </si>
  <si>
    <t xml:space="preserve">      3NP_6 - Byt č. 6</t>
  </si>
  <si>
    <t xml:space="preserve">    OST - Ostatní</t>
  </si>
  <si>
    <t>VP -   Vícepráce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</si>
  <si>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</si>
  <si>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</si>
  <si>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</si>
  <si>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</si>
  <si>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</si>
  <si>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</si>
  <si>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</si>
  <si>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</si>
  <si>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</si>
  <si>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</si>
  <si>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</si>
  <si>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</si>
  <si>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</si>
  <si>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</si>
  <si>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</si>
  <si>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2</t>
  </si>
  <si>
    <t>ROZPOCET</t>
  </si>
  <si>
    <t>1NP</t>
  </si>
  <si>
    <t>1.NP</t>
  </si>
  <si>
    <t>1NP_7</t>
  </si>
  <si>
    <t>Byt č. 7</t>
  </si>
  <si>
    <t>723_D</t>
  </si>
  <si>
    <t>Demontáž - vnitřní plynovod</t>
  </si>
  <si>
    <t>3</t>
  </si>
  <si>
    <t>163</t>
  </si>
  <si>
    <t>K</t>
  </si>
  <si>
    <t>725650805</t>
  </si>
  <si>
    <t>Demontáž těleso otopných plynových podokenních (waw)</t>
  </si>
  <si>
    <t>soubor</t>
  </si>
  <si>
    <t>16</t>
  </si>
  <si>
    <t>4</t>
  </si>
  <si>
    <t>590776178</t>
  </si>
  <si>
    <t>162</t>
  </si>
  <si>
    <t>723120804</t>
  </si>
  <si>
    <t>Demontáž potrubí ocelové závitové svařované do DN 25</t>
  </si>
  <si>
    <t>m</t>
  </si>
  <si>
    <t>-1386187395</t>
  </si>
  <si>
    <t>164</t>
  </si>
  <si>
    <t>723120000R1</t>
  </si>
  <si>
    <t>Odvoz a likvidace odpadu</t>
  </si>
  <si>
    <t>kpl</t>
  </si>
  <si>
    <t>-502252731</t>
  </si>
  <si>
    <t>723</t>
  </si>
  <si>
    <t>Zdravotechnika - vnitřní plynovod</t>
  </si>
  <si>
    <t>168</t>
  </si>
  <si>
    <t>731244492</t>
  </si>
  <si>
    <t>Montáž kotle ocelového závěsného na plyn kondenzačního o výkonu do 20 kW</t>
  </si>
  <si>
    <t>1782643519</t>
  </si>
  <si>
    <t>169</t>
  </si>
  <si>
    <t>M</t>
  </si>
  <si>
    <t>48417434R1</t>
  </si>
  <si>
    <t>kotel ocelový plynový kondenzační závěsný pro vytápění 4,9-19,6kW s vestavěným zásobníkem 42 l</t>
  </si>
  <si>
    <t>kus</t>
  </si>
  <si>
    <t>32</t>
  </si>
  <si>
    <t>-557090799</t>
  </si>
  <si>
    <t>170</t>
  </si>
  <si>
    <t>580507208R1</t>
  </si>
  <si>
    <t>Uvedení plynového kotle do 50 kW do provozu</t>
  </si>
  <si>
    <t>64</t>
  </si>
  <si>
    <t>-2045679793</t>
  </si>
  <si>
    <t>310</t>
  </si>
  <si>
    <t>731810322R1</t>
  </si>
  <si>
    <t>Nucený odtah spalin soustředným potrubím pro kondenzační kotel 80/125 mm (propojení kotle se svilým kouřovodem)</t>
  </si>
  <si>
    <t>-697131587</t>
  </si>
  <si>
    <t>316</t>
  </si>
  <si>
    <t>731810322R5</t>
  </si>
  <si>
    <t>Vložkování stávajícího komínového průduchu plastovým koaxiálním potrubím 80/125 délky 14 m vč. střešní hlavice a stavebních úprav průduchu (čištění,sekání, zdění, zapravení)</t>
  </si>
  <si>
    <t>-2088134826</t>
  </si>
  <si>
    <t>165</t>
  </si>
  <si>
    <t>723181014</t>
  </si>
  <si>
    <t>Potrubí měděné polotvrdé spojované lisováním DN 25 ZTI (d 28x1,2 mm)</t>
  </si>
  <si>
    <t>-1586826544</t>
  </si>
  <si>
    <t>172</t>
  </si>
  <si>
    <t>733291101</t>
  </si>
  <si>
    <t>Zkouška těsnosti potrubí měděné do D 35x1,5</t>
  </si>
  <si>
    <t>-998333587</t>
  </si>
  <si>
    <t>166</t>
  </si>
  <si>
    <t>723239102</t>
  </si>
  <si>
    <t>Montáž armatur plynovodních se dvěma závity G 3/4 ostatní typ</t>
  </si>
  <si>
    <t>-1199212050</t>
  </si>
  <si>
    <t>167</t>
  </si>
  <si>
    <t>55138962</t>
  </si>
  <si>
    <t>kohout kulový plnoprůtokový nikl ovládání páčka PN42 T 185°C (EN 331, MOP 5) 3/4" žlutý</t>
  </si>
  <si>
    <t>1147780050</t>
  </si>
  <si>
    <t>174</t>
  </si>
  <si>
    <t>732429212R1</t>
  </si>
  <si>
    <t>Montáž čerpadla kondenzátního</t>
  </si>
  <si>
    <t>743213803</t>
  </si>
  <si>
    <t>175</t>
  </si>
  <si>
    <t>42611280R1</t>
  </si>
  <si>
    <t>čerpadlo kondenzátu, Q 10,02 l/min. , 230 V</t>
  </si>
  <si>
    <t>-375228638</t>
  </si>
  <si>
    <t>176</t>
  </si>
  <si>
    <t>732429212R3</t>
  </si>
  <si>
    <t>Odvod kondenzátu do nejbližší kanalizace</t>
  </si>
  <si>
    <t>27098420</t>
  </si>
  <si>
    <t>171</t>
  </si>
  <si>
    <t>998723102</t>
  </si>
  <si>
    <t>Přesun hmot tonážní pro vnitřní plynovod v objektech v do 12 m</t>
  </si>
  <si>
    <t>t</t>
  </si>
  <si>
    <t>-2088161410</t>
  </si>
  <si>
    <t>198</t>
  </si>
  <si>
    <t>733110810R4</t>
  </si>
  <si>
    <t>Zednické přípomoce</t>
  </si>
  <si>
    <t>1208939650</t>
  </si>
  <si>
    <t>220</t>
  </si>
  <si>
    <t>733110810R8</t>
  </si>
  <si>
    <t>Upevňovací a drobný montážní materiál</t>
  </si>
  <si>
    <t>486956674</t>
  </si>
  <si>
    <t>177</t>
  </si>
  <si>
    <t>580205006R1</t>
  </si>
  <si>
    <t>Revize plynu</t>
  </si>
  <si>
    <t>-1927998043</t>
  </si>
  <si>
    <t>317</t>
  </si>
  <si>
    <t>580205006R2</t>
  </si>
  <si>
    <t>Revize odkouření</t>
  </si>
  <si>
    <t>-1140960053</t>
  </si>
  <si>
    <t>1NP_1</t>
  </si>
  <si>
    <t>Byt č. 1</t>
  </si>
  <si>
    <t>182</t>
  </si>
  <si>
    <t>731200823</t>
  </si>
  <si>
    <t>Demontáž kotle ocelového na plynná nebo kapalná paliva výkon do 25 kW č. odkouření</t>
  </si>
  <si>
    <t>1087523751</t>
  </si>
  <si>
    <t>180</t>
  </si>
  <si>
    <t>983116741</t>
  </si>
  <si>
    <t>183</t>
  </si>
  <si>
    <t>723120000R2</t>
  </si>
  <si>
    <t>-570926153</t>
  </si>
  <si>
    <t>185</t>
  </si>
  <si>
    <t>-630478437</t>
  </si>
  <si>
    <t>186</t>
  </si>
  <si>
    <t>1046346015</t>
  </si>
  <si>
    <t>187</t>
  </si>
  <si>
    <t>2117172505</t>
  </si>
  <si>
    <t>200</t>
  </si>
  <si>
    <t>-494595577</t>
  </si>
  <si>
    <t>323</t>
  </si>
  <si>
    <t>675784533</t>
  </si>
  <si>
    <t>189</t>
  </si>
  <si>
    <t>-1518718481</t>
  </si>
  <si>
    <t>190</t>
  </si>
  <si>
    <t>-1738520746</t>
  </si>
  <si>
    <t>191</t>
  </si>
  <si>
    <t>1593037075</t>
  </si>
  <si>
    <t>192</t>
  </si>
  <si>
    <t>1685074349</t>
  </si>
  <si>
    <t>195</t>
  </si>
  <si>
    <t>1144168871</t>
  </si>
  <si>
    <t>196</t>
  </si>
  <si>
    <t>-1544761701</t>
  </si>
  <si>
    <t>199</t>
  </si>
  <si>
    <t>700656758</t>
  </si>
  <si>
    <t>219</t>
  </si>
  <si>
    <t>-661198168</t>
  </si>
  <si>
    <t>197</t>
  </si>
  <si>
    <t>-1952658041</t>
  </si>
  <si>
    <t>325</t>
  </si>
  <si>
    <t>394761719</t>
  </si>
  <si>
    <t>1NP_O</t>
  </si>
  <si>
    <t>Obchod</t>
  </si>
  <si>
    <t>202</t>
  </si>
  <si>
    <t>707380441</t>
  </si>
  <si>
    <t>203</t>
  </si>
  <si>
    <t>2012232251</t>
  </si>
  <si>
    <t>204</t>
  </si>
  <si>
    <t>940742454</t>
  </si>
  <si>
    <t>206</t>
  </si>
  <si>
    <t>780014570</t>
  </si>
  <si>
    <t>207</t>
  </si>
  <si>
    <t>1942121576</t>
  </si>
  <si>
    <t>208</t>
  </si>
  <si>
    <t>-1157943862</t>
  </si>
  <si>
    <t>209</t>
  </si>
  <si>
    <t>1513192307</t>
  </si>
  <si>
    <t>324</t>
  </si>
  <si>
    <t>287109920</t>
  </si>
  <si>
    <t>210</t>
  </si>
  <si>
    <t>2105387520</t>
  </si>
  <si>
    <t>211</t>
  </si>
  <si>
    <t>1376517599</t>
  </si>
  <si>
    <t>212</t>
  </si>
  <si>
    <t>1457383087</t>
  </si>
  <si>
    <t>213</t>
  </si>
  <si>
    <t>-2087780107</t>
  </si>
  <si>
    <t>214</t>
  </si>
  <si>
    <t>1103397486</t>
  </si>
  <si>
    <t>215</t>
  </si>
  <si>
    <t>-2009855274</t>
  </si>
  <si>
    <t>216</t>
  </si>
  <si>
    <t>1276280865</t>
  </si>
  <si>
    <t>218</t>
  </si>
  <si>
    <t>-616129073</t>
  </si>
  <si>
    <t>217</t>
  </si>
  <si>
    <t>127544969</t>
  </si>
  <si>
    <t>326</t>
  </si>
  <si>
    <t>281287887</t>
  </si>
  <si>
    <t>2NP</t>
  </si>
  <si>
    <t>2.NP</t>
  </si>
  <si>
    <t>2NP_2</t>
  </si>
  <si>
    <t>Byt č. 2</t>
  </si>
  <si>
    <t>222</t>
  </si>
  <si>
    <t>-1013997064</t>
  </si>
  <si>
    <t>223</t>
  </si>
  <si>
    <t>1526602866</t>
  </si>
  <si>
    <t>224</t>
  </si>
  <si>
    <t>-183777435</t>
  </si>
  <si>
    <t>226</t>
  </si>
  <si>
    <t>1882750662</t>
  </si>
  <si>
    <t>227</t>
  </si>
  <si>
    <t>1991053034</t>
  </si>
  <si>
    <t>228</t>
  </si>
  <si>
    <t>-1330701753</t>
  </si>
  <si>
    <t>311</t>
  </si>
  <si>
    <t>1765295329</t>
  </si>
  <si>
    <t>322</t>
  </si>
  <si>
    <t>731810322R6</t>
  </si>
  <si>
    <t>Vložkování stávajícího komínového průduchu plastovým koaxiálním potrubím 80/125 délky 11 m vč. střešní hlavice a stavebních úprav průduchu (čištění,sekání, zdění, zapravení)</t>
  </si>
  <si>
    <t>-1795784331</t>
  </si>
  <si>
    <t>230</t>
  </si>
  <si>
    <t>817655779</t>
  </si>
  <si>
    <t>231</t>
  </si>
  <si>
    <t>-561217783</t>
  </si>
  <si>
    <t>232</t>
  </si>
  <si>
    <t>1579149094</t>
  </si>
  <si>
    <t>233</t>
  </si>
  <si>
    <t>278670129</t>
  </si>
  <si>
    <t>234</t>
  </si>
  <si>
    <t>2078017916</t>
  </si>
  <si>
    <t>235</t>
  </si>
  <si>
    <t>-156432976</t>
  </si>
  <si>
    <t>236</t>
  </si>
  <si>
    <t>645318520</t>
  </si>
  <si>
    <t>237</t>
  </si>
  <si>
    <t>705077780</t>
  </si>
  <si>
    <t>238</t>
  </si>
  <si>
    <t>1269032227</t>
  </si>
  <si>
    <t>327</t>
  </si>
  <si>
    <t>1389310325</t>
  </si>
  <si>
    <t>2NP_3</t>
  </si>
  <si>
    <t>Byt č. 3</t>
  </si>
  <si>
    <t>241</t>
  </si>
  <si>
    <t>-1459677884</t>
  </si>
  <si>
    <t>242</t>
  </si>
  <si>
    <t>513107314</t>
  </si>
  <si>
    <t>243</t>
  </si>
  <si>
    <t>-201136668</t>
  </si>
  <si>
    <t>245</t>
  </si>
  <si>
    <t>639214775</t>
  </si>
  <si>
    <t>246</t>
  </si>
  <si>
    <t>437442690</t>
  </si>
  <si>
    <t>247</t>
  </si>
  <si>
    <t>690878564</t>
  </si>
  <si>
    <t>312</t>
  </si>
  <si>
    <t>-1208007965</t>
  </si>
  <si>
    <t>321</t>
  </si>
  <si>
    <t>-1465778434</t>
  </si>
  <si>
    <t>249</t>
  </si>
  <si>
    <t>-1401912625</t>
  </si>
  <si>
    <t>250</t>
  </si>
  <si>
    <t>1657593961</t>
  </si>
  <si>
    <t>251</t>
  </si>
  <si>
    <t>-1342414801</t>
  </si>
  <si>
    <t>252</t>
  </si>
  <si>
    <t>844496943</t>
  </si>
  <si>
    <t>253</t>
  </si>
  <si>
    <t>-835095359</t>
  </si>
  <si>
    <t>254</t>
  </si>
  <si>
    <t>-852216381</t>
  </si>
  <si>
    <t>255</t>
  </si>
  <si>
    <t>-142999100</t>
  </si>
  <si>
    <t>256</t>
  </si>
  <si>
    <t>67316260</t>
  </si>
  <si>
    <t>257</t>
  </si>
  <si>
    <t>1484733028</t>
  </si>
  <si>
    <t>328</t>
  </si>
  <si>
    <t>944566606</t>
  </si>
  <si>
    <t>2NP_8</t>
  </si>
  <si>
    <t>Byt č. 8</t>
  </si>
  <si>
    <t>259</t>
  </si>
  <si>
    <t>-1619591594</t>
  </si>
  <si>
    <t>260</t>
  </si>
  <si>
    <t>-7372796</t>
  </si>
  <si>
    <t>261</t>
  </si>
  <si>
    <t>-560154827</t>
  </si>
  <si>
    <t>263</t>
  </si>
  <si>
    <t>289052961</t>
  </si>
  <si>
    <t>264</t>
  </si>
  <si>
    <t>-1033370873</t>
  </si>
  <si>
    <t>265</t>
  </si>
  <si>
    <t>-1874181574</t>
  </si>
  <si>
    <t>313</t>
  </si>
  <si>
    <t>1071880742</t>
  </si>
  <si>
    <t>318</t>
  </si>
  <si>
    <t>-1892292199</t>
  </si>
  <si>
    <t>267</t>
  </si>
  <si>
    <t>1059840475</t>
  </si>
  <si>
    <t>268</t>
  </si>
  <si>
    <t>-404704399</t>
  </si>
  <si>
    <t>269</t>
  </si>
  <si>
    <t>-245939429</t>
  </si>
  <si>
    <t>270</t>
  </si>
  <si>
    <t>1275994499</t>
  </si>
  <si>
    <t>271</t>
  </si>
  <si>
    <t>987089617</t>
  </si>
  <si>
    <t>272</t>
  </si>
  <si>
    <t>-1401255685</t>
  </si>
  <si>
    <t>273</t>
  </si>
  <si>
    <t>1054502460</t>
  </si>
  <si>
    <t>274</t>
  </si>
  <si>
    <t>715466934</t>
  </si>
  <si>
    <t>275</t>
  </si>
  <si>
    <t>-778073852</t>
  </si>
  <si>
    <t>329</t>
  </si>
  <si>
    <t>809067659</t>
  </si>
  <si>
    <t>3NP</t>
  </si>
  <si>
    <t>3.NP</t>
  </si>
  <si>
    <t>3NP_4</t>
  </si>
  <si>
    <t>Byt č. 4 - beze změn</t>
  </si>
  <si>
    <t>3NP_5</t>
  </si>
  <si>
    <t>Byt č. 5</t>
  </si>
  <si>
    <t>278</t>
  </si>
  <si>
    <t>-834853317</t>
  </si>
  <si>
    <t>279</t>
  </si>
  <si>
    <t>1738583667</t>
  </si>
  <si>
    <t>280</t>
  </si>
  <si>
    <t>1530272700</t>
  </si>
  <si>
    <t>314</t>
  </si>
  <si>
    <t>1158082160</t>
  </si>
  <si>
    <t>320</t>
  </si>
  <si>
    <t>731810322R7</t>
  </si>
  <si>
    <t>Vložkování stávajícího komínového průduchu plastovým koaxiálním potrubím 80/125 délky 8 m vč. střešní hlavice a stavebních úprav průduchu (čištění,sekání, zdění, zapravení)</t>
  </si>
  <si>
    <t>-1488424850</t>
  </si>
  <si>
    <t>282</t>
  </si>
  <si>
    <t>-996876030</t>
  </si>
  <si>
    <t>283</t>
  </si>
  <si>
    <t>-538942545</t>
  </si>
  <si>
    <t>284</t>
  </si>
  <si>
    <t>-568484692</t>
  </si>
  <si>
    <t>285</t>
  </si>
  <si>
    <t>-1250269141</t>
  </si>
  <si>
    <t>286</t>
  </si>
  <si>
    <t>1023408674</t>
  </si>
  <si>
    <t>287</t>
  </si>
  <si>
    <t>1059668653</t>
  </si>
  <si>
    <t>288</t>
  </si>
  <si>
    <t>845548574</t>
  </si>
  <si>
    <t>289</t>
  </si>
  <si>
    <t>-667714481</t>
  </si>
  <si>
    <t>290</t>
  </si>
  <si>
    <t>806818963</t>
  </si>
  <si>
    <t>330</t>
  </si>
  <si>
    <t>1980410414</t>
  </si>
  <si>
    <t>3NP_6</t>
  </si>
  <si>
    <t>Byt č. 6</t>
  </si>
  <si>
    <t>293</t>
  </si>
  <si>
    <t>-98164997</t>
  </si>
  <si>
    <t>294</t>
  </si>
  <si>
    <t>-1678891728</t>
  </si>
  <si>
    <t>295</t>
  </si>
  <si>
    <t>82482200</t>
  </si>
  <si>
    <t>297</t>
  </si>
  <si>
    <t>-1364786311</t>
  </si>
  <si>
    <t>298</t>
  </si>
  <si>
    <t>688767339</t>
  </si>
  <si>
    <t>299</t>
  </si>
  <si>
    <t>-1554442769</t>
  </si>
  <si>
    <t>315</t>
  </si>
  <si>
    <t>1373920005</t>
  </si>
  <si>
    <t>319</t>
  </si>
  <si>
    <t>-1586119108</t>
  </si>
  <si>
    <t>301</t>
  </si>
  <si>
    <t>-2119045589</t>
  </si>
  <si>
    <t>302</t>
  </si>
  <si>
    <t>908501321</t>
  </si>
  <si>
    <t>303</t>
  </si>
  <si>
    <t>-110896184</t>
  </si>
  <si>
    <t>304</t>
  </si>
  <si>
    <t>1962198608</t>
  </si>
  <si>
    <t>305</t>
  </si>
  <si>
    <t>693153657</t>
  </si>
  <si>
    <t>306</t>
  </si>
  <si>
    <t>216208408</t>
  </si>
  <si>
    <t>307</t>
  </si>
  <si>
    <t>1916792589</t>
  </si>
  <si>
    <t>308</t>
  </si>
  <si>
    <t>-536561961</t>
  </si>
  <si>
    <t>309</t>
  </si>
  <si>
    <t>-43271012</t>
  </si>
  <si>
    <t>331</t>
  </si>
  <si>
    <t>-1139954812</t>
  </si>
  <si>
    <t>OST</t>
  </si>
  <si>
    <t>Ostatní</t>
  </si>
  <si>
    <t>161</t>
  </si>
  <si>
    <t>733110810R5</t>
  </si>
  <si>
    <t>Dokumentace skutečného provedení, doklady</t>
  </si>
  <si>
    <t>-1228848364</t>
  </si>
  <si>
    <t>VP</t>
  </si>
  <si>
    <t xml:space="preserve">  Vícepráce</t>
  </si>
  <si>
    <t>PN</t>
  </si>
  <si>
    <t>20-080-2 - Ústřední etážové vytápění</t>
  </si>
  <si>
    <t xml:space="preserve">        733 - Ústřední vytápění - rozvodné potrubí</t>
  </si>
  <si>
    <t xml:space="preserve">        734 - Ústřední vytápění - armatury</t>
  </si>
  <si>
    <t xml:space="preserve">        735 - Ústřední vytápění - otopná tělesa</t>
  </si>
  <si>
    <t xml:space="preserve">        000 - Ostatní</t>
  </si>
  <si>
    <t xml:space="preserve">      1NP_1 - Byt č. 1 - otopná soustava je stávající</t>
  </si>
  <si>
    <t xml:space="preserve">      2NP_2 - Byt č. 2 </t>
  </si>
  <si>
    <t xml:space="preserve">      2NP_8 - Byt č. 8 - otopná soustava je stávající</t>
  </si>
  <si>
    <t xml:space="preserve">      3NP_4 - Byt č. 4 - otopná soustava je stávající vč. kotle</t>
  </si>
  <si>
    <t>733</t>
  </si>
  <si>
    <t>Ústřední vytápění - rozvodné potrubí</t>
  </si>
  <si>
    <t>733222102</t>
  </si>
  <si>
    <t>Potrubí měděné polotvrdé spojované měkkým pájením D 15x1</t>
  </si>
  <si>
    <t>363892702</t>
  </si>
  <si>
    <t>733222103</t>
  </si>
  <si>
    <t>Potrubí měděné polotvrdé spojované měkkým pájením D 18x1</t>
  </si>
  <si>
    <t>-1638588544</t>
  </si>
  <si>
    <t>733222104</t>
  </si>
  <si>
    <t>Potrubí měděné polotvrdé spojované měkkým pájením D 22x1</t>
  </si>
  <si>
    <t>-1652858145</t>
  </si>
  <si>
    <t>733224222</t>
  </si>
  <si>
    <t>Příplatek k potrubí měděnému za zhotovení přípojky z trubek měděných D 15x1</t>
  </si>
  <si>
    <t>195611099</t>
  </si>
  <si>
    <t>5</t>
  </si>
  <si>
    <t>-2124047408</t>
  </si>
  <si>
    <t>998733102</t>
  </si>
  <si>
    <t>Přesun hmot tonážní pro rozvody potrubí v objektech v do 12 m</t>
  </si>
  <si>
    <t>1196111396</t>
  </si>
  <si>
    <t>734</t>
  </si>
  <si>
    <t>Ústřední vytápění - armatury</t>
  </si>
  <si>
    <t>17</t>
  </si>
  <si>
    <t>734209114</t>
  </si>
  <si>
    <t>Montáž armatury závitové s dvěma závity G 3/4</t>
  </si>
  <si>
    <t>-1057928688</t>
  </si>
  <si>
    <t>18</t>
  </si>
  <si>
    <t>55129492</t>
  </si>
  <si>
    <t>filtr 2x vnitřní závit PN16 T 130°C 3/4"</t>
  </si>
  <si>
    <t>-727550237</t>
  </si>
  <si>
    <t>19</t>
  </si>
  <si>
    <t>55114126</t>
  </si>
  <si>
    <t>kohout kulový PN 42 T 185°C chromovaný 3/4" červený</t>
  </si>
  <si>
    <t>-1264055196</t>
  </si>
  <si>
    <t>734209103</t>
  </si>
  <si>
    <t>Montáž armatury závitové s jedním závitem G 1/2</t>
  </si>
  <si>
    <t>433875867</t>
  </si>
  <si>
    <t>25</t>
  </si>
  <si>
    <t>55124389</t>
  </si>
  <si>
    <t>kohout vypouštěcí kulový s hadicovou vývodkou a zátkou PN 10 T 110°C 1/2"</t>
  </si>
  <si>
    <t>-436836010</t>
  </si>
  <si>
    <t>27</t>
  </si>
  <si>
    <t>734261406</t>
  </si>
  <si>
    <t>Armatura připojovací přímá G 1/2 PN 10 do 110°C radiátorů typu VK</t>
  </si>
  <si>
    <t>1690590394</t>
  </si>
  <si>
    <t>22</t>
  </si>
  <si>
    <t>734222812</t>
  </si>
  <si>
    <t>Ventil závitový termostatický přímý G 1/2 PN 16 do 110°C chromovaný</t>
  </si>
  <si>
    <t>-1763949014</t>
  </si>
  <si>
    <t>23</t>
  </si>
  <si>
    <t>734261712</t>
  </si>
  <si>
    <t>Šroubení regulační radiátorové přímé G 1/2 bez vypouštění</t>
  </si>
  <si>
    <t>183997576</t>
  </si>
  <si>
    <t>24</t>
  </si>
  <si>
    <t>55128664</t>
  </si>
  <si>
    <t>adaptér pro Cu trubky 15mm</t>
  </si>
  <si>
    <t>-1564963722</t>
  </si>
  <si>
    <t>26</t>
  </si>
  <si>
    <t>734221682</t>
  </si>
  <si>
    <t xml:space="preserve">Termostatická hlavice kapalinová PN 10 do 110°C otopných těles </t>
  </si>
  <si>
    <t>788241638</t>
  </si>
  <si>
    <t>28</t>
  </si>
  <si>
    <t>998734102</t>
  </si>
  <si>
    <t>Přesun hmot tonážní pro armatury v objektech v do 12 m</t>
  </si>
  <si>
    <t>-15622543</t>
  </si>
  <si>
    <t>735</t>
  </si>
  <si>
    <t>Ústřední vytápění - otopná tělesa</t>
  </si>
  <si>
    <t>6</t>
  </si>
  <si>
    <t>735159210</t>
  </si>
  <si>
    <t>Montáž otopných těles panelových dvouřadých délky do 1140 mm</t>
  </si>
  <si>
    <t>-630729411</t>
  </si>
  <si>
    <t>11</t>
  </si>
  <si>
    <t>735159220</t>
  </si>
  <si>
    <t>Montáž otopných těles panelových dvouřadých délky do 1500 mm</t>
  </si>
  <si>
    <t>-1450589826</t>
  </si>
  <si>
    <t>12</t>
  </si>
  <si>
    <t>735159230</t>
  </si>
  <si>
    <t>Montáž otopných těles panelových dvouřadých délky do 1980 mm</t>
  </si>
  <si>
    <t>-1758680007</t>
  </si>
  <si>
    <t>7</t>
  </si>
  <si>
    <t>48457381</t>
  </si>
  <si>
    <t>těleso otopné panelové 2 deskové VK 2 přídavné přestupní plochy v 600mm dl 600mm 1007W</t>
  </si>
  <si>
    <t>-53011691</t>
  </si>
  <si>
    <t>8</t>
  </si>
  <si>
    <t>48457388</t>
  </si>
  <si>
    <t>těleso otopné panelové 2 deskové VK 2 přídavné přestupní plochy v 600mm dl 1400mm 2351W</t>
  </si>
  <si>
    <t>-130459234</t>
  </si>
  <si>
    <t>9</t>
  </si>
  <si>
    <t>48457389</t>
  </si>
  <si>
    <t>těleso otopné panelové 2 deskové VK 2 přídavné přestupní plochy v 600mm dl 1600mm 2686W</t>
  </si>
  <si>
    <t>-1247193893</t>
  </si>
  <si>
    <t>48457441</t>
  </si>
  <si>
    <t>těleso otopné panelové 2 deskové VK 2 přídavné přestupní plochy v 900mm dl 600mm 1388W</t>
  </si>
  <si>
    <t>-754579530</t>
  </si>
  <si>
    <t>13</t>
  </si>
  <si>
    <t>735164512</t>
  </si>
  <si>
    <t>Montáž otopného tělesa trubkového na stěnu výšky tělesa přes 1500 mm</t>
  </si>
  <si>
    <t>-849768021</t>
  </si>
  <si>
    <t>14</t>
  </si>
  <si>
    <t>54153026R1</t>
  </si>
  <si>
    <t>těleso trubkové přímotopné 1830x750mm</t>
  </si>
  <si>
    <t>-19302108</t>
  </si>
  <si>
    <t>29</t>
  </si>
  <si>
    <t>735531045</t>
  </si>
  <si>
    <t>Montáž termostatu elektrického instalace a napojení termostatu na zeď</t>
  </si>
  <si>
    <t>1685684871</t>
  </si>
  <si>
    <t>31</t>
  </si>
  <si>
    <t>28616334R1</t>
  </si>
  <si>
    <t>termostat prostorový drátový s týdenním programem</t>
  </si>
  <si>
    <t>1397612072</t>
  </si>
  <si>
    <t>998735102</t>
  </si>
  <si>
    <t>Přesun hmot tonážní pro otopná tělesa v objektech v do 12 m</t>
  </si>
  <si>
    <t>133555246</t>
  </si>
  <si>
    <t>000</t>
  </si>
  <si>
    <t>731244492R1</t>
  </si>
  <si>
    <t>Napojení plynového kondenzačního kotle na rozvody ÚT</t>
  </si>
  <si>
    <t>klp</t>
  </si>
  <si>
    <t>828354963</t>
  </si>
  <si>
    <t>43</t>
  </si>
  <si>
    <t>-2093599279</t>
  </si>
  <si>
    <t>33</t>
  </si>
  <si>
    <t>-2097022709</t>
  </si>
  <si>
    <t>35</t>
  </si>
  <si>
    <t>733110810R7</t>
  </si>
  <si>
    <t>Topná zkouška a zaregulování systému</t>
  </si>
  <si>
    <t>-1429966884</t>
  </si>
  <si>
    <t>Byt č. 1 - otopná soustava je stávající</t>
  </si>
  <si>
    <t>37</t>
  </si>
  <si>
    <t>1157676600</t>
  </si>
  <si>
    <t>40</t>
  </si>
  <si>
    <t>-968738470</t>
  </si>
  <si>
    <t>-678770422</t>
  </si>
  <si>
    <t>201</t>
  </si>
  <si>
    <t>897651135</t>
  </si>
  <si>
    <t xml:space="preserve">Byt č. 2 </t>
  </si>
  <si>
    <t>45</t>
  </si>
  <si>
    <t>755409240</t>
  </si>
  <si>
    <t>46</t>
  </si>
  <si>
    <t>160415712</t>
  </si>
  <si>
    <t>47</t>
  </si>
  <si>
    <t>1920359620</t>
  </si>
  <si>
    <t>48</t>
  </si>
  <si>
    <t>1770360120</t>
  </si>
  <si>
    <t>49</t>
  </si>
  <si>
    <t>687135019</t>
  </si>
  <si>
    <t>50</t>
  </si>
  <si>
    <t>1342673273</t>
  </si>
  <si>
    <t>52</t>
  </si>
  <si>
    <t>1593950853</t>
  </si>
  <si>
    <t>53</t>
  </si>
  <si>
    <t>-1606500510</t>
  </si>
  <si>
    <t>54</t>
  </si>
  <si>
    <t>1677831587</t>
  </si>
  <si>
    <t>55</t>
  </si>
  <si>
    <t>1543285693</t>
  </si>
  <si>
    <t>56</t>
  </si>
  <si>
    <t>-556970159</t>
  </si>
  <si>
    <t>57</t>
  </si>
  <si>
    <t>-1344642811</t>
  </si>
  <si>
    <t>58</t>
  </si>
  <si>
    <t>1013015369</t>
  </si>
  <si>
    <t>59</t>
  </si>
  <si>
    <t>-543138728</t>
  </si>
  <si>
    <t>60</t>
  </si>
  <si>
    <t>2011358605</t>
  </si>
  <si>
    <t>61</t>
  </si>
  <si>
    <t>1034318141</t>
  </si>
  <si>
    <t>62</t>
  </si>
  <si>
    <t>731804181</t>
  </si>
  <si>
    <t>-172255928</t>
  </si>
  <si>
    <t>66</t>
  </si>
  <si>
    <t>-41151330</t>
  </si>
  <si>
    <t>70</t>
  </si>
  <si>
    <t>-2075500934</t>
  </si>
  <si>
    <t>76</t>
  </si>
  <si>
    <t>48457385</t>
  </si>
  <si>
    <t>těleso otopné panelové 2 deskové VK 2 přídavné přestupní plochy v 600mm dl 1000mm 1679W</t>
  </si>
  <si>
    <t>-1665929330</t>
  </si>
  <si>
    <t>69</t>
  </si>
  <si>
    <t>-811459735</t>
  </si>
  <si>
    <t>71</t>
  </si>
  <si>
    <t>347316087</t>
  </si>
  <si>
    <t>72</t>
  </si>
  <si>
    <t>516342278</t>
  </si>
  <si>
    <t>75</t>
  </si>
  <si>
    <t>-1960677598</t>
  </si>
  <si>
    <t>78</t>
  </si>
  <si>
    <t>-552747587</t>
  </si>
  <si>
    <t>79</t>
  </si>
  <si>
    <t>-194034579</t>
  </si>
  <si>
    <t>80</t>
  </si>
  <si>
    <t>-1764481223</t>
  </si>
  <si>
    <t>81</t>
  </si>
  <si>
    <t>1332254995</t>
  </si>
  <si>
    <t>83</t>
  </si>
  <si>
    <t>-1362520538</t>
  </si>
  <si>
    <t>84</t>
  </si>
  <si>
    <t>-1205460613</t>
  </si>
  <si>
    <t>85</t>
  </si>
  <si>
    <t>-1773846431</t>
  </si>
  <si>
    <t>86</t>
  </si>
  <si>
    <t>1952977295</t>
  </si>
  <si>
    <t>87</t>
  </si>
  <si>
    <t>-1429750232</t>
  </si>
  <si>
    <t>88</t>
  </si>
  <si>
    <t>-1935057295</t>
  </si>
  <si>
    <t>90</t>
  </si>
  <si>
    <t>43285432</t>
  </si>
  <si>
    <t>91</t>
  </si>
  <si>
    <t>-1522565798</t>
  </si>
  <si>
    <t>92</t>
  </si>
  <si>
    <t>-493160688</t>
  </si>
  <si>
    <t>93</t>
  </si>
  <si>
    <t>-1704393893</t>
  </si>
  <si>
    <t>94</t>
  </si>
  <si>
    <t>1078558835</t>
  </si>
  <si>
    <t>102</t>
  </si>
  <si>
    <t>734209102</t>
  </si>
  <si>
    <t>Montáž armatury závitové s jedním závitem G 3/8</t>
  </si>
  <si>
    <t>1458535393</t>
  </si>
  <si>
    <t>101</t>
  </si>
  <si>
    <t>55121283</t>
  </si>
  <si>
    <t>ventil automatický odvzdušňovací svislý T 120°C mosaz 1/4"</t>
  </si>
  <si>
    <t>908712058</t>
  </si>
  <si>
    <t>95</t>
  </si>
  <si>
    <t>666164703</t>
  </si>
  <si>
    <t>96</t>
  </si>
  <si>
    <t>-1278901593</t>
  </si>
  <si>
    <t>97</t>
  </si>
  <si>
    <t>-1670485364</t>
  </si>
  <si>
    <t>98</t>
  </si>
  <si>
    <t>-1046473171</t>
  </si>
  <si>
    <t>99</t>
  </si>
  <si>
    <t>327515568</t>
  </si>
  <si>
    <t>-2015182895</t>
  </si>
  <si>
    <t>104</t>
  </si>
  <si>
    <t>462439590</t>
  </si>
  <si>
    <t>105</t>
  </si>
  <si>
    <t>-1851912888</t>
  </si>
  <si>
    <t>118</t>
  </si>
  <si>
    <t>735159240</t>
  </si>
  <si>
    <t>Montáž otopných těles panelových dvouřadých délky do 2820 mm</t>
  </si>
  <si>
    <t>-1232402484</t>
  </si>
  <si>
    <t>106</t>
  </si>
  <si>
    <t>-399382045</t>
  </si>
  <si>
    <t>117</t>
  </si>
  <si>
    <t>48457391</t>
  </si>
  <si>
    <t>těleso otopné panelové 2 deskové VK 2 přídavné přestupní plochy v 600mm dl 2000mm 3358W</t>
  </si>
  <si>
    <t>-1013606474</t>
  </si>
  <si>
    <t>108</t>
  </si>
  <si>
    <t>-199648628</t>
  </si>
  <si>
    <t>109</t>
  </si>
  <si>
    <t>124942956</t>
  </si>
  <si>
    <t>110</t>
  </si>
  <si>
    <t>-753268296</t>
  </si>
  <si>
    <t>111</t>
  </si>
  <si>
    <t>45853047</t>
  </si>
  <si>
    <t>113</t>
  </si>
  <si>
    <t>-236962991</t>
  </si>
  <si>
    <t>114</t>
  </si>
  <si>
    <t>2047275747</t>
  </si>
  <si>
    <t>115</t>
  </si>
  <si>
    <t>1572894013</t>
  </si>
  <si>
    <t>116</t>
  </si>
  <si>
    <t>349054043</t>
  </si>
  <si>
    <t>Byt č. 8 - otopná soustava je stávající</t>
  </si>
  <si>
    <t>41</t>
  </si>
  <si>
    <t>1121096343</t>
  </si>
  <si>
    <t>42</t>
  </si>
  <si>
    <t>-190997100</t>
  </si>
  <si>
    <t>Byt č. 4 - otopná soustava je stávající vč. kotle</t>
  </si>
  <si>
    <t>120</t>
  </si>
  <si>
    <t>1304175565</t>
  </si>
  <si>
    <t>121</t>
  </si>
  <si>
    <t>808783</t>
  </si>
  <si>
    <t>122</t>
  </si>
  <si>
    <t>-1376685913</t>
  </si>
  <si>
    <t>123</t>
  </si>
  <si>
    <t>2080097791</t>
  </si>
  <si>
    <t>124</t>
  </si>
  <si>
    <t>1439905303</t>
  </si>
  <si>
    <t>125</t>
  </si>
  <si>
    <t>1384790573</t>
  </si>
  <si>
    <t>127</t>
  </si>
  <si>
    <t>409317356</t>
  </si>
  <si>
    <t>128</t>
  </si>
  <si>
    <t>-1229674346</t>
  </si>
  <si>
    <t>129</t>
  </si>
  <si>
    <t>219783960</t>
  </si>
  <si>
    <t>130</t>
  </si>
  <si>
    <t>-1502662038</t>
  </si>
  <si>
    <t>131</t>
  </si>
  <si>
    <t>-228655343</t>
  </si>
  <si>
    <t>134</t>
  </si>
  <si>
    <t>-905194946</t>
  </si>
  <si>
    <t>135</t>
  </si>
  <si>
    <t>-666544506</t>
  </si>
  <si>
    <t>136</t>
  </si>
  <si>
    <t>236849640</t>
  </si>
  <si>
    <t>137</t>
  </si>
  <si>
    <t>-1371364170</t>
  </si>
  <si>
    <t>138</t>
  </si>
  <si>
    <t>1431475025</t>
  </si>
  <si>
    <t>139</t>
  </si>
  <si>
    <t>-664539270</t>
  </si>
  <si>
    <t>141</t>
  </si>
  <si>
    <t>219564097</t>
  </si>
  <si>
    <t>142</t>
  </si>
  <si>
    <t>1712953588</t>
  </si>
  <si>
    <t>155</t>
  </si>
  <si>
    <t>48457383</t>
  </si>
  <si>
    <t>těleso otopné panelové 2 deskové VK 2 přídavné přestupní plochy v 600mm dl 800mm 1343W</t>
  </si>
  <si>
    <t>205772554</t>
  </si>
  <si>
    <t>156</t>
  </si>
  <si>
    <t>48457384</t>
  </si>
  <si>
    <t>těleso otopné panelové 2 deskové VK 2 přídavné přestupní plochy v 600mm dl 900mm 1511W</t>
  </si>
  <si>
    <t>-717345166</t>
  </si>
  <si>
    <t>157</t>
  </si>
  <si>
    <t>-158040056</t>
  </si>
  <si>
    <t>158</t>
  </si>
  <si>
    <t>48457387</t>
  </si>
  <si>
    <t>těleso otopné panelové 2 deskové VK 2 přídavné přestupní plochy v 600mm dl 1200mm 2015W</t>
  </si>
  <si>
    <t>1431802311</t>
  </si>
  <si>
    <t>146</t>
  </si>
  <si>
    <t>-1227184501</t>
  </si>
  <si>
    <t>149</t>
  </si>
  <si>
    <t>1985593144</t>
  </si>
  <si>
    <t>151</t>
  </si>
  <si>
    <t>995295236</t>
  </si>
  <si>
    <t>152</t>
  </si>
  <si>
    <t>3933600</t>
  </si>
  <si>
    <t>153</t>
  </si>
  <si>
    <t>-1985603956</t>
  </si>
  <si>
    <t>154</t>
  </si>
  <si>
    <t>1997851009</t>
  </si>
  <si>
    <t>160</t>
  </si>
  <si>
    <t>-49573824</t>
  </si>
  <si>
    <t>-1514211394</t>
  </si>
  <si>
    <t>996284426</t>
  </si>
  <si>
    <t>-1585085734</t>
  </si>
  <si>
    <t>1028498708</t>
  </si>
  <si>
    <t>-2069133537</t>
  </si>
  <si>
    <t>-27628228</t>
  </si>
  <si>
    <t>3586068</t>
  </si>
  <si>
    <t>-1003131634</t>
  </si>
  <si>
    <t>2084267186</t>
  </si>
  <si>
    <t>-1157880669</t>
  </si>
  <si>
    <t>1786328381</t>
  </si>
  <si>
    <t>173</t>
  </si>
  <si>
    <t>149840677</t>
  </si>
  <si>
    <t>1280213508</t>
  </si>
  <si>
    <t>-480807928</t>
  </si>
  <si>
    <t>1713807315</t>
  </si>
  <si>
    <t>-1235833313</t>
  </si>
  <si>
    <t>178</t>
  </si>
  <si>
    <t>334251220</t>
  </si>
  <si>
    <t>179</t>
  </si>
  <si>
    <t>1757664023</t>
  </si>
  <si>
    <t>181</t>
  </si>
  <si>
    <t>-1022659203</t>
  </si>
  <si>
    <t>-430903098</t>
  </si>
  <si>
    <t>1743746532</t>
  </si>
  <si>
    <t>184</t>
  </si>
  <si>
    <t>1587054588</t>
  </si>
  <si>
    <t>48457390</t>
  </si>
  <si>
    <t>těleso otopné panelové 2 deskové VK 2 přídavné přestupní plochy v 600mm dl 1800mm 3022W</t>
  </si>
  <si>
    <t>-401265476</t>
  </si>
  <si>
    <t>1718093033</t>
  </si>
  <si>
    <t>1224239772</t>
  </si>
  <si>
    <t>-1789310371</t>
  </si>
  <si>
    <t>188</t>
  </si>
  <si>
    <t>-5386616</t>
  </si>
  <si>
    <t>1880590155</t>
  </si>
  <si>
    <t>1653917976</t>
  </si>
  <si>
    <t>-281647635</t>
  </si>
  <si>
    <t>193</t>
  </si>
  <si>
    <t>-1668548901</t>
  </si>
  <si>
    <t>194</t>
  </si>
  <si>
    <t>2066357397</t>
  </si>
  <si>
    <t>34</t>
  </si>
  <si>
    <t>1035575428</t>
  </si>
  <si>
    <t>Příloha č.1 k SOD ze dne …………………</t>
  </si>
  <si>
    <t>zhotovitel:</t>
  </si>
  <si>
    <t>město Kolín</t>
  </si>
  <si>
    <t>zast. Michalem Najbrtem,</t>
  </si>
  <si>
    <t>místostarostou města Kolín</t>
  </si>
  <si>
    <t>Zhotovitel</t>
  </si>
  <si>
    <t>Objednatel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</si>
</sst>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i/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6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7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7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8" fillId="0" borderId="18" xfId="0" applyNumberFormat="1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166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9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1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 applyProtection="1">
      <alignment vertical="center"/>
      <protection locked="0"/>
    </xf>
    <xf numFmtId="4" fontId="7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 applyProtection="1">
      <alignment horizontal="center" vertical="center" wrapText="1"/>
      <protection locked="0"/>
    </xf>
    <xf numFmtId="0" fontId="21" fillId="4" borderId="15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1" fillId="0" borderId="10" xfId="0" applyNumberFormat="1" applyFont="1" applyBorder="1" applyAlignment="1">
      <alignment/>
    </xf>
    <xf numFmtId="166" fontId="31" fillId="0" borderId="11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10" fillId="0" borderId="3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 applyProtection="1">
      <alignment/>
      <protection locked="0"/>
    </xf>
    <xf numFmtId="4" fontId="10" fillId="0" borderId="0" xfId="0" applyNumberFormat="1" applyFont="1" applyAlignment="1">
      <alignment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166" fontId="10" fillId="0" borderId="0" xfId="0" applyNumberFormat="1" applyFont="1" applyBorder="1" applyAlignment="1">
      <alignment/>
    </xf>
    <xf numFmtId="166" fontId="10" fillId="0" borderId="12" xfId="0" applyNumberFormat="1" applyFont="1" applyBorder="1" applyAlignment="1">
      <alignment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2" borderId="17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2" borderId="17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22" xfId="0" applyFont="1" applyFill="1" applyBorder="1" applyAlignment="1" applyProtection="1">
      <alignment horizontal="center" vertical="center"/>
      <protection locked="0"/>
    </xf>
    <xf numFmtId="49" fontId="0" fillId="2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 applyProtection="1">
      <alignment horizontal="center" vertical="center" wrapText="1"/>
      <protection locked="0"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0" fillId="2" borderId="22" xfId="0" applyFont="1" applyFill="1" applyBorder="1" applyAlignment="1" applyProtection="1">
      <alignment horizontal="left" vertical="center"/>
      <protection locked="0"/>
    </xf>
    <xf numFmtId="0" fontId="20" fillId="2" borderId="22" xfId="0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Border="1"/>
    <xf numFmtId="0" fontId="1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2" fillId="5" borderId="0" xfId="0" applyFont="1" applyFill="1" applyAlignment="1">
      <alignment horizontal="center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right" vertical="center"/>
    </xf>
    <xf numFmtId="0" fontId="21" fillId="4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2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tabSelected="1" workbookViewId="0" topLeftCell="A1">
      <selection activeCell="G102" sqref="G101:G10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L1" s="264" t="s">
        <v>903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44:72" s="1" customFormat="1" ht="36.95" customHeight="1">
      <c r="AR2" s="247" t="s">
        <v>5</v>
      </c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8"/>
      <c r="D4" s="19" t="s">
        <v>9</v>
      </c>
      <c r="AR4" s="18"/>
      <c r="AS4" s="20" t="s">
        <v>10</v>
      </c>
      <c r="BE4" s="21" t="s">
        <v>11</v>
      </c>
      <c r="BS4" s="15" t="s">
        <v>12</v>
      </c>
    </row>
    <row r="5" spans="2:71" s="1" customFormat="1" ht="12" customHeight="1">
      <c r="B5" s="18"/>
      <c r="D5" s="22" t="s">
        <v>13</v>
      </c>
      <c r="K5" s="224" t="s">
        <v>14</v>
      </c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R5" s="18"/>
      <c r="BE5" s="221" t="s">
        <v>15</v>
      </c>
      <c r="BS5" s="15" t="s">
        <v>6</v>
      </c>
    </row>
    <row r="6" spans="2:71" s="1" customFormat="1" ht="36.95" customHeight="1">
      <c r="B6" s="18"/>
      <c r="D6" s="24" t="s">
        <v>16</v>
      </c>
      <c r="K6" s="226" t="s">
        <v>17</v>
      </c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R6" s="18"/>
      <c r="BE6" s="222"/>
      <c r="BS6" s="15" t="s">
        <v>18</v>
      </c>
    </row>
    <row r="7" spans="2:71" s="1" customFormat="1" ht="12" customHeight="1">
      <c r="B7" s="18"/>
      <c r="D7" s="25" t="s">
        <v>19</v>
      </c>
      <c r="K7" s="23" t="s">
        <v>1</v>
      </c>
      <c r="AK7" s="25" t="s">
        <v>20</v>
      </c>
      <c r="AN7" s="23" t="s">
        <v>1</v>
      </c>
      <c r="AR7" s="18"/>
      <c r="BE7" s="222"/>
      <c r="BS7" s="15" t="s">
        <v>21</v>
      </c>
    </row>
    <row r="8" spans="2:71" s="1" customFormat="1" ht="12" customHeight="1">
      <c r="B8" s="18"/>
      <c r="D8" s="25" t="s">
        <v>22</v>
      </c>
      <c r="K8" s="23" t="s">
        <v>23</v>
      </c>
      <c r="AK8" s="25" t="s">
        <v>24</v>
      </c>
      <c r="AN8" s="26" t="s">
        <v>25</v>
      </c>
      <c r="AR8" s="18"/>
      <c r="BE8" s="222"/>
      <c r="BS8" s="15" t="s">
        <v>26</v>
      </c>
    </row>
    <row r="9" spans="2:71" s="1" customFormat="1" ht="14.45" customHeight="1">
      <c r="B9" s="18"/>
      <c r="AR9" s="18"/>
      <c r="BE9" s="222"/>
      <c r="BS9" s="15" t="s">
        <v>27</v>
      </c>
    </row>
    <row r="10" spans="2:71" s="1" customFormat="1" ht="12" customHeight="1">
      <c r="B10" s="18"/>
      <c r="D10" s="25" t="s">
        <v>28</v>
      </c>
      <c r="AK10" s="25" t="s">
        <v>29</v>
      </c>
      <c r="AN10" s="23" t="s">
        <v>1</v>
      </c>
      <c r="AR10" s="18"/>
      <c r="BE10" s="222"/>
      <c r="BS10" s="15" t="s">
        <v>18</v>
      </c>
    </row>
    <row r="11" spans="2:71" s="1" customFormat="1" ht="18.4" customHeight="1">
      <c r="B11" s="18"/>
      <c r="E11" s="23" t="s">
        <v>30</v>
      </c>
      <c r="AK11" s="25" t="s">
        <v>31</v>
      </c>
      <c r="AN11" s="23" t="s">
        <v>1</v>
      </c>
      <c r="AR11" s="18"/>
      <c r="BE11" s="222"/>
      <c r="BS11" s="15" t="s">
        <v>18</v>
      </c>
    </row>
    <row r="12" spans="2:71" s="1" customFormat="1" ht="6.95" customHeight="1">
      <c r="B12" s="18"/>
      <c r="AR12" s="18"/>
      <c r="BE12" s="222"/>
      <c r="BS12" s="15" t="s">
        <v>18</v>
      </c>
    </row>
    <row r="13" spans="2:71" s="1" customFormat="1" ht="12" customHeight="1">
      <c r="B13" s="18"/>
      <c r="D13" s="25" t="s">
        <v>32</v>
      </c>
      <c r="AK13" s="25" t="s">
        <v>29</v>
      </c>
      <c r="AN13" s="27" t="s">
        <v>33</v>
      </c>
      <c r="AR13" s="18"/>
      <c r="BE13" s="222"/>
      <c r="BS13" s="15" t="s">
        <v>18</v>
      </c>
    </row>
    <row r="14" spans="2:71" ht="12.75">
      <c r="B14" s="18"/>
      <c r="E14" s="227" t="s">
        <v>33</v>
      </c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5" t="s">
        <v>31</v>
      </c>
      <c r="AN14" s="27" t="s">
        <v>33</v>
      </c>
      <c r="AR14" s="18"/>
      <c r="BE14" s="222"/>
      <c r="BS14" s="15" t="s">
        <v>18</v>
      </c>
    </row>
    <row r="15" spans="2:71" s="1" customFormat="1" ht="6.95" customHeight="1">
      <c r="B15" s="18"/>
      <c r="AR15" s="18"/>
      <c r="BE15" s="222"/>
      <c r="BS15" s="15" t="s">
        <v>3</v>
      </c>
    </row>
    <row r="16" spans="2:71" s="1" customFormat="1" ht="12" customHeight="1">
      <c r="B16" s="18"/>
      <c r="D16" s="25" t="s">
        <v>34</v>
      </c>
      <c r="AK16" s="25" t="s">
        <v>29</v>
      </c>
      <c r="AN16" s="23" t="s">
        <v>1</v>
      </c>
      <c r="AR16" s="18"/>
      <c r="BE16" s="222"/>
      <c r="BS16" s="15" t="s">
        <v>3</v>
      </c>
    </row>
    <row r="17" spans="2:71" s="1" customFormat="1" ht="18.4" customHeight="1">
      <c r="B17" s="18"/>
      <c r="E17" s="23" t="s">
        <v>35</v>
      </c>
      <c r="AK17" s="25" t="s">
        <v>31</v>
      </c>
      <c r="AN17" s="23" t="s">
        <v>1</v>
      </c>
      <c r="AR17" s="18"/>
      <c r="BE17" s="222"/>
      <c r="BS17" s="15" t="s">
        <v>36</v>
      </c>
    </row>
    <row r="18" spans="2:71" s="1" customFormat="1" ht="6.95" customHeight="1">
      <c r="B18" s="18"/>
      <c r="AR18" s="18"/>
      <c r="BE18" s="222"/>
      <c r="BS18" s="15" t="s">
        <v>6</v>
      </c>
    </row>
    <row r="19" spans="2:71" s="1" customFormat="1" ht="12" customHeight="1">
      <c r="B19" s="18"/>
      <c r="D19" s="25" t="s">
        <v>37</v>
      </c>
      <c r="AK19" s="25" t="s">
        <v>29</v>
      </c>
      <c r="AN19" s="23" t="s">
        <v>1</v>
      </c>
      <c r="AR19" s="18"/>
      <c r="BE19" s="222"/>
      <c r="BS19" s="15" t="s">
        <v>6</v>
      </c>
    </row>
    <row r="20" spans="2:71" s="1" customFormat="1" ht="18.4" customHeight="1">
      <c r="B20" s="18"/>
      <c r="E20" s="23" t="s">
        <v>30</v>
      </c>
      <c r="AK20" s="25" t="s">
        <v>31</v>
      </c>
      <c r="AN20" s="23" t="s">
        <v>1</v>
      </c>
      <c r="AR20" s="18"/>
      <c r="BE20" s="222"/>
      <c r="BS20" s="15" t="s">
        <v>36</v>
      </c>
    </row>
    <row r="21" spans="2:57" s="1" customFormat="1" ht="6.95" customHeight="1">
      <c r="B21" s="18"/>
      <c r="AR21" s="18"/>
      <c r="BE21" s="222"/>
    </row>
    <row r="22" spans="2:57" s="1" customFormat="1" ht="12" customHeight="1">
      <c r="B22" s="18"/>
      <c r="D22" s="25" t="s">
        <v>38</v>
      </c>
      <c r="AR22" s="18"/>
      <c r="BE22" s="222"/>
    </row>
    <row r="23" spans="2:57" s="1" customFormat="1" ht="47.25" customHeight="1">
      <c r="B23" s="18"/>
      <c r="E23" s="229" t="s">
        <v>39</v>
      </c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R23" s="18"/>
      <c r="BE23" s="222"/>
    </row>
    <row r="24" spans="2:57" s="1" customFormat="1" ht="6.95" customHeight="1">
      <c r="B24" s="18"/>
      <c r="AR24" s="18"/>
      <c r="BE24" s="222"/>
    </row>
    <row r="25" spans="2:57" s="1" customFormat="1" ht="6.95" customHeight="1">
      <c r="B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8"/>
      <c r="BE25" s="222"/>
    </row>
    <row r="26" spans="1:57" s="2" customFormat="1" ht="25.9" customHeight="1">
      <c r="A26" s="30"/>
      <c r="B26" s="31"/>
      <c r="C26" s="30"/>
      <c r="D26" s="32" t="s">
        <v>40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30">
        <f>ROUND(AG94,2)</f>
        <v>0</v>
      </c>
      <c r="AL26" s="231"/>
      <c r="AM26" s="231"/>
      <c r="AN26" s="231"/>
      <c r="AO26" s="231"/>
      <c r="AP26" s="30"/>
      <c r="AQ26" s="30"/>
      <c r="AR26" s="31"/>
      <c r="BE26" s="222"/>
    </row>
    <row r="27" spans="1:57" s="2" customFormat="1" ht="6.95" customHeight="1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1"/>
      <c r="BE27" s="222"/>
    </row>
    <row r="28" spans="1:57" s="2" customFormat="1" ht="12.75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232" t="s">
        <v>41</v>
      </c>
      <c r="M28" s="232"/>
      <c r="N28" s="232"/>
      <c r="O28" s="232"/>
      <c r="P28" s="232"/>
      <c r="Q28" s="30"/>
      <c r="R28" s="30"/>
      <c r="S28" s="30"/>
      <c r="T28" s="30"/>
      <c r="U28" s="30"/>
      <c r="V28" s="30"/>
      <c r="W28" s="232" t="s">
        <v>42</v>
      </c>
      <c r="X28" s="232"/>
      <c r="Y28" s="232"/>
      <c r="Z28" s="232"/>
      <c r="AA28" s="232"/>
      <c r="AB28" s="232"/>
      <c r="AC28" s="232"/>
      <c r="AD28" s="232"/>
      <c r="AE28" s="232"/>
      <c r="AF28" s="30"/>
      <c r="AG28" s="30"/>
      <c r="AH28" s="30"/>
      <c r="AI28" s="30"/>
      <c r="AJ28" s="30"/>
      <c r="AK28" s="232" t="s">
        <v>43</v>
      </c>
      <c r="AL28" s="232"/>
      <c r="AM28" s="232"/>
      <c r="AN28" s="232"/>
      <c r="AO28" s="232"/>
      <c r="AP28" s="30"/>
      <c r="AQ28" s="30"/>
      <c r="AR28" s="31"/>
      <c r="BE28" s="222"/>
    </row>
    <row r="29" spans="2:57" s="3" customFormat="1" ht="14.45" customHeight="1">
      <c r="B29" s="35"/>
      <c r="D29" s="25" t="s">
        <v>44</v>
      </c>
      <c r="F29" s="25" t="s">
        <v>45</v>
      </c>
      <c r="L29" s="235">
        <v>0.21</v>
      </c>
      <c r="M29" s="234"/>
      <c r="N29" s="234"/>
      <c r="O29" s="234"/>
      <c r="P29" s="234"/>
      <c r="W29" s="233">
        <f>ROUND(AZ94,2)</f>
        <v>0</v>
      </c>
      <c r="X29" s="234"/>
      <c r="Y29" s="234"/>
      <c r="Z29" s="234"/>
      <c r="AA29" s="234"/>
      <c r="AB29" s="234"/>
      <c r="AC29" s="234"/>
      <c r="AD29" s="234"/>
      <c r="AE29" s="234"/>
      <c r="AK29" s="233">
        <f>ROUND(AV94,2)</f>
        <v>0</v>
      </c>
      <c r="AL29" s="234"/>
      <c r="AM29" s="234"/>
      <c r="AN29" s="234"/>
      <c r="AO29" s="234"/>
      <c r="AR29" s="35"/>
      <c r="BE29" s="223"/>
    </row>
    <row r="30" spans="2:57" s="3" customFormat="1" ht="14.45" customHeight="1">
      <c r="B30" s="35"/>
      <c r="F30" s="25" t="s">
        <v>46</v>
      </c>
      <c r="L30" s="235">
        <v>0.15</v>
      </c>
      <c r="M30" s="234"/>
      <c r="N30" s="234"/>
      <c r="O30" s="234"/>
      <c r="P30" s="234"/>
      <c r="W30" s="233">
        <f>ROUND(BA94,2)</f>
        <v>0</v>
      </c>
      <c r="X30" s="234"/>
      <c r="Y30" s="234"/>
      <c r="Z30" s="234"/>
      <c r="AA30" s="234"/>
      <c r="AB30" s="234"/>
      <c r="AC30" s="234"/>
      <c r="AD30" s="234"/>
      <c r="AE30" s="234"/>
      <c r="AK30" s="233">
        <f>ROUND(AW94,2)</f>
        <v>0</v>
      </c>
      <c r="AL30" s="234"/>
      <c r="AM30" s="234"/>
      <c r="AN30" s="234"/>
      <c r="AO30" s="234"/>
      <c r="AR30" s="35"/>
      <c r="BE30" s="223"/>
    </row>
    <row r="31" spans="2:57" s="3" customFormat="1" ht="14.45" customHeight="1" hidden="1">
      <c r="B31" s="35"/>
      <c r="F31" s="25" t="s">
        <v>47</v>
      </c>
      <c r="L31" s="235">
        <v>0.21</v>
      </c>
      <c r="M31" s="234"/>
      <c r="N31" s="234"/>
      <c r="O31" s="234"/>
      <c r="P31" s="234"/>
      <c r="W31" s="233">
        <f>ROUND(BB94,2)</f>
        <v>0</v>
      </c>
      <c r="X31" s="234"/>
      <c r="Y31" s="234"/>
      <c r="Z31" s="234"/>
      <c r="AA31" s="234"/>
      <c r="AB31" s="234"/>
      <c r="AC31" s="234"/>
      <c r="AD31" s="234"/>
      <c r="AE31" s="234"/>
      <c r="AK31" s="233">
        <v>0</v>
      </c>
      <c r="AL31" s="234"/>
      <c r="AM31" s="234"/>
      <c r="AN31" s="234"/>
      <c r="AO31" s="234"/>
      <c r="AR31" s="35"/>
      <c r="BE31" s="223"/>
    </row>
    <row r="32" spans="2:57" s="3" customFormat="1" ht="14.45" customHeight="1" hidden="1">
      <c r="B32" s="35"/>
      <c r="F32" s="25" t="s">
        <v>48</v>
      </c>
      <c r="L32" s="235">
        <v>0.15</v>
      </c>
      <c r="M32" s="234"/>
      <c r="N32" s="234"/>
      <c r="O32" s="234"/>
      <c r="P32" s="234"/>
      <c r="W32" s="233">
        <f>ROUND(BC94,2)</f>
        <v>0</v>
      </c>
      <c r="X32" s="234"/>
      <c r="Y32" s="234"/>
      <c r="Z32" s="234"/>
      <c r="AA32" s="234"/>
      <c r="AB32" s="234"/>
      <c r="AC32" s="234"/>
      <c r="AD32" s="234"/>
      <c r="AE32" s="234"/>
      <c r="AK32" s="233">
        <v>0</v>
      </c>
      <c r="AL32" s="234"/>
      <c r="AM32" s="234"/>
      <c r="AN32" s="234"/>
      <c r="AO32" s="234"/>
      <c r="AR32" s="35"/>
      <c r="BE32" s="223"/>
    </row>
    <row r="33" spans="2:57" s="3" customFormat="1" ht="14.45" customHeight="1" hidden="1">
      <c r="B33" s="35"/>
      <c r="F33" s="25" t="s">
        <v>49</v>
      </c>
      <c r="L33" s="235">
        <v>0</v>
      </c>
      <c r="M33" s="234"/>
      <c r="N33" s="234"/>
      <c r="O33" s="234"/>
      <c r="P33" s="234"/>
      <c r="W33" s="233">
        <f>ROUND(BD94,2)</f>
        <v>0</v>
      </c>
      <c r="X33" s="234"/>
      <c r="Y33" s="234"/>
      <c r="Z33" s="234"/>
      <c r="AA33" s="234"/>
      <c r="AB33" s="234"/>
      <c r="AC33" s="234"/>
      <c r="AD33" s="234"/>
      <c r="AE33" s="234"/>
      <c r="AK33" s="233">
        <v>0</v>
      </c>
      <c r="AL33" s="234"/>
      <c r="AM33" s="234"/>
      <c r="AN33" s="234"/>
      <c r="AO33" s="234"/>
      <c r="AR33" s="35"/>
      <c r="BE33" s="223"/>
    </row>
    <row r="34" spans="1:57" s="2" customFormat="1" ht="6.95" customHeight="1">
      <c r="A34" s="30"/>
      <c r="B34" s="3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1"/>
      <c r="BE34" s="222"/>
    </row>
    <row r="35" spans="1:57" s="2" customFormat="1" ht="25.9" customHeight="1">
      <c r="A35" s="30"/>
      <c r="B35" s="31"/>
      <c r="C35" s="36"/>
      <c r="D35" s="37" t="s">
        <v>50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51</v>
      </c>
      <c r="U35" s="38"/>
      <c r="V35" s="38"/>
      <c r="W35" s="38"/>
      <c r="X35" s="236" t="s">
        <v>52</v>
      </c>
      <c r="Y35" s="237"/>
      <c r="Z35" s="237"/>
      <c r="AA35" s="237"/>
      <c r="AB35" s="237"/>
      <c r="AC35" s="38"/>
      <c r="AD35" s="38"/>
      <c r="AE35" s="38"/>
      <c r="AF35" s="38"/>
      <c r="AG35" s="38"/>
      <c r="AH35" s="38"/>
      <c r="AI35" s="38"/>
      <c r="AJ35" s="38"/>
      <c r="AK35" s="238">
        <f>SUM(AK26:AK33)</f>
        <v>0</v>
      </c>
      <c r="AL35" s="237"/>
      <c r="AM35" s="237"/>
      <c r="AN35" s="237"/>
      <c r="AO35" s="239"/>
      <c r="AP35" s="36"/>
      <c r="AQ35" s="36"/>
      <c r="AR35" s="31"/>
      <c r="BE35" s="30"/>
    </row>
    <row r="36" spans="1:57" s="2" customFormat="1" ht="6.95" customHeight="1">
      <c r="A36" s="30"/>
      <c r="B36" s="3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1"/>
      <c r="BE36" s="30"/>
    </row>
    <row r="37" spans="1:57" s="2" customFormat="1" ht="14.45" customHeight="1">
      <c r="A37" s="30"/>
      <c r="B37" s="3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1"/>
      <c r="BE37" s="30"/>
    </row>
    <row r="38" spans="2:44" s="1" customFormat="1" ht="14.45" customHeight="1">
      <c r="B38" s="18"/>
      <c r="AR38" s="18"/>
    </row>
    <row r="39" spans="2:44" s="1" customFormat="1" ht="14.45" customHeight="1">
      <c r="B39" s="18"/>
      <c r="AR39" s="18"/>
    </row>
    <row r="40" spans="2:44" s="1" customFormat="1" ht="14.45" customHeight="1">
      <c r="B40" s="18"/>
      <c r="AR40" s="18"/>
    </row>
    <row r="41" spans="2:44" s="1" customFormat="1" ht="14.45" customHeight="1">
      <c r="B41" s="18"/>
      <c r="AR41" s="18"/>
    </row>
    <row r="42" spans="2:44" s="1" customFormat="1" ht="14.45" customHeight="1">
      <c r="B42" s="18"/>
      <c r="AR42" s="18"/>
    </row>
    <row r="43" spans="2:44" s="1" customFormat="1" ht="14.45" customHeight="1">
      <c r="B43" s="18"/>
      <c r="AR43" s="18"/>
    </row>
    <row r="44" spans="2:44" s="1" customFormat="1" ht="14.45" customHeight="1">
      <c r="B44" s="18"/>
      <c r="AR44" s="18"/>
    </row>
    <row r="45" spans="2:44" s="1" customFormat="1" ht="14.45" customHeight="1">
      <c r="B45" s="18"/>
      <c r="AR45" s="18"/>
    </row>
    <row r="46" spans="2:44" s="1" customFormat="1" ht="14.45" customHeight="1">
      <c r="B46" s="18"/>
      <c r="AR46" s="18"/>
    </row>
    <row r="47" spans="2:44" s="1" customFormat="1" ht="14.45" customHeight="1">
      <c r="B47" s="18"/>
      <c r="AR47" s="18"/>
    </row>
    <row r="48" spans="2:44" s="1" customFormat="1" ht="14.45" customHeight="1">
      <c r="B48" s="18"/>
      <c r="AR48" s="18"/>
    </row>
    <row r="49" spans="2:44" s="2" customFormat="1" ht="14.45" customHeight="1">
      <c r="B49" s="40"/>
      <c r="D49" s="41" t="s">
        <v>53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54</v>
      </c>
      <c r="AI49" s="42"/>
      <c r="AJ49" s="42"/>
      <c r="AK49" s="42"/>
      <c r="AL49" s="42"/>
      <c r="AM49" s="42"/>
      <c r="AN49" s="42"/>
      <c r="AO49" s="42"/>
      <c r="AR49" s="40"/>
    </row>
    <row r="50" spans="2:44" ht="12">
      <c r="B50" s="18"/>
      <c r="AR50" s="18"/>
    </row>
    <row r="51" spans="2:44" ht="12">
      <c r="B51" s="18"/>
      <c r="AR51" s="18"/>
    </row>
    <row r="52" spans="2:44" ht="12">
      <c r="B52" s="18"/>
      <c r="AR52" s="18"/>
    </row>
    <row r="53" spans="2:44" ht="12">
      <c r="B53" s="18"/>
      <c r="AR53" s="18"/>
    </row>
    <row r="54" spans="2:44" ht="12">
      <c r="B54" s="18"/>
      <c r="AR54" s="18"/>
    </row>
    <row r="55" spans="2:44" ht="12">
      <c r="B55" s="18"/>
      <c r="AR55" s="18"/>
    </row>
    <row r="56" spans="2:44" ht="12">
      <c r="B56" s="18"/>
      <c r="AR56" s="18"/>
    </row>
    <row r="57" spans="2:44" ht="12">
      <c r="B57" s="18"/>
      <c r="AR57" s="18"/>
    </row>
    <row r="58" spans="2:44" ht="12">
      <c r="B58" s="18"/>
      <c r="AR58" s="18"/>
    </row>
    <row r="59" spans="2:44" ht="12">
      <c r="B59" s="18"/>
      <c r="AR59" s="18"/>
    </row>
    <row r="60" spans="1:57" s="2" customFormat="1" ht="12.75">
      <c r="A60" s="30"/>
      <c r="B60" s="31"/>
      <c r="C60" s="30"/>
      <c r="D60" s="43" t="s">
        <v>55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3" t="s">
        <v>56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3" t="s">
        <v>55</v>
      </c>
      <c r="AI60" s="33"/>
      <c r="AJ60" s="33"/>
      <c r="AK60" s="33"/>
      <c r="AL60" s="33"/>
      <c r="AM60" s="43" t="s">
        <v>56</v>
      </c>
      <c r="AN60" s="33"/>
      <c r="AO60" s="33"/>
      <c r="AP60" s="30"/>
      <c r="AQ60" s="30"/>
      <c r="AR60" s="31"/>
      <c r="BE60" s="30"/>
    </row>
    <row r="61" spans="2:44" ht="12">
      <c r="B61" s="18"/>
      <c r="AR61" s="18"/>
    </row>
    <row r="62" spans="2:44" ht="12">
      <c r="B62" s="18"/>
      <c r="AR62" s="18"/>
    </row>
    <row r="63" spans="2:44" ht="12">
      <c r="B63" s="18"/>
      <c r="AR63" s="18"/>
    </row>
    <row r="64" spans="1:57" s="2" customFormat="1" ht="12.75">
      <c r="A64" s="30"/>
      <c r="B64" s="31"/>
      <c r="C64" s="30"/>
      <c r="D64" s="41" t="s">
        <v>909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1" t="s">
        <v>904</v>
      </c>
      <c r="AI64" s="44"/>
      <c r="AJ64" s="44"/>
      <c r="AK64" s="44"/>
      <c r="AL64" s="44"/>
      <c r="AM64" s="44"/>
      <c r="AN64" s="44"/>
      <c r="AO64" s="44"/>
      <c r="AP64" s="30"/>
      <c r="AQ64" s="30"/>
      <c r="AR64" s="31"/>
      <c r="BE64" s="30"/>
    </row>
    <row r="65" spans="2:44" ht="12">
      <c r="B65" s="18"/>
      <c r="AR65" s="18"/>
    </row>
    <row r="66" spans="2:57" ht="15">
      <c r="B66" s="18"/>
      <c r="D66" s="216" t="s">
        <v>905</v>
      </c>
      <c r="AR66" s="18"/>
      <c r="BE66" s="214"/>
    </row>
    <row r="67" spans="2:57" ht="12.75">
      <c r="B67" s="18"/>
      <c r="D67" s="216" t="s">
        <v>906</v>
      </c>
      <c r="AR67" s="18"/>
      <c r="BE67" s="215"/>
    </row>
    <row r="68" spans="2:58" ht="12.75">
      <c r="B68" s="18"/>
      <c r="D68" s="216" t="s">
        <v>907</v>
      </c>
      <c r="AR68" s="18"/>
      <c r="BE68" s="216"/>
      <c r="BF68" s="216"/>
    </row>
    <row r="69" spans="2:57" ht="12.75">
      <c r="B69" s="18"/>
      <c r="AR69" s="18"/>
      <c r="BE69" s="216"/>
    </row>
    <row r="70" spans="2:57" ht="12.75">
      <c r="B70" s="18"/>
      <c r="AR70" s="18"/>
      <c r="BE70" s="216"/>
    </row>
    <row r="71" spans="2:57" ht="12.75">
      <c r="B71" s="18"/>
      <c r="AR71" s="18"/>
      <c r="BE71" s="216"/>
    </row>
    <row r="72" spans="2:57" ht="12.75">
      <c r="B72" s="18"/>
      <c r="AR72" s="18"/>
      <c r="BE72" s="216"/>
    </row>
    <row r="73" spans="2:57" ht="12.75">
      <c r="B73" s="18"/>
      <c r="AR73" s="18"/>
      <c r="BE73" s="216"/>
    </row>
    <row r="74" spans="2:59" ht="12.75">
      <c r="B74" s="18"/>
      <c r="AR74" s="18"/>
      <c r="BE74"/>
      <c r="BF74" s="216"/>
      <c r="BG74" s="216"/>
    </row>
    <row r="75" spans="1:59" s="2" customFormat="1" ht="12.75">
      <c r="A75" s="30"/>
      <c r="B75" s="31"/>
      <c r="C75" s="30"/>
      <c r="D75" s="43" t="s">
        <v>55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3" t="s">
        <v>56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3" t="s">
        <v>55</v>
      </c>
      <c r="AI75" s="33"/>
      <c r="AJ75" s="33"/>
      <c r="AK75" s="33"/>
      <c r="AL75" s="33"/>
      <c r="AM75" s="43" t="s">
        <v>56</v>
      </c>
      <c r="AN75" s="33"/>
      <c r="AO75" s="33"/>
      <c r="AP75" s="30"/>
      <c r="AQ75" s="30"/>
      <c r="AR75" s="31"/>
      <c r="BE75"/>
      <c r="BF75" s="216"/>
      <c r="BG75" s="216"/>
    </row>
    <row r="76" spans="1:59" s="2" customFormat="1" ht="12.75">
      <c r="A76" s="30"/>
      <c r="B76" s="31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1"/>
      <c r="BE76"/>
      <c r="BF76" s="216"/>
      <c r="BG76"/>
    </row>
    <row r="77" spans="1:59" s="2" customFormat="1" ht="6.9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31"/>
      <c r="BE77"/>
      <c r="BF77" s="216"/>
      <c r="BG77"/>
    </row>
    <row r="78" spans="57:58" ht="12.75">
      <c r="BE78"/>
      <c r="BF78" s="216"/>
    </row>
    <row r="79" ht="15">
      <c r="BE79" s="217"/>
    </row>
    <row r="81" spans="1:57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31"/>
      <c r="BE81" s="30"/>
    </row>
    <row r="82" spans="1:57" s="2" customFormat="1" ht="24.95" customHeight="1">
      <c r="A82" s="30"/>
      <c r="B82" s="31"/>
      <c r="C82" s="19" t="s">
        <v>57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1"/>
      <c r="BE82" s="30"/>
    </row>
    <row r="83" spans="1:57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1"/>
      <c r="BE83" s="30"/>
    </row>
    <row r="84" spans="2:44" s="4" customFormat="1" ht="12" customHeight="1">
      <c r="B84" s="49"/>
      <c r="C84" s="25" t="s">
        <v>13</v>
      </c>
      <c r="L84" s="4" t="str">
        <f>K5</f>
        <v>20-080</v>
      </c>
      <c r="AR84" s="49"/>
    </row>
    <row r="85" spans="2:44" s="5" customFormat="1" ht="36.95" customHeight="1">
      <c r="B85" s="50"/>
      <c r="C85" s="51" t="s">
        <v>16</v>
      </c>
      <c r="L85" s="258" t="str">
        <f>K6</f>
        <v>Na Hradbách 93 - PD domovní plynovod a ústřední etážové vytápění RD</v>
      </c>
      <c r="M85" s="259"/>
      <c r="N85" s="259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259"/>
      <c r="Z85" s="259"/>
      <c r="AA85" s="259"/>
      <c r="AB85" s="259"/>
      <c r="AC85" s="259"/>
      <c r="AD85" s="259"/>
      <c r="AE85" s="259"/>
      <c r="AF85" s="259"/>
      <c r="AG85" s="259"/>
      <c r="AH85" s="259"/>
      <c r="AI85" s="259"/>
      <c r="AJ85" s="259"/>
      <c r="AK85" s="259"/>
      <c r="AL85" s="259"/>
      <c r="AM85" s="259"/>
      <c r="AN85" s="259"/>
      <c r="AO85" s="259"/>
      <c r="AR85" s="50"/>
    </row>
    <row r="86" spans="1:57" s="2" customFormat="1" ht="6.95" customHeight="1">
      <c r="A86" s="30"/>
      <c r="B86" s="31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1"/>
      <c r="BE86" s="30"/>
    </row>
    <row r="87" spans="1:57" s="2" customFormat="1" ht="12" customHeight="1">
      <c r="A87" s="30"/>
      <c r="B87" s="31"/>
      <c r="C87" s="25" t="s">
        <v>22</v>
      </c>
      <c r="D87" s="30"/>
      <c r="E87" s="30"/>
      <c r="F87" s="30"/>
      <c r="G87" s="30"/>
      <c r="H87" s="30"/>
      <c r="I87" s="30"/>
      <c r="J87" s="30"/>
      <c r="K87" s="30"/>
      <c r="L87" s="52" t="str">
        <f>IF(K8="","",K8)</f>
        <v>280 02 Kolín I, ul. Na Hradbách čp. 93</v>
      </c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25" t="s">
        <v>24</v>
      </c>
      <c r="AJ87" s="30"/>
      <c r="AK87" s="30"/>
      <c r="AL87" s="30"/>
      <c r="AM87" s="240" t="str">
        <f>IF(AN8="","",AN8)</f>
        <v>4. 8. 2020</v>
      </c>
      <c r="AN87" s="240"/>
      <c r="AO87" s="30"/>
      <c r="AP87" s="30"/>
      <c r="AQ87" s="30"/>
      <c r="AR87" s="31"/>
      <c r="BE87" s="30"/>
    </row>
    <row r="88" spans="1:57" s="2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1"/>
      <c r="BE88" s="30"/>
    </row>
    <row r="89" spans="1:57" s="2" customFormat="1" ht="15.2" customHeight="1">
      <c r="A89" s="30"/>
      <c r="B89" s="31"/>
      <c r="C89" s="25" t="s">
        <v>28</v>
      </c>
      <c r="D89" s="30"/>
      <c r="E89" s="30"/>
      <c r="F89" s="30"/>
      <c r="G89" s="30"/>
      <c r="H89" s="30"/>
      <c r="I89" s="30"/>
      <c r="J89" s="30"/>
      <c r="K89" s="30"/>
      <c r="L89" s="4" t="str">
        <f>IF(E11="","",E11)</f>
        <v xml:space="preserve"> </v>
      </c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25" t="s">
        <v>34</v>
      </c>
      <c r="AJ89" s="30"/>
      <c r="AK89" s="30"/>
      <c r="AL89" s="30"/>
      <c r="AM89" s="241" t="str">
        <f>IF(E17="","",E17)</f>
        <v xml:space="preserve">Ing. Stanislav Bělka </v>
      </c>
      <c r="AN89" s="242"/>
      <c r="AO89" s="242"/>
      <c r="AP89" s="242"/>
      <c r="AQ89" s="30"/>
      <c r="AR89" s="31"/>
      <c r="AS89" s="243" t="s">
        <v>58</v>
      </c>
      <c r="AT89" s="244"/>
      <c r="AU89" s="54"/>
      <c r="AV89" s="54"/>
      <c r="AW89" s="54"/>
      <c r="AX89" s="54"/>
      <c r="AY89" s="54"/>
      <c r="AZ89" s="54"/>
      <c r="BA89" s="54"/>
      <c r="BB89" s="54"/>
      <c r="BC89" s="54"/>
      <c r="BD89" s="55"/>
      <c r="BE89" s="30"/>
    </row>
    <row r="90" spans="1:57" s="2" customFormat="1" ht="15.2" customHeight="1">
      <c r="A90" s="30"/>
      <c r="B90" s="31"/>
      <c r="C90" s="25" t="s">
        <v>32</v>
      </c>
      <c r="D90" s="30"/>
      <c r="E90" s="30"/>
      <c r="F90" s="30"/>
      <c r="G90" s="30"/>
      <c r="H90" s="30"/>
      <c r="I90" s="30"/>
      <c r="J90" s="30"/>
      <c r="K90" s="30"/>
      <c r="L90" s="4" t="str">
        <f>IF(E14="Vyplň údaj","",E14)</f>
        <v/>
      </c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25" t="s">
        <v>37</v>
      </c>
      <c r="AJ90" s="30"/>
      <c r="AK90" s="30"/>
      <c r="AL90" s="30"/>
      <c r="AM90" s="241" t="str">
        <f>IF(E20="","",E20)</f>
        <v xml:space="preserve"> </v>
      </c>
      <c r="AN90" s="242"/>
      <c r="AO90" s="242"/>
      <c r="AP90" s="242"/>
      <c r="AQ90" s="30"/>
      <c r="AR90" s="31"/>
      <c r="AS90" s="245"/>
      <c r="AT90" s="246"/>
      <c r="AU90" s="56"/>
      <c r="AV90" s="56"/>
      <c r="AW90" s="56"/>
      <c r="AX90" s="56"/>
      <c r="AY90" s="56"/>
      <c r="AZ90" s="56"/>
      <c r="BA90" s="56"/>
      <c r="BB90" s="56"/>
      <c r="BC90" s="56"/>
      <c r="BD90" s="57"/>
      <c r="BE90" s="30"/>
    </row>
    <row r="91" spans="1:57" s="2" customFormat="1" ht="10.9" customHeight="1">
      <c r="A91" s="30"/>
      <c r="B91" s="31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1"/>
      <c r="AS91" s="245"/>
      <c r="AT91" s="246"/>
      <c r="AU91" s="56"/>
      <c r="AV91" s="56"/>
      <c r="AW91" s="56"/>
      <c r="AX91" s="56"/>
      <c r="AY91" s="56"/>
      <c r="AZ91" s="56"/>
      <c r="BA91" s="56"/>
      <c r="BB91" s="56"/>
      <c r="BC91" s="56"/>
      <c r="BD91" s="57"/>
      <c r="BE91" s="30"/>
    </row>
    <row r="92" spans="1:57" s="2" customFormat="1" ht="29.25" customHeight="1">
      <c r="A92" s="30"/>
      <c r="B92" s="31"/>
      <c r="C92" s="253" t="s">
        <v>59</v>
      </c>
      <c r="D92" s="254"/>
      <c r="E92" s="254"/>
      <c r="F92" s="254"/>
      <c r="G92" s="254"/>
      <c r="H92" s="58"/>
      <c r="I92" s="255" t="s">
        <v>60</v>
      </c>
      <c r="J92" s="254"/>
      <c r="K92" s="254"/>
      <c r="L92" s="254"/>
      <c r="M92" s="254"/>
      <c r="N92" s="254"/>
      <c r="O92" s="254"/>
      <c r="P92" s="254"/>
      <c r="Q92" s="254"/>
      <c r="R92" s="254"/>
      <c r="S92" s="254"/>
      <c r="T92" s="254"/>
      <c r="U92" s="254"/>
      <c r="V92" s="254"/>
      <c r="W92" s="254"/>
      <c r="X92" s="254"/>
      <c r="Y92" s="254"/>
      <c r="Z92" s="254"/>
      <c r="AA92" s="254"/>
      <c r="AB92" s="254"/>
      <c r="AC92" s="254"/>
      <c r="AD92" s="254"/>
      <c r="AE92" s="254"/>
      <c r="AF92" s="254"/>
      <c r="AG92" s="256" t="s">
        <v>61</v>
      </c>
      <c r="AH92" s="254"/>
      <c r="AI92" s="254"/>
      <c r="AJ92" s="254"/>
      <c r="AK92" s="254"/>
      <c r="AL92" s="254"/>
      <c r="AM92" s="254"/>
      <c r="AN92" s="255" t="s">
        <v>62</v>
      </c>
      <c r="AO92" s="254"/>
      <c r="AP92" s="257"/>
      <c r="AQ92" s="59" t="s">
        <v>63</v>
      </c>
      <c r="AR92" s="31"/>
      <c r="AS92" s="60" t="s">
        <v>64</v>
      </c>
      <c r="AT92" s="61" t="s">
        <v>65</v>
      </c>
      <c r="AU92" s="61" t="s">
        <v>66</v>
      </c>
      <c r="AV92" s="61" t="s">
        <v>67</v>
      </c>
      <c r="AW92" s="61" t="s">
        <v>68</v>
      </c>
      <c r="AX92" s="61" t="s">
        <v>69</v>
      </c>
      <c r="AY92" s="61" t="s">
        <v>70</v>
      </c>
      <c r="AZ92" s="61" t="s">
        <v>71</v>
      </c>
      <c r="BA92" s="61" t="s">
        <v>72</v>
      </c>
      <c r="BB92" s="61" t="s">
        <v>73</v>
      </c>
      <c r="BC92" s="61" t="s">
        <v>74</v>
      </c>
      <c r="BD92" s="62" t="s">
        <v>75</v>
      </c>
      <c r="BE92" s="30"/>
    </row>
    <row r="93" spans="1:57" s="2" customFormat="1" ht="10.9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1"/>
      <c r="AS93" s="63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5"/>
      <c r="BE93" s="30"/>
    </row>
    <row r="94" spans="2:90" s="6" customFormat="1" ht="32.45" customHeight="1">
      <c r="B94" s="66"/>
      <c r="C94" s="67" t="s">
        <v>76</v>
      </c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251">
        <f>ROUND(SUM(AG95:AG96),2)</f>
        <v>0</v>
      </c>
      <c r="AH94" s="251"/>
      <c r="AI94" s="251"/>
      <c r="AJ94" s="251"/>
      <c r="AK94" s="251"/>
      <c r="AL94" s="251"/>
      <c r="AM94" s="251"/>
      <c r="AN94" s="252">
        <f>SUM(AG94,AT94)</f>
        <v>0</v>
      </c>
      <c r="AO94" s="252"/>
      <c r="AP94" s="252"/>
      <c r="AQ94" s="70" t="s">
        <v>1</v>
      </c>
      <c r="AR94" s="66"/>
      <c r="AS94" s="71">
        <f>ROUND(SUM(AS95:AS96),2)</f>
        <v>0</v>
      </c>
      <c r="AT94" s="72">
        <f>ROUND(SUM(AV94:AW94),2)</f>
        <v>0</v>
      </c>
      <c r="AU94" s="73">
        <f>ROUND(SUM(AU95:AU96),5)</f>
        <v>0</v>
      </c>
      <c r="AV94" s="72">
        <f>ROUND(AZ94*L29,2)</f>
        <v>0</v>
      </c>
      <c r="AW94" s="72">
        <f>ROUND(BA94*L30,2)</f>
        <v>0</v>
      </c>
      <c r="AX94" s="72">
        <f>ROUND(BB94*L29,2)</f>
        <v>0</v>
      </c>
      <c r="AY94" s="72">
        <f>ROUND(BC94*L30,2)</f>
        <v>0</v>
      </c>
      <c r="AZ94" s="72">
        <f>ROUND(SUM(AZ95:AZ96),2)</f>
        <v>0</v>
      </c>
      <c r="BA94" s="72">
        <f>ROUND(SUM(BA95:BA96),2)</f>
        <v>0</v>
      </c>
      <c r="BB94" s="72">
        <f>ROUND(SUM(BB95:BB96),2)</f>
        <v>0</v>
      </c>
      <c r="BC94" s="72">
        <f>ROUND(SUM(BC95:BC96),2)</f>
        <v>0</v>
      </c>
      <c r="BD94" s="74">
        <f>ROUND(SUM(BD95:BD96),2)</f>
        <v>0</v>
      </c>
      <c r="BS94" s="75" t="s">
        <v>77</v>
      </c>
      <c r="BT94" s="75" t="s">
        <v>78</v>
      </c>
      <c r="BU94" s="76" t="s">
        <v>79</v>
      </c>
      <c r="BV94" s="75" t="s">
        <v>80</v>
      </c>
      <c r="BW94" s="75" t="s">
        <v>4</v>
      </c>
      <c r="BX94" s="75" t="s">
        <v>81</v>
      </c>
      <c r="CL94" s="75" t="s">
        <v>1</v>
      </c>
    </row>
    <row r="95" spans="1:91" s="7" customFormat="1" ht="16.5" customHeight="1">
      <c r="A95" s="77" t="s">
        <v>82</v>
      </c>
      <c r="B95" s="78"/>
      <c r="C95" s="79"/>
      <c r="D95" s="250" t="s">
        <v>83</v>
      </c>
      <c r="E95" s="250"/>
      <c r="F95" s="250"/>
      <c r="G95" s="250"/>
      <c r="H95" s="250"/>
      <c r="I95" s="80"/>
      <c r="J95" s="250" t="s">
        <v>84</v>
      </c>
      <c r="K95" s="250"/>
      <c r="L95" s="250"/>
      <c r="M95" s="250"/>
      <c r="N95" s="250"/>
      <c r="O95" s="250"/>
      <c r="P95" s="250"/>
      <c r="Q95" s="250"/>
      <c r="R95" s="250"/>
      <c r="S95" s="250"/>
      <c r="T95" s="250"/>
      <c r="U95" s="250"/>
      <c r="V95" s="250"/>
      <c r="W95" s="250"/>
      <c r="X95" s="250"/>
      <c r="Y95" s="250"/>
      <c r="Z95" s="250"/>
      <c r="AA95" s="250"/>
      <c r="AB95" s="250"/>
      <c r="AC95" s="250"/>
      <c r="AD95" s="250"/>
      <c r="AE95" s="250"/>
      <c r="AF95" s="250"/>
      <c r="AG95" s="248">
        <f>'20-080-1 - Rekonstrukce d...'!J30</f>
        <v>0</v>
      </c>
      <c r="AH95" s="249"/>
      <c r="AI95" s="249"/>
      <c r="AJ95" s="249"/>
      <c r="AK95" s="249"/>
      <c r="AL95" s="249"/>
      <c r="AM95" s="249"/>
      <c r="AN95" s="248">
        <f>SUM(AG95,AT95)</f>
        <v>0</v>
      </c>
      <c r="AO95" s="249"/>
      <c r="AP95" s="249"/>
      <c r="AQ95" s="81" t="s">
        <v>85</v>
      </c>
      <c r="AR95" s="78"/>
      <c r="AS95" s="82">
        <v>0</v>
      </c>
      <c r="AT95" s="83">
        <f>ROUND(SUM(AV95:AW95),2)</f>
        <v>0</v>
      </c>
      <c r="AU95" s="84">
        <f>'20-080-1 - Rekonstrukce d...'!P146</f>
        <v>0</v>
      </c>
      <c r="AV95" s="83">
        <f>'20-080-1 - Rekonstrukce d...'!J33</f>
        <v>0</v>
      </c>
      <c r="AW95" s="83">
        <f>'20-080-1 - Rekonstrukce d...'!J34</f>
        <v>0</v>
      </c>
      <c r="AX95" s="83">
        <f>'20-080-1 - Rekonstrukce d...'!J35</f>
        <v>0</v>
      </c>
      <c r="AY95" s="83">
        <f>'20-080-1 - Rekonstrukce d...'!J36</f>
        <v>0</v>
      </c>
      <c r="AZ95" s="83">
        <f>'20-080-1 - Rekonstrukce d...'!F33</f>
        <v>0</v>
      </c>
      <c r="BA95" s="83">
        <f>'20-080-1 - Rekonstrukce d...'!F34</f>
        <v>0</v>
      </c>
      <c r="BB95" s="83">
        <f>'20-080-1 - Rekonstrukce d...'!F35</f>
        <v>0</v>
      </c>
      <c r="BC95" s="83">
        <f>'20-080-1 - Rekonstrukce d...'!F36</f>
        <v>0</v>
      </c>
      <c r="BD95" s="85">
        <f>'20-080-1 - Rekonstrukce d...'!F37</f>
        <v>0</v>
      </c>
      <c r="BT95" s="86" t="s">
        <v>21</v>
      </c>
      <c r="BV95" s="86" t="s">
        <v>80</v>
      </c>
      <c r="BW95" s="86" t="s">
        <v>86</v>
      </c>
      <c r="BX95" s="86" t="s">
        <v>4</v>
      </c>
      <c r="CL95" s="86" t="s">
        <v>1</v>
      </c>
      <c r="CM95" s="86" t="s">
        <v>21</v>
      </c>
    </row>
    <row r="96" spans="1:91" s="7" customFormat="1" ht="16.5" customHeight="1">
      <c r="A96" s="77" t="s">
        <v>82</v>
      </c>
      <c r="B96" s="78"/>
      <c r="C96" s="79"/>
      <c r="D96" s="250" t="s">
        <v>87</v>
      </c>
      <c r="E96" s="250"/>
      <c r="F96" s="250"/>
      <c r="G96" s="250"/>
      <c r="H96" s="250"/>
      <c r="I96" s="80"/>
      <c r="J96" s="250" t="s">
        <v>88</v>
      </c>
      <c r="K96" s="250"/>
      <c r="L96" s="250"/>
      <c r="M96" s="250"/>
      <c r="N96" s="250"/>
      <c r="O96" s="250"/>
      <c r="P96" s="250"/>
      <c r="Q96" s="250"/>
      <c r="R96" s="250"/>
      <c r="S96" s="250"/>
      <c r="T96" s="250"/>
      <c r="U96" s="250"/>
      <c r="V96" s="250"/>
      <c r="W96" s="250"/>
      <c r="X96" s="250"/>
      <c r="Y96" s="250"/>
      <c r="Z96" s="250"/>
      <c r="AA96" s="250"/>
      <c r="AB96" s="250"/>
      <c r="AC96" s="250"/>
      <c r="AD96" s="250"/>
      <c r="AE96" s="250"/>
      <c r="AF96" s="250"/>
      <c r="AG96" s="248">
        <f>'20-080-2 - Ústřední etážo...'!J30</f>
        <v>0</v>
      </c>
      <c r="AH96" s="249"/>
      <c r="AI96" s="249"/>
      <c r="AJ96" s="249"/>
      <c r="AK96" s="249"/>
      <c r="AL96" s="249"/>
      <c r="AM96" s="249"/>
      <c r="AN96" s="248">
        <f>SUM(AG96,AT96)</f>
        <v>0</v>
      </c>
      <c r="AO96" s="249"/>
      <c r="AP96" s="249"/>
      <c r="AQ96" s="81" t="s">
        <v>85</v>
      </c>
      <c r="AR96" s="78"/>
      <c r="AS96" s="87">
        <v>0</v>
      </c>
      <c r="AT96" s="88">
        <f>ROUND(SUM(AV96:AW96),2)</f>
        <v>0</v>
      </c>
      <c r="AU96" s="89">
        <f>'20-080-2 - Ústřední etážo...'!P153</f>
        <v>0</v>
      </c>
      <c r="AV96" s="88">
        <f>'20-080-2 - Ústřední etážo...'!J33</f>
        <v>0</v>
      </c>
      <c r="AW96" s="88">
        <f>'20-080-2 - Ústřední etážo...'!J34</f>
        <v>0</v>
      </c>
      <c r="AX96" s="88">
        <f>'20-080-2 - Ústřední etážo...'!J35</f>
        <v>0</v>
      </c>
      <c r="AY96" s="88">
        <f>'20-080-2 - Ústřední etážo...'!J36</f>
        <v>0</v>
      </c>
      <c r="AZ96" s="88">
        <f>'20-080-2 - Ústřední etážo...'!F33</f>
        <v>0</v>
      </c>
      <c r="BA96" s="88">
        <f>'20-080-2 - Ústřední etážo...'!F34</f>
        <v>0</v>
      </c>
      <c r="BB96" s="88">
        <f>'20-080-2 - Ústřední etážo...'!F35</f>
        <v>0</v>
      </c>
      <c r="BC96" s="88">
        <f>'20-080-2 - Ústřední etážo...'!F36</f>
        <v>0</v>
      </c>
      <c r="BD96" s="90">
        <f>'20-080-2 - Ústřední etážo...'!F37</f>
        <v>0</v>
      </c>
      <c r="BT96" s="86" t="s">
        <v>21</v>
      </c>
      <c r="BV96" s="86" t="s">
        <v>80</v>
      </c>
      <c r="BW96" s="86" t="s">
        <v>89</v>
      </c>
      <c r="BX96" s="86" t="s">
        <v>4</v>
      </c>
      <c r="CL96" s="86" t="s">
        <v>1</v>
      </c>
      <c r="CM96" s="86" t="s">
        <v>21</v>
      </c>
    </row>
    <row r="97" spans="1:57" s="2" customFormat="1" ht="30" customHeight="1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1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</row>
    <row r="98" spans="1:57" s="2" customFormat="1" ht="6.95" customHeight="1">
      <c r="A98" s="30"/>
      <c r="B98" s="45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31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</row>
  </sheetData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20-080-1 - Rekonstrukce d...'!C2" display="/"/>
    <hyperlink ref="A96" location="'20-080-2 - Ústřední etáž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Q326"/>
  <sheetViews>
    <sheetView showGridLines="0" workbookViewId="0" topLeftCell="A56">
      <selection activeCell="D66" sqref="D6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1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1"/>
      <c r="L2" s="247" t="s">
        <v>5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15" t="s">
        <v>86</v>
      </c>
    </row>
    <row r="3" spans="2:46" s="1" customFormat="1" ht="6.95" customHeight="1">
      <c r="B3" s="16"/>
      <c r="C3" s="17"/>
      <c r="D3" s="17"/>
      <c r="E3" s="17"/>
      <c r="F3" s="17"/>
      <c r="G3" s="17"/>
      <c r="H3" s="17"/>
      <c r="I3" s="92"/>
      <c r="J3" s="17"/>
      <c r="K3" s="17"/>
      <c r="L3" s="18"/>
      <c r="AT3" s="15" t="s">
        <v>21</v>
      </c>
    </row>
    <row r="4" spans="2:46" s="1" customFormat="1" ht="24.95" customHeight="1">
      <c r="B4" s="18"/>
      <c r="D4" s="19" t="s">
        <v>90</v>
      </c>
      <c r="I4" s="91"/>
      <c r="L4" s="18"/>
      <c r="M4" s="93" t="s">
        <v>10</v>
      </c>
      <c r="AT4" s="15" t="s">
        <v>3</v>
      </c>
    </row>
    <row r="5" spans="2:12" s="1" customFormat="1" ht="6.95" customHeight="1">
      <c r="B5" s="18"/>
      <c r="I5" s="91"/>
      <c r="L5" s="18"/>
    </row>
    <row r="6" spans="2:12" s="1" customFormat="1" ht="12" customHeight="1">
      <c r="B6" s="18"/>
      <c r="D6" s="25" t="s">
        <v>16</v>
      </c>
      <c r="I6" s="91"/>
      <c r="L6" s="18"/>
    </row>
    <row r="7" spans="2:12" s="1" customFormat="1" ht="16.5" customHeight="1">
      <c r="B7" s="18"/>
      <c r="E7" s="261" t="str">
        <f>'Rekapitulace stavby'!K6</f>
        <v>Na Hradbách 93 - PD domovní plynovod a ústřední etážové vytápění RD</v>
      </c>
      <c r="F7" s="262"/>
      <c r="G7" s="262"/>
      <c r="H7" s="262"/>
      <c r="I7" s="91"/>
      <c r="L7" s="18"/>
    </row>
    <row r="8" spans="1:31" s="2" customFormat="1" ht="12" customHeight="1">
      <c r="A8" s="30"/>
      <c r="B8" s="31"/>
      <c r="C8" s="30"/>
      <c r="D8" s="25" t="s">
        <v>91</v>
      </c>
      <c r="E8" s="30"/>
      <c r="F8" s="30"/>
      <c r="G8" s="30"/>
      <c r="H8" s="30"/>
      <c r="I8" s="94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2" customFormat="1" ht="16.5" customHeight="1">
      <c r="A9" s="30"/>
      <c r="B9" s="31"/>
      <c r="C9" s="30"/>
      <c r="D9" s="30"/>
      <c r="E9" s="258" t="s">
        <v>92</v>
      </c>
      <c r="F9" s="260"/>
      <c r="G9" s="260"/>
      <c r="H9" s="260"/>
      <c r="I9" s="94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2" customFormat="1" ht="12">
      <c r="A10" s="30"/>
      <c r="B10" s="31"/>
      <c r="C10" s="30"/>
      <c r="D10" s="30"/>
      <c r="E10" s="30"/>
      <c r="F10" s="30"/>
      <c r="G10" s="30"/>
      <c r="H10" s="30"/>
      <c r="I10" s="94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2" customFormat="1" ht="12" customHeight="1">
      <c r="A11" s="30"/>
      <c r="B11" s="31"/>
      <c r="C11" s="30"/>
      <c r="D11" s="25" t="s">
        <v>19</v>
      </c>
      <c r="E11" s="30"/>
      <c r="F11" s="23" t="s">
        <v>1</v>
      </c>
      <c r="G11" s="30"/>
      <c r="H11" s="30"/>
      <c r="I11" s="95" t="s">
        <v>20</v>
      </c>
      <c r="J11" s="23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5" t="s">
        <v>22</v>
      </c>
      <c r="E12" s="30"/>
      <c r="F12" s="23" t="s">
        <v>23</v>
      </c>
      <c r="G12" s="30"/>
      <c r="H12" s="30"/>
      <c r="I12" s="95" t="s">
        <v>24</v>
      </c>
      <c r="J12" s="53" t="str">
        <f>'Rekapitulace stavby'!AN8</f>
        <v>4. 8. 2020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0.9" customHeight="1">
      <c r="A13" s="30"/>
      <c r="B13" s="31"/>
      <c r="C13" s="30"/>
      <c r="D13" s="30"/>
      <c r="E13" s="30"/>
      <c r="F13" s="30"/>
      <c r="G13" s="30"/>
      <c r="H13" s="30"/>
      <c r="I13" s="94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 customHeight="1">
      <c r="A14" s="30"/>
      <c r="B14" s="31"/>
      <c r="C14" s="30"/>
      <c r="D14" s="25" t="s">
        <v>28</v>
      </c>
      <c r="E14" s="30"/>
      <c r="F14" s="30"/>
      <c r="G14" s="30"/>
      <c r="H14" s="30"/>
      <c r="I14" s="95" t="s">
        <v>29</v>
      </c>
      <c r="J14" s="23" t="str">
        <f>IF('Rekapitulace stavby'!AN10="","",'Rekapitulace stavby'!AN10)</f>
        <v/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8" customHeight="1">
      <c r="A15" s="30"/>
      <c r="B15" s="31"/>
      <c r="C15" s="30"/>
      <c r="D15" s="30"/>
      <c r="E15" s="23" t="str">
        <f>IF('Rekapitulace stavby'!E11="","",'Rekapitulace stavby'!E11)</f>
        <v xml:space="preserve"> </v>
      </c>
      <c r="F15" s="30"/>
      <c r="G15" s="30"/>
      <c r="H15" s="30"/>
      <c r="I15" s="95" t="s">
        <v>31</v>
      </c>
      <c r="J15" s="23" t="str">
        <f>IF('Rekapitulace stavby'!AN11="","",'Rekapitulace stavby'!AN11)</f>
        <v/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6.95" customHeight="1">
      <c r="A16" s="30"/>
      <c r="B16" s="31"/>
      <c r="C16" s="30"/>
      <c r="D16" s="30"/>
      <c r="E16" s="30"/>
      <c r="F16" s="30"/>
      <c r="G16" s="30"/>
      <c r="H16" s="30"/>
      <c r="I16" s="94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5" t="s">
        <v>32</v>
      </c>
      <c r="E17" s="30"/>
      <c r="F17" s="30"/>
      <c r="G17" s="30"/>
      <c r="H17" s="30"/>
      <c r="I17" s="95" t="s">
        <v>29</v>
      </c>
      <c r="J17" s="26" t="str">
        <f>'Rekapitulace stavby'!AN13</f>
        <v>Vyplň údaj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63" t="str">
        <f>'Rekapitulace stavby'!E14</f>
        <v>Vyplň údaj</v>
      </c>
      <c r="F18" s="224"/>
      <c r="G18" s="224"/>
      <c r="H18" s="224"/>
      <c r="I18" s="95" t="s">
        <v>31</v>
      </c>
      <c r="J18" s="26" t="str">
        <f>'Rekapitulace stavby'!AN14</f>
        <v>Vyplň údaj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1"/>
      <c r="C19" s="30"/>
      <c r="D19" s="30"/>
      <c r="E19" s="30"/>
      <c r="F19" s="30"/>
      <c r="G19" s="30"/>
      <c r="H19" s="30"/>
      <c r="I19" s="94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5" t="s">
        <v>34</v>
      </c>
      <c r="E20" s="30"/>
      <c r="F20" s="30"/>
      <c r="G20" s="30"/>
      <c r="H20" s="30"/>
      <c r="I20" s="95" t="s">
        <v>29</v>
      </c>
      <c r="J20" s="23" t="s">
        <v>1</v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3" t="s">
        <v>35</v>
      </c>
      <c r="F21" s="30"/>
      <c r="G21" s="30"/>
      <c r="H21" s="30"/>
      <c r="I21" s="95" t="s">
        <v>31</v>
      </c>
      <c r="J21" s="23" t="s">
        <v>1</v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1"/>
      <c r="C22" s="30"/>
      <c r="D22" s="30"/>
      <c r="E22" s="30"/>
      <c r="F22" s="30"/>
      <c r="G22" s="30"/>
      <c r="H22" s="30"/>
      <c r="I22" s="94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5" t="s">
        <v>37</v>
      </c>
      <c r="E23" s="30"/>
      <c r="F23" s="30"/>
      <c r="G23" s="30"/>
      <c r="H23" s="30"/>
      <c r="I23" s="95" t="s">
        <v>29</v>
      </c>
      <c r="J23" s="23" t="str">
        <f>IF('Rekapitulace stavby'!AN19="","",'Rekapitulace stavby'!AN19)</f>
        <v/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3" t="str">
        <f>IF('Rekapitulace stavby'!E20="","",'Rekapitulace stavby'!E20)</f>
        <v xml:space="preserve"> </v>
      </c>
      <c r="F24" s="30"/>
      <c r="G24" s="30"/>
      <c r="H24" s="30"/>
      <c r="I24" s="95" t="s">
        <v>31</v>
      </c>
      <c r="J24" s="23" t="str">
        <f>IF('Rekapitulace stavby'!AN20="","",'Rekapitulace stavby'!AN20)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1"/>
      <c r="C25" s="30"/>
      <c r="D25" s="30"/>
      <c r="E25" s="30"/>
      <c r="F25" s="30"/>
      <c r="G25" s="30"/>
      <c r="H25" s="30"/>
      <c r="I25" s="94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5" t="s">
        <v>38</v>
      </c>
      <c r="E26" s="30"/>
      <c r="F26" s="30"/>
      <c r="G26" s="30"/>
      <c r="H26" s="30"/>
      <c r="I26" s="94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96"/>
      <c r="B27" s="97"/>
      <c r="C27" s="96"/>
      <c r="D27" s="96"/>
      <c r="E27" s="229" t="s">
        <v>1</v>
      </c>
      <c r="F27" s="229"/>
      <c r="G27" s="229"/>
      <c r="H27" s="229"/>
      <c r="I27" s="98"/>
      <c r="J27" s="96"/>
      <c r="K27" s="96"/>
      <c r="L27" s="99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0"/>
      <c r="B28" s="31"/>
      <c r="C28" s="30"/>
      <c r="D28" s="30"/>
      <c r="E28" s="30"/>
      <c r="F28" s="30"/>
      <c r="G28" s="30"/>
      <c r="H28" s="30"/>
      <c r="I28" s="94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64"/>
      <c r="E29" s="64"/>
      <c r="F29" s="64"/>
      <c r="G29" s="64"/>
      <c r="H29" s="64"/>
      <c r="I29" s="100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101" t="s">
        <v>40</v>
      </c>
      <c r="E30" s="30"/>
      <c r="F30" s="30"/>
      <c r="G30" s="30"/>
      <c r="H30" s="30"/>
      <c r="I30" s="94"/>
      <c r="J30" s="69">
        <f>ROUND(J146,2)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1"/>
      <c r="C31" s="30"/>
      <c r="D31" s="64"/>
      <c r="E31" s="64"/>
      <c r="F31" s="64"/>
      <c r="G31" s="64"/>
      <c r="H31" s="64"/>
      <c r="I31" s="100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1"/>
      <c r="C32" s="30"/>
      <c r="D32" s="30"/>
      <c r="E32" s="30"/>
      <c r="F32" s="34" t="s">
        <v>42</v>
      </c>
      <c r="G32" s="30"/>
      <c r="H32" s="30"/>
      <c r="I32" s="102" t="s">
        <v>41</v>
      </c>
      <c r="J32" s="34" t="s">
        <v>43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1"/>
      <c r="C33" s="30"/>
      <c r="D33" s="103" t="s">
        <v>44</v>
      </c>
      <c r="E33" s="25" t="s">
        <v>45</v>
      </c>
      <c r="F33" s="104">
        <f>ROUND((ROUND((SUM(BE146:BE319)),2)+SUM(BE321:BE325)),2)</f>
        <v>0</v>
      </c>
      <c r="G33" s="30"/>
      <c r="H33" s="30"/>
      <c r="I33" s="105">
        <v>0.21</v>
      </c>
      <c r="J33" s="104">
        <f>ROUND((ROUND(((SUM(BE146:BE319))*I33),2)+(SUM(BE321:BE325)*I33)),2)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1"/>
      <c r="C34" s="30"/>
      <c r="D34" s="30"/>
      <c r="E34" s="25" t="s">
        <v>46</v>
      </c>
      <c r="F34" s="104">
        <f>ROUND((ROUND((SUM(BF146:BF319)),2)+SUM(BF321:BF325)),2)</f>
        <v>0</v>
      </c>
      <c r="G34" s="30"/>
      <c r="H34" s="30"/>
      <c r="I34" s="105">
        <v>0.15</v>
      </c>
      <c r="J34" s="104">
        <f>ROUND((ROUND(((SUM(BF146:BF319))*I34),2)+(SUM(BF321:BF325)*I34)),2)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customHeight="1" hidden="1">
      <c r="A35" s="30"/>
      <c r="B35" s="31"/>
      <c r="C35" s="30"/>
      <c r="D35" s="30"/>
      <c r="E35" s="25" t="s">
        <v>47</v>
      </c>
      <c r="F35" s="104">
        <f>ROUND((ROUND((SUM(BG146:BG319)),2)+SUM(BG321:BG325)),2)</f>
        <v>0</v>
      </c>
      <c r="G35" s="30"/>
      <c r="H35" s="30"/>
      <c r="I35" s="105">
        <v>0.21</v>
      </c>
      <c r="J35" s="104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customHeight="1" hidden="1">
      <c r="A36" s="30"/>
      <c r="B36" s="31"/>
      <c r="C36" s="30"/>
      <c r="D36" s="30"/>
      <c r="E36" s="25" t="s">
        <v>48</v>
      </c>
      <c r="F36" s="104">
        <f>ROUND((ROUND((SUM(BH146:BH319)),2)+SUM(BH321:BH325)),2)</f>
        <v>0</v>
      </c>
      <c r="G36" s="30"/>
      <c r="H36" s="30"/>
      <c r="I36" s="105">
        <v>0.15</v>
      </c>
      <c r="J36" s="104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customHeight="1" hidden="1">
      <c r="A37" s="30"/>
      <c r="B37" s="31"/>
      <c r="C37" s="30"/>
      <c r="D37" s="30"/>
      <c r="E37" s="25" t="s">
        <v>49</v>
      </c>
      <c r="F37" s="104">
        <f>ROUND((ROUND((SUM(BI146:BI319)),2)+SUM(BI321:BI325)),2)</f>
        <v>0</v>
      </c>
      <c r="G37" s="30"/>
      <c r="H37" s="30"/>
      <c r="I37" s="105">
        <v>0</v>
      </c>
      <c r="J37" s="104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1"/>
      <c r="C38" s="30"/>
      <c r="D38" s="30"/>
      <c r="E38" s="30"/>
      <c r="F38" s="30"/>
      <c r="G38" s="30"/>
      <c r="H38" s="30"/>
      <c r="I38" s="94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6"/>
      <c r="D39" s="107" t="s">
        <v>50</v>
      </c>
      <c r="E39" s="58"/>
      <c r="F39" s="58"/>
      <c r="G39" s="108" t="s">
        <v>51</v>
      </c>
      <c r="H39" s="109" t="s">
        <v>52</v>
      </c>
      <c r="I39" s="110"/>
      <c r="J39" s="111">
        <f>SUM(J30:J37)</f>
        <v>0</v>
      </c>
      <c r="K39" s="112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31"/>
      <c r="C40" s="30"/>
      <c r="D40" s="30"/>
      <c r="E40" s="30"/>
      <c r="F40" s="30"/>
      <c r="G40" s="30"/>
      <c r="H40" s="30"/>
      <c r="I40" s="94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2:12" s="1" customFormat="1" ht="14.45" customHeight="1">
      <c r="B41" s="18"/>
      <c r="I41" s="91"/>
      <c r="L41" s="18"/>
    </row>
    <row r="42" spans="2:12" s="1" customFormat="1" ht="14.45" customHeight="1">
      <c r="B42" s="18"/>
      <c r="I42" s="91"/>
      <c r="L42" s="18"/>
    </row>
    <row r="43" spans="2:12" s="1" customFormat="1" ht="14.45" customHeight="1">
      <c r="B43" s="18"/>
      <c r="I43" s="91"/>
      <c r="L43" s="18"/>
    </row>
    <row r="44" spans="2:12" s="1" customFormat="1" ht="14.45" customHeight="1">
      <c r="B44" s="18"/>
      <c r="I44" s="91"/>
      <c r="L44" s="18"/>
    </row>
    <row r="45" spans="2:12" s="1" customFormat="1" ht="14.45" customHeight="1">
      <c r="B45" s="18"/>
      <c r="I45" s="91"/>
      <c r="L45" s="18"/>
    </row>
    <row r="46" spans="2:12" s="1" customFormat="1" ht="14.45" customHeight="1">
      <c r="B46" s="18"/>
      <c r="I46" s="91"/>
      <c r="L46" s="18"/>
    </row>
    <row r="47" spans="2:12" s="1" customFormat="1" ht="14.45" customHeight="1">
      <c r="B47" s="18"/>
      <c r="I47" s="91"/>
      <c r="L47" s="18"/>
    </row>
    <row r="48" spans="2:12" s="1" customFormat="1" ht="14.45" customHeight="1">
      <c r="B48" s="18"/>
      <c r="I48" s="91"/>
      <c r="L48" s="18"/>
    </row>
    <row r="49" spans="2:12" s="1" customFormat="1" ht="14.45" customHeight="1">
      <c r="B49" s="18"/>
      <c r="I49" s="91"/>
      <c r="L49" s="18"/>
    </row>
    <row r="50" spans="2:12" s="2" customFormat="1" ht="14.45" customHeight="1">
      <c r="B50" s="40"/>
      <c r="D50" s="41" t="s">
        <v>53</v>
      </c>
      <c r="E50" s="42"/>
      <c r="F50" s="42"/>
      <c r="G50" s="41" t="s">
        <v>54</v>
      </c>
      <c r="H50" s="42"/>
      <c r="I50" s="113"/>
      <c r="J50" s="42"/>
      <c r="K50" s="42"/>
      <c r="L50" s="40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69" ht="12">
      <c r="B54" s="18"/>
      <c r="L54" s="18"/>
      <c r="W54" s="218"/>
      <c r="X54" s="218"/>
      <c r="Y54" s="218"/>
      <c r="Z54" s="218"/>
      <c r="AA54" s="218"/>
      <c r="AB54" s="218"/>
      <c r="AC54" s="218"/>
      <c r="AD54" s="218"/>
      <c r="AE54" s="218"/>
      <c r="AF54" s="218"/>
      <c r="AG54" s="218"/>
      <c r="AH54" s="218"/>
      <c r="AI54" s="218"/>
      <c r="AJ54" s="218"/>
      <c r="AK54" s="218"/>
      <c r="AL54" s="218"/>
      <c r="AM54" s="218"/>
      <c r="AN54" s="218"/>
      <c r="AO54" s="218"/>
      <c r="AP54" s="218"/>
      <c r="AQ54" s="218"/>
      <c r="AR54" s="218"/>
      <c r="AS54" s="218"/>
      <c r="AT54" s="218"/>
      <c r="AU54" s="218"/>
      <c r="AV54" s="218"/>
      <c r="AW54" s="218"/>
      <c r="AX54" s="218"/>
      <c r="AY54" s="218"/>
      <c r="AZ54" s="218"/>
      <c r="BA54" s="218"/>
      <c r="BB54" s="218"/>
      <c r="BC54" s="218"/>
      <c r="BD54" s="218"/>
      <c r="BE54" s="218"/>
      <c r="BF54" s="218"/>
      <c r="BG54" s="218"/>
      <c r="BH54" s="218"/>
      <c r="BI54" s="218"/>
      <c r="BJ54" s="218"/>
      <c r="BK54" s="218"/>
      <c r="BL54" s="218"/>
      <c r="BM54" s="218"/>
      <c r="BN54" s="218"/>
      <c r="BO54" s="218"/>
      <c r="BP54" s="218"/>
      <c r="BQ54" s="218"/>
    </row>
    <row r="55" spans="2:69" ht="12">
      <c r="B55" s="18"/>
      <c r="L55" s="18"/>
      <c r="W55" s="218"/>
      <c r="X55" s="218"/>
      <c r="Y55" s="218"/>
      <c r="Z55" s="218"/>
      <c r="AA55" s="218"/>
      <c r="AB55" s="218"/>
      <c r="AC55" s="218"/>
      <c r="AD55" s="218"/>
      <c r="AE55" s="218"/>
      <c r="AF55" s="218"/>
      <c r="AG55" s="218"/>
      <c r="AH55" s="218"/>
      <c r="AI55" s="218"/>
      <c r="AJ55" s="218"/>
      <c r="AK55" s="218"/>
      <c r="AL55" s="218"/>
      <c r="AM55" s="218"/>
      <c r="AN55" s="218"/>
      <c r="AO55" s="218"/>
      <c r="AP55" s="218"/>
      <c r="AQ55" s="218"/>
      <c r="AR55" s="218"/>
      <c r="AS55" s="218"/>
      <c r="AT55" s="218"/>
      <c r="AU55" s="218"/>
      <c r="AV55" s="218"/>
      <c r="AW55" s="218"/>
      <c r="AX55" s="218"/>
      <c r="AY55" s="218"/>
      <c r="AZ55" s="218"/>
      <c r="BA55" s="218"/>
      <c r="BB55" s="218"/>
      <c r="BC55" s="218"/>
      <c r="BD55" s="218"/>
      <c r="BE55" s="218"/>
      <c r="BF55" s="218"/>
      <c r="BG55" s="218"/>
      <c r="BH55" s="218"/>
      <c r="BI55" s="218"/>
      <c r="BJ55" s="218"/>
      <c r="BK55" s="218"/>
      <c r="BL55" s="218"/>
      <c r="BM55" s="218"/>
      <c r="BN55" s="218"/>
      <c r="BO55" s="218"/>
      <c r="BP55" s="218"/>
      <c r="BQ55" s="218"/>
    </row>
    <row r="56" spans="2:69" ht="12">
      <c r="B56" s="18"/>
      <c r="L56" s="18"/>
      <c r="W56" s="218"/>
      <c r="X56" s="218"/>
      <c r="Y56" s="218"/>
      <c r="Z56" s="218"/>
      <c r="AA56" s="218"/>
      <c r="AB56" s="218"/>
      <c r="AC56" s="218"/>
      <c r="AD56" s="218"/>
      <c r="AE56" s="218"/>
      <c r="AF56" s="218"/>
      <c r="AG56" s="218"/>
      <c r="AH56" s="218"/>
      <c r="AI56" s="218"/>
      <c r="AJ56" s="218"/>
      <c r="AK56" s="218"/>
      <c r="AL56" s="218"/>
      <c r="AM56" s="218"/>
      <c r="AN56" s="218"/>
      <c r="AO56" s="218"/>
      <c r="AP56" s="218"/>
      <c r="AQ56" s="218"/>
      <c r="AR56" s="218"/>
      <c r="AS56" s="218"/>
      <c r="AT56" s="218"/>
      <c r="AU56" s="218"/>
      <c r="AV56" s="218"/>
      <c r="AW56" s="218"/>
      <c r="AX56" s="218"/>
      <c r="AY56" s="218"/>
      <c r="AZ56" s="218"/>
      <c r="BA56" s="218"/>
      <c r="BB56" s="218"/>
      <c r="BC56" s="218"/>
      <c r="BD56" s="218"/>
      <c r="BE56" s="218"/>
      <c r="BF56" s="218"/>
      <c r="BG56" s="218"/>
      <c r="BH56" s="218"/>
      <c r="BI56" s="218"/>
      <c r="BJ56" s="218"/>
      <c r="BK56" s="218"/>
      <c r="BL56" s="218"/>
      <c r="BM56" s="218"/>
      <c r="BN56" s="218"/>
      <c r="BO56" s="218"/>
      <c r="BP56" s="218"/>
      <c r="BQ56" s="218"/>
    </row>
    <row r="57" spans="2:69" ht="12">
      <c r="B57" s="18"/>
      <c r="L57" s="18"/>
      <c r="W57" s="218"/>
      <c r="X57" s="218"/>
      <c r="Y57" s="218"/>
      <c r="Z57" s="218"/>
      <c r="AA57" s="218"/>
      <c r="AB57" s="218"/>
      <c r="AC57" s="218"/>
      <c r="AD57" s="218"/>
      <c r="AE57" s="218"/>
      <c r="AF57" s="218"/>
      <c r="AG57" s="218"/>
      <c r="AH57" s="218"/>
      <c r="AI57" s="218"/>
      <c r="AJ57" s="218"/>
      <c r="AK57" s="218"/>
      <c r="AL57" s="218"/>
      <c r="AM57" s="218"/>
      <c r="AN57" s="218"/>
      <c r="AO57" s="218"/>
      <c r="AP57" s="218"/>
      <c r="AQ57" s="218"/>
      <c r="AR57" s="218"/>
      <c r="AS57" s="218"/>
      <c r="AT57" s="218"/>
      <c r="AU57" s="218"/>
      <c r="AV57" s="218"/>
      <c r="AW57" s="218"/>
      <c r="AX57" s="218"/>
      <c r="AY57" s="218"/>
      <c r="AZ57" s="218"/>
      <c r="BA57" s="218"/>
      <c r="BB57" s="218"/>
      <c r="BC57" s="218"/>
      <c r="BD57" s="218"/>
      <c r="BE57" s="218"/>
      <c r="BF57" s="218"/>
      <c r="BG57" s="218"/>
      <c r="BH57" s="218"/>
      <c r="BI57" s="218"/>
      <c r="BJ57" s="218"/>
      <c r="BK57" s="218"/>
      <c r="BL57" s="218"/>
      <c r="BM57" s="218"/>
      <c r="BN57" s="218"/>
      <c r="BO57" s="218"/>
      <c r="BP57" s="218"/>
      <c r="BQ57" s="218"/>
    </row>
    <row r="58" spans="2:69" ht="12">
      <c r="B58" s="18"/>
      <c r="L58" s="18"/>
      <c r="W58" s="218"/>
      <c r="X58" s="218"/>
      <c r="Y58" s="218"/>
      <c r="Z58" s="218"/>
      <c r="AA58" s="218"/>
      <c r="AB58" s="218"/>
      <c r="AC58" s="218"/>
      <c r="AD58" s="218"/>
      <c r="AE58" s="218"/>
      <c r="AF58" s="218"/>
      <c r="AG58" s="218"/>
      <c r="AH58" s="218"/>
      <c r="AI58" s="218"/>
      <c r="AJ58" s="218"/>
      <c r="AK58" s="218"/>
      <c r="AL58" s="218"/>
      <c r="AM58" s="218"/>
      <c r="AN58" s="218"/>
      <c r="AO58" s="218"/>
      <c r="AP58" s="218"/>
      <c r="AQ58" s="218"/>
      <c r="AR58" s="218"/>
      <c r="AS58" s="218"/>
      <c r="AT58" s="218"/>
      <c r="AU58" s="218"/>
      <c r="AV58" s="218"/>
      <c r="AW58" s="218"/>
      <c r="AX58" s="218"/>
      <c r="AY58" s="218"/>
      <c r="AZ58" s="218"/>
      <c r="BA58" s="218"/>
      <c r="BB58" s="218"/>
      <c r="BC58" s="218"/>
      <c r="BD58" s="218"/>
      <c r="BE58" s="218"/>
      <c r="BF58" s="218"/>
      <c r="BG58" s="218"/>
      <c r="BH58" s="218"/>
      <c r="BI58" s="218"/>
      <c r="BJ58" s="218"/>
      <c r="BK58" s="218"/>
      <c r="BL58" s="218"/>
      <c r="BM58" s="218"/>
      <c r="BN58" s="218"/>
      <c r="BO58" s="218"/>
      <c r="BP58" s="218"/>
      <c r="BQ58" s="218"/>
    </row>
    <row r="59" spans="2:69" ht="12">
      <c r="B59" s="18"/>
      <c r="L59" s="18"/>
      <c r="W59" s="218"/>
      <c r="X59" s="218"/>
      <c r="Y59" s="218"/>
      <c r="Z59" s="218"/>
      <c r="AA59" s="218"/>
      <c r="AB59" s="218"/>
      <c r="AC59" s="218"/>
      <c r="AD59" s="218"/>
      <c r="AE59" s="218"/>
      <c r="AF59" s="218"/>
      <c r="AG59" s="218"/>
      <c r="AH59" s="218"/>
      <c r="AI59" s="218"/>
      <c r="AJ59" s="218"/>
      <c r="AK59" s="218"/>
      <c r="AL59" s="218"/>
      <c r="AM59" s="218"/>
      <c r="AN59" s="218"/>
      <c r="AO59" s="218"/>
      <c r="AP59" s="218"/>
      <c r="AQ59" s="218"/>
      <c r="AR59" s="218"/>
      <c r="AS59" s="218"/>
      <c r="AT59" s="218"/>
      <c r="AU59" s="218"/>
      <c r="AV59" s="218"/>
      <c r="AW59" s="218"/>
      <c r="AX59" s="218"/>
      <c r="AY59" s="218"/>
      <c r="AZ59" s="218"/>
      <c r="BA59" s="218"/>
      <c r="BB59" s="218"/>
      <c r="BC59" s="218"/>
      <c r="BD59" s="218"/>
      <c r="BE59" s="218"/>
      <c r="BF59" s="218"/>
      <c r="BG59" s="218"/>
      <c r="BH59" s="218"/>
      <c r="BI59" s="218"/>
      <c r="BJ59" s="218"/>
      <c r="BK59" s="218"/>
      <c r="BL59" s="218"/>
      <c r="BM59" s="218"/>
      <c r="BN59" s="218"/>
      <c r="BO59" s="218"/>
      <c r="BP59" s="218"/>
      <c r="BQ59" s="218"/>
    </row>
    <row r="60" spans="2:69" ht="12">
      <c r="B60" s="18"/>
      <c r="L60" s="18"/>
      <c r="W60" s="218"/>
      <c r="X60" s="218"/>
      <c r="Y60" s="218"/>
      <c r="Z60" s="218"/>
      <c r="AA60" s="218"/>
      <c r="AB60" s="218"/>
      <c r="AC60" s="218"/>
      <c r="AD60" s="218"/>
      <c r="AE60" s="218"/>
      <c r="AF60" s="218"/>
      <c r="AG60" s="218"/>
      <c r="AH60" s="218"/>
      <c r="AI60" s="218"/>
      <c r="AJ60" s="218"/>
      <c r="AK60" s="218"/>
      <c r="AL60" s="218"/>
      <c r="AM60" s="218"/>
      <c r="AN60" s="218"/>
      <c r="AO60" s="218"/>
      <c r="AP60" s="218"/>
      <c r="AQ60" s="218"/>
      <c r="AR60" s="218"/>
      <c r="AS60" s="218"/>
      <c r="AT60" s="218"/>
      <c r="AU60" s="218"/>
      <c r="AV60" s="218"/>
      <c r="AW60" s="218"/>
      <c r="AX60" s="218"/>
      <c r="AY60" s="218"/>
      <c r="AZ60" s="218"/>
      <c r="BA60" s="218"/>
      <c r="BB60" s="218"/>
      <c r="BC60" s="218"/>
      <c r="BD60" s="218"/>
      <c r="BE60" s="218"/>
      <c r="BF60" s="218"/>
      <c r="BG60" s="218"/>
      <c r="BH60" s="218"/>
      <c r="BI60" s="218"/>
      <c r="BJ60" s="218"/>
      <c r="BK60" s="218"/>
      <c r="BL60" s="218"/>
      <c r="BM60" s="218"/>
      <c r="BN60" s="218"/>
      <c r="BO60" s="218"/>
      <c r="BP60" s="218"/>
      <c r="BQ60" s="218"/>
    </row>
    <row r="61" spans="1:69" s="2" customFormat="1" ht="12.75">
      <c r="A61" s="30"/>
      <c r="B61" s="31"/>
      <c r="C61" s="30"/>
      <c r="D61" s="43" t="s">
        <v>55</v>
      </c>
      <c r="E61" s="33"/>
      <c r="F61" s="114" t="s">
        <v>56</v>
      </c>
      <c r="G61" s="43" t="s">
        <v>55</v>
      </c>
      <c r="H61" s="33"/>
      <c r="I61" s="115"/>
      <c r="J61" s="116" t="s">
        <v>56</v>
      </c>
      <c r="K61" s="33"/>
      <c r="L61" s="40"/>
      <c r="S61" s="30"/>
      <c r="T61" s="30"/>
      <c r="U61" s="30"/>
      <c r="V61" s="30"/>
      <c r="W61" s="56"/>
      <c r="X61" s="56"/>
      <c r="Y61" s="56"/>
      <c r="Z61" s="56"/>
      <c r="AA61" s="56"/>
      <c r="AB61" s="56"/>
      <c r="AC61" s="56"/>
      <c r="AD61" s="56"/>
      <c r="AE61" s="56"/>
      <c r="AF61" s="198"/>
      <c r="AG61" s="198"/>
      <c r="AH61" s="198"/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8"/>
      <c r="AT61" s="198"/>
      <c r="AU61" s="198"/>
      <c r="AV61" s="198"/>
      <c r="AW61" s="198"/>
      <c r="AX61" s="198"/>
      <c r="AY61" s="198"/>
      <c r="AZ61" s="19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</row>
    <row r="62" spans="2:69" ht="12">
      <c r="B62" s="18"/>
      <c r="L62" s="18"/>
      <c r="W62" s="218"/>
      <c r="X62" s="218"/>
      <c r="Y62" s="218"/>
      <c r="Z62" s="218"/>
      <c r="AA62" s="218"/>
      <c r="AB62" s="218"/>
      <c r="AC62" s="218"/>
      <c r="AD62" s="218"/>
      <c r="AE62" s="218"/>
      <c r="AF62" s="218"/>
      <c r="AG62" s="218"/>
      <c r="AH62" s="218"/>
      <c r="AI62" s="218"/>
      <c r="AJ62" s="218"/>
      <c r="AK62" s="218"/>
      <c r="AL62" s="218"/>
      <c r="AM62" s="218"/>
      <c r="AN62" s="218"/>
      <c r="AO62" s="218"/>
      <c r="AP62" s="218"/>
      <c r="AQ62" s="218"/>
      <c r="AR62" s="218"/>
      <c r="AS62" s="218"/>
      <c r="AT62" s="218"/>
      <c r="AU62" s="218"/>
      <c r="AV62" s="218"/>
      <c r="AW62" s="218"/>
      <c r="AX62" s="218"/>
      <c r="AY62" s="218"/>
      <c r="AZ62" s="218"/>
      <c r="BA62" s="218"/>
      <c r="BB62" s="218"/>
      <c r="BC62" s="218"/>
      <c r="BD62" s="218"/>
      <c r="BE62" s="218"/>
      <c r="BF62" s="218"/>
      <c r="BG62" s="218"/>
      <c r="BH62" s="218"/>
      <c r="BI62" s="218"/>
      <c r="BJ62" s="218"/>
      <c r="BK62" s="218"/>
      <c r="BL62" s="218"/>
      <c r="BM62" s="218"/>
      <c r="BN62" s="218"/>
      <c r="BO62" s="218"/>
      <c r="BP62" s="218"/>
      <c r="BQ62" s="218"/>
    </row>
    <row r="63" spans="2:69" ht="12">
      <c r="B63" s="18"/>
      <c r="L63" s="18"/>
      <c r="W63" s="218"/>
      <c r="X63" s="218"/>
      <c r="Y63" s="218"/>
      <c r="Z63" s="218"/>
      <c r="AA63" s="218"/>
      <c r="AB63" s="218"/>
      <c r="AC63" s="218"/>
      <c r="AD63" s="218"/>
      <c r="AE63" s="218"/>
      <c r="AF63" s="218"/>
      <c r="AG63" s="218"/>
      <c r="AH63" s="218"/>
      <c r="AI63" s="218"/>
      <c r="AJ63" s="218"/>
      <c r="AK63" s="218"/>
      <c r="AL63" s="218"/>
      <c r="AM63" s="218"/>
      <c r="AN63" s="218"/>
      <c r="AO63" s="218"/>
      <c r="AP63" s="218"/>
      <c r="AQ63" s="218"/>
      <c r="AR63" s="218"/>
      <c r="AS63" s="218"/>
      <c r="AT63" s="218"/>
      <c r="AU63" s="218"/>
      <c r="AV63" s="218"/>
      <c r="AW63" s="218"/>
      <c r="AX63" s="218"/>
      <c r="AY63" s="218"/>
      <c r="AZ63" s="218"/>
      <c r="BA63" s="218"/>
      <c r="BB63" s="218"/>
      <c r="BC63" s="218"/>
      <c r="BD63" s="218"/>
      <c r="BE63" s="218"/>
      <c r="BF63" s="218"/>
      <c r="BG63" s="218"/>
      <c r="BH63" s="218"/>
      <c r="BI63" s="218"/>
      <c r="BJ63" s="218"/>
      <c r="BK63" s="218"/>
      <c r="BL63" s="218"/>
      <c r="BM63" s="218"/>
      <c r="BN63" s="218"/>
      <c r="BO63" s="218"/>
      <c r="BP63" s="218"/>
      <c r="BQ63" s="218"/>
    </row>
    <row r="64" spans="2:69" ht="12">
      <c r="B64" s="18"/>
      <c r="L64" s="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8"/>
      <c r="AJ64" s="218"/>
      <c r="AK64" s="218"/>
      <c r="AL64" s="218"/>
      <c r="AM64" s="218"/>
      <c r="AN64" s="218"/>
      <c r="AO64" s="218"/>
      <c r="AP64" s="218"/>
      <c r="AQ64" s="218"/>
      <c r="AR64" s="218"/>
      <c r="AS64" s="218"/>
      <c r="AT64" s="218"/>
      <c r="AU64" s="218"/>
      <c r="AV64" s="218"/>
      <c r="AW64" s="218"/>
      <c r="AX64" s="218"/>
      <c r="AY64" s="218"/>
      <c r="AZ64" s="218"/>
      <c r="BA64" s="218"/>
      <c r="BB64" s="218"/>
      <c r="BC64" s="218"/>
      <c r="BD64" s="218"/>
      <c r="BE64" s="218"/>
      <c r="BF64" s="218"/>
      <c r="BG64" s="218"/>
      <c r="BH64" s="218"/>
      <c r="BI64" s="218"/>
      <c r="BJ64" s="218"/>
      <c r="BK64" s="218"/>
      <c r="BL64" s="218"/>
      <c r="BM64" s="218"/>
      <c r="BN64" s="218"/>
      <c r="BO64" s="218"/>
      <c r="BP64" s="218"/>
      <c r="BQ64" s="218"/>
    </row>
    <row r="65" spans="1:69" s="2" customFormat="1" ht="12.75">
      <c r="A65" s="30"/>
      <c r="B65" s="31"/>
      <c r="C65" s="30"/>
      <c r="D65" s="41" t="s">
        <v>909</v>
      </c>
      <c r="E65" s="44"/>
      <c r="F65" s="44"/>
      <c r="G65" s="41" t="s">
        <v>908</v>
      </c>
      <c r="H65" s="44"/>
      <c r="I65" s="117"/>
      <c r="J65" s="44"/>
      <c r="K65" s="44"/>
      <c r="L65" s="40"/>
      <c r="S65" s="30"/>
      <c r="T65" s="30"/>
      <c r="U65" s="30"/>
      <c r="V65" s="30"/>
      <c r="W65" s="56"/>
      <c r="X65" s="56"/>
      <c r="Y65" s="56"/>
      <c r="Z65" s="56"/>
      <c r="AA65" s="56"/>
      <c r="AB65" s="56"/>
      <c r="AC65" s="56"/>
      <c r="AD65" s="56"/>
      <c r="AE65" s="56"/>
      <c r="AF65" s="198"/>
      <c r="AG65" s="198"/>
      <c r="AH65" s="198"/>
      <c r="AI65" s="198"/>
      <c r="AJ65" s="198"/>
      <c r="AK65" s="198"/>
      <c r="AL65" s="198"/>
      <c r="AM65" s="198"/>
      <c r="AN65" s="198"/>
      <c r="AO65" s="198"/>
      <c r="AP65" s="198"/>
      <c r="AQ65" s="198"/>
      <c r="AR65" s="198"/>
      <c r="AS65" s="198"/>
      <c r="AT65" s="198"/>
      <c r="AU65" s="198"/>
      <c r="AV65" s="198"/>
      <c r="AW65" s="198"/>
      <c r="AX65" s="198"/>
      <c r="AY65" s="198"/>
      <c r="AZ65" s="19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</row>
    <row r="66" spans="2:69" ht="12.75">
      <c r="B66" s="18"/>
      <c r="D66" s="216" t="s">
        <v>905</v>
      </c>
      <c r="L66" s="18"/>
      <c r="W66" s="218"/>
      <c r="X66" s="218"/>
      <c r="Y66" s="218"/>
      <c r="Z66" s="218"/>
      <c r="AA66" s="218"/>
      <c r="AB66" s="218"/>
      <c r="AC66" s="218"/>
      <c r="AD66" s="218"/>
      <c r="AE66" s="218"/>
      <c r="AF66" s="218"/>
      <c r="AG66" s="218"/>
      <c r="AH66" s="218"/>
      <c r="AI66" s="218"/>
      <c r="AJ66" s="218"/>
      <c r="AK66" s="218"/>
      <c r="AL66" s="218"/>
      <c r="AM66" s="218"/>
      <c r="AN66" s="218"/>
      <c r="AO66" s="218"/>
      <c r="AP66" s="218"/>
      <c r="AQ66" s="218"/>
      <c r="AR66" s="218"/>
      <c r="AS66" s="218"/>
      <c r="AT66" s="218"/>
      <c r="AU66" s="218"/>
      <c r="AV66" s="218"/>
      <c r="AW66" s="218"/>
      <c r="AX66" s="218"/>
      <c r="AY66" s="218"/>
      <c r="AZ66" s="218"/>
      <c r="BA66" s="218"/>
      <c r="BB66" s="218"/>
      <c r="BC66" s="218"/>
      <c r="BD66" s="218"/>
      <c r="BE66" s="218"/>
      <c r="BF66" s="218"/>
      <c r="BG66" s="218"/>
      <c r="BH66" s="218"/>
      <c r="BI66" s="218"/>
      <c r="BJ66" s="218"/>
      <c r="BK66" s="218"/>
      <c r="BL66" s="218"/>
      <c r="BM66" s="218"/>
      <c r="BN66" s="218"/>
      <c r="BO66" s="218"/>
      <c r="BP66" s="218"/>
      <c r="BQ66" s="218"/>
    </row>
    <row r="67" spans="2:69" ht="12.75">
      <c r="B67" s="18"/>
      <c r="D67" s="216" t="s">
        <v>906</v>
      </c>
      <c r="L67" s="18"/>
      <c r="W67" s="218"/>
      <c r="X67" s="219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219"/>
      <c r="BC67" s="56"/>
      <c r="BD67" s="218"/>
      <c r="BE67" s="218"/>
      <c r="BF67" s="218"/>
      <c r="BG67" s="218"/>
      <c r="BH67" s="218"/>
      <c r="BI67" s="218"/>
      <c r="BJ67" s="218"/>
      <c r="BK67" s="218"/>
      <c r="BL67" s="218"/>
      <c r="BM67" s="218"/>
      <c r="BN67" s="218"/>
      <c r="BO67" s="218"/>
      <c r="BP67" s="218"/>
      <c r="BQ67" s="218"/>
    </row>
    <row r="68" spans="2:69" ht="12.75">
      <c r="B68" s="18"/>
      <c r="D68" s="216" t="s">
        <v>907</v>
      </c>
      <c r="L68" s="18"/>
      <c r="W68" s="218"/>
      <c r="X68" s="218"/>
      <c r="Y68" s="218"/>
      <c r="Z68" s="218"/>
      <c r="AA68" s="218"/>
      <c r="AB68" s="218"/>
      <c r="AC68" s="218"/>
      <c r="AD68" s="218"/>
      <c r="AE68" s="218"/>
      <c r="AF68" s="218"/>
      <c r="AG68" s="218"/>
      <c r="AH68" s="218"/>
      <c r="AI68" s="218"/>
      <c r="AJ68" s="218"/>
      <c r="AK68" s="218"/>
      <c r="AL68" s="218"/>
      <c r="AM68" s="218"/>
      <c r="AN68" s="218"/>
      <c r="AO68" s="218"/>
      <c r="AP68" s="218"/>
      <c r="AQ68" s="218"/>
      <c r="AR68" s="218"/>
      <c r="AS68" s="218"/>
      <c r="AT68" s="218"/>
      <c r="AU68" s="218"/>
      <c r="AV68" s="218"/>
      <c r="AW68" s="218"/>
      <c r="AX68" s="218"/>
      <c r="AY68" s="218"/>
      <c r="AZ68" s="218"/>
      <c r="BA68" s="218"/>
      <c r="BB68" s="218"/>
      <c r="BC68" s="218"/>
      <c r="BD68" s="218"/>
      <c r="BE68" s="218"/>
      <c r="BF68" s="218"/>
      <c r="BG68" s="218"/>
      <c r="BH68" s="218"/>
      <c r="BI68" s="218"/>
      <c r="BJ68" s="218"/>
      <c r="BK68" s="218"/>
      <c r="BL68" s="218"/>
      <c r="BM68" s="218"/>
      <c r="BN68" s="218"/>
      <c r="BO68" s="218"/>
      <c r="BP68" s="218"/>
      <c r="BQ68" s="218"/>
    </row>
    <row r="69" spans="2:69" ht="12.75">
      <c r="B69" s="18"/>
      <c r="L69" s="18"/>
      <c r="W69" s="218"/>
      <c r="X69" s="220"/>
      <c r="Y69" s="218"/>
      <c r="Z69" s="218"/>
      <c r="AA69" s="218"/>
      <c r="AB69" s="218"/>
      <c r="AC69" s="218"/>
      <c r="AD69" s="218"/>
      <c r="AE69" s="218"/>
      <c r="AF69" s="218"/>
      <c r="AG69" s="218"/>
      <c r="AH69" s="218"/>
      <c r="AI69" s="218"/>
      <c r="AJ69" s="218"/>
      <c r="AK69" s="218"/>
      <c r="AL69" s="218"/>
      <c r="AM69" s="218"/>
      <c r="AN69" s="218"/>
      <c r="AO69" s="218"/>
      <c r="AP69" s="218"/>
      <c r="AQ69" s="218"/>
      <c r="AR69" s="218"/>
      <c r="AS69" s="218"/>
      <c r="AT69" s="218"/>
      <c r="AU69" s="218"/>
      <c r="AV69" s="218"/>
      <c r="AW69" s="218"/>
      <c r="AX69" s="218"/>
      <c r="AY69" s="218"/>
      <c r="AZ69" s="218"/>
      <c r="BA69" s="218"/>
      <c r="BB69" s="218"/>
      <c r="BC69" s="218"/>
      <c r="BD69" s="218"/>
      <c r="BE69" s="218"/>
      <c r="BF69" s="218"/>
      <c r="BG69" s="218"/>
      <c r="BH69" s="218"/>
      <c r="BI69" s="218"/>
      <c r="BJ69" s="218"/>
      <c r="BK69" s="218"/>
      <c r="BL69" s="218"/>
      <c r="BM69" s="218"/>
      <c r="BN69" s="218"/>
      <c r="BO69" s="218"/>
      <c r="BP69" s="218"/>
      <c r="BQ69" s="218"/>
    </row>
    <row r="70" spans="2:69" ht="12.75">
      <c r="B70" s="18"/>
      <c r="L70" s="18"/>
      <c r="W70" s="218"/>
      <c r="X70" s="220"/>
      <c r="Y70" s="218"/>
      <c r="Z70" s="218"/>
      <c r="AA70" s="218"/>
      <c r="AB70" s="218"/>
      <c r="AC70" s="218"/>
      <c r="AD70" s="218"/>
      <c r="AE70" s="218"/>
      <c r="AF70" s="218"/>
      <c r="AG70" s="218"/>
      <c r="AH70" s="218"/>
      <c r="AI70" s="218"/>
      <c r="AJ70" s="218"/>
      <c r="AK70" s="218"/>
      <c r="AL70" s="218"/>
      <c r="AM70" s="218"/>
      <c r="AN70" s="218"/>
      <c r="AO70" s="218"/>
      <c r="AP70" s="218"/>
      <c r="AQ70" s="218"/>
      <c r="AR70" s="218"/>
      <c r="AS70" s="218"/>
      <c r="AT70" s="218"/>
      <c r="AU70" s="218"/>
      <c r="AV70" s="218"/>
      <c r="AW70" s="218"/>
      <c r="AX70" s="218"/>
      <c r="AY70" s="218"/>
      <c r="AZ70" s="218"/>
      <c r="BA70" s="218"/>
      <c r="BB70" s="218"/>
      <c r="BC70" s="218"/>
      <c r="BD70" s="218"/>
      <c r="BE70" s="218"/>
      <c r="BF70" s="218"/>
      <c r="BG70" s="218"/>
      <c r="BH70" s="218"/>
      <c r="BI70" s="218"/>
      <c r="BJ70" s="218"/>
      <c r="BK70" s="218"/>
      <c r="BL70" s="218"/>
      <c r="BM70" s="218"/>
      <c r="BN70" s="218"/>
      <c r="BO70" s="218"/>
      <c r="BP70" s="218"/>
      <c r="BQ70" s="218"/>
    </row>
    <row r="71" spans="2:69" ht="12.75">
      <c r="B71" s="18"/>
      <c r="L71" s="18"/>
      <c r="W71" s="218"/>
      <c r="X71" s="220"/>
      <c r="Y71" s="218"/>
      <c r="Z71" s="218"/>
      <c r="AA71" s="218"/>
      <c r="AB71" s="218"/>
      <c r="AC71" s="218"/>
      <c r="AD71" s="218"/>
      <c r="AE71" s="218"/>
      <c r="AF71" s="218"/>
      <c r="AG71" s="218"/>
      <c r="AH71" s="218"/>
      <c r="AI71" s="218"/>
      <c r="AJ71" s="218"/>
      <c r="AK71" s="218"/>
      <c r="AL71" s="218"/>
      <c r="AM71" s="218"/>
      <c r="AN71" s="218"/>
      <c r="AO71" s="218"/>
      <c r="AP71" s="218"/>
      <c r="AQ71" s="218"/>
      <c r="AR71" s="218"/>
      <c r="AS71" s="218"/>
      <c r="AT71" s="218"/>
      <c r="AU71" s="218"/>
      <c r="AV71" s="218"/>
      <c r="AW71" s="218"/>
      <c r="AX71" s="218"/>
      <c r="AY71" s="218"/>
      <c r="AZ71" s="218"/>
      <c r="BA71" s="218"/>
      <c r="BB71" s="218"/>
      <c r="BC71" s="218"/>
      <c r="BD71" s="218"/>
      <c r="BE71" s="218"/>
      <c r="BF71" s="218"/>
      <c r="BG71" s="218"/>
      <c r="BH71" s="218"/>
      <c r="BI71" s="218"/>
      <c r="BJ71" s="218"/>
      <c r="BK71" s="218"/>
      <c r="BL71" s="218"/>
      <c r="BM71" s="218"/>
      <c r="BN71" s="218"/>
      <c r="BO71" s="218"/>
      <c r="BP71" s="218"/>
      <c r="BQ71" s="218"/>
    </row>
    <row r="72" spans="2:69" ht="12">
      <c r="B72" s="18"/>
      <c r="L72" s="18"/>
      <c r="W72" s="218"/>
      <c r="X72" s="218"/>
      <c r="Y72" s="218"/>
      <c r="Z72" s="218"/>
      <c r="AA72" s="218"/>
      <c r="AB72" s="218"/>
      <c r="AC72" s="218"/>
      <c r="AD72" s="218"/>
      <c r="AE72" s="218"/>
      <c r="AF72" s="218"/>
      <c r="AG72" s="218"/>
      <c r="AH72" s="218"/>
      <c r="AI72" s="218"/>
      <c r="AJ72" s="218"/>
      <c r="AK72" s="218"/>
      <c r="AL72" s="218"/>
      <c r="AM72" s="218"/>
      <c r="AN72" s="218"/>
      <c r="AO72" s="218"/>
      <c r="AP72" s="218"/>
      <c r="AQ72" s="218"/>
      <c r="AR72" s="218"/>
      <c r="AS72" s="218"/>
      <c r="AT72" s="218"/>
      <c r="AU72" s="218"/>
      <c r="AV72" s="218"/>
      <c r="AW72" s="218"/>
      <c r="AX72" s="218"/>
      <c r="AY72" s="218"/>
      <c r="AZ72" s="218"/>
      <c r="BA72" s="218"/>
      <c r="BB72" s="218"/>
      <c r="BC72" s="218"/>
      <c r="BD72" s="218"/>
      <c r="BE72" s="218"/>
      <c r="BF72" s="218"/>
      <c r="BG72" s="218"/>
      <c r="BH72" s="218"/>
      <c r="BI72" s="218"/>
      <c r="BJ72" s="218"/>
      <c r="BK72" s="218"/>
      <c r="BL72" s="218"/>
      <c r="BM72" s="218"/>
      <c r="BN72" s="218"/>
      <c r="BO72" s="218"/>
      <c r="BP72" s="218"/>
      <c r="BQ72" s="218"/>
    </row>
    <row r="73" spans="2:69" ht="12">
      <c r="B73" s="18"/>
      <c r="L73" s="18"/>
      <c r="W73" s="218"/>
      <c r="X73" s="218"/>
      <c r="Y73" s="218"/>
      <c r="Z73" s="218"/>
      <c r="AA73" s="218"/>
      <c r="AB73" s="218"/>
      <c r="AC73" s="218"/>
      <c r="AD73" s="218"/>
      <c r="AE73" s="218"/>
      <c r="AF73" s="218"/>
      <c r="AG73" s="218"/>
      <c r="AH73" s="218"/>
      <c r="AI73" s="218"/>
      <c r="AJ73" s="218"/>
      <c r="AK73" s="218"/>
      <c r="AL73" s="218"/>
      <c r="AM73" s="218"/>
      <c r="AN73" s="218"/>
      <c r="AO73" s="218"/>
      <c r="AP73" s="218"/>
      <c r="AQ73" s="218"/>
      <c r="AR73" s="218"/>
      <c r="AS73" s="218"/>
      <c r="AT73" s="218"/>
      <c r="AU73" s="218"/>
      <c r="AV73" s="218"/>
      <c r="AW73" s="218"/>
      <c r="AX73" s="218"/>
      <c r="AY73" s="218"/>
      <c r="AZ73" s="218"/>
      <c r="BA73" s="218"/>
      <c r="BB73" s="218"/>
      <c r="BC73" s="218"/>
      <c r="BD73" s="218"/>
      <c r="BE73" s="218"/>
      <c r="BF73" s="218"/>
      <c r="BG73" s="218"/>
      <c r="BH73" s="218"/>
      <c r="BI73" s="218"/>
      <c r="BJ73" s="218"/>
      <c r="BK73" s="218"/>
      <c r="BL73" s="218"/>
      <c r="BM73" s="218"/>
      <c r="BN73" s="218"/>
      <c r="BO73" s="218"/>
      <c r="BP73" s="218"/>
      <c r="BQ73" s="218"/>
    </row>
    <row r="74" spans="2:69" ht="12">
      <c r="B74" s="18"/>
      <c r="L74" s="18"/>
      <c r="W74" s="218"/>
      <c r="X74" s="218"/>
      <c r="Y74" s="218"/>
      <c r="Z74" s="218"/>
      <c r="AA74" s="218"/>
      <c r="AB74" s="218"/>
      <c r="AC74" s="218"/>
      <c r="AD74" s="218"/>
      <c r="AE74" s="218"/>
      <c r="AF74" s="218"/>
      <c r="AG74" s="218"/>
      <c r="AH74" s="218"/>
      <c r="AI74" s="218"/>
      <c r="AJ74" s="218"/>
      <c r="AK74" s="218"/>
      <c r="AL74" s="218"/>
      <c r="AM74" s="218"/>
      <c r="AN74" s="218"/>
      <c r="AO74" s="218"/>
      <c r="AP74" s="218"/>
      <c r="AQ74" s="218"/>
      <c r="AR74" s="218"/>
      <c r="AS74" s="218"/>
      <c r="AT74" s="218"/>
      <c r="AU74" s="218"/>
      <c r="AV74" s="218"/>
      <c r="AW74" s="218"/>
      <c r="AX74" s="218"/>
      <c r="AY74" s="218"/>
      <c r="AZ74" s="218"/>
      <c r="BA74" s="218"/>
      <c r="BB74" s="218"/>
      <c r="BC74" s="218"/>
      <c r="BD74" s="218"/>
      <c r="BE74" s="218"/>
      <c r="BF74" s="218"/>
      <c r="BG74" s="218"/>
      <c r="BH74" s="218"/>
      <c r="BI74" s="218"/>
      <c r="BJ74" s="218"/>
      <c r="BK74" s="218"/>
      <c r="BL74" s="218"/>
      <c r="BM74" s="218"/>
      <c r="BN74" s="218"/>
      <c r="BO74" s="218"/>
      <c r="BP74" s="218"/>
      <c r="BQ74" s="218"/>
    </row>
    <row r="75" spans="2:69" ht="12">
      <c r="B75" s="18"/>
      <c r="L75" s="18"/>
      <c r="W75" s="218"/>
      <c r="X75" s="218"/>
      <c r="Y75" s="218"/>
      <c r="Z75" s="218"/>
      <c r="AA75" s="218"/>
      <c r="AB75" s="218"/>
      <c r="AC75" s="218"/>
      <c r="AD75" s="218"/>
      <c r="AE75" s="218"/>
      <c r="AF75" s="218"/>
      <c r="AG75" s="218"/>
      <c r="AH75" s="218"/>
      <c r="AI75" s="218"/>
      <c r="AJ75" s="218"/>
      <c r="AK75" s="218"/>
      <c r="AL75" s="218"/>
      <c r="AM75" s="218"/>
      <c r="AN75" s="218"/>
      <c r="AO75" s="218"/>
      <c r="AP75" s="218"/>
      <c r="AQ75" s="218"/>
      <c r="AR75" s="218"/>
      <c r="AS75" s="218"/>
      <c r="AT75" s="218"/>
      <c r="AU75" s="218"/>
      <c r="AV75" s="218"/>
      <c r="AW75" s="218"/>
      <c r="AX75" s="218"/>
      <c r="AY75" s="218"/>
      <c r="AZ75" s="218"/>
      <c r="BA75" s="218"/>
      <c r="BB75" s="218"/>
      <c r="BC75" s="218"/>
      <c r="BD75" s="218"/>
      <c r="BE75" s="218"/>
      <c r="BF75" s="218"/>
      <c r="BG75" s="218"/>
      <c r="BH75" s="218"/>
      <c r="BI75" s="218"/>
      <c r="BJ75" s="218"/>
      <c r="BK75" s="218"/>
      <c r="BL75" s="218"/>
      <c r="BM75" s="218"/>
      <c r="BN75" s="218"/>
      <c r="BO75" s="218"/>
      <c r="BP75" s="218"/>
      <c r="BQ75" s="218"/>
    </row>
    <row r="76" spans="1:69" s="2" customFormat="1" ht="12.75">
      <c r="A76" s="30"/>
      <c r="B76" s="31"/>
      <c r="C76" s="30"/>
      <c r="D76" s="43" t="s">
        <v>55</v>
      </c>
      <c r="E76" s="33"/>
      <c r="F76" s="114" t="s">
        <v>56</v>
      </c>
      <c r="G76" s="43" t="s">
        <v>55</v>
      </c>
      <c r="H76" s="33"/>
      <c r="I76" s="115"/>
      <c r="J76" s="116" t="s">
        <v>56</v>
      </c>
      <c r="K76" s="33"/>
      <c r="L76" s="40"/>
      <c r="S76" s="30"/>
      <c r="T76" s="30"/>
      <c r="U76" s="30"/>
      <c r="V76" s="30"/>
      <c r="W76" s="56"/>
      <c r="X76" s="56"/>
      <c r="Y76" s="56"/>
      <c r="Z76" s="56"/>
      <c r="AA76" s="56"/>
      <c r="AB76" s="56"/>
      <c r="AC76" s="56"/>
      <c r="AD76" s="56"/>
      <c r="AE76" s="56"/>
      <c r="AF76" s="198"/>
      <c r="AG76" s="198"/>
      <c r="AH76" s="198"/>
      <c r="AI76" s="198"/>
      <c r="AJ76" s="198"/>
      <c r="AK76" s="198"/>
      <c r="AL76" s="198"/>
      <c r="AM76" s="198"/>
      <c r="AN76" s="198"/>
      <c r="AO76" s="198"/>
      <c r="AP76" s="198"/>
      <c r="AQ76" s="198"/>
      <c r="AR76" s="198"/>
      <c r="AS76" s="198"/>
      <c r="AT76" s="198"/>
      <c r="AU76" s="198"/>
      <c r="AV76" s="198"/>
      <c r="AW76" s="198"/>
      <c r="AX76" s="198"/>
      <c r="AY76" s="198"/>
      <c r="AZ76" s="19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</row>
    <row r="77" spans="1:69" s="2" customFormat="1" ht="14.45" customHeight="1">
      <c r="A77" s="30"/>
      <c r="B77" s="45"/>
      <c r="C77" s="46"/>
      <c r="D77" s="46"/>
      <c r="E77" s="46"/>
      <c r="F77" s="46"/>
      <c r="G77" s="46"/>
      <c r="H77" s="46"/>
      <c r="I77" s="118"/>
      <c r="J77" s="46"/>
      <c r="K77" s="46"/>
      <c r="L77" s="40"/>
      <c r="S77" s="30"/>
      <c r="T77" s="30"/>
      <c r="U77" s="30"/>
      <c r="V77" s="30"/>
      <c r="W77" s="56"/>
      <c r="X77" s="56"/>
      <c r="Y77" s="56"/>
      <c r="Z77" s="56"/>
      <c r="AA77" s="56"/>
      <c r="AB77" s="56"/>
      <c r="AC77" s="56"/>
      <c r="AD77" s="56"/>
      <c r="AE77" s="56"/>
      <c r="AF77" s="198"/>
      <c r="AG77" s="198"/>
      <c r="AH77" s="198"/>
      <c r="AI77" s="198"/>
      <c r="AJ77" s="198"/>
      <c r="AK77" s="198"/>
      <c r="AL77" s="198"/>
      <c r="AM77" s="198"/>
      <c r="AN77" s="198"/>
      <c r="AO77" s="198"/>
      <c r="AP77" s="198"/>
      <c r="AQ77" s="198"/>
      <c r="AR77" s="198"/>
      <c r="AS77" s="198"/>
      <c r="AT77" s="198"/>
      <c r="AU77" s="198"/>
      <c r="AV77" s="198"/>
      <c r="AW77" s="198"/>
      <c r="AX77" s="198"/>
      <c r="AY77" s="198"/>
      <c r="AZ77" s="19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</row>
    <row r="78" spans="23:69" ht="12">
      <c r="W78" s="218"/>
      <c r="X78" s="218"/>
      <c r="Y78" s="218"/>
      <c r="Z78" s="218"/>
      <c r="AA78" s="218"/>
      <c r="AB78" s="218"/>
      <c r="AC78" s="218"/>
      <c r="AD78" s="218"/>
      <c r="AE78" s="218"/>
      <c r="AF78" s="218"/>
      <c r="AG78" s="218"/>
      <c r="AH78" s="218"/>
      <c r="AI78" s="218"/>
      <c r="AJ78" s="218"/>
      <c r="AK78" s="218"/>
      <c r="AL78" s="218"/>
      <c r="AM78" s="218"/>
      <c r="AN78" s="218"/>
      <c r="AO78" s="218"/>
      <c r="AP78" s="218"/>
      <c r="AQ78" s="218"/>
      <c r="AR78" s="218"/>
      <c r="AS78" s="218"/>
      <c r="AT78" s="218"/>
      <c r="AU78" s="218"/>
      <c r="AV78" s="218"/>
      <c r="AW78" s="218"/>
      <c r="AX78" s="218"/>
      <c r="AY78" s="218"/>
      <c r="AZ78" s="218"/>
      <c r="BA78" s="218"/>
      <c r="BB78" s="218"/>
      <c r="BC78" s="218"/>
      <c r="BD78" s="218"/>
      <c r="BE78" s="218"/>
      <c r="BF78" s="218"/>
      <c r="BG78" s="218"/>
      <c r="BH78" s="218"/>
      <c r="BI78" s="218"/>
      <c r="BJ78" s="218"/>
      <c r="BK78" s="218"/>
      <c r="BL78" s="218"/>
      <c r="BM78" s="218"/>
      <c r="BN78" s="218"/>
      <c r="BO78" s="218"/>
      <c r="BP78" s="218"/>
      <c r="BQ78" s="218"/>
    </row>
    <row r="79" spans="23:69" ht="12">
      <c r="W79" s="218"/>
      <c r="X79" s="218"/>
      <c r="Y79" s="218"/>
      <c r="Z79" s="218"/>
      <c r="AA79" s="218"/>
      <c r="AB79" s="218"/>
      <c r="AC79" s="218"/>
      <c r="AD79" s="218"/>
      <c r="AE79" s="218"/>
      <c r="AF79" s="218"/>
      <c r="AG79" s="218"/>
      <c r="AH79" s="218"/>
      <c r="AI79" s="218"/>
      <c r="AJ79" s="218"/>
      <c r="AK79" s="218"/>
      <c r="AL79" s="218"/>
      <c r="AM79" s="218"/>
      <c r="AN79" s="218"/>
      <c r="AO79" s="218"/>
      <c r="AP79" s="218"/>
      <c r="AQ79" s="218"/>
      <c r="AR79" s="218"/>
      <c r="AS79" s="218"/>
      <c r="AT79" s="218"/>
      <c r="AU79" s="218"/>
      <c r="AV79" s="218"/>
      <c r="AW79" s="218"/>
      <c r="AX79" s="218"/>
      <c r="AY79" s="218"/>
      <c r="AZ79" s="218"/>
      <c r="BA79" s="218"/>
      <c r="BB79" s="218"/>
      <c r="BC79" s="218"/>
      <c r="BD79" s="218"/>
      <c r="BE79" s="218"/>
      <c r="BF79" s="218"/>
      <c r="BG79" s="218"/>
      <c r="BH79" s="218"/>
      <c r="BI79" s="218"/>
      <c r="BJ79" s="218"/>
      <c r="BK79" s="218"/>
      <c r="BL79" s="218"/>
      <c r="BM79" s="218"/>
      <c r="BN79" s="218"/>
      <c r="BO79" s="218"/>
      <c r="BP79" s="218"/>
      <c r="BQ79" s="218"/>
    </row>
    <row r="81" spans="1:31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119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5" customHeight="1">
      <c r="A82" s="30"/>
      <c r="B82" s="31"/>
      <c r="C82" s="19" t="s">
        <v>93</v>
      </c>
      <c r="D82" s="30"/>
      <c r="E82" s="30"/>
      <c r="F82" s="30"/>
      <c r="G82" s="30"/>
      <c r="H82" s="30"/>
      <c r="I82" s="94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94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>
      <c r="A84" s="30"/>
      <c r="B84" s="31"/>
      <c r="C84" s="25" t="s">
        <v>16</v>
      </c>
      <c r="D84" s="30"/>
      <c r="E84" s="30"/>
      <c r="F84" s="30"/>
      <c r="G84" s="30"/>
      <c r="H84" s="30"/>
      <c r="I84" s="94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>
      <c r="A85" s="30"/>
      <c r="B85" s="31"/>
      <c r="C85" s="30"/>
      <c r="D85" s="30"/>
      <c r="E85" s="261" t="str">
        <f>E7</f>
        <v>Na Hradbách 93 - PD domovní plynovod a ústřední etážové vytápění RD</v>
      </c>
      <c r="F85" s="262"/>
      <c r="G85" s="262"/>
      <c r="H85" s="262"/>
      <c r="I85" s="94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2" customFormat="1" ht="12" customHeight="1">
      <c r="A86" s="30"/>
      <c r="B86" s="31"/>
      <c r="C86" s="25" t="s">
        <v>91</v>
      </c>
      <c r="D86" s="30"/>
      <c r="E86" s="30"/>
      <c r="F86" s="30"/>
      <c r="G86" s="30"/>
      <c r="H86" s="30"/>
      <c r="I86" s="94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2" customFormat="1" ht="16.5" customHeight="1">
      <c r="A87" s="30"/>
      <c r="B87" s="31"/>
      <c r="C87" s="30"/>
      <c r="D87" s="30"/>
      <c r="E87" s="258" t="str">
        <f>E9</f>
        <v>20-080-1 - Rekonstrukce domovního plynovodu</v>
      </c>
      <c r="F87" s="260"/>
      <c r="G87" s="260"/>
      <c r="H87" s="260"/>
      <c r="I87" s="94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6.95" customHeight="1">
      <c r="A88" s="30"/>
      <c r="B88" s="31"/>
      <c r="C88" s="30"/>
      <c r="D88" s="30"/>
      <c r="E88" s="30"/>
      <c r="F88" s="30"/>
      <c r="G88" s="30"/>
      <c r="H88" s="30"/>
      <c r="I88" s="94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ht="12" customHeight="1">
      <c r="A89" s="30"/>
      <c r="B89" s="31"/>
      <c r="C89" s="25" t="s">
        <v>22</v>
      </c>
      <c r="D89" s="30"/>
      <c r="E89" s="30"/>
      <c r="F89" s="23" t="str">
        <f>F12</f>
        <v>280 02 Kolín I, ul. Na Hradbách čp. 93</v>
      </c>
      <c r="G89" s="30"/>
      <c r="H89" s="30"/>
      <c r="I89" s="95" t="s">
        <v>24</v>
      </c>
      <c r="J89" s="53" t="str">
        <f>IF(J12="","",J12)</f>
        <v>4. 8. 2020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6.95" customHeight="1">
      <c r="A90" s="30"/>
      <c r="B90" s="31"/>
      <c r="C90" s="30"/>
      <c r="D90" s="30"/>
      <c r="E90" s="30"/>
      <c r="F90" s="30"/>
      <c r="G90" s="30"/>
      <c r="H90" s="30"/>
      <c r="I90" s="94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25.7" customHeight="1">
      <c r="A91" s="30"/>
      <c r="B91" s="31"/>
      <c r="C91" s="25" t="s">
        <v>28</v>
      </c>
      <c r="D91" s="30"/>
      <c r="E91" s="30"/>
      <c r="F91" s="23" t="str">
        <f>E15</f>
        <v xml:space="preserve"> </v>
      </c>
      <c r="G91" s="30"/>
      <c r="H91" s="30"/>
      <c r="I91" s="95" t="s">
        <v>34</v>
      </c>
      <c r="J91" s="28" t="str">
        <f>E21</f>
        <v xml:space="preserve">Ing. Stanislav Bělka 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15.2" customHeight="1">
      <c r="A92" s="30"/>
      <c r="B92" s="31"/>
      <c r="C92" s="25" t="s">
        <v>32</v>
      </c>
      <c r="D92" s="30"/>
      <c r="E92" s="30"/>
      <c r="F92" s="23" t="str">
        <f>IF(E18="","",E18)</f>
        <v>Vyplň údaj</v>
      </c>
      <c r="G92" s="30"/>
      <c r="H92" s="30"/>
      <c r="I92" s="95" t="s">
        <v>37</v>
      </c>
      <c r="J92" s="28" t="str">
        <f>E24</f>
        <v xml:space="preserve"> 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94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29.25" customHeight="1">
      <c r="A94" s="30"/>
      <c r="B94" s="31"/>
      <c r="C94" s="120" t="s">
        <v>94</v>
      </c>
      <c r="D94" s="106"/>
      <c r="E94" s="106"/>
      <c r="F94" s="106"/>
      <c r="G94" s="106"/>
      <c r="H94" s="106"/>
      <c r="I94" s="121"/>
      <c r="J94" s="122" t="s">
        <v>95</v>
      </c>
      <c r="K94" s="106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94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>
      <c r="A96" s="30"/>
      <c r="B96" s="31"/>
      <c r="C96" s="123" t="s">
        <v>96</v>
      </c>
      <c r="D96" s="30"/>
      <c r="E96" s="30"/>
      <c r="F96" s="30"/>
      <c r="G96" s="30"/>
      <c r="H96" s="30"/>
      <c r="I96" s="94"/>
      <c r="J96" s="69">
        <f>J146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5" t="s">
        <v>97</v>
      </c>
    </row>
    <row r="97" spans="2:12" s="9" customFormat="1" ht="24.95" customHeight="1">
      <c r="B97" s="124"/>
      <c r="D97" s="125" t="s">
        <v>98</v>
      </c>
      <c r="E97" s="126"/>
      <c r="F97" s="126"/>
      <c r="G97" s="126"/>
      <c r="H97" s="126"/>
      <c r="I97" s="127"/>
      <c r="J97" s="128">
        <f>J147</f>
        <v>0</v>
      </c>
      <c r="L97" s="124"/>
    </row>
    <row r="98" spans="2:12" s="10" customFormat="1" ht="19.9" customHeight="1">
      <c r="B98" s="129"/>
      <c r="D98" s="130" t="s">
        <v>99</v>
      </c>
      <c r="E98" s="131"/>
      <c r="F98" s="131"/>
      <c r="G98" s="131"/>
      <c r="H98" s="131"/>
      <c r="I98" s="132"/>
      <c r="J98" s="133">
        <f>J148</f>
        <v>0</v>
      </c>
      <c r="L98" s="129"/>
    </row>
    <row r="99" spans="2:12" s="10" customFormat="1" ht="14.85" customHeight="1">
      <c r="B99" s="129"/>
      <c r="D99" s="130" t="s">
        <v>100</v>
      </c>
      <c r="E99" s="131"/>
      <c r="F99" s="131"/>
      <c r="G99" s="131"/>
      <c r="H99" s="131"/>
      <c r="I99" s="132"/>
      <c r="J99" s="133">
        <f>J149</f>
        <v>0</v>
      </c>
      <c r="L99" s="129"/>
    </row>
    <row r="100" spans="2:12" s="10" customFormat="1" ht="21.75" customHeight="1">
      <c r="B100" s="129"/>
      <c r="D100" s="130" t="s">
        <v>101</v>
      </c>
      <c r="E100" s="131"/>
      <c r="F100" s="131"/>
      <c r="G100" s="131"/>
      <c r="H100" s="131"/>
      <c r="I100" s="132"/>
      <c r="J100" s="133">
        <f>J150</f>
        <v>0</v>
      </c>
      <c r="L100" s="129"/>
    </row>
    <row r="101" spans="2:12" s="10" customFormat="1" ht="21.75" customHeight="1">
      <c r="B101" s="129"/>
      <c r="D101" s="130" t="s">
        <v>102</v>
      </c>
      <c r="E101" s="131"/>
      <c r="F101" s="131"/>
      <c r="G101" s="131"/>
      <c r="H101" s="131"/>
      <c r="I101" s="132"/>
      <c r="J101" s="133">
        <f>J154</f>
        <v>0</v>
      </c>
      <c r="L101" s="129"/>
    </row>
    <row r="102" spans="2:12" s="10" customFormat="1" ht="14.85" customHeight="1">
      <c r="B102" s="129"/>
      <c r="D102" s="130" t="s">
        <v>103</v>
      </c>
      <c r="E102" s="131"/>
      <c r="F102" s="131"/>
      <c r="G102" s="131"/>
      <c r="H102" s="131"/>
      <c r="I102" s="132"/>
      <c r="J102" s="133">
        <f>J172</f>
        <v>0</v>
      </c>
      <c r="L102" s="129"/>
    </row>
    <row r="103" spans="2:12" s="10" customFormat="1" ht="21.75" customHeight="1">
      <c r="B103" s="129"/>
      <c r="D103" s="130" t="s">
        <v>101</v>
      </c>
      <c r="E103" s="131"/>
      <c r="F103" s="131"/>
      <c r="G103" s="131"/>
      <c r="H103" s="131"/>
      <c r="I103" s="132"/>
      <c r="J103" s="133">
        <f>J173</f>
        <v>0</v>
      </c>
      <c r="L103" s="129"/>
    </row>
    <row r="104" spans="2:12" s="10" customFormat="1" ht="21.75" customHeight="1">
      <c r="B104" s="129"/>
      <c r="D104" s="130" t="s">
        <v>102</v>
      </c>
      <c r="E104" s="131"/>
      <c r="F104" s="131"/>
      <c r="G104" s="131"/>
      <c r="H104" s="131"/>
      <c r="I104" s="132"/>
      <c r="J104" s="133">
        <f>J177</f>
        <v>0</v>
      </c>
      <c r="L104" s="129"/>
    </row>
    <row r="105" spans="2:12" s="10" customFormat="1" ht="14.85" customHeight="1">
      <c r="B105" s="129"/>
      <c r="D105" s="130" t="s">
        <v>104</v>
      </c>
      <c r="E105" s="131"/>
      <c r="F105" s="131"/>
      <c r="G105" s="131"/>
      <c r="H105" s="131"/>
      <c r="I105" s="132"/>
      <c r="J105" s="133">
        <f>J193</f>
        <v>0</v>
      </c>
      <c r="L105" s="129"/>
    </row>
    <row r="106" spans="2:12" s="10" customFormat="1" ht="21.75" customHeight="1">
      <c r="B106" s="129"/>
      <c r="D106" s="130" t="s">
        <v>101</v>
      </c>
      <c r="E106" s="131"/>
      <c r="F106" s="131"/>
      <c r="G106" s="131"/>
      <c r="H106" s="131"/>
      <c r="I106" s="132"/>
      <c r="J106" s="133">
        <f>J194</f>
        <v>0</v>
      </c>
      <c r="L106" s="129"/>
    </row>
    <row r="107" spans="2:12" s="10" customFormat="1" ht="21.75" customHeight="1">
      <c r="B107" s="129"/>
      <c r="D107" s="130" t="s">
        <v>102</v>
      </c>
      <c r="E107" s="131"/>
      <c r="F107" s="131"/>
      <c r="G107" s="131"/>
      <c r="H107" s="131"/>
      <c r="I107" s="132"/>
      <c r="J107" s="133">
        <f>J198</f>
        <v>0</v>
      </c>
      <c r="L107" s="129"/>
    </row>
    <row r="108" spans="2:12" s="10" customFormat="1" ht="19.9" customHeight="1">
      <c r="B108" s="129"/>
      <c r="D108" s="130" t="s">
        <v>105</v>
      </c>
      <c r="E108" s="131"/>
      <c r="F108" s="131"/>
      <c r="G108" s="131"/>
      <c r="H108" s="131"/>
      <c r="I108" s="132"/>
      <c r="J108" s="133">
        <f>J214</f>
        <v>0</v>
      </c>
      <c r="L108" s="129"/>
    </row>
    <row r="109" spans="2:12" s="10" customFormat="1" ht="14.85" customHeight="1">
      <c r="B109" s="129"/>
      <c r="D109" s="130" t="s">
        <v>106</v>
      </c>
      <c r="E109" s="131"/>
      <c r="F109" s="131"/>
      <c r="G109" s="131"/>
      <c r="H109" s="131"/>
      <c r="I109" s="132"/>
      <c r="J109" s="133">
        <f>J215</f>
        <v>0</v>
      </c>
      <c r="L109" s="129"/>
    </row>
    <row r="110" spans="2:12" s="10" customFormat="1" ht="21.75" customHeight="1">
      <c r="B110" s="129"/>
      <c r="D110" s="130" t="s">
        <v>101</v>
      </c>
      <c r="E110" s="131"/>
      <c r="F110" s="131"/>
      <c r="G110" s="131"/>
      <c r="H110" s="131"/>
      <c r="I110" s="132"/>
      <c r="J110" s="133">
        <f>J216</f>
        <v>0</v>
      </c>
      <c r="L110" s="129"/>
    </row>
    <row r="111" spans="2:12" s="10" customFormat="1" ht="21.75" customHeight="1">
      <c r="B111" s="129"/>
      <c r="D111" s="130" t="s">
        <v>102</v>
      </c>
      <c r="E111" s="131"/>
      <c r="F111" s="131"/>
      <c r="G111" s="131"/>
      <c r="H111" s="131"/>
      <c r="I111" s="132"/>
      <c r="J111" s="133">
        <f>J220</f>
        <v>0</v>
      </c>
      <c r="L111" s="129"/>
    </row>
    <row r="112" spans="2:12" s="10" customFormat="1" ht="14.85" customHeight="1">
      <c r="B112" s="129"/>
      <c r="D112" s="130" t="s">
        <v>107</v>
      </c>
      <c r="E112" s="131"/>
      <c r="F112" s="131"/>
      <c r="G112" s="131"/>
      <c r="H112" s="131"/>
      <c r="I112" s="132"/>
      <c r="J112" s="133">
        <f>J236</f>
        <v>0</v>
      </c>
      <c r="L112" s="129"/>
    </row>
    <row r="113" spans="2:12" s="10" customFormat="1" ht="21.75" customHeight="1">
      <c r="B113" s="129"/>
      <c r="D113" s="130" t="s">
        <v>101</v>
      </c>
      <c r="E113" s="131"/>
      <c r="F113" s="131"/>
      <c r="G113" s="131"/>
      <c r="H113" s="131"/>
      <c r="I113" s="132"/>
      <c r="J113" s="133">
        <f>J237</f>
        <v>0</v>
      </c>
      <c r="L113" s="129"/>
    </row>
    <row r="114" spans="2:12" s="10" customFormat="1" ht="21.75" customHeight="1">
      <c r="B114" s="129"/>
      <c r="D114" s="130" t="s">
        <v>102</v>
      </c>
      <c r="E114" s="131"/>
      <c r="F114" s="131"/>
      <c r="G114" s="131"/>
      <c r="H114" s="131"/>
      <c r="I114" s="132"/>
      <c r="J114" s="133">
        <f>J241</f>
        <v>0</v>
      </c>
      <c r="L114" s="129"/>
    </row>
    <row r="115" spans="2:12" s="10" customFormat="1" ht="14.85" customHeight="1">
      <c r="B115" s="129"/>
      <c r="D115" s="130" t="s">
        <v>108</v>
      </c>
      <c r="E115" s="131"/>
      <c r="F115" s="131"/>
      <c r="G115" s="131"/>
      <c r="H115" s="131"/>
      <c r="I115" s="132"/>
      <c r="J115" s="133">
        <f>J257</f>
        <v>0</v>
      </c>
      <c r="L115" s="129"/>
    </row>
    <row r="116" spans="2:12" s="10" customFormat="1" ht="21.75" customHeight="1">
      <c r="B116" s="129"/>
      <c r="D116" s="130" t="s">
        <v>101</v>
      </c>
      <c r="E116" s="131"/>
      <c r="F116" s="131"/>
      <c r="G116" s="131"/>
      <c r="H116" s="131"/>
      <c r="I116" s="132"/>
      <c r="J116" s="133">
        <f>J258</f>
        <v>0</v>
      </c>
      <c r="L116" s="129"/>
    </row>
    <row r="117" spans="2:12" s="10" customFormat="1" ht="21.75" customHeight="1">
      <c r="B117" s="129"/>
      <c r="D117" s="130" t="s">
        <v>102</v>
      </c>
      <c r="E117" s="131"/>
      <c r="F117" s="131"/>
      <c r="G117" s="131"/>
      <c r="H117" s="131"/>
      <c r="I117" s="132"/>
      <c r="J117" s="133">
        <f>J262</f>
        <v>0</v>
      </c>
      <c r="L117" s="129"/>
    </row>
    <row r="118" spans="2:12" s="10" customFormat="1" ht="19.9" customHeight="1">
      <c r="B118" s="129"/>
      <c r="D118" s="130" t="s">
        <v>109</v>
      </c>
      <c r="E118" s="131"/>
      <c r="F118" s="131"/>
      <c r="G118" s="131"/>
      <c r="H118" s="131"/>
      <c r="I118" s="132"/>
      <c r="J118" s="133">
        <f>J278</f>
        <v>0</v>
      </c>
      <c r="L118" s="129"/>
    </row>
    <row r="119" spans="2:12" s="10" customFormat="1" ht="14.85" customHeight="1">
      <c r="B119" s="129"/>
      <c r="D119" s="130" t="s">
        <v>110</v>
      </c>
      <c r="E119" s="131"/>
      <c r="F119" s="131"/>
      <c r="G119" s="131"/>
      <c r="H119" s="131"/>
      <c r="I119" s="132"/>
      <c r="J119" s="133">
        <f>J279</f>
        <v>0</v>
      </c>
      <c r="L119" s="129"/>
    </row>
    <row r="120" spans="2:12" s="10" customFormat="1" ht="14.85" customHeight="1">
      <c r="B120" s="129"/>
      <c r="D120" s="130" t="s">
        <v>111</v>
      </c>
      <c r="E120" s="131"/>
      <c r="F120" s="131"/>
      <c r="G120" s="131"/>
      <c r="H120" s="131"/>
      <c r="I120" s="132"/>
      <c r="J120" s="133">
        <f>J280</f>
        <v>0</v>
      </c>
      <c r="L120" s="129"/>
    </row>
    <row r="121" spans="2:12" s="10" customFormat="1" ht="21.75" customHeight="1">
      <c r="B121" s="129"/>
      <c r="D121" s="130" t="s">
        <v>102</v>
      </c>
      <c r="E121" s="131"/>
      <c r="F121" s="131"/>
      <c r="G121" s="131"/>
      <c r="H121" s="131"/>
      <c r="I121" s="132"/>
      <c r="J121" s="133">
        <f>J281</f>
        <v>0</v>
      </c>
      <c r="L121" s="129"/>
    </row>
    <row r="122" spans="2:12" s="10" customFormat="1" ht="14.85" customHeight="1">
      <c r="B122" s="129"/>
      <c r="D122" s="130" t="s">
        <v>112</v>
      </c>
      <c r="E122" s="131"/>
      <c r="F122" s="131"/>
      <c r="G122" s="131"/>
      <c r="H122" s="131"/>
      <c r="I122" s="132"/>
      <c r="J122" s="133">
        <f>J297</f>
        <v>0</v>
      </c>
      <c r="L122" s="129"/>
    </row>
    <row r="123" spans="2:12" s="10" customFormat="1" ht="21.75" customHeight="1">
      <c r="B123" s="129"/>
      <c r="D123" s="130" t="s">
        <v>101</v>
      </c>
      <c r="E123" s="131"/>
      <c r="F123" s="131"/>
      <c r="G123" s="131"/>
      <c r="H123" s="131"/>
      <c r="I123" s="132"/>
      <c r="J123" s="133">
        <f>J298</f>
        <v>0</v>
      </c>
      <c r="L123" s="129"/>
    </row>
    <row r="124" spans="2:12" s="10" customFormat="1" ht="21.75" customHeight="1">
      <c r="B124" s="129"/>
      <c r="D124" s="130" t="s">
        <v>102</v>
      </c>
      <c r="E124" s="131"/>
      <c r="F124" s="131"/>
      <c r="G124" s="131"/>
      <c r="H124" s="131"/>
      <c r="I124" s="132"/>
      <c r="J124" s="133">
        <f>J302</f>
        <v>0</v>
      </c>
      <c r="L124" s="129"/>
    </row>
    <row r="125" spans="2:12" s="10" customFormat="1" ht="19.9" customHeight="1">
      <c r="B125" s="129"/>
      <c r="D125" s="130" t="s">
        <v>113</v>
      </c>
      <c r="E125" s="131"/>
      <c r="F125" s="131"/>
      <c r="G125" s="131"/>
      <c r="H125" s="131"/>
      <c r="I125" s="132"/>
      <c r="J125" s="133">
        <f>J318</f>
        <v>0</v>
      </c>
      <c r="L125" s="129"/>
    </row>
    <row r="126" spans="2:12" s="9" customFormat="1" ht="21.75" customHeight="1">
      <c r="B126" s="124"/>
      <c r="D126" s="134" t="s">
        <v>114</v>
      </c>
      <c r="I126" s="135"/>
      <c r="J126" s="136">
        <f>J320</f>
        <v>0</v>
      </c>
      <c r="L126" s="124"/>
    </row>
    <row r="127" spans="1:31" s="2" customFormat="1" ht="21.75" customHeight="1">
      <c r="A127" s="30"/>
      <c r="B127" s="31"/>
      <c r="C127" s="30"/>
      <c r="D127" s="30"/>
      <c r="E127" s="30"/>
      <c r="F127" s="30"/>
      <c r="G127" s="30"/>
      <c r="H127" s="30"/>
      <c r="I127" s="94"/>
      <c r="J127" s="30"/>
      <c r="K127" s="30"/>
      <c r="L127" s="4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2" customFormat="1" ht="6.95" customHeight="1">
      <c r="A128" s="30"/>
      <c r="B128" s="45"/>
      <c r="C128" s="46"/>
      <c r="D128" s="46"/>
      <c r="E128" s="46"/>
      <c r="F128" s="46"/>
      <c r="G128" s="46"/>
      <c r="H128" s="46"/>
      <c r="I128" s="118"/>
      <c r="J128" s="46"/>
      <c r="K128" s="46"/>
      <c r="L128" s="4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32" spans="1:31" s="2" customFormat="1" ht="6.95" customHeight="1">
      <c r="A132" s="30"/>
      <c r="B132" s="47"/>
      <c r="C132" s="48"/>
      <c r="D132" s="48"/>
      <c r="E132" s="48"/>
      <c r="F132" s="48"/>
      <c r="G132" s="48"/>
      <c r="H132" s="48"/>
      <c r="I132" s="119"/>
      <c r="J132" s="48"/>
      <c r="K132" s="48"/>
      <c r="L132" s="4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</row>
    <row r="133" spans="1:31" s="2" customFormat="1" ht="24.95" customHeight="1">
      <c r="A133" s="30"/>
      <c r="B133" s="31"/>
      <c r="C133" s="19" t="s">
        <v>115</v>
      </c>
      <c r="D133" s="30"/>
      <c r="E133" s="30"/>
      <c r="F133" s="30"/>
      <c r="G133" s="30"/>
      <c r="H133" s="30"/>
      <c r="I133" s="94"/>
      <c r="J133" s="30"/>
      <c r="K133" s="30"/>
      <c r="L133" s="4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</row>
    <row r="134" spans="1:31" s="2" customFormat="1" ht="6.95" customHeight="1">
      <c r="A134" s="30"/>
      <c r="B134" s="31"/>
      <c r="C134" s="30"/>
      <c r="D134" s="30"/>
      <c r="E134" s="30"/>
      <c r="F134" s="30"/>
      <c r="G134" s="30"/>
      <c r="H134" s="30"/>
      <c r="I134" s="94"/>
      <c r="J134" s="30"/>
      <c r="K134" s="30"/>
      <c r="L134" s="4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</row>
    <row r="135" spans="1:31" s="2" customFormat="1" ht="12" customHeight="1">
      <c r="A135" s="30"/>
      <c r="B135" s="31"/>
      <c r="C135" s="25" t="s">
        <v>16</v>
      </c>
      <c r="D135" s="30"/>
      <c r="E135" s="30"/>
      <c r="F135" s="30"/>
      <c r="G135" s="30"/>
      <c r="H135" s="30"/>
      <c r="I135" s="94"/>
      <c r="J135" s="30"/>
      <c r="K135" s="30"/>
      <c r="L135" s="4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</row>
    <row r="136" spans="1:31" s="2" customFormat="1" ht="16.5" customHeight="1">
      <c r="A136" s="30"/>
      <c r="B136" s="31"/>
      <c r="C136" s="30"/>
      <c r="D136" s="30"/>
      <c r="E136" s="261" t="str">
        <f>E7</f>
        <v>Na Hradbách 93 - PD domovní plynovod a ústřední etážové vytápění RD</v>
      </c>
      <c r="F136" s="262"/>
      <c r="G136" s="262"/>
      <c r="H136" s="262"/>
      <c r="I136" s="94"/>
      <c r="J136" s="30"/>
      <c r="K136" s="30"/>
      <c r="L136" s="4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</row>
    <row r="137" spans="1:31" s="2" customFormat="1" ht="12" customHeight="1">
      <c r="A137" s="30"/>
      <c r="B137" s="31"/>
      <c r="C137" s="25" t="s">
        <v>91</v>
      </c>
      <c r="D137" s="30"/>
      <c r="E137" s="30"/>
      <c r="F137" s="30"/>
      <c r="G137" s="30"/>
      <c r="H137" s="30"/>
      <c r="I137" s="94"/>
      <c r="J137" s="30"/>
      <c r="K137" s="30"/>
      <c r="L137" s="4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</row>
    <row r="138" spans="1:31" s="2" customFormat="1" ht="16.5" customHeight="1">
      <c r="A138" s="30"/>
      <c r="B138" s="31"/>
      <c r="C138" s="30"/>
      <c r="D138" s="30"/>
      <c r="E138" s="258" t="str">
        <f>E9</f>
        <v>20-080-1 - Rekonstrukce domovního plynovodu</v>
      </c>
      <c r="F138" s="260"/>
      <c r="G138" s="260"/>
      <c r="H138" s="260"/>
      <c r="I138" s="94"/>
      <c r="J138" s="30"/>
      <c r="K138" s="30"/>
      <c r="L138" s="4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</row>
    <row r="139" spans="1:31" s="2" customFormat="1" ht="6.95" customHeight="1">
      <c r="A139" s="30"/>
      <c r="B139" s="31"/>
      <c r="C139" s="30"/>
      <c r="D139" s="30"/>
      <c r="E139" s="30"/>
      <c r="F139" s="30"/>
      <c r="G139" s="30"/>
      <c r="H139" s="30"/>
      <c r="I139" s="94"/>
      <c r="J139" s="30"/>
      <c r="K139" s="30"/>
      <c r="L139" s="4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</row>
    <row r="140" spans="1:31" s="2" customFormat="1" ht="12" customHeight="1">
      <c r="A140" s="30"/>
      <c r="B140" s="31"/>
      <c r="C140" s="25" t="s">
        <v>22</v>
      </c>
      <c r="D140" s="30"/>
      <c r="E140" s="30"/>
      <c r="F140" s="23" t="str">
        <f>F12</f>
        <v>280 02 Kolín I, ul. Na Hradbách čp. 93</v>
      </c>
      <c r="G140" s="30"/>
      <c r="H140" s="30"/>
      <c r="I140" s="95" t="s">
        <v>24</v>
      </c>
      <c r="J140" s="53" t="str">
        <f>IF(J12="","",J12)</f>
        <v>4. 8. 2020</v>
      </c>
      <c r="K140" s="30"/>
      <c r="L140" s="4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</row>
    <row r="141" spans="1:31" s="2" customFormat="1" ht="6.95" customHeight="1">
      <c r="A141" s="30"/>
      <c r="B141" s="31"/>
      <c r="C141" s="30"/>
      <c r="D141" s="30"/>
      <c r="E141" s="30"/>
      <c r="F141" s="30"/>
      <c r="G141" s="30"/>
      <c r="H141" s="30"/>
      <c r="I141" s="94"/>
      <c r="J141" s="30"/>
      <c r="K141" s="30"/>
      <c r="L141" s="4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</row>
    <row r="142" spans="1:31" s="2" customFormat="1" ht="25.7" customHeight="1">
      <c r="A142" s="30"/>
      <c r="B142" s="31"/>
      <c r="C142" s="25" t="s">
        <v>28</v>
      </c>
      <c r="D142" s="30"/>
      <c r="E142" s="30"/>
      <c r="F142" s="23" t="str">
        <f>E15</f>
        <v xml:space="preserve"> </v>
      </c>
      <c r="G142" s="30"/>
      <c r="H142" s="30"/>
      <c r="I142" s="95" t="s">
        <v>34</v>
      </c>
      <c r="J142" s="28" t="str">
        <f>E21</f>
        <v xml:space="preserve">Ing. Stanislav Bělka </v>
      </c>
      <c r="K142" s="30"/>
      <c r="L142" s="4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</row>
    <row r="143" spans="1:31" s="2" customFormat="1" ht="15.2" customHeight="1">
      <c r="A143" s="30"/>
      <c r="B143" s="31"/>
      <c r="C143" s="25" t="s">
        <v>32</v>
      </c>
      <c r="D143" s="30"/>
      <c r="E143" s="30"/>
      <c r="F143" s="23" t="str">
        <f>IF(E18="","",E18)</f>
        <v>Vyplň údaj</v>
      </c>
      <c r="G143" s="30"/>
      <c r="H143" s="30"/>
      <c r="I143" s="95" t="s">
        <v>37</v>
      </c>
      <c r="J143" s="28" t="str">
        <f>E24</f>
        <v xml:space="preserve"> </v>
      </c>
      <c r="K143" s="30"/>
      <c r="L143" s="4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</row>
    <row r="144" spans="1:31" s="2" customFormat="1" ht="10.35" customHeight="1">
      <c r="A144" s="30"/>
      <c r="B144" s="31"/>
      <c r="C144" s="30"/>
      <c r="D144" s="30"/>
      <c r="E144" s="30"/>
      <c r="F144" s="30"/>
      <c r="G144" s="30"/>
      <c r="H144" s="30"/>
      <c r="I144" s="94"/>
      <c r="J144" s="30"/>
      <c r="K144" s="30"/>
      <c r="L144" s="4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</row>
    <row r="145" spans="1:31" s="11" customFormat="1" ht="29.25" customHeight="1">
      <c r="A145" s="137"/>
      <c r="B145" s="138"/>
      <c r="C145" s="139" t="s">
        <v>116</v>
      </c>
      <c r="D145" s="140" t="s">
        <v>63</v>
      </c>
      <c r="E145" s="140" t="s">
        <v>59</v>
      </c>
      <c r="F145" s="140" t="s">
        <v>60</v>
      </c>
      <c r="G145" s="140" t="s">
        <v>117</v>
      </c>
      <c r="H145" s="140" t="s">
        <v>118</v>
      </c>
      <c r="I145" s="141" t="s">
        <v>119</v>
      </c>
      <c r="J145" s="142" t="s">
        <v>95</v>
      </c>
      <c r="K145" s="143" t="s">
        <v>120</v>
      </c>
      <c r="L145" s="144"/>
      <c r="M145" s="60" t="s">
        <v>1</v>
      </c>
      <c r="N145" s="61" t="s">
        <v>44</v>
      </c>
      <c r="O145" s="61" t="s">
        <v>121</v>
      </c>
      <c r="P145" s="61" t="s">
        <v>122</v>
      </c>
      <c r="Q145" s="61" t="s">
        <v>123</v>
      </c>
      <c r="R145" s="61" t="s">
        <v>124</v>
      </c>
      <c r="S145" s="61" t="s">
        <v>125</v>
      </c>
      <c r="T145" s="62" t="s">
        <v>126</v>
      </c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</row>
    <row r="146" spans="1:63" s="2" customFormat="1" ht="22.9" customHeight="1">
      <c r="A146" s="30"/>
      <c r="B146" s="31"/>
      <c r="C146" s="67" t="s">
        <v>127</v>
      </c>
      <c r="D146" s="30"/>
      <c r="E146" s="30"/>
      <c r="F146" s="30"/>
      <c r="G146" s="30"/>
      <c r="H146" s="30"/>
      <c r="I146" s="94"/>
      <c r="J146" s="145">
        <f>BK146</f>
        <v>0</v>
      </c>
      <c r="K146" s="30"/>
      <c r="L146" s="31"/>
      <c r="M146" s="63"/>
      <c r="N146" s="54"/>
      <c r="O146" s="64"/>
      <c r="P146" s="146">
        <f>P147+P320</f>
        <v>0</v>
      </c>
      <c r="Q146" s="64"/>
      <c r="R146" s="146">
        <f>R147+R320</f>
        <v>0.41217</v>
      </c>
      <c r="S146" s="64"/>
      <c r="T146" s="147">
        <f>T147+T320</f>
        <v>1.639585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T146" s="15" t="s">
        <v>77</v>
      </c>
      <c r="AU146" s="15" t="s">
        <v>97</v>
      </c>
      <c r="BK146" s="148">
        <f>BK147+BK320</f>
        <v>0</v>
      </c>
    </row>
    <row r="147" spans="2:63" s="12" customFormat="1" ht="25.9" customHeight="1">
      <c r="B147" s="149"/>
      <c r="D147" s="150" t="s">
        <v>77</v>
      </c>
      <c r="E147" s="151" t="s">
        <v>128</v>
      </c>
      <c r="F147" s="151" t="s">
        <v>129</v>
      </c>
      <c r="I147" s="152"/>
      <c r="J147" s="136">
        <f>BK147</f>
        <v>0</v>
      </c>
      <c r="L147" s="149"/>
      <c r="M147" s="153"/>
      <c r="N147" s="154"/>
      <c r="O147" s="154"/>
      <c r="P147" s="155">
        <f>P148+P214+P278+P318</f>
        <v>0</v>
      </c>
      <c r="Q147" s="154"/>
      <c r="R147" s="155">
        <f>R148+R214+R278+R318</f>
        <v>0.41217</v>
      </c>
      <c r="S147" s="154"/>
      <c r="T147" s="156">
        <f>T148+T214+T278+T318</f>
        <v>1.639585</v>
      </c>
      <c r="AR147" s="150" t="s">
        <v>130</v>
      </c>
      <c r="AT147" s="157" t="s">
        <v>77</v>
      </c>
      <c r="AU147" s="157" t="s">
        <v>78</v>
      </c>
      <c r="AY147" s="150" t="s">
        <v>131</v>
      </c>
      <c r="BK147" s="158">
        <f>BK148+BK214+BK278+BK318</f>
        <v>0</v>
      </c>
    </row>
    <row r="148" spans="2:63" s="12" customFormat="1" ht="22.9" customHeight="1">
      <c r="B148" s="149"/>
      <c r="D148" s="150" t="s">
        <v>77</v>
      </c>
      <c r="E148" s="159" t="s">
        <v>132</v>
      </c>
      <c r="F148" s="159" t="s">
        <v>133</v>
      </c>
      <c r="I148" s="152"/>
      <c r="J148" s="160">
        <f>BK148</f>
        <v>0</v>
      </c>
      <c r="L148" s="149"/>
      <c r="M148" s="153"/>
      <c r="N148" s="154"/>
      <c r="O148" s="154"/>
      <c r="P148" s="155">
        <f>P149+P172+P193</f>
        <v>0</v>
      </c>
      <c r="Q148" s="154"/>
      <c r="R148" s="155">
        <f>R149+R172+R193</f>
        <v>0.15452</v>
      </c>
      <c r="S148" s="154"/>
      <c r="T148" s="156">
        <f>T149+T172+T193</f>
        <v>0.70923</v>
      </c>
      <c r="AR148" s="150" t="s">
        <v>130</v>
      </c>
      <c r="AT148" s="157" t="s">
        <v>77</v>
      </c>
      <c r="AU148" s="157" t="s">
        <v>21</v>
      </c>
      <c r="AY148" s="150" t="s">
        <v>131</v>
      </c>
      <c r="BK148" s="158">
        <f>BK149+BK172+BK193</f>
        <v>0</v>
      </c>
    </row>
    <row r="149" spans="2:63" s="12" customFormat="1" ht="20.85" customHeight="1">
      <c r="B149" s="149"/>
      <c r="D149" s="150" t="s">
        <v>77</v>
      </c>
      <c r="E149" s="159" t="s">
        <v>134</v>
      </c>
      <c r="F149" s="159" t="s">
        <v>135</v>
      </c>
      <c r="I149" s="152"/>
      <c r="J149" s="160">
        <f>BK149</f>
        <v>0</v>
      </c>
      <c r="L149" s="149"/>
      <c r="M149" s="153"/>
      <c r="N149" s="154"/>
      <c r="O149" s="154"/>
      <c r="P149" s="155">
        <f>P150+P154</f>
        <v>0</v>
      </c>
      <c r="Q149" s="154"/>
      <c r="R149" s="155">
        <f>R150+R154</f>
        <v>0.048979999999999996</v>
      </c>
      <c r="S149" s="154"/>
      <c r="T149" s="156">
        <f>T150+T154</f>
        <v>0.14931000000000003</v>
      </c>
      <c r="AR149" s="150" t="s">
        <v>130</v>
      </c>
      <c r="AT149" s="157" t="s">
        <v>77</v>
      </c>
      <c r="AU149" s="157" t="s">
        <v>130</v>
      </c>
      <c r="AY149" s="150" t="s">
        <v>131</v>
      </c>
      <c r="BK149" s="158">
        <f>BK150+BK154</f>
        <v>0</v>
      </c>
    </row>
    <row r="150" spans="2:63" s="13" customFormat="1" ht="20.85" customHeight="1">
      <c r="B150" s="161"/>
      <c r="D150" s="162" t="s">
        <v>77</v>
      </c>
      <c r="E150" s="162" t="s">
        <v>136</v>
      </c>
      <c r="F150" s="162" t="s">
        <v>137</v>
      </c>
      <c r="I150" s="163"/>
      <c r="J150" s="164">
        <f>BK150</f>
        <v>0</v>
      </c>
      <c r="L150" s="161"/>
      <c r="M150" s="165"/>
      <c r="N150" s="166"/>
      <c r="O150" s="166"/>
      <c r="P150" s="167">
        <f>SUM(P151:P153)</f>
        <v>0</v>
      </c>
      <c r="Q150" s="166"/>
      <c r="R150" s="167">
        <f>SUM(R151:R153)</f>
        <v>0.00231</v>
      </c>
      <c r="S150" s="166"/>
      <c r="T150" s="168">
        <f>SUM(T151:T153)</f>
        <v>0.13215000000000002</v>
      </c>
      <c r="AR150" s="162" t="s">
        <v>130</v>
      </c>
      <c r="AT150" s="169" t="s">
        <v>77</v>
      </c>
      <c r="AU150" s="169" t="s">
        <v>138</v>
      </c>
      <c r="AY150" s="162" t="s">
        <v>131</v>
      </c>
      <c r="BK150" s="170">
        <f>SUM(BK151:BK153)</f>
        <v>0</v>
      </c>
    </row>
    <row r="151" spans="1:65" s="2" customFormat="1" ht="21.75" customHeight="1">
      <c r="A151" s="30"/>
      <c r="B151" s="171"/>
      <c r="C151" s="172" t="s">
        <v>139</v>
      </c>
      <c r="D151" s="172" t="s">
        <v>140</v>
      </c>
      <c r="E151" s="173" t="s">
        <v>141</v>
      </c>
      <c r="F151" s="174" t="s">
        <v>142</v>
      </c>
      <c r="G151" s="175" t="s">
        <v>143</v>
      </c>
      <c r="H151" s="176">
        <v>2</v>
      </c>
      <c r="I151" s="177"/>
      <c r="J151" s="178">
        <f>ROUND(I151*H151,2)</f>
        <v>0</v>
      </c>
      <c r="K151" s="179"/>
      <c r="L151" s="31"/>
      <c r="M151" s="180" t="s">
        <v>1</v>
      </c>
      <c r="N151" s="181" t="s">
        <v>46</v>
      </c>
      <c r="O151" s="56"/>
      <c r="P151" s="182">
        <f>O151*H151</f>
        <v>0</v>
      </c>
      <c r="Q151" s="182">
        <v>0</v>
      </c>
      <c r="R151" s="182">
        <f>Q151*H151</f>
        <v>0</v>
      </c>
      <c r="S151" s="182">
        <v>0.0435</v>
      </c>
      <c r="T151" s="183">
        <f>S151*H151</f>
        <v>0.087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84" t="s">
        <v>144</v>
      </c>
      <c r="AT151" s="184" t="s">
        <v>140</v>
      </c>
      <c r="AU151" s="184" t="s">
        <v>145</v>
      </c>
      <c r="AY151" s="15" t="s">
        <v>131</v>
      </c>
      <c r="BE151" s="185">
        <f>IF(N151="základní",J151,0)</f>
        <v>0</v>
      </c>
      <c r="BF151" s="185">
        <f>IF(N151="snížená",J151,0)</f>
        <v>0</v>
      </c>
      <c r="BG151" s="185">
        <f>IF(N151="zákl. přenesená",J151,0)</f>
        <v>0</v>
      </c>
      <c r="BH151" s="185">
        <f>IF(N151="sníž. přenesená",J151,0)</f>
        <v>0</v>
      </c>
      <c r="BI151" s="185">
        <f>IF(N151="nulová",J151,0)</f>
        <v>0</v>
      </c>
      <c r="BJ151" s="15" t="s">
        <v>130</v>
      </c>
      <c r="BK151" s="185">
        <f>ROUND(I151*H151,2)</f>
        <v>0</v>
      </c>
      <c r="BL151" s="15" t="s">
        <v>144</v>
      </c>
      <c r="BM151" s="184" t="s">
        <v>146</v>
      </c>
    </row>
    <row r="152" spans="1:65" s="2" customFormat="1" ht="21.75" customHeight="1">
      <c r="A152" s="30"/>
      <c r="B152" s="171"/>
      <c r="C152" s="172" t="s">
        <v>147</v>
      </c>
      <c r="D152" s="172" t="s">
        <v>140</v>
      </c>
      <c r="E152" s="173" t="s">
        <v>148</v>
      </c>
      <c r="F152" s="174" t="s">
        <v>149</v>
      </c>
      <c r="G152" s="175" t="s">
        <v>150</v>
      </c>
      <c r="H152" s="176">
        <v>20</v>
      </c>
      <c r="I152" s="177"/>
      <c r="J152" s="178">
        <f>ROUND(I152*H152,2)</f>
        <v>0</v>
      </c>
      <c r="K152" s="179"/>
      <c r="L152" s="31"/>
      <c r="M152" s="180" t="s">
        <v>1</v>
      </c>
      <c r="N152" s="181" t="s">
        <v>46</v>
      </c>
      <c r="O152" s="56"/>
      <c r="P152" s="182">
        <f>O152*H152</f>
        <v>0</v>
      </c>
      <c r="Q152" s="182">
        <v>0.00011</v>
      </c>
      <c r="R152" s="182">
        <f>Q152*H152</f>
        <v>0.0022</v>
      </c>
      <c r="S152" s="182">
        <v>0.00215</v>
      </c>
      <c r="T152" s="183">
        <f>S152*H152</f>
        <v>0.043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84" t="s">
        <v>144</v>
      </c>
      <c r="AT152" s="184" t="s">
        <v>140</v>
      </c>
      <c r="AU152" s="184" t="s">
        <v>145</v>
      </c>
      <c r="AY152" s="15" t="s">
        <v>131</v>
      </c>
      <c r="BE152" s="185">
        <f>IF(N152="základní",J152,0)</f>
        <v>0</v>
      </c>
      <c r="BF152" s="185">
        <f>IF(N152="snížená",J152,0)</f>
        <v>0</v>
      </c>
      <c r="BG152" s="185">
        <f>IF(N152="zákl. přenesená",J152,0)</f>
        <v>0</v>
      </c>
      <c r="BH152" s="185">
        <f>IF(N152="sníž. přenesená",J152,0)</f>
        <v>0</v>
      </c>
      <c r="BI152" s="185">
        <f>IF(N152="nulová",J152,0)</f>
        <v>0</v>
      </c>
      <c r="BJ152" s="15" t="s">
        <v>130</v>
      </c>
      <c r="BK152" s="185">
        <f>ROUND(I152*H152,2)</f>
        <v>0</v>
      </c>
      <c r="BL152" s="15" t="s">
        <v>144</v>
      </c>
      <c r="BM152" s="184" t="s">
        <v>151</v>
      </c>
    </row>
    <row r="153" spans="1:65" s="2" customFormat="1" ht="16.5" customHeight="1">
      <c r="A153" s="30"/>
      <c r="B153" s="171"/>
      <c r="C153" s="172" t="s">
        <v>152</v>
      </c>
      <c r="D153" s="172" t="s">
        <v>140</v>
      </c>
      <c r="E153" s="173" t="s">
        <v>153</v>
      </c>
      <c r="F153" s="174" t="s">
        <v>154</v>
      </c>
      <c r="G153" s="175" t="s">
        <v>155</v>
      </c>
      <c r="H153" s="176">
        <v>1</v>
      </c>
      <c r="I153" s="177"/>
      <c r="J153" s="178">
        <f>ROUND(I153*H153,2)</f>
        <v>0</v>
      </c>
      <c r="K153" s="179"/>
      <c r="L153" s="31"/>
      <c r="M153" s="180" t="s">
        <v>1</v>
      </c>
      <c r="N153" s="181" t="s">
        <v>46</v>
      </c>
      <c r="O153" s="56"/>
      <c r="P153" s="182">
        <f>O153*H153</f>
        <v>0</v>
      </c>
      <c r="Q153" s="182">
        <v>0.00011</v>
      </c>
      <c r="R153" s="182">
        <f>Q153*H153</f>
        <v>0.00011</v>
      </c>
      <c r="S153" s="182">
        <v>0.00215</v>
      </c>
      <c r="T153" s="183">
        <f>S153*H153</f>
        <v>0.00215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84" t="s">
        <v>144</v>
      </c>
      <c r="AT153" s="184" t="s">
        <v>140</v>
      </c>
      <c r="AU153" s="184" t="s">
        <v>145</v>
      </c>
      <c r="AY153" s="15" t="s">
        <v>131</v>
      </c>
      <c r="BE153" s="185">
        <f>IF(N153="základní",J153,0)</f>
        <v>0</v>
      </c>
      <c r="BF153" s="185">
        <f>IF(N153="snížená",J153,0)</f>
        <v>0</v>
      </c>
      <c r="BG153" s="185">
        <f>IF(N153="zákl. přenesená",J153,0)</f>
        <v>0</v>
      </c>
      <c r="BH153" s="185">
        <f>IF(N153="sníž. přenesená",J153,0)</f>
        <v>0</v>
      </c>
      <c r="BI153" s="185">
        <f>IF(N153="nulová",J153,0)</f>
        <v>0</v>
      </c>
      <c r="BJ153" s="15" t="s">
        <v>130</v>
      </c>
      <c r="BK153" s="185">
        <f>ROUND(I153*H153,2)</f>
        <v>0</v>
      </c>
      <c r="BL153" s="15" t="s">
        <v>144</v>
      </c>
      <c r="BM153" s="184" t="s">
        <v>156</v>
      </c>
    </row>
    <row r="154" spans="2:63" s="13" customFormat="1" ht="20.85" customHeight="1">
      <c r="B154" s="161"/>
      <c r="D154" s="162" t="s">
        <v>77</v>
      </c>
      <c r="E154" s="162" t="s">
        <v>157</v>
      </c>
      <c r="F154" s="162" t="s">
        <v>158</v>
      </c>
      <c r="I154" s="163"/>
      <c r="J154" s="164">
        <f>BK154</f>
        <v>0</v>
      </c>
      <c r="L154" s="161"/>
      <c r="M154" s="165"/>
      <c r="N154" s="166"/>
      <c r="O154" s="166"/>
      <c r="P154" s="167">
        <f>SUM(P155:P171)</f>
        <v>0</v>
      </c>
      <c r="Q154" s="166"/>
      <c r="R154" s="167">
        <f>SUM(R155:R171)</f>
        <v>0.046669999999999996</v>
      </c>
      <c r="S154" s="166"/>
      <c r="T154" s="168">
        <f>SUM(T155:T171)</f>
        <v>0.01716</v>
      </c>
      <c r="AR154" s="162" t="s">
        <v>130</v>
      </c>
      <c r="AT154" s="169" t="s">
        <v>77</v>
      </c>
      <c r="AU154" s="169" t="s">
        <v>138</v>
      </c>
      <c r="AY154" s="162" t="s">
        <v>131</v>
      </c>
      <c r="BK154" s="170">
        <f>SUM(BK155:BK171)</f>
        <v>0</v>
      </c>
    </row>
    <row r="155" spans="1:65" s="2" customFormat="1" ht="21.75" customHeight="1">
      <c r="A155" s="30"/>
      <c r="B155" s="171"/>
      <c r="C155" s="172" t="s">
        <v>159</v>
      </c>
      <c r="D155" s="172" t="s">
        <v>140</v>
      </c>
      <c r="E155" s="173" t="s">
        <v>160</v>
      </c>
      <c r="F155" s="174" t="s">
        <v>161</v>
      </c>
      <c r="G155" s="175" t="s">
        <v>143</v>
      </c>
      <c r="H155" s="176">
        <v>1</v>
      </c>
      <c r="I155" s="177"/>
      <c r="J155" s="178">
        <f aca="true" t="shared" si="0" ref="J155:J171">ROUND(I155*H155,2)</f>
        <v>0</v>
      </c>
      <c r="K155" s="179"/>
      <c r="L155" s="31"/>
      <c r="M155" s="180" t="s">
        <v>1</v>
      </c>
      <c r="N155" s="181" t="s">
        <v>46</v>
      </c>
      <c r="O155" s="56"/>
      <c r="P155" s="182">
        <f aca="true" t="shared" si="1" ref="P155:P171">O155*H155</f>
        <v>0</v>
      </c>
      <c r="Q155" s="182">
        <v>0.00261</v>
      </c>
      <c r="R155" s="182">
        <f aca="true" t="shared" si="2" ref="R155:R171">Q155*H155</f>
        <v>0.00261</v>
      </c>
      <c r="S155" s="182">
        <v>0</v>
      </c>
      <c r="T155" s="183">
        <f aca="true" t="shared" si="3" ref="T155:T171">S155*H155</f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84" t="s">
        <v>144</v>
      </c>
      <c r="AT155" s="184" t="s">
        <v>140</v>
      </c>
      <c r="AU155" s="184" t="s">
        <v>145</v>
      </c>
      <c r="AY155" s="15" t="s">
        <v>131</v>
      </c>
      <c r="BE155" s="185">
        <f aca="true" t="shared" si="4" ref="BE155:BE171">IF(N155="základní",J155,0)</f>
        <v>0</v>
      </c>
      <c r="BF155" s="185">
        <f aca="true" t="shared" si="5" ref="BF155:BF171">IF(N155="snížená",J155,0)</f>
        <v>0</v>
      </c>
      <c r="BG155" s="185">
        <f aca="true" t="shared" si="6" ref="BG155:BG171">IF(N155="zákl. přenesená",J155,0)</f>
        <v>0</v>
      </c>
      <c r="BH155" s="185">
        <f aca="true" t="shared" si="7" ref="BH155:BH171">IF(N155="sníž. přenesená",J155,0)</f>
        <v>0</v>
      </c>
      <c r="BI155" s="185">
        <f aca="true" t="shared" si="8" ref="BI155:BI171">IF(N155="nulová",J155,0)</f>
        <v>0</v>
      </c>
      <c r="BJ155" s="15" t="s">
        <v>130</v>
      </c>
      <c r="BK155" s="185">
        <f aca="true" t="shared" si="9" ref="BK155:BK171">ROUND(I155*H155,2)</f>
        <v>0</v>
      </c>
      <c r="BL155" s="15" t="s">
        <v>144</v>
      </c>
      <c r="BM155" s="184" t="s">
        <v>162</v>
      </c>
    </row>
    <row r="156" spans="1:65" s="2" customFormat="1" ht="21.75" customHeight="1">
      <c r="A156" s="30"/>
      <c r="B156" s="171"/>
      <c r="C156" s="186" t="s">
        <v>163</v>
      </c>
      <c r="D156" s="186" t="s">
        <v>164</v>
      </c>
      <c r="E156" s="187" t="s">
        <v>165</v>
      </c>
      <c r="F156" s="188" t="s">
        <v>166</v>
      </c>
      <c r="G156" s="189" t="s">
        <v>167</v>
      </c>
      <c r="H156" s="190">
        <v>1</v>
      </c>
      <c r="I156" s="191"/>
      <c r="J156" s="192">
        <f t="shared" si="0"/>
        <v>0</v>
      </c>
      <c r="K156" s="193"/>
      <c r="L156" s="194"/>
      <c r="M156" s="195" t="s">
        <v>1</v>
      </c>
      <c r="N156" s="196" t="s">
        <v>46</v>
      </c>
      <c r="O156" s="56"/>
      <c r="P156" s="182">
        <f t="shared" si="1"/>
        <v>0</v>
      </c>
      <c r="Q156" s="182">
        <v>0.028</v>
      </c>
      <c r="R156" s="182">
        <f t="shared" si="2"/>
        <v>0.028</v>
      </c>
      <c r="S156" s="182">
        <v>0</v>
      </c>
      <c r="T156" s="183">
        <f t="shared" si="3"/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84" t="s">
        <v>168</v>
      </c>
      <c r="AT156" s="184" t="s">
        <v>164</v>
      </c>
      <c r="AU156" s="184" t="s">
        <v>145</v>
      </c>
      <c r="AY156" s="15" t="s">
        <v>131</v>
      </c>
      <c r="BE156" s="185">
        <f t="shared" si="4"/>
        <v>0</v>
      </c>
      <c r="BF156" s="185">
        <f t="shared" si="5"/>
        <v>0</v>
      </c>
      <c r="BG156" s="185">
        <f t="shared" si="6"/>
        <v>0</v>
      </c>
      <c r="BH156" s="185">
        <f t="shared" si="7"/>
        <v>0</v>
      </c>
      <c r="BI156" s="185">
        <f t="shared" si="8"/>
        <v>0</v>
      </c>
      <c r="BJ156" s="15" t="s">
        <v>130</v>
      </c>
      <c r="BK156" s="185">
        <f t="shared" si="9"/>
        <v>0</v>
      </c>
      <c r="BL156" s="15" t="s">
        <v>144</v>
      </c>
      <c r="BM156" s="184" t="s">
        <v>169</v>
      </c>
    </row>
    <row r="157" spans="1:65" s="2" customFormat="1" ht="16.5" customHeight="1">
      <c r="A157" s="30"/>
      <c r="B157" s="171"/>
      <c r="C157" s="172" t="s">
        <v>170</v>
      </c>
      <c r="D157" s="172" t="s">
        <v>140</v>
      </c>
      <c r="E157" s="173" t="s">
        <v>171</v>
      </c>
      <c r="F157" s="174" t="s">
        <v>172</v>
      </c>
      <c r="G157" s="175" t="s">
        <v>167</v>
      </c>
      <c r="H157" s="176">
        <v>1</v>
      </c>
      <c r="I157" s="177"/>
      <c r="J157" s="178">
        <f t="shared" si="0"/>
        <v>0</v>
      </c>
      <c r="K157" s="179"/>
      <c r="L157" s="31"/>
      <c r="M157" s="180" t="s">
        <v>1</v>
      </c>
      <c r="N157" s="181" t="s">
        <v>46</v>
      </c>
      <c r="O157" s="56"/>
      <c r="P157" s="182">
        <f t="shared" si="1"/>
        <v>0</v>
      </c>
      <c r="Q157" s="182">
        <v>0</v>
      </c>
      <c r="R157" s="182">
        <f t="shared" si="2"/>
        <v>0</v>
      </c>
      <c r="S157" s="182">
        <v>0</v>
      </c>
      <c r="T157" s="183">
        <f t="shared" si="3"/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84" t="s">
        <v>173</v>
      </c>
      <c r="AT157" s="184" t="s">
        <v>140</v>
      </c>
      <c r="AU157" s="184" t="s">
        <v>145</v>
      </c>
      <c r="AY157" s="15" t="s">
        <v>131</v>
      </c>
      <c r="BE157" s="185">
        <f t="shared" si="4"/>
        <v>0</v>
      </c>
      <c r="BF157" s="185">
        <f t="shared" si="5"/>
        <v>0</v>
      </c>
      <c r="BG157" s="185">
        <f t="shared" si="6"/>
        <v>0</v>
      </c>
      <c r="BH157" s="185">
        <f t="shared" si="7"/>
        <v>0</v>
      </c>
      <c r="BI157" s="185">
        <f t="shared" si="8"/>
        <v>0</v>
      </c>
      <c r="BJ157" s="15" t="s">
        <v>130</v>
      </c>
      <c r="BK157" s="185">
        <f t="shared" si="9"/>
        <v>0</v>
      </c>
      <c r="BL157" s="15" t="s">
        <v>173</v>
      </c>
      <c r="BM157" s="184" t="s">
        <v>174</v>
      </c>
    </row>
    <row r="158" spans="1:65" s="2" customFormat="1" ht="33" customHeight="1">
      <c r="A158" s="30"/>
      <c r="B158" s="171"/>
      <c r="C158" s="172" t="s">
        <v>175</v>
      </c>
      <c r="D158" s="172" t="s">
        <v>140</v>
      </c>
      <c r="E158" s="173" t="s">
        <v>176</v>
      </c>
      <c r="F158" s="174" t="s">
        <v>177</v>
      </c>
      <c r="G158" s="175" t="s">
        <v>143</v>
      </c>
      <c r="H158" s="176">
        <v>1</v>
      </c>
      <c r="I158" s="177"/>
      <c r="J158" s="178">
        <f t="shared" si="0"/>
        <v>0</v>
      </c>
      <c r="K158" s="179"/>
      <c r="L158" s="31"/>
      <c r="M158" s="180" t="s">
        <v>1</v>
      </c>
      <c r="N158" s="181" t="s">
        <v>46</v>
      </c>
      <c r="O158" s="56"/>
      <c r="P158" s="182">
        <f t="shared" si="1"/>
        <v>0</v>
      </c>
      <c r="Q158" s="182">
        <v>0.00152</v>
      </c>
      <c r="R158" s="182">
        <f t="shared" si="2"/>
        <v>0.00152</v>
      </c>
      <c r="S158" s="182">
        <v>0</v>
      </c>
      <c r="T158" s="183">
        <f t="shared" si="3"/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84" t="s">
        <v>173</v>
      </c>
      <c r="AT158" s="184" t="s">
        <v>140</v>
      </c>
      <c r="AU158" s="184" t="s">
        <v>145</v>
      </c>
      <c r="AY158" s="15" t="s">
        <v>131</v>
      </c>
      <c r="BE158" s="185">
        <f t="shared" si="4"/>
        <v>0</v>
      </c>
      <c r="BF158" s="185">
        <f t="shared" si="5"/>
        <v>0</v>
      </c>
      <c r="BG158" s="185">
        <f t="shared" si="6"/>
        <v>0</v>
      </c>
      <c r="BH158" s="185">
        <f t="shared" si="7"/>
        <v>0</v>
      </c>
      <c r="BI158" s="185">
        <f t="shared" si="8"/>
        <v>0</v>
      </c>
      <c r="BJ158" s="15" t="s">
        <v>130</v>
      </c>
      <c r="BK158" s="185">
        <f t="shared" si="9"/>
        <v>0</v>
      </c>
      <c r="BL158" s="15" t="s">
        <v>173</v>
      </c>
      <c r="BM158" s="184" t="s">
        <v>178</v>
      </c>
    </row>
    <row r="159" spans="1:65" s="2" customFormat="1" ht="44.25" customHeight="1">
      <c r="A159" s="30"/>
      <c r="B159" s="171"/>
      <c r="C159" s="172" t="s">
        <v>179</v>
      </c>
      <c r="D159" s="172" t="s">
        <v>140</v>
      </c>
      <c r="E159" s="173" t="s">
        <v>180</v>
      </c>
      <c r="F159" s="174" t="s">
        <v>181</v>
      </c>
      <c r="G159" s="175" t="s">
        <v>143</v>
      </c>
      <c r="H159" s="176">
        <v>1</v>
      </c>
      <c r="I159" s="177"/>
      <c r="J159" s="178">
        <f t="shared" si="0"/>
        <v>0</v>
      </c>
      <c r="K159" s="179"/>
      <c r="L159" s="31"/>
      <c r="M159" s="180" t="s">
        <v>1</v>
      </c>
      <c r="N159" s="181" t="s">
        <v>46</v>
      </c>
      <c r="O159" s="56"/>
      <c r="P159" s="182">
        <f t="shared" si="1"/>
        <v>0</v>
      </c>
      <c r="Q159" s="182">
        <v>0.00152</v>
      </c>
      <c r="R159" s="182">
        <f t="shared" si="2"/>
        <v>0.00152</v>
      </c>
      <c r="S159" s="182">
        <v>0</v>
      </c>
      <c r="T159" s="183">
        <f t="shared" si="3"/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84" t="s">
        <v>173</v>
      </c>
      <c r="AT159" s="184" t="s">
        <v>140</v>
      </c>
      <c r="AU159" s="184" t="s">
        <v>145</v>
      </c>
      <c r="AY159" s="15" t="s">
        <v>131</v>
      </c>
      <c r="BE159" s="185">
        <f t="shared" si="4"/>
        <v>0</v>
      </c>
      <c r="BF159" s="185">
        <f t="shared" si="5"/>
        <v>0</v>
      </c>
      <c r="BG159" s="185">
        <f t="shared" si="6"/>
        <v>0</v>
      </c>
      <c r="BH159" s="185">
        <f t="shared" si="7"/>
        <v>0</v>
      </c>
      <c r="BI159" s="185">
        <f t="shared" si="8"/>
        <v>0</v>
      </c>
      <c r="BJ159" s="15" t="s">
        <v>130</v>
      </c>
      <c r="BK159" s="185">
        <f t="shared" si="9"/>
        <v>0</v>
      </c>
      <c r="BL159" s="15" t="s">
        <v>173</v>
      </c>
      <c r="BM159" s="184" t="s">
        <v>182</v>
      </c>
    </row>
    <row r="160" spans="1:65" s="2" customFormat="1" ht="21.75" customHeight="1">
      <c r="A160" s="30"/>
      <c r="B160" s="171"/>
      <c r="C160" s="172" t="s">
        <v>183</v>
      </c>
      <c r="D160" s="172" t="s">
        <v>140</v>
      </c>
      <c r="E160" s="173" t="s">
        <v>184</v>
      </c>
      <c r="F160" s="174" t="s">
        <v>185</v>
      </c>
      <c r="G160" s="175" t="s">
        <v>150</v>
      </c>
      <c r="H160" s="176">
        <v>10</v>
      </c>
      <c r="I160" s="177"/>
      <c r="J160" s="178">
        <f t="shared" si="0"/>
        <v>0</v>
      </c>
      <c r="K160" s="179"/>
      <c r="L160" s="31"/>
      <c r="M160" s="180" t="s">
        <v>1</v>
      </c>
      <c r="N160" s="181" t="s">
        <v>46</v>
      </c>
      <c r="O160" s="56"/>
      <c r="P160" s="182">
        <f t="shared" si="1"/>
        <v>0</v>
      </c>
      <c r="Q160" s="182">
        <v>0.00099</v>
      </c>
      <c r="R160" s="182">
        <f t="shared" si="2"/>
        <v>0.009899999999999999</v>
      </c>
      <c r="S160" s="182">
        <v>0</v>
      </c>
      <c r="T160" s="183">
        <f t="shared" si="3"/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84" t="s">
        <v>144</v>
      </c>
      <c r="AT160" s="184" t="s">
        <v>140</v>
      </c>
      <c r="AU160" s="184" t="s">
        <v>145</v>
      </c>
      <c r="AY160" s="15" t="s">
        <v>131</v>
      </c>
      <c r="BE160" s="185">
        <f t="shared" si="4"/>
        <v>0</v>
      </c>
      <c r="BF160" s="185">
        <f t="shared" si="5"/>
        <v>0</v>
      </c>
      <c r="BG160" s="185">
        <f t="shared" si="6"/>
        <v>0</v>
      </c>
      <c r="BH160" s="185">
        <f t="shared" si="7"/>
        <v>0</v>
      </c>
      <c r="BI160" s="185">
        <f t="shared" si="8"/>
        <v>0</v>
      </c>
      <c r="BJ160" s="15" t="s">
        <v>130</v>
      </c>
      <c r="BK160" s="185">
        <f t="shared" si="9"/>
        <v>0</v>
      </c>
      <c r="BL160" s="15" t="s">
        <v>144</v>
      </c>
      <c r="BM160" s="184" t="s">
        <v>186</v>
      </c>
    </row>
    <row r="161" spans="1:65" s="2" customFormat="1" ht="16.5" customHeight="1">
      <c r="A161" s="30"/>
      <c r="B161" s="171"/>
      <c r="C161" s="172" t="s">
        <v>187</v>
      </c>
      <c r="D161" s="172" t="s">
        <v>140</v>
      </c>
      <c r="E161" s="173" t="s">
        <v>188</v>
      </c>
      <c r="F161" s="174" t="s">
        <v>189</v>
      </c>
      <c r="G161" s="175" t="s">
        <v>150</v>
      </c>
      <c r="H161" s="176">
        <v>10</v>
      </c>
      <c r="I161" s="177"/>
      <c r="J161" s="178">
        <f t="shared" si="0"/>
        <v>0</v>
      </c>
      <c r="K161" s="179"/>
      <c r="L161" s="31"/>
      <c r="M161" s="180" t="s">
        <v>1</v>
      </c>
      <c r="N161" s="181" t="s">
        <v>46</v>
      </c>
      <c r="O161" s="56"/>
      <c r="P161" s="182">
        <f t="shared" si="1"/>
        <v>0</v>
      </c>
      <c r="Q161" s="182">
        <v>0</v>
      </c>
      <c r="R161" s="182">
        <f t="shared" si="2"/>
        <v>0</v>
      </c>
      <c r="S161" s="182">
        <v>0</v>
      </c>
      <c r="T161" s="183">
        <f t="shared" si="3"/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84" t="s">
        <v>144</v>
      </c>
      <c r="AT161" s="184" t="s">
        <v>140</v>
      </c>
      <c r="AU161" s="184" t="s">
        <v>145</v>
      </c>
      <c r="AY161" s="15" t="s">
        <v>131</v>
      </c>
      <c r="BE161" s="185">
        <f t="shared" si="4"/>
        <v>0</v>
      </c>
      <c r="BF161" s="185">
        <f t="shared" si="5"/>
        <v>0</v>
      </c>
      <c r="BG161" s="185">
        <f t="shared" si="6"/>
        <v>0</v>
      </c>
      <c r="BH161" s="185">
        <f t="shared" si="7"/>
        <v>0</v>
      </c>
      <c r="BI161" s="185">
        <f t="shared" si="8"/>
        <v>0</v>
      </c>
      <c r="BJ161" s="15" t="s">
        <v>130</v>
      </c>
      <c r="BK161" s="185">
        <f t="shared" si="9"/>
        <v>0</v>
      </c>
      <c r="BL161" s="15" t="s">
        <v>144</v>
      </c>
      <c r="BM161" s="184" t="s">
        <v>190</v>
      </c>
    </row>
    <row r="162" spans="1:65" s="2" customFormat="1" ht="21.75" customHeight="1">
      <c r="A162" s="30"/>
      <c r="B162" s="171"/>
      <c r="C162" s="172" t="s">
        <v>191</v>
      </c>
      <c r="D162" s="172" t="s">
        <v>140</v>
      </c>
      <c r="E162" s="173" t="s">
        <v>192</v>
      </c>
      <c r="F162" s="174" t="s">
        <v>193</v>
      </c>
      <c r="G162" s="175" t="s">
        <v>167</v>
      </c>
      <c r="H162" s="176">
        <v>1</v>
      </c>
      <c r="I162" s="177"/>
      <c r="J162" s="178">
        <f t="shared" si="0"/>
        <v>0</v>
      </c>
      <c r="K162" s="179"/>
      <c r="L162" s="31"/>
      <c r="M162" s="180" t="s">
        <v>1</v>
      </c>
      <c r="N162" s="181" t="s">
        <v>46</v>
      </c>
      <c r="O162" s="56"/>
      <c r="P162" s="182">
        <f t="shared" si="1"/>
        <v>0</v>
      </c>
      <c r="Q162" s="182">
        <v>0</v>
      </c>
      <c r="R162" s="182">
        <f t="shared" si="2"/>
        <v>0</v>
      </c>
      <c r="S162" s="182">
        <v>0</v>
      </c>
      <c r="T162" s="183">
        <f t="shared" si="3"/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84" t="s">
        <v>144</v>
      </c>
      <c r="AT162" s="184" t="s">
        <v>140</v>
      </c>
      <c r="AU162" s="184" t="s">
        <v>145</v>
      </c>
      <c r="AY162" s="15" t="s">
        <v>131</v>
      </c>
      <c r="BE162" s="185">
        <f t="shared" si="4"/>
        <v>0</v>
      </c>
      <c r="BF162" s="185">
        <f t="shared" si="5"/>
        <v>0</v>
      </c>
      <c r="BG162" s="185">
        <f t="shared" si="6"/>
        <v>0</v>
      </c>
      <c r="BH162" s="185">
        <f t="shared" si="7"/>
        <v>0</v>
      </c>
      <c r="BI162" s="185">
        <f t="shared" si="8"/>
        <v>0</v>
      </c>
      <c r="BJ162" s="15" t="s">
        <v>130</v>
      </c>
      <c r="BK162" s="185">
        <f t="shared" si="9"/>
        <v>0</v>
      </c>
      <c r="BL162" s="15" t="s">
        <v>144</v>
      </c>
      <c r="BM162" s="184" t="s">
        <v>194</v>
      </c>
    </row>
    <row r="163" spans="1:65" s="2" customFormat="1" ht="21.75" customHeight="1">
      <c r="A163" s="30"/>
      <c r="B163" s="171"/>
      <c r="C163" s="186" t="s">
        <v>195</v>
      </c>
      <c r="D163" s="186" t="s">
        <v>164</v>
      </c>
      <c r="E163" s="187" t="s">
        <v>196</v>
      </c>
      <c r="F163" s="188" t="s">
        <v>197</v>
      </c>
      <c r="G163" s="189" t="s">
        <v>167</v>
      </c>
      <c r="H163" s="190">
        <v>1</v>
      </c>
      <c r="I163" s="191"/>
      <c r="J163" s="192">
        <f t="shared" si="0"/>
        <v>0</v>
      </c>
      <c r="K163" s="193"/>
      <c r="L163" s="194"/>
      <c r="M163" s="195" t="s">
        <v>1</v>
      </c>
      <c r="N163" s="196" t="s">
        <v>46</v>
      </c>
      <c r="O163" s="56"/>
      <c r="P163" s="182">
        <f t="shared" si="1"/>
        <v>0</v>
      </c>
      <c r="Q163" s="182">
        <v>0.00038</v>
      </c>
      <c r="R163" s="182">
        <f t="shared" si="2"/>
        <v>0.00038</v>
      </c>
      <c r="S163" s="182">
        <v>0</v>
      </c>
      <c r="T163" s="183">
        <f t="shared" si="3"/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84" t="s">
        <v>168</v>
      </c>
      <c r="AT163" s="184" t="s">
        <v>164</v>
      </c>
      <c r="AU163" s="184" t="s">
        <v>145</v>
      </c>
      <c r="AY163" s="15" t="s">
        <v>131</v>
      </c>
      <c r="BE163" s="185">
        <f t="shared" si="4"/>
        <v>0</v>
      </c>
      <c r="BF163" s="185">
        <f t="shared" si="5"/>
        <v>0</v>
      </c>
      <c r="BG163" s="185">
        <f t="shared" si="6"/>
        <v>0</v>
      </c>
      <c r="BH163" s="185">
        <f t="shared" si="7"/>
        <v>0</v>
      </c>
      <c r="BI163" s="185">
        <f t="shared" si="8"/>
        <v>0</v>
      </c>
      <c r="BJ163" s="15" t="s">
        <v>130</v>
      </c>
      <c r="BK163" s="185">
        <f t="shared" si="9"/>
        <v>0</v>
      </c>
      <c r="BL163" s="15" t="s">
        <v>144</v>
      </c>
      <c r="BM163" s="184" t="s">
        <v>198</v>
      </c>
    </row>
    <row r="164" spans="1:65" s="2" customFormat="1" ht="16.5" customHeight="1">
      <c r="A164" s="30"/>
      <c r="B164" s="171"/>
      <c r="C164" s="172" t="s">
        <v>199</v>
      </c>
      <c r="D164" s="172" t="s">
        <v>140</v>
      </c>
      <c r="E164" s="173" t="s">
        <v>200</v>
      </c>
      <c r="F164" s="174" t="s">
        <v>201</v>
      </c>
      <c r="G164" s="175" t="s">
        <v>143</v>
      </c>
      <c r="H164" s="176">
        <v>1</v>
      </c>
      <c r="I164" s="177"/>
      <c r="J164" s="178">
        <f t="shared" si="0"/>
        <v>0</v>
      </c>
      <c r="K164" s="179"/>
      <c r="L164" s="31"/>
      <c r="M164" s="180" t="s">
        <v>1</v>
      </c>
      <c r="N164" s="181" t="s">
        <v>46</v>
      </c>
      <c r="O164" s="56"/>
      <c r="P164" s="182">
        <f t="shared" si="1"/>
        <v>0</v>
      </c>
      <c r="Q164" s="182">
        <v>0.00068</v>
      </c>
      <c r="R164" s="182">
        <f t="shared" si="2"/>
        <v>0.00068</v>
      </c>
      <c r="S164" s="182">
        <v>0</v>
      </c>
      <c r="T164" s="183">
        <f t="shared" si="3"/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84" t="s">
        <v>144</v>
      </c>
      <c r="AT164" s="184" t="s">
        <v>140</v>
      </c>
      <c r="AU164" s="184" t="s">
        <v>145</v>
      </c>
      <c r="AY164" s="15" t="s">
        <v>131</v>
      </c>
      <c r="BE164" s="185">
        <f t="shared" si="4"/>
        <v>0</v>
      </c>
      <c r="BF164" s="185">
        <f t="shared" si="5"/>
        <v>0</v>
      </c>
      <c r="BG164" s="185">
        <f t="shared" si="6"/>
        <v>0</v>
      </c>
      <c r="BH164" s="185">
        <f t="shared" si="7"/>
        <v>0</v>
      </c>
      <c r="BI164" s="185">
        <f t="shared" si="8"/>
        <v>0</v>
      </c>
      <c r="BJ164" s="15" t="s">
        <v>130</v>
      </c>
      <c r="BK164" s="185">
        <f t="shared" si="9"/>
        <v>0</v>
      </c>
      <c r="BL164" s="15" t="s">
        <v>144</v>
      </c>
      <c r="BM164" s="184" t="s">
        <v>202</v>
      </c>
    </row>
    <row r="165" spans="1:65" s="2" customFormat="1" ht="16.5" customHeight="1">
      <c r="A165" s="30"/>
      <c r="B165" s="171"/>
      <c r="C165" s="186" t="s">
        <v>203</v>
      </c>
      <c r="D165" s="186" t="s">
        <v>164</v>
      </c>
      <c r="E165" s="187" t="s">
        <v>204</v>
      </c>
      <c r="F165" s="188" t="s">
        <v>205</v>
      </c>
      <c r="G165" s="189" t="s">
        <v>167</v>
      </c>
      <c r="H165" s="190">
        <v>1</v>
      </c>
      <c r="I165" s="191"/>
      <c r="J165" s="192">
        <f t="shared" si="0"/>
        <v>0</v>
      </c>
      <c r="K165" s="193"/>
      <c r="L165" s="194"/>
      <c r="M165" s="195" t="s">
        <v>1</v>
      </c>
      <c r="N165" s="196" t="s">
        <v>46</v>
      </c>
      <c r="O165" s="56"/>
      <c r="P165" s="182">
        <f t="shared" si="1"/>
        <v>0</v>
      </c>
      <c r="Q165" s="182">
        <v>0.0012</v>
      </c>
      <c r="R165" s="182">
        <f t="shared" si="2"/>
        <v>0.0012</v>
      </c>
      <c r="S165" s="182">
        <v>0</v>
      </c>
      <c r="T165" s="183">
        <f t="shared" si="3"/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84" t="s">
        <v>168</v>
      </c>
      <c r="AT165" s="184" t="s">
        <v>164</v>
      </c>
      <c r="AU165" s="184" t="s">
        <v>145</v>
      </c>
      <c r="AY165" s="15" t="s">
        <v>131</v>
      </c>
      <c r="BE165" s="185">
        <f t="shared" si="4"/>
        <v>0</v>
      </c>
      <c r="BF165" s="185">
        <f t="shared" si="5"/>
        <v>0</v>
      </c>
      <c r="BG165" s="185">
        <f t="shared" si="6"/>
        <v>0</v>
      </c>
      <c r="BH165" s="185">
        <f t="shared" si="7"/>
        <v>0</v>
      </c>
      <c r="BI165" s="185">
        <f t="shared" si="8"/>
        <v>0</v>
      </c>
      <c r="BJ165" s="15" t="s">
        <v>130</v>
      </c>
      <c r="BK165" s="185">
        <f t="shared" si="9"/>
        <v>0</v>
      </c>
      <c r="BL165" s="15" t="s">
        <v>144</v>
      </c>
      <c r="BM165" s="184" t="s">
        <v>206</v>
      </c>
    </row>
    <row r="166" spans="1:65" s="2" customFormat="1" ht="16.5" customHeight="1">
      <c r="A166" s="30"/>
      <c r="B166" s="171"/>
      <c r="C166" s="172" t="s">
        <v>207</v>
      </c>
      <c r="D166" s="172" t="s">
        <v>140</v>
      </c>
      <c r="E166" s="173" t="s">
        <v>208</v>
      </c>
      <c r="F166" s="174" t="s">
        <v>209</v>
      </c>
      <c r="G166" s="175" t="s">
        <v>143</v>
      </c>
      <c r="H166" s="176">
        <v>1</v>
      </c>
      <c r="I166" s="177"/>
      <c r="J166" s="178">
        <f t="shared" si="0"/>
        <v>0</v>
      </c>
      <c r="K166" s="179"/>
      <c r="L166" s="31"/>
      <c r="M166" s="180" t="s">
        <v>1</v>
      </c>
      <c r="N166" s="181" t="s">
        <v>46</v>
      </c>
      <c r="O166" s="56"/>
      <c r="P166" s="182">
        <f t="shared" si="1"/>
        <v>0</v>
      </c>
      <c r="Q166" s="182">
        <v>0.00068</v>
      </c>
      <c r="R166" s="182">
        <f t="shared" si="2"/>
        <v>0.00068</v>
      </c>
      <c r="S166" s="182">
        <v>0</v>
      </c>
      <c r="T166" s="183">
        <f t="shared" si="3"/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84" t="s">
        <v>144</v>
      </c>
      <c r="AT166" s="184" t="s">
        <v>140</v>
      </c>
      <c r="AU166" s="184" t="s">
        <v>145</v>
      </c>
      <c r="AY166" s="15" t="s">
        <v>131</v>
      </c>
      <c r="BE166" s="185">
        <f t="shared" si="4"/>
        <v>0</v>
      </c>
      <c r="BF166" s="185">
        <f t="shared" si="5"/>
        <v>0</v>
      </c>
      <c r="BG166" s="185">
        <f t="shared" si="6"/>
        <v>0</v>
      </c>
      <c r="BH166" s="185">
        <f t="shared" si="7"/>
        <v>0</v>
      </c>
      <c r="BI166" s="185">
        <f t="shared" si="8"/>
        <v>0</v>
      </c>
      <c r="BJ166" s="15" t="s">
        <v>130</v>
      </c>
      <c r="BK166" s="185">
        <f t="shared" si="9"/>
        <v>0</v>
      </c>
      <c r="BL166" s="15" t="s">
        <v>144</v>
      </c>
      <c r="BM166" s="184" t="s">
        <v>210</v>
      </c>
    </row>
    <row r="167" spans="1:65" s="2" customFormat="1" ht="21.75" customHeight="1">
      <c r="A167" s="30"/>
      <c r="B167" s="171"/>
      <c r="C167" s="172" t="s">
        <v>211</v>
      </c>
      <c r="D167" s="172" t="s">
        <v>140</v>
      </c>
      <c r="E167" s="173" t="s">
        <v>212</v>
      </c>
      <c r="F167" s="174" t="s">
        <v>213</v>
      </c>
      <c r="G167" s="175" t="s">
        <v>214</v>
      </c>
      <c r="H167" s="176">
        <v>0.2</v>
      </c>
      <c r="I167" s="177"/>
      <c r="J167" s="178">
        <f t="shared" si="0"/>
        <v>0</v>
      </c>
      <c r="K167" s="179"/>
      <c r="L167" s="31"/>
      <c r="M167" s="180" t="s">
        <v>1</v>
      </c>
      <c r="N167" s="181" t="s">
        <v>46</v>
      </c>
      <c r="O167" s="56"/>
      <c r="P167" s="182">
        <f t="shared" si="1"/>
        <v>0</v>
      </c>
      <c r="Q167" s="182">
        <v>0</v>
      </c>
      <c r="R167" s="182">
        <f t="shared" si="2"/>
        <v>0</v>
      </c>
      <c r="S167" s="182">
        <v>0</v>
      </c>
      <c r="T167" s="183">
        <f t="shared" si="3"/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84" t="s">
        <v>144</v>
      </c>
      <c r="AT167" s="184" t="s">
        <v>140</v>
      </c>
      <c r="AU167" s="184" t="s">
        <v>145</v>
      </c>
      <c r="AY167" s="15" t="s">
        <v>131</v>
      </c>
      <c r="BE167" s="185">
        <f t="shared" si="4"/>
        <v>0</v>
      </c>
      <c r="BF167" s="185">
        <f t="shared" si="5"/>
        <v>0</v>
      </c>
      <c r="BG167" s="185">
        <f t="shared" si="6"/>
        <v>0</v>
      </c>
      <c r="BH167" s="185">
        <f t="shared" si="7"/>
        <v>0</v>
      </c>
      <c r="BI167" s="185">
        <f t="shared" si="8"/>
        <v>0</v>
      </c>
      <c r="BJ167" s="15" t="s">
        <v>130</v>
      </c>
      <c r="BK167" s="185">
        <f t="shared" si="9"/>
        <v>0</v>
      </c>
      <c r="BL167" s="15" t="s">
        <v>144</v>
      </c>
      <c r="BM167" s="184" t="s">
        <v>215</v>
      </c>
    </row>
    <row r="168" spans="1:65" s="2" customFormat="1" ht="16.5" customHeight="1">
      <c r="A168" s="30"/>
      <c r="B168" s="171"/>
      <c r="C168" s="172" t="s">
        <v>216</v>
      </c>
      <c r="D168" s="172" t="s">
        <v>140</v>
      </c>
      <c r="E168" s="173" t="s">
        <v>217</v>
      </c>
      <c r="F168" s="174" t="s">
        <v>218</v>
      </c>
      <c r="G168" s="175" t="s">
        <v>155</v>
      </c>
      <c r="H168" s="176">
        <v>1</v>
      </c>
      <c r="I168" s="177"/>
      <c r="J168" s="178">
        <f t="shared" si="0"/>
        <v>0</v>
      </c>
      <c r="K168" s="179"/>
      <c r="L168" s="31"/>
      <c r="M168" s="180" t="s">
        <v>1</v>
      </c>
      <c r="N168" s="181" t="s">
        <v>46</v>
      </c>
      <c r="O168" s="56"/>
      <c r="P168" s="182">
        <f t="shared" si="1"/>
        <v>0</v>
      </c>
      <c r="Q168" s="182">
        <v>9E-05</v>
      </c>
      <c r="R168" s="182">
        <f t="shared" si="2"/>
        <v>9E-05</v>
      </c>
      <c r="S168" s="182">
        <v>0.00858</v>
      </c>
      <c r="T168" s="183">
        <f t="shared" si="3"/>
        <v>0.00858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84" t="s">
        <v>144</v>
      </c>
      <c r="AT168" s="184" t="s">
        <v>140</v>
      </c>
      <c r="AU168" s="184" t="s">
        <v>145</v>
      </c>
      <c r="AY168" s="15" t="s">
        <v>131</v>
      </c>
      <c r="BE168" s="185">
        <f t="shared" si="4"/>
        <v>0</v>
      </c>
      <c r="BF168" s="185">
        <f t="shared" si="5"/>
        <v>0</v>
      </c>
      <c r="BG168" s="185">
        <f t="shared" si="6"/>
        <v>0</v>
      </c>
      <c r="BH168" s="185">
        <f t="shared" si="7"/>
        <v>0</v>
      </c>
      <c r="BI168" s="185">
        <f t="shared" si="8"/>
        <v>0</v>
      </c>
      <c r="BJ168" s="15" t="s">
        <v>130</v>
      </c>
      <c r="BK168" s="185">
        <f t="shared" si="9"/>
        <v>0</v>
      </c>
      <c r="BL168" s="15" t="s">
        <v>144</v>
      </c>
      <c r="BM168" s="184" t="s">
        <v>219</v>
      </c>
    </row>
    <row r="169" spans="1:65" s="2" customFormat="1" ht="16.5" customHeight="1">
      <c r="A169" s="30"/>
      <c r="B169" s="171"/>
      <c r="C169" s="172" t="s">
        <v>220</v>
      </c>
      <c r="D169" s="172" t="s">
        <v>140</v>
      </c>
      <c r="E169" s="173" t="s">
        <v>221</v>
      </c>
      <c r="F169" s="174" t="s">
        <v>222</v>
      </c>
      <c r="G169" s="175" t="s">
        <v>155</v>
      </c>
      <c r="H169" s="176">
        <v>1</v>
      </c>
      <c r="I169" s="177"/>
      <c r="J169" s="178">
        <f t="shared" si="0"/>
        <v>0</v>
      </c>
      <c r="K169" s="179"/>
      <c r="L169" s="31"/>
      <c r="M169" s="180" t="s">
        <v>1</v>
      </c>
      <c r="N169" s="181" t="s">
        <v>46</v>
      </c>
      <c r="O169" s="56"/>
      <c r="P169" s="182">
        <f t="shared" si="1"/>
        <v>0</v>
      </c>
      <c r="Q169" s="182">
        <v>9E-05</v>
      </c>
      <c r="R169" s="182">
        <f t="shared" si="2"/>
        <v>9E-05</v>
      </c>
      <c r="S169" s="182">
        <v>0.00858</v>
      </c>
      <c r="T169" s="183">
        <f t="shared" si="3"/>
        <v>0.00858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84" t="s">
        <v>144</v>
      </c>
      <c r="AT169" s="184" t="s">
        <v>140</v>
      </c>
      <c r="AU169" s="184" t="s">
        <v>145</v>
      </c>
      <c r="AY169" s="15" t="s">
        <v>131</v>
      </c>
      <c r="BE169" s="185">
        <f t="shared" si="4"/>
        <v>0</v>
      </c>
      <c r="BF169" s="185">
        <f t="shared" si="5"/>
        <v>0</v>
      </c>
      <c r="BG169" s="185">
        <f t="shared" si="6"/>
        <v>0</v>
      </c>
      <c r="BH169" s="185">
        <f t="shared" si="7"/>
        <v>0</v>
      </c>
      <c r="BI169" s="185">
        <f t="shared" si="8"/>
        <v>0</v>
      </c>
      <c r="BJ169" s="15" t="s">
        <v>130</v>
      </c>
      <c r="BK169" s="185">
        <f t="shared" si="9"/>
        <v>0</v>
      </c>
      <c r="BL169" s="15" t="s">
        <v>144</v>
      </c>
      <c r="BM169" s="184" t="s">
        <v>223</v>
      </c>
    </row>
    <row r="170" spans="1:65" s="2" customFormat="1" ht="16.5" customHeight="1">
      <c r="A170" s="30"/>
      <c r="B170" s="171"/>
      <c r="C170" s="172" t="s">
        <v>224</v>
      </c>
      <c r="D170" s="172" t="s">
        <v>140</v>
      </c>
      <c r="E170" s="173" t="s">
        <v>225</v>
      </c>
      <c r="F170" s="174" t="s">
        <v>226</v>
      </c>
      <c r="G170" s="175" t="s">
        <v>167</v>
      </c>
      <c r="H170" s="176">
        <v>1</v>
      </c>
      <c r="I170" s="177"/>
      <c r="J170" s="178">
        <f t="shared" si="0"/>
        <v>0</v>
      </c>
      <c r="K170" s="179"/>
      <c r="L170" s="31"/>
      <c r="M170" s="180" t="s">
        <v>1</v>
      </c>
      <c r="N170" s="181" t="s">
        <v>46</v>
      </c>
      <c r="O170" s="56"/>
      <c r="P170" s="182">
        <f t="shared" si="1"/>
        <v>0</v>
      </c>
      <c r="Q170" s="182">
        <v>0</v>
      </c>
      <c r="R170" s="182">
        <f t="shared" si="2"/>
        <v>0</v>
      </c>
      <c r="S170" s="182">
        <v>0</v>
      </c>
      <c r="T170" s="183">
        <f t="shared" si="3"/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84" t="s">
        <v>173</v>
      </c>
      <c r="AT170" s="184" t="s">
        <v>140</v>
      </c>
      <c r="AU170" s="184" t="s">
        <v>145</v>
      </c>
      <c r="AY170" s="15" t="s">
        <v>131</v>
      </c>
      <c r="BE170" s="185">
        <f t="shared" si="4"/>
        <v>0</v>
      </c>
      <c r="BF170" s="185">
        <f t="shared" si="5"/>
        <v>0</v>
      </c>
      <c r="BG170" s="185">
        <f t="shared" si="6"/>
        <v>0</v>
      </c>
      <c r="BH170" s="185">
        <f t="shared" si="7"/>
        <v>0</v>
      </c>
      <c r="BI170" s="185">
        <f t="shared" si="8"/>
        <v>0</v>
      </c>
      <c r="BJ170" s="15" t="s">
        <v>130</v>
      </c>
      <c r="BK170" s="185">
        <f t="shared" si="9"/>
        <v>0</v>
      </c>
      <c r="BL170" s="15" t="s">
        <v>173</v>
      </c>
      <c r="BM170" s="184" t="s">
        <v>227</v>
      </c>
    </row>
    <row r="171" spans="1:65" s="2" customFormat="1" ht="16.5" customHeight="1">
      <c r="A171" s="30"/>
      <c r="B171" s="171"/>
      <c r="C171" s="172" t="s">
        <v>228</v>
      </c>
      <c r="D171" s="172" t="s">
        <v>140</v>
      </c>
      <c r="E171" s="173" t="s">
        <v>229</v>
      </c>
      <c r="F171" s="174" t="s">
        <v>230</v>
      </c>
      <c r="G171" s="175" t="s">
        <v>167</v>
      </c>
      <c r="H171" s="176">
        <v>1</v>
      </c>
      <c r="I171" s="177"/>
      <c r="J171" s="178">
        <f t="shared" si="0"/>
        <v>0</v>
      </c>
      <c r="K171" s="179"/>
      <c r="L171" s="31"/>
      <c r="M171" s="180" t="s">
        <v>1</v>
      </c>
      <c r="N171" s="181" t="s">
        <v>46</v>
      </c>
      <c r="O171" s="56"/>
      <c r="P171" s="182">
        <f t="shared" si="1"/>
        <v>0</v>
      </c>
      <c r="Q171" s="182">
        <v>0</v>
      </c>
      <c r="R171" s="182">
        <f t="shared" si="2"/>
        <v>0</v>
      </c>
      <c r="S171" s="182">
        <v>0</v>
      </c>
      <c r="T171" s="183">
        <f t="shared" si="3"/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84" t="s">
        <v>173</v>
      </c>
      <c r="AT171" s="184" t="s">
        <v>140</v>
      </c>
      <c r="AU171" s="184" t="s">
        <v>145</v>
      </c>
      <c r="AY171" s="15" t="s">
        <v>131</v>
      </c>
      <c r="BE171" s="185">
        <f t="shared" si="4"/>
        <v>0</v>
      </c>
      <c r="BF171" s="185">
        <f t="shared" si="5"/>
        <v>0</v>
      </c>
      <c r="BG171" s="185">
        <f t="shared" si="6"/>
        <v>0</v>
      </c>
      <c r="BH171" s="185">
        <f t="shared" si="7"/>
        <v>0</v>
      </c>
      <c r="BI171" s="185">
        <f t="shared" si="8"/>
        <v>0</v>
      </c>
      <c r="BJ171" s="15" t="s">
        <v>130</v>
      </c>
      <c r="BK171" s="185">
        <f t="shared" si="9"/>
        <v>0</v>
      </c>
      <c r="BL171" s="15" t="s">
        <v>173</v>
      </c>
      <c r="BM171" s="184" t="s">
        <v>231</v>
      </c>
    </row>
    <row r="172" spans="2:63" s="12" customFormat="1" ht="20.85" customHeight="1">
      <c r="B172" s="149"/>
      <c r="D172" s="150" t="s">
        <v>77</v>
      </c>
      <c r="E172" s="159" t="s">
        <v>232</v>
      </c>
      <c r="F172" s="159" t="s">
        <v>233</v>
      </c>
      <c r="I172" s="152"/>
      <c r="J172" s="160">
        <f>BK172</f>
        <v>0</v>
      </c>
      <c r="L172" s="149"/>
      <c r="M172" s="153"/>
      <c r="N172" s="154"/>
      <c r="O172" s="154"/>
      <c r="P172" s="155">
        <f>P173+P177</f>
        <v>0</v>
      </c>
      <c r="Q172" s="154"/>
      <c r="R172" s="155">
        <f>R173+R177</f>
        <v>0.045399999999999996</v>
      </c>
      <c r="S172" s="154"/>
      <c r="T172" s="156">
        <f>T173+T177</f>
        <v>0.27136</v>
      </c>
      <c r="AR172" s="150" t="s">
        <v>130</v>
      </c>
      <c r="AT172" s="157" t="s">
        <v>77</v>
      </c>
      <c r="AU172" s="157" t="s">
        <v>130</v>
      </c>
      <c r="AY172" s="150" t="s">
        <v>131</v>
      </c>
      <c r="BK172" s="158">
        <f>BK173+BK177</f>
        <v>0</v>
      </c>
    </row>
    <row r="173" spans="2:63" s="13" customFormat="1" ht="20.85" customHeight="1">
      <c r="B173" s="161"/>
      <c r="D173" s="162" t="s">
        <v>77</v>
      </c>
      <c r="E173" s="162" t="s">
        <v>136</v>
      </c>
      <c r="F173" s="162" t="s">
        <v>137</v>
      </c>
      <c r="I173" s="163"/>
      <c r="J173" s="164">
        <f>BK173</f>
        <v>0</v>
      </c>
      <c r="L173" s="161"/>
      <c r="M173" s="165"/>
      <c r="N173" s="166"/>
      <c r="O173" s="166"/>
      <c r="P173" s="167">
        <f>SUM(P174:P176)</f>
        <v>0</v>
      </c>
      <c r="Q173" s="166"/>
      <c r="R173" s="167">
        <f>SUM(R174:R176)</f>
        <v>0.0016</v>
      </c>
      <c r="S173" s="166"/>
      <c r="T173" s="168">
        <f>SUM(T174:T176)</f>
        <v>0.2542</v>
      </c>
      <c r="AR173" s="162" t="s">
        <v>130</v>
      </c>
      <c r="AT173" s="169" t="s">
        <v>77</v>
      </c>
      <c r="AU173" s="169" t="s">
        <v>138</v>
      </c>
      <c r="AY173" s="162" t="s">
        <v>131</v>
      </c>
      <c r="BK173" s="170">
        <f>SUM(BK174:BK176)</f>
        <v>0</v>
      </c>
    </row>
    <row r="174" spans="1:65" s="2" customFormat="1" ht="21.75" customHeight="1">
      <c r="A174" s="30"/>
      <c r="B174" s="171"/>
      <c r="C174" s="172" t="s">
        <v>234</v>
      </c>
      <c r="D174" s="172" t="s">
        <v>140</v>
      </c>
      <c r="E174" s="173" t="s">
        <v>235</v>
      </c>
      <c r="F174" s="174" t="s">
        <v>236</v>
      </c>
      <c r="G174" s="175" t="s">
        <v>167</v>
      </c>
      <c r="H174" s="176">
        <v>1</v>
      </c>
      <c r="I174" s="177"/>
      <c r="J174" s="178">
        <f>ROUND(I174*H174,2)</f>
        <v>0</v>
      </c>
      <c r="K174" s="179"/>
      <c r="L174" s="31"/>
      <c r="M174" s="180" t="s">
        <v>1</v>
      </c>
      <c r="N174" s="181" t="s">
        <v>46</v>
      </c>
      <c r="O174" s="56"/>
      <c r="P174" s="182">
        <f>O174*H174</f>
        <v>0</v>
      </c>
      <c r="Q174" s="182">
        <v>0.00017</v>
      </c>
      <c r="R174" s="182">
        <f>Q174*H174</f>
        <v>0.00017</v>
      </c>
      <c r="S174" s="182">
        <v>0.22625</v>
      </c>
      <c r="T174" s="183">
        <f>S174*H174</f>
        <v>0.22625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84" t="s">
        <v>144</v>
      </c>
      <c r="AT174" s="184" t="s">
        <v>140</v>
      </c>
      <c r="AU174" s="184" t="s">
        <v>145</v>
      </c>
      <c r="AY174" s="15" t="s">
        <v>131</v>
      </c>
      <c r="BE174" s="185">
        <f>IF(N174="základní",J174,0)</f>
        <v>0</v>
      </c>
      <c r="BF174" s="185">
        <f>IF(N174="snížená",J174,0)</f>
        <v>0</v>
      </c>
      <c r="BG174" s="185">
        <f>IF(N174="zákl. přenesená",J174,0)</f>
        <v>0</v>
      </c>
      <c r="BH174" s="185">
        <f>IF(N174="sníž. přenesená",J174,0)</f>
        <v>0</v>
      </c>
      <c r="BI174" s="185">
        <f>IF(N174="nulová",J174,0)</f>
        <v>0</v>
      </c>
      <c r="BJ174" s="15" t="s">
        <v>130</v>
      </c>
      <c r="BK174" s="185">
        <f>ROUND(I174*H174,2)</f>
        <v>0</v>
      </c>
      <c r="BL174" s="15" t="s">
        <v>144</v>
      </c>
      <c r="BM174" s="184" t="s">
        <v>237</v>
      </c>
    </row>
    <row r="175" spans="1:65" s="2" customFormat="1" ht="21.75" customHeight="1">
      <c r="A175" s="30"/>
      <c r="B175" s="171"/>
      <c r="C175" s="172" t="s">
        <v>238</v>
      </c>
      <c r="D175" s="172" t="s">
        <v>140</v>
      </c>
      <c r="E175" s="173" t="s">
        <v>148</v>
      </c>
      <c r="F175" s="174" t="s">
        <v>149</v>
      </c>
      <c r="G175" s="175" t="s">
        <v>150</v>
      </c>
      <c r="H175" s="176">
        <v>12</v>
      </c>
      <c r="I175" s="177"/>
      <c r="J175" s="178">
        <f>ROUND(I175*H175,2)</f>
        <v>0</v>
      </c>
      <c r="K175" s="179"/>
      <c r="L175" s="31"/>
      <c r="M175" s="180" t="s">
        <v>1</v>
      </c>
      <c r="N175" s="181" t="s">
        <v>46</v>
      </c>
      <c r="O175" s="56"/>
      <c r="P175" s="182">
        <f>O175*H175</f>
        <v>0</v>
      </c>
      <c r="Q175" s="182">
        <v>0.00011</v>
      </c>
      <c r="R175" s="182">
        <f>Q175*H175</f>
        <v>0.00132</v>
      </c>
      <c r="S175" s="182">
        <v>0.00215</v>
      </c>
      <c r="T175" s="183">
        <f>S175*H175</f>
        <v>0.0258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84" t="s">
        <v>144</v>
      </c>
      <c r="AT175" s="184" t="s">
        <v>140</v>
      </c>
      <c r="AU175" s="184" t="s">
        <v>145</v>
      </c>
      <c r="AY175" s="15" t="s">
        <v>131</v>
      </c>
      <c r="BE175" s="185">
        <f>IF(N175="základní",J175,0)</f>
        <v>0</v>
      </c>
      <c r="BF175" s="185">
        <f>IF(N175="snížená",J175,0)</f>
        <v>0</v>
      </c>
      <c r="BG175" s="185">
        <f>IF(N175="zákl. přenesená",J175,0)</f>
        <v>0</v>
      </c>
      <c r="BH175" s="185">
        <f>IF(N175="sníž. přenesená",J175,0)</f>
        <v>0</v>
      </c>
      <c r="BI175" s="185">
        <f>IF(N175="nulová",J175,0)</f>
        <v>0</v>
      </c>
      <c r="BJ175" s="15" t="s">
        <v>130</v>
      </c>
      <c r="BK175" s="185">
        <f>ROUND(I175*H175,2)</f>
        <v>0</v>
      </c>
      <c r="BL175" s="15" t="s">
        <v>144</v>
      </c>
      <c r="BM175" s="184" t="s">
        <v>239</v>
      </c>
    </row>
    <row r="176" spans="1:65" s="2" customFormat="1" ht="16.5" customHeight="1">
      <c r="A176" s="30"/>
      <c r="B176" s="171"/>
      <c r="C176" s="172" t="s">
        <v>240</v>
      </c>
      <c r="D176" s="172" t="s">
        <v>140</v>
      </c>
      <c r="E176" s="173" t="s">
        <v>241</v>
      </c>
      <c r="F176" s="174" t="s">
        <v>154</v>
      </c>
      <c r="G176" s="175" t="s">
        <v>155</v>
      </c>
      <c r="H176" s="176">
        <v>1</v>
      </c>
      <c r="I176" s="177"/>
      <c r="J176" s="178">
        <f>ROUND(I176*H176,2)</f>
        <v>0</v>
      </c>
      <c r="K176" s="179"/>
      <c r="L176" s="31"/>
      <c r="M176" s="180" t="s">
        <v>1</v>
      </c>
      <c r="N176" s="181" t="s">
        <v>46</v>
      </c>
      <c r="O176" s="56"/>
      <c r="P176" s="182">
        <f>O176*H176</f>
        <v>0</v>
      </c>
      <c r="Q176" s="182">
        <v>0.00011</v>
      </c>
      <c r="R176" s="182">
        <f>Q176*H176</f>
        <v>0.00011</v>
      </c>
      <c r="S176" s="182">
        <v>0.00215</v>
      </c>
      <c r="T176" s="183">
        <f>S176*H176</f>
        <v>0.00215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84" t="s">
        <v>144</v>
      </c>
      <c r="AT176" s="184" t="s">
        <v>140</v>
      </c>
      <c r="AU176" s="184" t="s">
        <v>145</v>
      </c>
      <c r="AY176" s="15" t="s">
        <v>131</v>
      </c>
      <c r="BE176" s="185">
        <f>IF(N176="základní",J176,0)</f>
        <v>0</v>
      </c>
      <c r="BF176" s="185">
        <f>IF(N176="snížená",J176,0)</f>
        <v>0</v>
      </c>
      <c r="BG176" s="185">
        <f>IF(N176="zákl. přenesená",J176,0)</f>
        <v>0</v>
      </c>
      <c r="BH176" s="185">
        <f>IF(N176="sníž. přenesená",J176,0)</f>
        <v>0</v>
      </c>
      <c r="BI176" s="185">
        <f>IF(N176="nulová",J176,0)</f>
        <v>0</v>
      </c>
      <c r="BJ176" s="15" t="s">
        <v>130</v>
      </c>
      <c r="BK176" s="185">
        <f>ROUND(I176*H176,2)</f>
        <v>0</v>
      </c>
      <c r="BL176" s="15" t="s">
        <v>144</v>
      </c>
      <c r="BM176" s="184" t="s">
        <v>242</v>
      </c>
    </row>
    <row r="177" spans="2:63" s="13" customFormat="1" ht="20.85" customHeight="1">
      <c r="B177" s="161"/>
      <c r="D177" s="162" t="s">
        <v>77</v>
      </c>
      <c r="E177" s="162" t="s">
        <v>157</v>
      </c>
      <c r="F177" s="162" t="s">
        <v>158</v>
      </c>
      <c r="I177" s="163"/>
      <c r="J177" s="164">
        <f>BK177</f>
        <v>0</v>
      </c>
      <c r="L177" s="161"/>
      <c r="M177" s="165"/>
      <c r="N177" s="166"/>
      <c r="O177" s="166"/>
      <c r="P177" s="167">
        <f>SUM(P178:P192)</f>
        <v>0</v>
      </c>
      <c r="Q177" s="166"/>
      <c r="R177" s="167">
        <f>SUM(R178:R192)</f>
        <v>0.0438</v>
      </c>
      <c r="S177" s="166"/>
      <c r="T177" s="168">
        <f>SUM(T178:T192)</f>
        <v>0.01716</v>
      </c>
      <c r="AR177" s="162" t="s">
        <v>130</v>
      </c>
      <c r="AT177" s="169" t="s">
        <v>77</v>
      </c>
      <c r="AU177" s="169" t="s">
        <v>138</v>
      </c>
      <c r="AY177" s="162" t="s">
        <v>131</v>
      </c>
      <c r="BK177" s="170">
        <f>SUM(BK178:BK192)</f>
        <v>0</v>
      </c>
    </row>
    <row r="178" spans="1:65" s="2" customFormat="1" ht="21.75" customHeight="1">
      <c r="A178" s="30"/>
      <c r="B178" s="171"/>
      <c r="C178" s="172" t="s">
        <v>243</v>
      </c>
      <c r="D178" s="172" t="s">
        <v>140</v>
      </c>
      <c r="E178" s="173" t="s">
        <v>160</v>
      </c>
      <c r="F178" s="174" t="s">
        <v>161</v>
      </c>
      <c r="G178" s="175" t="s">
        <v>143</v>
      </c>
      <c r="H178" s="176">
        <v>1</v>
      </c>
      <c r="I178" s="177"/>
      <c r="J178" s="178">
        <f aca="true" t="shared" si="10" ref="J178:J192">ROUND(I178*H178,2)</f>
        <v>0</v>
      </c>
      <c r="K178" s="179"/>
      <c r="L178" s="31"/>
      <c r="M178" s="180" t="s">
        <v>1</v>
      </c>
      <c r="N178" s="181" t="s">
        <v>46</v>
      </c>
      <c r="O178" s="56"/>
      <c r="P178" s="182">
        <f aca="true" t="shared" si="11" ref="P178:P192">O178*H178</f>
        <v>0</v>
      </c>
      <c r="Q178" s="182">
        <v>0.00261</v>
      </c>
      <c r="R178" s="182">
        <f aca="true" t="shared" si="12" ref="R178:R192">Q178*H178</f>
        <v>0.00261</v>
      </c>
      <c r="S178" s="182">
        <v>0</v>
      </c>
      <c r="T178" s="183">
        <f aca="true" t="shared" si="13" ref="T178:T192">S178*H178</f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84" t="s">
        <v>144</v>
      </c>
      <c r="AT178" s="184" t="s">
        <v>140</v>
      </c>
      <c r="AU178" s="184" t="s">
        <v>145</v>
      </c>
      <c r="AY178" s="15" t="s">
        <v>131</v>
      </c>
      <c r="BE178" s="185">
        <f aca="true" t="shared" si="14" ref="BE178:BE192">IF(N178="základní",J178,0)</f>
        <v>0</v>
      </c>
      <c r="BF178" s="185">
        <f aca="true" t="shared" si="15" ref="BF178:BF192">IF(N178="snížená",J178,0)</f>
        <v>0</v>
      </c>
      <c r="BG178" s="185">
        <f aca="true" t="shared" si="16" ref="BG178:BG192">IF(N178="zákl. přenesená",J178,0)</f>
        <v>0</v>
      </c>
      <c r="BH178" s="185">
        <f aca="true" t="shared" si="17" ref="BH178:BH192">IF(N178="sníž. přenesená",J178,0)</f>
        <v>0</v>
      </c>
      <c r="BI178" s="185">
        <f aca="true" t="shared" si="18" ref="BI178:BI192">IF(N178="nulová",J178,0)</f>
        <v>0</v>
      </c>
      <c r="BJ178" s="15" t="s">
        <v>130</v>
      </c>
      <c r="BK178" s="185">
        <f aca="true" t="shared" si="19" ref="BK178:BK192">ROUND(I178*H178,2)</f>
        <v>0</v>
      </c>
      <c r="BL178" s="15" t="s">
        <v>144</v>
      </c>
      <c r="BM178" s="184" t="s">
        <v>244</v>
      </c>
    </row>
    <row r="179" spans="1:65" s="2" customFormat="1" ht="21.75" customHeight="1">
      <c r="A179" s="30"/>
      <c r="B179" s="171"/>
      <c r="C179" s="186" t="s">
        <v>245</v>
      </c>
      <c r="D179" s="186" t="s">
        <v>164</v>
      </c>
      <c r="E179" s="187" t="s">
        <v>165</v>
      </c>
      <c r="F179" s="188" t="s">
        <v>166</v>
      </c>
      <c r="G179" s="189" t="s">
        <v>167</v>
      </c>
      <c r="H179" s="190">
        <v>1</v>
      </c>
      <c r="I179" s="191"/>
      <c r="J179" s="192">
        <f t="shared" si="10"/>
        <v>0</v>
      </c>
      <c r="K179" s="193"/>
      <c r="L179" s="194"/>
      <c r="M179" s="195" t="s">
        <v>1</v>
      </c>
      <c r="N179" s="196" t="s">
        <v>46</v>
      </c>
      <c r="O179" s="56"/>
      <c r="P179" s="182">
        <f t="shared" si="11"/>
        <v>0</v>
      </c>
      <c r="Q179" s="182">
        <v>0.028</v>
      </c>
      <c r="R179" s="182">
        <f t="shared" si="12"/>
        <v>0.028</v>
      </c>
      <c r="S179" s="182">
        <v>0</v>
      </c>
      <c r="T179" s="183">
        <f t="shared" si="13"/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84" t="s">
        <v>168</v>
      </c>
      <c r="AT179" s="184" t="s">
        <v>164</v>
      </c>
      <c r="AU179" s="184" t="s">
        <v>145</v>
      </c>
      <c r="AY179" s="15" t="s">
        <v>131</v>
      </c>
      <c r="BE179" s="185">
        <f t="shared" si="14"/>
        <v>0</v>
      </c>
      <c r="BF179" s="185">
        <f t="shared" si="15"/>
        <v>0</v>
      </c>
      <c r="BG179" s="185">
        <f t="shared" si="16"/>
        <v>0</v>
      </c>
      <c r="BH179" s="185">
        <f t="shared" si="17"/>
        <v>0</v>
      </c>
      <c r="BI179" s="185">
        <f t="shared" si="18"/>
        <v>0</v>
      </c>
      <c r="BJ179" s="15" t="s">
        <v>130</v>
      </c>
      <c r="BK179" s="185">
        <f t="shared" si="19"/>
        <v>0</v>
      </c>
      <c r="BL179" s="15" t="s">
        <v>144</v>
      </c>
      <c r="BM179" s="184" t="s">
        <v>246</v>
      </c>
    </row>
    <row r="180" spans="1:65" s="2" customFormat="1" ht="16.5" customHeight="1">
      <c r="A180" s="30"/>
      <c r="B180" s="171"/>
      <c r="C180" s="172" t="s">
        <v>247</v>
      </c>
      <c r="D180" s="172" t="s">
        <v>140</v>
      </c>
      <c r="E180" s="173" t="s">
        <v>171</v>
      </c>
      <c r="F180" s="174" t="s">
        <v>172</v>
      </c>
      <c r="G180" s="175" t="s">
        <v>167</v>
      </c>
      <c r="H180" s="176">
        <v>1</v>
      </c>
      <c r="I180" s="177"/>
      <c r="J180" s="178">
        <f t="shared" si="10"/>
        <v>0</v>
      </c>
      <c r="K180" s="179"/>
      <c r="L180" s="31"/>
      <c r="M180" s="180" t="s">
        <v>1</v>
      </c>
      <c r="N180" s="181" t="s">
        <v>46</v>
      </c>
      <c r="O180" s="56"/>
      <c r="P180" s="182">
        <f t="shared" si="11"/>
        <v>0</v>
      </c>
      <c r="Q180" s="182">
        <v>0</v>
      </c>
      <c r="R180" s="182">
        <f t="shared" si="12"/>
        <v>0</v>
      </c>
      <c r="S180" s="182">
        <v>0</v>
      </c>
      <c r="T180" s="183">
        <f t="shared" si="13"/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84" t="s">
        <v>144</v>
      </c>
      <c r="AT180" s="184" t="s">
        <v>140</v>
      </c>
      <c r="AU180" s="184" t="s">
        <v>145</v>
      </c>
      <c r="AY180" s="15" t="s">
        <v>131</v>
      </c>
      <c r="BE180" s="185">
        <f t="shared" si="14"/>
        <v>0</v>
      </c>
      <c r="BF180" s="185">
        <f t="shared" si="15"/>
        <v>0</v>
      </c>
      <c r="BG180" s="185">
        <f t="shared" si="16"/>
        <v>0</v>
      </c>
      <c r="BH180" s="185">
        <f t="shared" si="17"/>
        <v>0</v>
      </c>
      <c r="BI180" s="185">
        <f t="shared" si="18"/>
        <v>0</v>
      </c>
      <c r="BJ180" s="15" t="s">
        <v>130</v>
      </c>
      <c r="BK180" s="185">
        <f t="shared" si="19"/>
        <v>0</v>
      </c>
      <c r="BL180" s="15" t="s">
        <v>144</v>
      </c>
      <c r="BM180" s="184" t="s">
        <v>248</v>
      </c>
    </row>
    <row r="181" spans="1:65" s="2" customFormat="1" ht="33" customHeight="1">
      <c r="A181" s="30"/>
      <c r="B181" s="171"/>
      <c r="C181" s="172" t="s">
        <v>249</v>
      </c>
      <c r="D181" s="172" t="s">
        <v>140</v>
      </c>
      <c r="E181" s="173" t="s">
        <v>176</v>
      </c>
      <c r="F181" s="174" t="s">
        <v>177</v>
      </c>
      <c r="G181" s="175" t="s">
        <v>143</v>
      </c>
      <c r="H181" s="176">
        <v>1</v>
      </c>
      <c r="I181" s="177"/>
      <c r="J181" s="178">
        <f t="shared" si="10"/>
        <v>0</v>
      </c>
      <c r="K181" s="179"/>
      <c r="L181" s="31"/>
      <c r="M181" s="180" t="s">
        <v>1</v>
      </c>
      <c r="N181" s="181" t="s">
        <v>46</v>
      </c>
      <c r="O181" s="56"/>
      <c r="P181" s="182">
        <f t="shared" si="11"/>
        <v>0</v>
      </c>
      <c r="Q181" s="182">
        <v>0.00152</v>
      </c>
      <c r="R181" s="182">
        <f t="shared" si="12"/>
        <v>0.00152</v>
      </c>
      <c r="S181" s="182">
        <v>0</v>
      </c>
      <c r="T181" s="183">
        <f t="shared" si="13"/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84" t="s">
        <v>144</v>
      </c>
      <c r="AT181" s="184" t="s">
        <v>140</v>
      </c>
      <c r="AU181" s="184" t="s">
        <v>145</v>
      </c>
      <c r="AY181" s="15" t="s">
        <v>131</v>
      </c>
      <c r="BE181" s="185">
        <f t="shared" si="14"/>
        <v>0</v>
      </c>
      <c r="BF181" s="185">
        <f t="shared" si="15"/>
        <v>0</v>
      </c>
      <c r="BG181" s="185">
        <f t="shared" si="16"/>
        <v>0</v>
      </c>
      <c r="BH181" s="185">
        <f t="shared" si="17"/>
        <v>0</v>
      </c>
      <c r="BI181" s="185">
        <f t="shared" si="18"/>
        <v>0</v>
      </c>
      <c r="BJ181" s="15" t="s">
        <v>130</v>
      </c>
      <c r="BK181" s="185">
        <f t="shared" si="19"/>
        <v>0</v>
      </c>
      <c r="BL181" s="15" t="s">
        <v>144</v>
      </c>
      <c r="BM181" s="184" t="s">
        <v>250</v>
      </c>
    </row>
    <row r="182" spans="1:65" s="2" customFormat="1" ht="44.25" customHeight="1">
      <c r="A182" s="30"/>
      <c r="B182" s="171"/>
      <c r="C182" s="172" t="s">
        <v>251</v>
      </c>
      <c r="D182" s="172" t="s">
        <v>140</v>
      </c>
      <c r="E182" s="173" t="s">
        <v>180</v>
      </c>
      <c r="F182" s="174" t="s">
        <v>181</v>
      </c>
      <c r="G182" s="175" t="s">
        <v>143</v>
      </c>
      <c r="H182" s="176">
        <v>1</v>
      </c>
      <c r="I182" s="177"/>
      <c r="J182" s="178">
        <f t="shared" si="10"/>
        <v>0</v>
      </c>
      <c r="K182" s="179"/>
      <c r="L182" s="31"/>
      <c r="M182" s="180" t="s">
        <v>1</v>
      </c>
      <c r="N182" s="181" t="s">
        <v>46</v>
      </c>
      <c r="O182" s="56"/>
      <c r="P182" s="182">
        <f t="shared" si="11"/>
        <v>0</v>
      </c>
      <c r="Q182" s="182">
        <v>0.00152</v>
      </c>
      <c r="R182" s="182">
        <f t="shared" si="12"/>
        <v>0.00152</v>
      </c>
      <c r="S182" s="182">
        <v>0</v>
      </c>
      <c r="T182" s="183">
        <f t="shared" si="13"/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84" t="s">
        <v>144</v>
      </c>
      <c r="AT182" s="184" t="s">
        <v>140</v>
      </c>
      <c r="AU182" s="184" t="s">
        <v>145</v>
      </c>
      <c r="AY182" s="15" t="s">
        <v>131</v>
      </c>
      <c r="BE182" s="185">
        <f t="shared" si="14"/>
        <v>0</v>
      </c>
      <c r="BF182" s="185">
        <f t="shared" si="15"/>
        <v>0</v>
      </c>
      <c r="BG182" s="185">
        <f t="shared" si="16"/>
        <v>0</v>
      </c>
      <c r="BH182" s="185">
        <f t="shared" si="17"/>
        <v>0</v>
      </c>
      <c r="BI182" s="185">
        <f t="shared" si="18"/>
        <v>0</v>
      </c>
      <c r="BJ182" s="15" t="s">
        <v>130</v>
      </c>
      <c r="BK182" s="185">
        <f t="shared" si="19"/>
        <v>0</v>
      </c>
      <c r="BL182" s="15" t="s">
        <v>144</v>
      </c>
      <c r="BM182" s="184" t="s">
        <v>252</v>
      </c>
    </row>
    <row r="183" spans="1:65" s="2" customFormat="1" ht="21.75" customHeight="1">
      <c r="A183" s="30"/>
      <c r="B183" s="171"/>
      <c r="C183" s="172" t="s">
        <v>253</v>
      </c>
      <c r="D183" s="172" t="s">
        <v>140</v>
      </c>
      <c r="E183" s="173" t="s">
        <v>184</v>
      </c>
      <c r="F183" s="174" t="s">
        <v>185</v>
      </c>
      <c r="G183" s="175" t="s">
        <v>150</v>
      </c>
      <c r="H183" s="176">
        <v>9</v>
      </c>
      <c r="I183" s="177"/>
      <c r="J183" s="178">
        <f t="shared" si="10"/>
        <v>0</v>
      </c>
      <c r="K183" s="179"/>
      <c r="L183" s="31"/>
      <c r="M183" s="180" t="s">
        <v>1</v>
      </c>
      <c r="N183" s="181" t="s">
        <v>46</v>
      </c>
      <c r="O183" s="56"/>
      <c r="P183" s="182">
        <f t="shared" si="11"/>
        <v>0</v>
      </c>
      <c r="Q183" s="182">
        <v>0.00099</v>
      </c>
      <c r="R183" s="182">
        <f t="shared" si="12"/>
        <v>0.00891</v>
      </c>
      <c r="S183" s="182">
        <v>0</v>
      </c>
      <c r="T183" s="183">
        <f t="shared" si="13"/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84" t="s">
        <v>144</v>
      </c>
      <c r="AT183" s="184" t="s">
        <v>140</v>
      </c>
      <c r="AU183" s="184" t="s">
        <v>145</v>
      </c>
      <c r="AY183" s="15" t="s">
        <v>131</v>
      </c>
      <c r="BE183" s="185">
        <f t="shared" si="14"/>
        <v>0</v>
      </c>
      <c r="BF183" s="185">
        <f t="shared" si="15"/>
        <v>0</v>
      </c>
      <c r="BG183" s="185">
        <f t="shared" si="16"/>
        <v>0</v>
      </c>
      <c r="BH183" s="185">
        <f t="shared" si="17"/>
        <v>0</v>
      </c>
      <c r="BI183" s="185">
        <f t="shared" si="18"/>
        <v>0</v>
      </c>
      <c r="BJ183" s="15" t="s">
        <v>130</v>
      </c>
      <c r="BK183" s="185">
        <f t="shared" si="19"/>
        <v>0</v>
      </c>
      <c r="BL183" s="15" t="s">
        <v>144</v>
      </c>
      <c r="BM183" s="184" t="s">
        <v>254</v>
      </c>
    </row>
    <row r="184" spans="1:65" s="2" customFormat="1" ht="16.5" customHeight="1">
      <c r="A184" s="30"/>
      <c r="B184" s="171"/>
      <c r="C184" s="172" t="s">
        <v>255</v>
      </c>
      <c r="D184" s="172" t="s">
        <v>140</v>
      </c>
      <c r="E184" s="173" t="s">
        <v>188</v>
      </c>
      <c r="F184" s="174" t="s">
        <v>189</v>
      </c>
      <c r="G184" s="175" t="s">
        <v>150</v>
      </c>
      <c r="H184" s="176">
        <v>9</v>
      </c>
      <c r="I184" s="177"/>
      <c r="J184" s="178">
        <f t="shared" si="10"/>
        <v>0</v>
      </c>
      <c r="K184" s="179"/>
      <c r="L184" s="31"/>
      <c r="M184" s="180" t="s">
        <v>1</v>
      </c>
      <c r="N184" s="181" t="s">
        <v>46</v>
      </c>
      <c r="O184" s="56"/>
      <c r="P184" s="182">
        <f t="shared" si="11"/>
        <v>0</v>
      </c>
      <c r="Q184" s="182">
        <v>0</v>
      </c>
      <c r="R184" s="182">
        <f t="shared" si="12"/>
        <v>0</v>
      </c>
      <c r="S184" s="182">
        <v>0</v>
      </c>
      <c r="T184" s="183">
        <f t="shared" si="13"/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84" t="s">
        <v>144</v>
      </c>
      <c r="AT184" s="184" t="s">
        <v>140</v>
      </c>
      <c r="AU184" s="184" t="s">
        <v>145</v>
      </c>
      <c r="AY184" s="15" t="s">
        <v>131</v>
      </c>
      <c r="BE184" s="185">
        <f t="shared" si="14"/>
        <v>0</v>
      </c>
      <c r="BF184" s="185">
        <f t="shared" si="15"/>
        <v>0</v>
      </c>
      <c r="BG184" s="185">
        <f t="shared" si="16"/>
        <v>0</v>
      </c>
      <c r="BH184" s="185">
        <f t="shared" si="17"/>
        <v>0</v>
      </c>
      <c r="BI184" s="185">
        <f t="shared" si="18"/>
        <v>0</v>
      </c>
      <c r="BJ184" s="15" t="s">
        <v>130</v>
      </c>
      <c r="BK184" s="185">
        <f t="shared" si="19"/>
        <v>0</v>
      </c>
      <c r="BL184" s="15" t="s">
        <v>144</v>
      </c>
      <c r="BM184" s="184" t="s">
        <v>256</v>
      </c>
    </row>
    <row r="185" spans="1:65" s="2" customFormat="1" ht="21.75" customHeight="1">
      <c r="A185" s="30"/>
      <c r="B185" s="171"/>
      <c r="C185" s="172" t="s">
        <v>257</v>
      </c>
      <c r="D185" s="172" t="s">
        <v>140</v>
      </c>
      <c r="E185" s="173" t="s">
        <v>192</v>
      </c>
      <c r="F185" s="174" t="s">
        <v>193</v>
      </c>
      <c r="G185" s="175" t="s">
        <v>167</v>
      </c>
      <c r="H185" s="176">
        <v>1</v>
      </c>
      <c r="I185" s="177"/>
      <c r="J185" s="178">
        <f t="shared" si="10"/>
        <v>0</v>
      </c>
      <c r="K185" s="179"/>
      <c r="L185" s="31"/>
      <c r="M185" s="180" t="s">
        <v>1</v>
      </c>
      <c r="N185" s="181" t="s">
        <v>46</v>
      </c>
      <c r="O185" s="56"/>
      <c r="P185" s="182">
        <f t="shared" si="11"/>
        <v>0</v>
      </c>
      <c r="Q185" s="182">
        <v>0</v>
      </c>
      <c r="R185" s="182">
        <f t="shared" si="12"/>
        <v>0</v>
      </c>
      <c r="S185" s="182">
        <v>0</v>
      </c>
      <c r="T185" s="183">
        <f t="shared" si="13"/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84" t="s">
        <v>144</v>
      </c>
      <c r="AT185" s="184" t="s">
        <v>140</v>
      </c>
      <c r="AU185" s="184" t="s">
        <v>145</v>
      </c>
      <c r="AY185" s="15" t="s">
        <v>131</v>
      </c>
      <c r="BE185" s="185">
        <f t="shared" si="14"/>
        <v>0</v>
      </c>
      <c r="BF185" s="185">
        <f t="shared" si="15"/>
        <v>0</v>
      </c>
      <c r="BG185" s="185">
        <f t="shared" si="16"/>
        <v>0</v>
      </c>
      <c r="BH185" s="185">
        <f t="shared" si="17"/>
        <v>0</v>
      </c>
      <c r="BI185" s="185">
        <f t="shared" si="18"/>
        <v>0</v>
      </c>
      <c r="BJ185" s="15" t="s">
        <v>130</v>
      </c>
      <c r="BK185" s="185">
        <f t="shared" si="19"/>
        <v>0</v>
      </c>
      <c r="BL185" s="15" t="s">
        <v>144</v>
      </c>
      <c r="BM185" s="184" t="s">
        <v>258</v>
      </c>
    </row>
    <row r="186" spans="1:65" s="2" customFormat="1" ht="21.75" customHeight="1">
      <c r="A186" s="30"/>
      <c r="B186" s="171"/>
      <c r="C186" s="186" t="s">
        <v>259</v>
      </c>
      <c r="D186" s="186" t="s">
        <v>164</v>
      </c>
      <c r="E186" s="187" t="s">
        <v>196</v>
      </c>
      <c r="F186" s="188" t="s">
        <v>197</v>
      </c>
      <c r="G186" s="189" t="s">
        <v>167</v>
      </c>
      <c r="H186" s="190">
        <v>1</v>
      </c>
      <c r="I186" s="191"/>
      <c r="J186" s="192">
        <f t="shared" si="10"/>
        <v>0</v>
      </c>
      <c r="K186" s="193"/>
      <c r="L186" s="194"/>
      <c r="M186" s="195" t="s">
        <v>1</v>
      </c>
      <c r="N186" s="196" t="s">
        <v>46</v>
      </c>
      <c r="O186" s="56"/>
      <c r="P186" s="182">
        <f t="shared" si="11"/>
        <v>0</v>
      </c>
      <c r="Q186" s="182">
        <v>0.00038</v>
      </c>
      <c r="R186" s="182">
        <f t="shared" si="12"/>
        <v>0.00038</v>
      </c>
      <c r="S186" s="182">
        <v>0</v>
      </c>
      <c r="T186" s="183">
        <f t="shared" si="13"/>
        <v>0</v>
      </c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R186" s="184" t="s">
        <v>168</v>
      </c>
      <c r="AT186" s="184" t="s">
        <v>164</v>
      </c>
      <c r="AU186" s="184" t="s">
        <v>145</v>
      </c>
      <c r="AY186" s="15" t="s">
        <v>131</v>
      </c>
      <c r="BE186" s="185">
        <f t="shared" si="14"/>
        <v>0</v>
      </c>
      <c r="BF186" s="185">
        <f t="shared" si="15"/>
        <v>0</v>
      </c>
      <c r="BG186" s="185">
        <f t="shared" si="16"/>
        <v>0</v>
      </c>
      <c r="BH186" s="185">
        <f t="shared" si="17"/>
        <v>0</v>
      </c>
      <c r="BI186" s="185">
        <f t="shared" si="18"/>
        <v>0</v>
      </c>
      <c r="BJ186" s="15" t="s">
        <v>130</v>
      </c>
      <c r="BK186" s="185">
        <f t="shared" si="19"/>
        <v>0</v>
      </c>
      <c r="BL186" s="15" t="s">
        <v>144</v>
      </c>
      <c r="BM186" s="184" t="s">
        <v>260</v>
      </c>
    </row>
    <row r="187" spans="1:65" s="2" customFormat="1" ht="16.5" customHeight="1">
      <c r="A187" s="30"/>
      <c r="B187" s="171"/>
      <c r="C187" s="172" t="s">
        <v>261</v>
      </c>
      <c r="D187" s="172" t="s">
        <v>140</v>
      </c>
      <c r="E187" s="173" t="s">
        <v>208</v>
      </c>
      <c r="F187" s="174" t="s">
        <v>209</v>
      </c>
      <c r="G187" s="175" t="s">
        <v>143</v>
      </c>
      <c r="H187" s="176">
        <v>1</v>
      </c>
      <c r="I187" s="177"/>
      <c r="J187" s="178">
        <f t="shared" si="10"/>
        <v>0</v>
      </c>
      <c r="K187" s="179"/>
      <c r="L187" s="31"/>
      <c r="M187" s="180" t="s">
        <v>1</v>
      </c>
      <c r="N187" s="181" t="s">
        <v>46</v>
      </c>
      <c r="O187" s="56"/>
      <c r="P187" s="182">
        <f t="shared" si="11"/>
        <v>0</v>
      </c>
      <c r="Q187" s="182">
        <v>0.00068</v>
      </c>
      <c r="R187" s="182">
        <f t="shared" si="12"/>
        <v>0.00068</v>
      </c>
      <c r="S187" s="182">
        <v>0</v>
      </c>
      <c r="T187" s="183">
        <f t="shared" si="13"/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84" t="s">
        <v>144</v>
      </c>
      <c r="AT187" s="184" t="s">
        <v>140</v>
      </c>
      <c r="AU187" s="184" t="s">
        <v>145</v>
      </c>
      <c r="AY187" s="15" t="s">
        <v>131</v>
      </c>
      <c r="BE187" s="185">
        <f t="shared" si="14"/>
        <v>0</v>
      </c>
      <c r="BF187" s="185">
        <f t="shared" si="15"/>
        <v>0</v>
      </c>
      <c r="BG187" s="185">
        <f t="shared" si="16"/>
        <v>0</v>
      </c>
      <c r="BH187" s="185">
        <f t="shared" si="17"/>
        <v>0</v>
      </c>
      <c r="BI187" s="185">
        <f t="shared" si="18"/>
        <v>0</v>
      </c>
      <c r="BJ187" s="15" t="s">
        <v>130</v>
      </c>
      <c r="BK187" s="185">
        <f t="shared" si="19"/>
        <v>0</v>
      </c>
      <c r="BL187" s="15" t="s">
        <v>144</v>
      </c>
      <c r="BM187" s="184" t="s">
        <v>262</v>
      </c>
    </row>
    <row r="188" spans="1:65" s="2" customFormat="1" ht="21.75" customHeight="1">
      <c r="A188" s="30"/>
      <c r="B188" s="171"/>
      <c r="C188" s="172" t="s">
        <v>263</v>
      </c>
      <c r="D188" s="172" t="s">
        <v>140</v>
      </c>
      <c r="E188" s="173" t="s">
        <v>212</v>
      </c>
      <c r="F188" s="174" t="s">
        <v>213</v>
      </c>
      <c r="G188" s="175" t="s">
        <v>214</v>
      </c>
      <c r="H188" s="176">
        <v>0.2</v>
      </c>
      <c r="I188" s="177"/>
      <c r="J188" s="178">
        <f t="shared" si="10"/>
        <v>0</v>
      </c>
      <c r="K188" s="179"/>
      <c r="L188" s="31"/>
      <c r="M188" s="180" t="s">
        <v>1</v>
      </c>
      <c r="N188" s="181" t="s">
        <v>46</v>
      </c>
      <c r="O188" s="56"/>
      <c r="P188" s="182">
        <f t="shared" si="11"/>
        <v>0</v>
      </c>
      <c r="Q188" s="182">
        <v>0</v>
      </c>
      <c r="R188" s="182">
        <f t="shared" si="12"/>
        <v>0</v>
      </c>
      <c r="S188" s="182">
        <v>0</v>
      </c>
      <c r="T188" s="183">
        <f t="shared" si="13"/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84" t="s">
        <v>144</v>
      </c>
      <c r="AT188" s="184" t="s">
        <v>140</v>
      </c>
      <c r="AU188" s="184" t="s">
        <v>145</v>
      </c>
      <c r="AY188" s="15" t="s">
        <v>131</v>
      </c>
      <c r="BE188" s="185">
        <f t="shared" si="14"/>
        <v>0</v>
      </c>
      <c r="BF188" s="185">
        <f t="shared" si="15"/>
        <v>0</v>
      </c>
      <c r="BG188" s="185">
        <f t="shared" si="16"/>
        <v>0</v>
      </c>
      <c r="BH188" s="185">
        <f t="shared" si="17"/>
        <v>0</v>
      </c>
      <c r="BI188" s="185">
        <f t="shared" si="18"/>
        <v>0</v>
      </c>
      <c r="BJ188" s="15" t="s">
        <v>130</v>
      </c>
      <c r="BK188" s="185">
        <f t="shared" si="19"/>
        <v>0</v>
      </c>
      <c r="BL188" s="15" t="s">
        <v>144</v>
      </c>
      <c r="BM188" s="184" t="s">
        <v>264</v>
      </c>
    </row>
    <row r="189" spans="1:65" s="2" customFormat="1" ht="16.5" customHeight="1">
      <c r="A189" s="30"/>
      <c r="B189" s="171"/>
      <c r="C189" s="172" t="s">
        <v>265</v>
      </c>
      <c r="D189" s="172" t="s">
        <v>140</v>
      </c>
      <c r="E189" s="173" t="s">
        <v>217</v>
      </c>
      <c r="F189" s="174" t="s">
        <v>218</v>
      </c>
      <c r="G189" s="175" t="s">
        <v>155</v>
      </c>
      <c r="H189" s="176">
        <v>1</v>
      </c>
      <c r="I189" s="177"/>
      <c r="J189" s="178">
        <f t="shared" si="10"/>
        <v>0</v>
      </c>
      <c r="K189" s="179"/>
      <c r="L189" s="31"/>
      <c r="M189" s="180" t="s">
        <v>1</v>
      </c>
      <c r="N189" s="181" t="s">
        <v>46</v>
      </c>
      <c r="O189" s="56"/>
      <c r="P189" s="182">
        <f t="shared" si="11"/>
        <v>0</v>
      </c>
      <c r="Q189" s="182">
        <v>9E-05</v>
      </c>
      <c r="R189" s="182">
        <f t="shared" si="12"/>
        <v>9E-05</v>
      </c>
      <c r="S189" s="182">
        <v>0.00858</v>
      </c>
      <c r="T189" s="183">
        <f t="shared" si="13"/>
        <v>0.00858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84" t="s">
        <v>144</v>
      </c>
      <c r="AT189" s="184" t="s">
        <v>140</v>
      </c>
      <c r="AU189" s="184" t="s">
        <v>145</v>
      </c>
      <c r="AY189" s="15" t="s">
        <v>131</v>
      </c>
      <c r="BE189" s="185">
        <f t="shared" si="14"/>
        <v>0</v>
      </c>
      <c r="BF189" s="185">
        <f t="shared" si="15"/>
        <v>0</v>
      </c>
      <c r="BG189" s="185">
        <f t="shared" si="16"/>
        <v>0</v>
      </c>
      <c r="BH189" s="185">
        <f t="shared" si="17"/>
        <v>0</v>
      </c>
      <c r="BI189" s="185">
        <f t="shared" si="18"/>
        <v>0</v>
      </c>
      <c r="BJ189" s="15" t="s">
        <v>130</v>
      </c>
      <c r="BK189" s="185">
        <f t="shared" si="19"/>
        <v>0</v>
      </c>
      <c r="BL189" s="15" t="s">
        <v>144</v>
      </c>
      <c r="BM189" s="184" t="s">
        <v>266</v>
      </c>
    </row>
    <row r="190" spans="1:65" s="2" customFormat="1" ht="16.5" customHeight="1">
      <c r="A190" s="30"/>
      <c r="B190" s="171"/>
      <c r="C190" s="172" t="s">
        <v>267</v>
      </c>
      <c r="D190" s="172" t="s">
        <v>140</v>
      </c>
      <c r="E190" s="173" t="s">
        <v>221</v>
      </c>
      <c r="F190" s="174" t="s">
        <v>222</v>
      </c>
      <c r="G190" s="175" t="s">
        <v>155</v>
      </c>
      <c r="H190" s="176">
        <v>1</v>
      </c>
      <c r="I190" s="177"/>
      <c r="J190" s="178">
        <f t="shared" si="10"/>
        <v>0</v>
      </c>
      <c r="K190" s="179"/>
      <c r="L190" s="31"/>
      <c r="M190" s="180" t="s">
        <v>1</v>
      </c>
      <c r="N190" s="181" t="s">
        <v>46</v>
      </c>
      <c r="O190" s="56"/>
      <c r="P190" s="182">
        <f t="shared" si="11"/>
        <v>0</v>
      </c>
      <c r="Q190" s="182">
        <v>9E-05</v>
      </c>
      <c r="R190" s="182">
        <f t="shared" si="12"/>
        <v>9E-05</v>
      </c>
      <c r="S190" s="182">
        <v>0.00858</v>
      </c>
      <c r="T190" s="183">
        <f t="shared" si="13"/>
        <v>0.00858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84" t="s">
        <v>144</v>
      </c>
      <c r="AT190" s="184" t="s">
        <v>140</v>
      </c>
      <c r="AU190" s="184" t="s">
        <v>145</v>
      </c>
      <c r="AY190" s="15" t="s">
        <v>131</v>
      </c>
      <c r="BE190" s="185">
        <f t="shared" si="14"/>
        <v>0</v>
      </c>
      <c r="BF190" s="185">
        <f t="shared" si="15"/>
        <v>0</v>
      </c>
      <c r="BG190" s="185">
        <f t="shared" si="16"/>
        <v>0</v>
      </c>
      <c r="BH190" s="185">
        <f t="shared" si="17"/>
        <v>0</v>
      </c>
      <c r="BI190" s="185">
        <f t="shared" si="18"/>
        <v>0</v>
      </c>
      <c r="BJ190" s="15" t="s">
        <v>130</v>
      </c>
      <c r="BK190" s="185">
        <f t="shared" si="19"/>
        <v>0</v>
      </c>
      <c r="BL190" s="15" t="s">
        <v>144</v>
      </c>
      <c r="BM190" s="184" t="s">
        <v>268</v>
      </c>
    </row>
    <row r="191" spans="1:65" s="2" customFormat="1" ht="16.5" customHeight="1">
      <c r="A191" s="30"/>
      <c r="B191" s="171"/>
      <c r="C191" s="172" t="s">
        <v>269</v>
      </c>
      <c r="D191" s="172" t="s">
        <v>140</v>
      </c>
      <c r="E191" s="173" t="s">
        <v>225</v>
      </c>
      <c r="F191" s="174" t="s">
        <v>226</v>
      </c>
      <c r="G191" s="175" t="s">
        <v>167</v>
      </c>
      <c r="H191" s="176">
        <v>1</v>
      </c>
      <c r="I191" s="177"/>
      <c r="J191" s="178">
        <f t="shared" si="10"/>
        <v>0</v>
      </c>
      <c r="K191" s="179"/>
      <c r="L191" s="31"/>
      <c r="M191" s="180" t="s">
        <v>1</v>
      </c>
      <c r="N191" s="181" t="s">
        <v>46</v>
      </c>
      <c r="O191" s="56"/>
      <c r="P191" s="182">
        <f t="shared" si="11"/>
        <v>0</v>
      </c>
      <c r="Q191" s="182">
        <v>0</v>
      </c>
      <c r="R191" s="182">
        <f t="shared" si="12"/>
        <v>0</v>
      </c>
      <c r="S191" s="182">
        <v>0</v>
      </c>
      <c r="T191" s="183">
        <f t="shared" si="13"/>
        <v>0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84" t="s">
        <v>144</v>
      </c>
      <c r="AT191" s="184" t="s">
        <v>140</v>
      </c>
      <c r="AU191" s="184" t="s">
        <v>145</v>
      </c>
      <c r="AY191" s="15" t="s">
        <v>131</v>
      </c>
      <c r="BE191" s="185">
        <f t="shared" si="14"/>
        <v>0</v>
      </c>
      <c r="BF191" s="185">
        <f t="shared" si="15"/>
        <v>0</v>
      </c>
      <c r="BG191" s="185">
        <f t="shared" si="16"/>
        <v>0</v>
      </c>
      <c r="BH191" s="185">
        <f t="shared" si="17"/>
        <v>0</v>
      </c>
      <c r="BI191" s="185">
        <f t="shared" si="18"/>
        <v>0</v>
      </c>
      <c r="BJ191" s="15" t="s">
        <v>130</v>
      </c>
      <c r="BK191" s="185">
        <f t="shared" si="19"/>
        <v>0</v>
      </c>
      <c r="BL191" s="15" t="s">
        <v>144</v>
      </c>
      <c r="BM191" s="184" t="s">
        <v>270</v>
      </c>
    </row>
    <row r="192" spans="1:65" s="2" customFormat="1" ht="16.5" customHeight="1">
      <c r="A192" s="30"/>
      <c r="B192" s="171"/>
      <c r="C192" s="172" t="s">
        <v>271</v>
      </c>
      <c r="D192" s="172" t="s">
        <v>140</v>
      </c>
      <c r="E192" s="173" t="s">
        <v>229</v>
      </c>
      <c r="F192" s="174" t="s">
        <v>230</v>
      </c>
      <c r="G192" s="175" t="s">
        <v>167</v>
      </c>
      <c r="H192" s="176">
        <v>1</v>
      </c>
      <c r="I192" s="177"/>
      <c r="J192" s="178">
        <f t="shared" si="10"/>
        <v>0</v>
      </c>
      <c r="K192" s="179"/>
      <c r="L192" s="31"/>
      <c r="M192" s="180" t="s">
        <v>1</v>
      </c>
      <c r="N192" s="181" t="s">
        <v>46</v>
      </c>
      <c r="O192" s="56"/>
      <c r="P192" s="182">
        <f t="shared" si="11"/>
        <v>0</v>
      </c>
      <c r="Q192" s="182">
        <v>0</v>
      </c>
      <c r="R192" s="182">
        <f t="shared" si="12"/>
        <v>0</v>
      </c>
      <c r="S192" s="182">
        <v>0</v>
      </c>
      <c r="T192" s="183">
        <f t="shared" si="13"/>
        <v>0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R192" s="184" t="s">
        <v>144</v>
      </c>
      <c r="AT192" s="184" t="s">
        <v>140</v>
      </c>
      <c r="AU192" s="184" t="s">
        <v>145</v>
      </c>
      <c r="AY192" s="15" t="s">
        <v>131</v>
      </c>
      <c r="BE192" s="185">
        <f t="shared" si="14"/>
        <v>0</v>
      </c>
      <c r="BF192" s="185">
        <f t="shared" si="15"/>
        <v>0</v>
      </c>
      <c r="BG192" s="185">
        <f t="shared" si="16"/>
        <v>0</v>
      </c>
      <c r="BH192" s="185">
        <f t="shared" si="17"/>
        <v>0</v>
      </c>
      <c r="BI192" s="185">
        <f t="shared" si="18"/>
        <v>0</v>
      </c>
      <c r="BJ192" s="15" t="s">
        <v>130</v>
      </c>
      <c r="BK192" s="185">
        <f t="shared" si="19"/>
        <v>0</v>
      </c>
      <c r="BL192" s="15" t="s">
        <v>144</v>
      </c>
      <c r="BM192" s="184" t="s">
        <v>272</v>
      </c>
    </row>
    <row r="193" spans="2:63" s="12" customFormat="1" ht="20.85" customHeight="1">
      <c r="B193" s="149"/>
      <c r="D193" s="150" t="s">
        <v>77</v>
      </c>
      <c r="E193" s="159" t="s">
        <v>273</v>
      </c>
      <c r="F193" s="159" t="s">
        <v>274</v>
      </c>
      <c r="I193" s="152"/>
      <c r="J193" s="160">
        <f>BK193</f>
        <v>0</v>
      </c>
      <c r="L193" s="149"/>
      <c r="M193" s="153"/>
      <c r="N193" s="154"/>
      <c r="O193" s="154"/>
      <c r="P193" s="155">
        <f>P194+P198</f>
        <v>0</v>
      </c>
      <c r="Q193" s="154"/>
      <c r="R193" s="155">
        <f>R194+R198</f>
        <v>0.06014</v>
      </c>
      <c r="S193" s="154"/>
      <c r="T193" s="156">
        <f>T194+T198</f>
        <v>0.28856</v>
      </c>
      <c r="AR193" s="150" t="s">
        <v>130</v>
      </c>
      <c r="AT193" s="157" t="s">
        <v>77</v>
      </c>
      <c r="AU193" s="157" t="s">
        <v>130</v>
      </c>
      <c r="AY193" s="150" t="s">
        <v>131</v>
      </c>
      <c r="BK193" s="158">
        <f>BK194+BK198</f>
        <v>0</v>
      </c>
    </row>
    <row r="194" spans="2:63" s="13" customFormat="1" ht="20.85" customHeight="1">
      <c r="B194" s="161"/>
      <c r="D194" s="162" t="s">
        <v>77</v>
      </c>
      <c r="E194" s="162" t="s">
        <v>136</v>
      </c>
      <c r="F194" s="162" t="s">
        <v>137</v>
      </c>
      <c r="I194" s="163"/>
      <c r="J194" s="164">
        <f>BK194</f>
        <v>0</v>
      </c>
      <c r="L194" s="161"/>
      <c r="M194" s="165"/>
      <c r="N194" s="166"/>
      <c r="O194" s="166"/>
      <c r="P194" s="167">
        <f>SUM(P195:P197)</f>
        <v>0</v>
      </c>
      <c r="Q194" s="166"/>
      <c r="R194" s="167">
        <f>SUM(R195:R197)</f>
        <v>0.00248</v>
      </c>
      <c r="S194" s="166"/>
      <c r="T194" s="168">
        <f>SUM(T195:T197)</f>
        <v>0.2714</v>
      </c>
      <c r="AR194" s="162" t="s">
        <v>130</v>
      </c>
      <c r="AT194" s="169" t="s">
        <v>77</v>
      </c>
      <c r="AU194" s="169" t="s">
        <v>138</v>
      </c>
      <c r="AY194" s="162" t="s">
        <v>131</v>
      </c>
      <c r="BK194" s="170">
        <f>SUM(BK195:BK197)</f>
        <v>0</v>
      </c>
    </row>
    <row r="195" spans="1:65" s="2" customFormat="1" ht="21.75" customHeight="1">
      <c r="A195" s="30"/>
      <c r="B195" s="171"/>
      <c r="C195" s="172" t="s">
        <v>275</v>
      </c>
      <c r="D195" s="172" t="s">
        <v>140</v>
      </c>
      <c r="E195" s="173" t="s">
        <v>235</v>
      </c>
      <c r="F195" s="174" t="s">
        <v>236</v>
      </c>
      <c r="G195" s="175" t="s">
        <v>167</v>
      </c>
      <c r="H195" s="176">
        <v>1</v>
      </c>
      <c r="I195" s="177"/>
      <c r="J195" s="178">
        <f>ROUND(I195*H195,2)</f>
        <v>0</v>
      </c>
      <c r="K195" s="179"/>
      <c r="L195" s="31"/>
      <c r="M195" s="180" t="s">
        <v>1</v>
      </c>
      <c r="N195" s="181" t="s">
        <v>46</v>
      </c>
      <c r="O195" s="56"/>
      <c r="P195" s="182">
        <f>O195*H195</f>
        <v>0</v>
      </c>
      <c r="Q195" s="182">
        <v>0.00017</v>
      </c>
      <c r="R195" s="182">
        <f>Q195*H195</f>
        <v>0.00017</v>
      </c>
      <c r="S195" s="182">
        <v>0.22625</v>
      </c>
      <c r="T195" s="183">
        <f>S195*H195</f>
        <v>0.22625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84" t="s">
        <v>144</v>
      </c>
      <c r="AT195" s="184" t="s">
        <v>140</v>
      </c>
      <c r="AU195" s="184" t="s">
        <v>145</v>
      </c>
      <c r="AY195" s="15" t="s">
        <v>131</v>
      </c>
      <c r="BE195" s="185">
        <f>IF(N195="základní",J195,0)</f>
        <v>0</v>
      </c>
      <c r="BF195" s="185">
        <f>IF(N195="snížená",J195,0)</f>
        <v>0</v>
      </c>
      <c r="BG195" s="185">
        <f>IF(N195="zákl. přenesená",J195,0)</f>
        <v>0</v>
      </c>
      <c r="BH195" s="185">
        <f>IF(N195="sníž. přenesená",J195,0)</f>
        <v>0</v>
      </c>
      <c r="BI195" s="185">
        <f>IF(N195="nulová",J195,0)</f>
        <v>0</v>
      </c>
      <c r="BJ195" s="15" t="s">
        <v>130</v>
      </c>
      <c r="BK195" s="185">
        <f>ROUND(I195*H195,2)</f>
        <v>0</v>
      </c>
      <c r="BL195" s="15" t="s">
        <v>144</v>
      </c>
      <c r="BM195" s="184" t="s">
        <v>276</v>
      </c>
    </row>
    <row r="196" spans="1:65" s="2" customFormat="1" ht="21.75" customHeight="1">
      <c r="A196" s="30"/>
      <c r="B196" s="171"/>
      <c r="C196" s="172" t="s">
        <v>277</v>
      </c>
      <c r="D196" s="172" t="s">
        <v>140</v>
      </c>
      <c r="E196" s="173" t="s">
        <v>148</v>
      </c>
      <c r="F196" s="174" t="s">
        <v>149</v>
      </c>
      <c r="G196" s="175" t="s">
        <v>150</v>
      </c>
      <c r="H196" s="176">
        <v>20</v>
      </c>
      <c r="I196" s="177"/>
      <c r="J196" s="178">
        <f>ROUND(I196*H196,2)</f>
        <v>0</v>
      </c>
      <c r="K196" s="179"/>
      <c r="L196" s="31"/>
      <c r="M196" s="180" t="s">
        <v>1</v>
      </c>
      <c r="N196" s="181" t="s">
        <v>46</v>
      </c>
      <c r="O196" s="56"/>
      <c r="P196" s="182">
        <f>O196*H196</f>
        <v>0</v>
      </c>
      <c r="Q196" s="182">
        <v>0.00011</v>
      </c>
      <c r="R196" s="182">
        <f>Q196*H196</f>
        <v>0.0022</v>
      </c>
      <c r="S196" s="182">
        <v>0.00215</v>
      </c>
      <c r="T196" s="183">
        <f>S196*H196</f>
        <v>0.043</v>
      </c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R196" s="184" t="s">
        <v>144</v>
      </c>
      <c r="AT196" s="184" t="s">
        <v>140</v>
      </c>
      <c r="AU196" s="184" t="s">
        <v>145</v>
      </c>
      <c r="AY196" s="15" t="s">
        <v>131</v>
      </c>
      <c r="BE196" s="185">
        <f>IF(N196="základní",J196,0)</f>
        <v>0</v>
      </c>
      <c r="BF196" s="185">
        <f>IF(N196="snížená",J196,0)</f>
        <v>0</v>
      </c>
      <c r="BG196" s="185">
        <f>IF(N196="zákl. přenesená",J196,0)</f>
        <v>0</v>
      </c>
      <c r="BH196" s="185">
        <f>IF(N196="sníž. přenesená",J196,0)</f>
        <v>0</v>
      </c>
      <c r="BI196" s="185">
        <f>IF(N196="nulová",J196,0)</f>
        <v>0</v>
      </c>
      <c r="BJ196" s="15" t="s">
        <v>130</v>
      </c>
      <c r="BK196" s="185">
        <f>ROUND(I196*H196,2)</f>
        <v>0</v>
      </c>
      <c r="BL196" s="15" t="s">
        <v>144</v>
      </c>
      <c r="BM196" s="184" t="s">
        <v>278</v>
      </c>
    </row>
    <row r="197" spans="1:65" s="2" customFormat="1" ht="16.5" customHeight="1">
      <c r="A197" s="30"/>
      <c r="B197" s="171"/>
      <c r="C197" s="172" t="s">
        <v>279</v>
      </c>
      <c r="D197" s="172" t="s">
        <v>140</v>
      </c>
      <c r="E197" s="173" t="s">
        <v>241</v>
      </c>
      <c r="F197" s="174" t="s">
        <v>154</v>
      </c>
      <c r="G197" s="175" t="s">
        <v>155</v>
      </c>
      <c r="H197" s="176">
        <v>1</v>
      </c>
      <c r="I197" s="177"/>
      <c r="J197" s="178">
        <f>ROUND(I197*H197,2)</f>
        <v>0</v>
      </c>
      <c r="K197" s="179"/>
      <c r="L197" s="31"/>
      <c r="M197" s="180" t="s">
        <v>1</v>
      </c>
      <c r="N197" s="181" t="s">
        <v>46</v>
      </c>
      <c r="O197" s="56"/>
      <c r="P197" s="182">
        <f>O197*H197</f>
        <v>0</v>
      </c>
      <c r="Q197" s="182">
        <v>0.00011</v>
      </c>
      <c r="R197" s="182">
        <f>Q197*H197</f>
        <v>0.00011</v>
      </c>
      <c r="S197" s="182">
        <v>0.00215</v>
      </c>
      <c r="T197" s="183">
        <f>S197*H197</f>
        <v>0.00215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184" t="s">
        <v>144</v>
      </c>
      <c r="AT197" s="184" t="s">
        <v>140</v>
      </c>
      <c r="AU197" s="184" t="s">
        <v>145</v>
      </c>
      <c r="AY197" s="15" t="s">
        <v>131</v>
      </c>
      <c r="BE197" s="185">
        <f>IF(N197="základní",J197,0)</f>
        <v>0</v>
      </c>
      <c r="BF197" s="185">
        <f>IF(N197="snížená",J197,0)</f>
        <v>0</v>
      </c>
      <c r="BG197" s="185">
        <f>IF(N197="zákl. přenesená",J197,0)</f>
        <v>0</v>
      </c>
      <c r="BH197" s="185">
        <f>IF(N197="sníž. přenesená",J197,0)</f>
        <v>0</v>
      </c>
      <c r="BI197" s="185">
        <f>IF(N197="nulová",J197,0)</f>
        <v>0</v>
      </c>
      <c r="BJ197" s="15" t="s">
        <v>130</v>
      </c>
      <c r="BK197" s="185">
        <f>ROUND(I197*H197,2)</f>
        <v>0</v>
      </c>
      <c r="BL197" s="15" t="s">
        <v>144</v>
      </c>
      <c r="BM197" s="184" t="s">
        <v>280</v>
      </c>
    </row>
    <row r="198" spans="2:63" s="13" customFormat="1" ht="20.85" customHeight="1">
      <c r="B198" s="161"/>
      <c r="D198" s="162" t="s">
        <v>77</v>
      </c>
      <c r="E198" s="162" t="s">
        <v>157</v>
      </c>
      <c r="F198" s="162" t="s">
        <v>158</v>
      </c>
      <c r="I198" s="163"/>
      <c r="J198" s="164">
        <f>BK198</f>
        <v>0</v>
      </c>
      <c r="L198" s="161"/>
      <c r="M198" s="165"/>
      <c r="N198" s="166"/>
      <c r="O198" s="166"/>
      <c r="P198" s="167">
        <f>SUM(P199:P213)</f>
        <v>0</v>
      </c>
      <c r="Q198" s="166"/>
      <c r="R198" s="167">
        <f>SUM(R199:R213)</f>
        <v>0.057659999999999996</v>
      </c>
      <c r="S198" s="166"/>
      <c r="T198" s="168">
        <f>SUM(T199:T213)</f>
        <v>0.01716</v>
      </c>
      <c r="AR198" s="162" t="s">
        <v>130</v>
      </c>
      <c r="AT198" s="169" t="s">
        <v>77</v>
      </c>
      <c r="AU198" s="169" t="s">
        <v>138</v>
      </c>
      <c r="AY198" s="162" t="s">
        <v>131</v>
      </c>
      <c r="BK198" s="170">
        <f>SUM(BK199:BK213)</f>
        <v>0</v>
      </c>
    </row>
    <row r="199" spans="1:65" s="2" customFormat="1" ht="21.75" customHeight="1">
      <c r="A199" s="30"/>
      <c r="B199" s="171"/>
      <c r="C199" s="172" t="s">
        <v>281</v>
      </c>
      <c r="D199" s="172" t="s">
        <v>140</v>
      </c>
      <c r="E199" s="173" t="s">
        <v>160</v>
      </c>
      <c r="F199" s="174" t="s">
        <v>161</v>
      </c>
      <c r="G199" s="175" t="s">
        <v>143</v>
      </c>
      <c r="H199" s="176">
        <v>1</v>
      </c>
      <c r="I199" s="177"/>
      <c r="J199" s="178">
        <f aca="true" t="shared" si="20" ref="J199:J213">ROUND(I199*H199,2)</f>
        <v>0</v>
      </c>
      <c r="K199" s="179"/>
      <c r="L199" s="31"/>
      <c r="M199" s="180" t="s">
        <v>1</v>
      </c>
      <c r="N199" s="181" t="s">
        <v>46</v>
      </c>
      <c r="O199" s="56"/>
      <c r="P199" s="182">
        <f aca="true" t="shared" si="21" ref="P199:P213">O199*H199</f>
        <v>0</v>
      </c>
      <c r="Q199" s="182">
        <v>0.00261</v>
      </c>
      <c r="R199" s="182">
        <f aca="true" t="shared" si="22" ref="R199:R213">Q199*H199</f>
        <v>0.00261</v>
      </c>
      <c r="S199" s="182">
        <v>0</v>
      </c>
      <c r="T199" s="183">
        <f aca="true" t="shared" si="23" ref="T199:T213">S199*H199</f>
        <v>0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184" t="s">
        <v>144</v>
      </c>
      <c r="AT199" s="184" t="s">
        <v>140</v>
      </c>
      <c r="AU199" s="184" t="s">
        <v>145</v>
      </c>
      <c r="AY199" s="15" t="s">
        <v>131</v>
      </c>
      <c r="BE199" s="185">
        <f aca="true" t="shared" si="24" ref="BE199:BE213">IF(N199="základní",J199,0)</f>
        <v>0</v>
      </c>
      <c r="BF199" s="185">
        <f aca="true" t="shared" si="25" ref="BF199:BF213">IF(N199="snížená",J199,0)</f>
        <v>0</v>
      </c>
      <c r="BG199" s="185">
        <f aca="true" t="shared" si="26" ref="BG199:BG213">IF(N199="zákl. přenesená",J199,0)</f>
        <v>0</v>
      </c>
      <c r="BH199" s="185">
        <f aca="true" t="shared" si="27" ref="BH199:BH213">IF(N199="sníž. přenesená",J199,0)</f>
        <v>0</v>
      </c>
      <c r="BI199" s="185">
        <f aca="true" t="shared" si="28" ref="BI199:BI213">IF(N199="nulová",J199,0)</f>
        <v>0</v>
      </c>
      <c r="BJ199" s="15" t="s">
        <v>130</v>
      </c>
      <c r="BK199" s="185">
        <f aca="true" t="shared" si="29" ref="BK199:BK213">ROUND(I199*H199,2)</f>
        <v>0</v>
      </c>
      <c r="BL199" s="15" t="s">
        <v>144</v>
      </c>
      <c r="BM199" s="184" t="s">
        <v>282</v>
      </c>
    </row>
    <row r="200" spans="1:65" s="2" customFormat="1" ht="21.75" customHeight="1">
      <c r="A200" s="30"/>
      <c r="B200" s="171"/>
      <c r="C200" s="186" t="s">
        <v>283</v>
      </c>
      <c r="D200" s="186" t="s">
        <v>164</v>
      </c>
      <c r="E200" s="187" t="s">
        <v>165</v>
      </c>
      <c r="F200" s="188" t="s">
        <v>166</v>
      </c>
      <c r="G200" s="189" t="s">
        <v>167</v>
      </c>
      <c r="H200" s="190">
        <v>1</v>
      </c>
      <c r="I200" s="191"/>
      <c r="J200" s="192">
        <f t="shared" si="20"/>
        <v>0</v>
      </c>
      <c r="K200" s="193"/>
      <c r="L200" s="194"/>
      <c r="M200" s="195" t="s">
        <v>1</v>
      </c>
      <c r="N200" s="196" t="s">
        <v>46</v>
      </c>
      <c r="O200" s="56"/>
      <c r="P200" s="182">
        <f t="shared" si="21"/>
        <v>0</v>
      </c>
      <c r="Q200" s="182">
        <v>0.028</v>
      </c>
      <c r="R200" s="182">
        <f t="shared" si="22"/>
        <v>0.028</v>
      </c>
      <c r="S200" s="182">
        <v>0</v>
      </c>
      <c r="T200" s="183">
        <f t="shared" si="23"/>
        <v>0</v>
      </c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R200" s="184" t="s">
        <v>168</v>
      </c>
      <c r="AT200" s="184" t="s">
        <v>164</v>
      </c>
      <c r="AU200" s="184" t="s">
        <v>145</v>
      </c>
      <c r="AY200" s="15" t="s">
        <v>131</v>
      </c>
      <c r="BE200" s="185">
        <f t="shared" si="24"/>
        <v>0</v>
      </c>
      <c r="BF200" s="185">
        <f t="shared" si="25"/>
        <v>0</v>
      </c>
      <c r="BG200" s="185">
        <f t="shared" si="26"/>
        <v>0</v>
      </c>
      <c r="BH200" s="185">
        <f t="shared" si="27"/>
        <v>0</v>
      </c>
      <c r="BI200" s="185">
        <f t="shared" si="28"/>
        <v>0</v>
      </c>
      <c r="BJ200" s="15" t="s">
        <v>130</v>
      </c>
      <c r="BK200" s="185">
        <f t="shared" si="29"/>
        <v>0</v>
      </c>
      <c r="BL200" s="15" t="s">
        <v>144</v>
      </c>
      <c r="BM200" s="184" t="s">
        <v>284</v>
      </c>
    </row>
    <row r="201" spans="1:65" s="2" customFormat="1" ht="16.5" customHeight="1">
      <c r="A201" s="30"/>
      <c r="B201" s="171"/>
      <c r="C201" s="172" t="s">
        <v>285</v>
      </c>
      <c r="D201" s="172" t="s">
        <v>140</v>
      </c>
      <c r="E201" s="173" t="s">
        <v>171</v>
      </c>
      <c r="F201" s="174" t="s">
        <v>172</v>
      </c>
      <c r="G201" s="175" t="s">
        <v>167</v>
      </c>
      <c r="H201" s="176">
        <v>1</v>
      </c>
      <c r="I201" s="177"/>
      <c r="J201" s="178">
        <f t="shared" si="20"/>
        <v>0</v>
      </c>
      <c r="K201" s="179"/>
      <c r="L201" s="31"/>
      <c r="M201" s="180" t="s">
        <v>1</v>
      </c>
      <c r="N201" s="181" t="s">
        <v>46</v>
      </c>
      <c r="O201" s="56"/>
      <c r="P201" s="182">
        <f t="shared" si="21"/>
        <v>0</v>
      </c>
      <c r="Q201" s="182">
        <v>0</v>
      </c>
      <c r="R201" s="182">
        <f t="shared" si="22"/>
        <v>0</v>
      </c>
      <c r="S201" s="182">
        <v>0</v>
      </c>
      <c r="T201" s="183">
        <f t="shared" si="23"/>
        <v>0</v>
      </c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R201" s="184" t="s">
        <v>144</v>
      </c>
      <c r="AT201" s="184" t="s">
        <v>140</v>
      </c>
      <c r="AU201" s="184" t="s">
        <v>145</v>
      </c>
      <c r="AY201" s="15" t="s">
        <v>131</v>
      </c>
      <c r="BE201" s="185">
        <f t="shared" si="24"/>
        <v>0</v>
      </c>
      <c r="BF201" s="185">
        <f t="shared" si="25"/>
        <v>0</v>
      </c>
      <c r="BG201" s="185">
        <f t="shared" si="26"/>
        <v>0</v>
      </c>
      <c r="BH201" s="185">
        <f t="shared" si="27"/>
        <v>0</v>
      </c>
      <c r="BI201" s="185">
        <f t="shared" si="28"/>
        <v>0</v>
      </c>
      <c r="BJ201" s="15" t="s">
        <v>130</v>
      </c>
      <c r="BK201" s="185">
        <f t="shared" si="29"/>
        <v>0</v>
      </c>
      <c r="BL201" s="15" t="s">
        <v>144</v>
      </c>
      <c r="BM201" s="184" t="s">
        <v>286</v>
      </c>
    </row>
    <row r="202" spans="1:65" s="2" customFormat="1" ht="33" customHeight="1">
      <c r="A202" s="30"/>
      <c r="B202" s="171"/>
      <c r="C202" s="172" t="s">
        <v>287</v>
      </c>
      <c r="D202" s="172" t="s">
        <v>140</v>
      </c>
      <c r="E202" s="173" t="s">
        <v>176</v>
      </c>
      <c r="F202" s="174" t="s">
        <v>177</v>
      </c>
      <c r="G202" s="175" t="s">
        <v>143</v>
      </c>
      <c r="H202" s="176">
        <v>1</v>
      </c>
      <c r="I202" s="177"/>
      <c r="J202" s="178">
        <f t="shared" si="20"/>
        <v>0</v>
      </c>
      <c r="K202" s="179"/>
      <c r="L202" s="31"/>
      <c r="M202" s="180" t="s">
        <v>1</v>
      </c>
      <c r="N202" s="181" t="s">
        <v>46</v>
      </c>
      <c r="O202" s="56"/>
      <c r="P202" s="182">
        <f t="shared" si="21"/>
        <v>0</v>
      </c>
      <c r="Q202" s="182">
        <v>0.00152</v>
      </c>
      <c r="R202" s="182">
        <f t="shared" si="22"/>
        <v>0.00152</v>
      </c>
      <c r="S202" s="182">
        <v>0</v>
      </c>
      <c r="T202" s="183">
        <f t="shared" si="23"/>
        <v>0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184" t="s">
        <v>144</v>
      </c>
      <c r="AT202" s="184" t="s">
        <v>140</v>
      </c>
      <c r="AU202" s="184" t="s">
        <v>145</v>
      </c>
      <c r="AY202" s="15" t="s">
        <v>131</v>
      </c>
      <c r="BE202" s="185">
        <f t="shared" si="24"/>
        <v>0</v>
      </c>
      <c r="BF202" s="185">
        <f t="shared" si="25"/>
        <v>0</v>
      </c>
      <c r="BG202" s="185">
        <f t="shared" si="26"/>
        <v>0</v>
      </c>
      <c r="BH202" s="185">
        <f t="shared" si="27"/>
        <v>0</v>
      </c>
      <c r="BI202" s="185">
        <f t="shared" si="28"/>
        <v>0</v>
      </c>
      <c r="BJ202" s="15" t="s">
        <v>130</v>
      </c>
      <c r="BK202" s="185">
        <f t="shared" si="29"/>
        <v>0</v>
      </c>
      <c r="BL202" s="15" t="s">
        <v>144</v>
      </c>
      <c r="BM202" s="184" t="s">
        <v>288</v>
      </c>
    </row>
    <row r="203" spans="1:65" s="2" customFormat="1" ht="44.25" customHeight="1">
      <c r="A203" s="30"/>
      <c r="B203" s="171"/>
      <c r="C203" s="172" t="s">
        <v>289</v>
      </c>
      <c r="D203" s="172" t="s">
        <v>140</v>
      </c>
      <c r="E203" s="173" t="s">
        <v>180</v>
      </c>
      <c r="F203" s="174" t="s">
        <v>181</v>
      </c>
      <c r="G203" s="175" t="s">
        <v>143</v>
      </c>
      <c r="H203" s="176">
        <v>1</v>
      </c>
      <c r="I203" s="177"/>
      <c r="J203" s="178">
        <f t="shared" si="20"/>
        <v>0</v>
      </c>
      <c r="K203" s="179"/>
      <c r="L203" s="31"/>
      <c r="M203" s="180" t="s">
        <v>1</v>
      </c>
      <c r="N203" s="181" t="s">
        <v>46</v>
      </c>
      <c r="O203" s="56"/>
      <c r="P203" s="182">
        <f t="shared" si="21"/>
        <v>0</v>
      </c>
      <c r="Q203" s="182">
        <v>0.00152</v>
      </c>
      <c r="R203" s="182">
        <f t="shared" si="22"/>
        <v>0.00152</v>
      </c>
      <c r="S203" s="182">
        <v>0</v>
      </c>
      <c r="T203" s="183">
        <f t="shared" si="23"/>
        <v>0</v>
      </c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R203" s="184" t="s">
        <v>144</v>
      </c>
      <c r="AT203" s="184" t="s">
        <v>140</v>
      </c>
      <c r="AU203" s="184" t="s">
        <v>145</v>
      </c>
      <c r="AY203" s="15" t="s">
        <v>131</v>
      </c>
      <c r="BE203" s="185">
        <f t="shared" si="24"/>
        <v>0</v>
      </c>
      <c r="BF203" s="185">
        <f t="shared" si="25"/>
        <v>0</v>
      </c>
      <c r="BG203" s="185">
        <f t="shared" si="26"/>
        <v>0</v>
      </c>
      <c r="BH203" s="185">
        <f t="shared" si="27"/>
        <v>0</v>
      </c>
      <c r="BI203" s="185">
        <f t="shared" si="28"/>
        <v>0</v>
      </c>
      <c r="BJ203" s="15" t="s">
        <v>130</v>
      </c>
      <c r="BK203" s="185">
        <f t="shared" si="29"/>
        <v>0</v>
      </c>
      <c r="BL203" s="15" t="s">
        <v>144</v>
      </c>
      <c r="BM203" s="184" t="s">
        <v>290</v>
      </c>
    </row>
    <row r="204" spans="1:65" s="2" customFormat="1" ht="21.75" customHeight="1">
      <c r="A204" s="30"/>
      <c r="B204" s="171"/>
      <c r="C204" s="172" t="s">
        <v>291</v>
      </c>
      <c r="D204" s="172" t="s">
        <v>140</v>
      </c>
      <c r="E204" s="173" t="s">
        <v>184</v>
      </c>
      <c r="F204" s="174" t="s">
        <v>185</v>
      </c>
      <c r="G204" s="175" t="s">
        <v>150</v>
      </c>
      <c r="H204" s="176">
        <v>23</v>
      </c>
      <c r="I204" s="177"/>
      <c r="J204" s="178">
        <f t="shared" si="20"/>
        <v>0</v>
      </c>
      <c r="K204" s="179"/>
      <c r="L204" s="31"/>
      <c r="M204" s="180" t="s">
        <v>1</v>
      </c>
      <c r="N204" s="181" t="s">
        <v>46</v>
      </c>
      <c r="O204" s="56"/>
      <c r="P204" s="182">
        <f t="shared" si="21"/>
        <v>0</v>
      </c>
      <c r="Q204" s="182">
        <v>0.00099</v>
      </c>
      <c r="R204" s="182">
        <f t="shared" si="22"/>
        <v>0.02277</v>
      </c>
      <c r="S204" s="182">
        <v>0</v>
      </c>
      <c r="T204" s="183">
        <f t="shared" si="23"/>
        <v>0</v>
      </c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R204" s="184" t="s">
        <v>144</v>
      </c>
      <c r="AT204" s="184" t="s">
        <v>140</v>
      </c>
      <c r="AU204" s="184" t="s">
        <v>145</v>
      </c>
      <c r="AY204" s="15" t="s">
        <v>131</v>
      </c>
      <c r="BE204" s="185">
        <f t="shared" si="24"/>
        <v>0</v>
      </c>
      <c r="BF204" s="185">
        <f t="shared" si="25"/>
        <v>0</v>
      </c>
      <c r="BG204" s="185">
        <f t="shared" si="26"/>
        <v>0</v>
      </c>
      <c r="BH204" s="185">
        <f t="shared" si="27"/>
        <v>0</v>
      </c>
      <c r="BI204" s="185">
        <f t="shared" si="28"/>
        <v>0</v>
      </c>
      <c r="BJ204" s="15" t="s">
        <v>130</v>
      </c>
      <c r="BK204" s="185">
        <f t="shared" si="29"/>
        <v>0</v>
      </c>
      <c r="BL204" s="15" t="s">
        <v>144</v>
      </c>
      <c r="BM204" s="184" t="s">
        <v>292</v>
      </c>
    </row>
    <row r="205" spans="1:65" s="2" customFormat="1" ht="16.5" customHeight="1">
      <c r="A205" s="30"/>
      <c r="B205" s="171"/>
      <c r="C205" s="172" t="s">
        <v>293</v>
      </c>
      <c r="D205" s="172" t="s">
        <v>140</v>
      </c>
      <c r="E205" s="173" t="s">
        <v>188</v>
      </c>
      <c r="F205" s="174" t="s">
        <v>189</v>
      </c>
      <c r="G205" s="175" t="s">
        <v>150</v>
      </c>
      <c r="H205" s="176">
        <v>23</v>
      </c>
      <c r="I205" s="177"/>
      <c r="J205" s="178">
        <f t="shared" si="20"/>
        <v>0</v>
      </c>
      <c r="K205" s="179"/>
      <c r="L205" s="31"/>
      <c r="M205" s="180" t="s">
        <v>1</v>
      </c>
      <c r="N205" s="181" t="s">
        <v>46</v>
      </c>
      <c r="O205" s="56"/>
      <c r="P205" s="182">
        <f t="shared" si="21"/>
        <v>0</v>
      </c>
      <c r="Q205" s="182">
        <v>0</v>
      </c>
      <c r="R205" s="182">
        <f t="shared" si="22"/>
        <v>0</v>
      </c>
      <c r="S205" s="182">
        <v>0</v>
      </c>
      <c r="T205" s="183">
        <f t="shared" si="23"/>
        <v>0</v>
      </c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R205" s="184" t="s">
        <v>144</v>
      </c>
      <c r="AT205" s="184" t="s">
        <v>140</v>
      </c>
      <c r="AU205" s="184" t="s">
        <v>145</v>
      </c>
      <c r="AY205" s="15" t="s">
        <v>131</v>
      </c>
      <c r="BE205" s="185">
        <f t="shared" si="24"/>
        <v>0</v>
      </c>
      <c r="BF205" s="185">
        <f t="shared" si="25"/>
        <v>0</v>
      </c>
      <c r="BG205" s="185">
        <f t="shared" si="26"/>
        <v>0</v>
      </c>
      <c r="BH205" s="185">
        <f t="shared" si="27"/>
        <v>0</v>
      </c>
      <c r="BI205" s="185">
        <f t="shared" si="28"/>
        <v>0</v>
      </c>
      <c r="BJ205" s="15" t="s">
        <v>130</v>
      </c>
      <c r="BK205" s="185">
        <f t="shared" si="29"/>
        <v>0</v>
      </c>
      <c r="BL205" s="15" t="s">
        <v>144</v>
      </c>
      <c r="BM205" s="184" t="s">
        <v>294</v>
      </c>
    </row>
    <row r="206" spans="1:65" s="2" customFormat="1" ht="21.75" customHeight="1">
      <c r="A206" s="30"/>
      <c r="B206" s="171"/>
      <c r="C206" s="172" t="s">
        <v>295</v>
      </c>
      <c r="D206" s="172" t="s">
        <v>140</v>
      </c>
      <c r="E206" s="173" t="s">
        <v>192</v>
      </c>
      <c r="F206" s="174" t="s">
        <v>193</v>
      </c>
      <c r="G206" s="175" t="s">
        <v>167</v>
      </c>
      <c r="H206" s="176">
        <v>1</v>
      </c>
      <c r="I206" s="177"/>
      <c r="J206" s="178">
        <f t="shared" si="20"/>
        <v>0</v>
      </c>
      <c r="K206" s="179"/>
      <c r="L206" s="31"/>
      <c r="M206" s="180" t="s">
        <v>1</v>
      </c>
      <c r="N206" s="181" t="s">
        <v>46</v>
      </c>
      <c r="O206" s="56"/>
      <c r="P206" s="182">
        <f t="shared" si="21"/>
        <v>0</v>
      </c>
      <c r="Q206" s="182">
        <v>0</v>
      </c>
      <c r="R206" s="182">
        <f t="shared" si="22"/>
        <v>0</v>
      </c>
      <c r="S206" s="182">
        <v>0</v>
      </c>
      <c r="T206" s="183">
        <f t="shared" si="23"/>
        <v>0</v>
      </c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R206" s="184" t="s">
        <v>144</v>
      </c>
      <c r="AT206" s="184" t="s">
        <v>140</v>
      </c>
      <c r="AU206" s="184" t="s">
        <v>145</v>
      </c>
      <c r="AY206" s="15" t="s">
        <v>131</v>
      </c>
      <c r="BE206" s="185">
        <f t="shared" si="24"/>
        <v>0</v>
      </c>
      <c r="BF206" s="185">
        <f t="shared" si="25"/>
        <v>0</v>
      </c>
      <c r="BG206" s="185">
        <f t="shared" si="26"/>
        <v>0</v>
      </c>
      <c r="BH206" s="185">
        <f t="shared" si="27"/>
        <v>0</v>
      </c>
      <c r="BI206" s="185">
        <f t="shared" si="28"/>
        <v>0</v>
      </c>
      <c r="BJ206" s="15" t="s">
        <v>130</v>
      </c>
      <c r="BK206" s="185">
        <f t="shared" si="29"/>
        <v>0</v>
      </c>
      <c r="BL206" s="15" t="s">
        <v>144</v>
      </c>
      <c r="BM206" s="184" t="s">
        <v>296</v>
      </c>
    </row>
    <row r="207" spans="1:65" s="2" customFormat="1" ht="21.75" customHeight="1">
      <c r="A207" s="30"/>
      <c r="B207" s="171"/>
      <c r="C207" s="186" t="s">
        <v>297</v>
      </c>
      <c r="D207" s="186" t="s">
        <v>164</v>
      </c>
      <c r="E207" s="187" t="s">
        <v>196</v>
      </c>
      <c r="F207" s="188" t="s">
        <v>197</v>
      </c>
      <c r="G207" s="189" t="s">
        <v>167</v>
      </c>
      <c r="H207" s="190">
        <v>1</v>
      </c>
      <c r="I207" s="191"/>
      <c r="J207" s="192">
        <f t="shared" si="20"/>
        <v>0</v>
      </c>
      <c r="K207" s="193"/>
      <c r="L207" s="194"/>
      <c r="M207" s="195" t="s">
        <v>1</v>
      </c>
      <c r="N207" s="196" t="s">
        <v>46</v>
      </c>
      <c r="O207" s="56"/>
      <c r="P207" s="182">
        <f t="shared" si="21"/>
        <v>0</v>
      </c>
      <c r="Q207" s="182">
        <v>0.00038</v>
      </c>
      <c r="R207" s="182">
        <f t="shared" si="22"/>
        <v>0.00038</v>
      </c>
      <c r="S207" s="182">
        <v>0</v>
      </c>
      <c r="T207" s="183">
        <f t="shared" si="23"/>
        <v>0</v>
      </c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R207" s="184" t="s">
        <v>168</v>
      </c>
      <c r="AT207" s="184" t="s">
        <v>164</v>
      </c>
      <c r="AU207" s="184" t="s">
        <v>145</v>
      </c>
      <c r="AY207" s="15" t="s">
        <v>131</v>
      </c>
      <c r="BE207" s="185">
        <f t="shared" si="24"/>
        <v>0</v>
      </c>
      <c r="BF207" s="185">
        <f t="shared" si="25"/>
        <v>0</v>
      </c>
      <c r="BG207" s="185">
        <f t="shared" si="26"/>
        <v>0</v>
      </c>
      <c r="BH207" s="185">
        <f t="shared" si="27"/>
        <v>0</v>
      </c>
      <c r="BI207" s="185">
        <f t="shared" si="28"/>
        <v>0</v>
      </c>
      <c r="BJ207" s="15" t="s">
        <v>130</v>
      </c>
      <c r="BK207" s="185">
        <f t="shared" si="29"/>
        <v>0</v>
      </c>
      <c r="BL207" s="15" t="s">
        <v>144</v>
      </c>
      <c r="BM207" s="184" t="s">
        <v>298</v>
      </c>
    </row>
    <row r="208" spans="1:65" s="2" customFormat="1" ht="16.5" customHeight="1">
      <c r="A208" s="30"/>
      <c r="B208" s="171"/>
      <c r="C208" s="172" t="s">
        <v>299</v>
      </c>
      <c r="D208" s="172" t="s">
        <v>140</v>
      </c>
      <c r="E208" s="173" t="s">
        <v>208</v>
      </c>
      <c r="F208" s="174" t="s">
        <v>209</v>
      </c>
      <c r="G208" s="175" t="s">
        <v>143</v>
      </c>
      <c r="H208" s="176">
        <v>1</v>
      </c>
      <c r="I208" s="177"/>
      <c r="J208" s="178">
        <f t="shared" si="20"/>
        <v>0</v>
      </c>
      <c r="K208" s="179"/>
      <c r="L208" s="31"/>
      <c r="M208" s="180" t="s">
        <v>1</v>
      </c>
      <c r="N208" s="181" t="s">
        <v>46</v>
      </c>
      <c r="O208" s="56"/>
      <c r="P208" s="182">
        <f t="shared" si="21"/>
        <v>0</v>
      </c>
      <c r="Q208" s="182">
        <v>0.00068</v>
      </c>
      <c r="R208" s="182">
        <f t="shared" si="22"/>
        <v>0.00068</v>
      </c>
      <c r="S208" s="182">
        <v>0</v>
      </c>
      <c r="T208" s="183">
        <f t="shared" si="23"/>
        <v>0</v>
      </c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R208" s="184" t="s">
        <v>144</v>
      </c>
      <c r="AT208" s="184" t="s">
        <v>140</v>
      </c>
      <c r="AU208" s="184" t="s">
        <v>145</v>
      </c>
      <c r="AY208" s="15" t="s">
        <v>131</v>
      </c>
      <c r="BE208" s="185">
        <f t="shared" si="24"/>
        <v>0</v>
      </c>
      <c r="BF208" s="185">
        <f t="shared" si="25"/>
        <v>0</v>
      </c>
      <c r="BG208" s="185">
        <f t="shared" si="26"/>
        <v>0</v>
      </c>
      <c r="BH208" s="185">
        <f t="shared" si="27"/>
        <v>0</v>
      </c>
      <c r="BI208" s="185">
        <f t="shared" si="28"/>
        <v>0</v>
      </c>
      <c r="BJ208" s="15" t="s">
        <v>130</v>
      </c>
      <c r="BK208" s="185">
        <f t="shared" si="29"/>
        <v>0</v>
      </c>
      <c r="BL208" s="15" t="s">
        <v>144</v>
      </c>
      <c r="BM208" s="184" t="s">
        <v>300</v>
      </c>
    </row>
    <row r="209" spans="1:65" s="2" customFormat="1" ht="21.75" customHeight="1">
      <c r="A209" s="30"/>
      <c r="B209" s="171"/>
      <c r="C209" s="172" t="s">
        <v>301</v>
      </c>
      <c r="D209" s="172" t="s">
        <v>140</v>
      </c>
      <c r="E209" s="173" t="s">
        <v>212</v>
      </c>
      <c r="F209" s="174" t="s">
        <v>213</v>
      </c>
      <c r="G209" s="175" t="s">
        <v>214</v>
      </c>
      <c r="H209" s="176">
        <v>0.2</v>
      </c>
      <c r="I209" s="177"/>
      <c r="J209" s="178">
        <f t="shared" si="20"/>
        <v>0</v>
      </c>
      <c r="K209" s="179"/>
      <c r="L209" s="31"/>
      <c r="M209" s="180" t="s">
        <v>1</v>
      </c>
      <c r="N209" s="181" t="s">
        <v>46</v>
      </c>
      <c r="O209" s="56"/>
      <c r="P209" s="182">
        <f t="shared" si="21"/>
        <v>0</v>
      </c>
      <c r="Q209" s="182">
        <v>0</v>
      </c>
      <c r="R209" s="182">
        <f t="shared" si="22"/>
        <v>0</v>
      </c>
      <c r="S209" s="182">
        <v>0</v>
      </c>
      <c r="T209" s="183">
        <f t="shared" si="23"/>
        <v>0</v>
      </c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R209" s="184" t="s">
        <v>144</v>
      </c>
      <c r="AT209" s="184" t="s">
        <v>140</v>
      </c>
      <c r="AU209" s="184" t="s">
        <v>145</v>
      </c>
      <c r="AY209" s="15" t="s">
        <v>131</v>
      </c>
      <c r="BE209" s="185">
        <f t="shared" si="24"/>
        <v>0</v>
      </c>
      <c r="BF209" s="185">
        <f t="shared" si="25"/>
        <v>0</v>
      </c>
      <c r="BG209" s="185">
        <f t="shared" si="26"/>
        <v>0</v>
      </c>
      <c r="BH209" s="185">
        <f t="shared" si="27"/>
        <v>0</v>
      </c>
      <c r="BI209" s="185">
        <f t="shared" si="28"/>
        <v>0</v>
      </c>
      <c r="BJ209" s="15" t="s">
        <v>130</v>
      </c>
      <c r="BK209" s="185">
        <f t="shared" si="29"/>
        <v>0</v>
      </c>
      <c r="BL209" s="15" t="s">
        <v>144</v>
      </c>
      <c r="BM209" s="184" t="s">
        <v>302</v>
      </c>
    </row>
    <row r="210" spans="1:65" s="2" customFormat="1" ht="16.5" customHeight="1">
      <c r="A210" s="30"/>
      <c r="B210" s="171"/>
      <c r="C210" s="172" t="s">
        <v>303</v>
      </c>
      <c r="D210" s="172" t="s">
        <v>140</v>
      </c>
      <c r="E210" s="173" t="s">
        <v>217</v>
      </c>
      <c r="F210" s="174" t="s">
        <v>218</v>
      </c>
      <c r="G210" s="175" t="s">
        <v>155</v>
      </c>
      <c r="H210" s="176">
        <v>1</v>
      </c>
      <c r="I210" s="177"/>
      <c r="J210" s="178">
        <f t="shared" si="20"/>
        <v>0</v>
      </c>
      <c r="K210" s="179"/>
      <c r="L210" s="31"/>
      <c r="M210" s="180" t="s">
        <v>1</v>
      </c>
      <c r="N210" s="181" t="s">
        <v>46</v>
      </c>
      <c r="O210" s="56"/>
      <c r="P210" s="182">
        <f t="shared" si="21"/>
        <v>0</v>
      </c>
      <c r="Q210" s="182">
        <v>9E-05</v>
      </c>
      <c r="R210" s="182">
        <f t="shared" si="22"/>
        <v>9E-05</v>
      </c>
      <c r="S210" s="182">
        <v>0.00858</v>
      </c>
      <c r="T210" s="183">
        <f t="shared" si="23"/>
        <v>0.00858</v>
      </c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R210" s="184" t="s">
        <v>144</v>
      </c>
      <c r="AT210" s="184" t="s">
        <v>140</v>
      </c>
      <c r="AU210" s="184" t="s">
        <v>145</v>
      </c>
      <c r="AY210" s="15" t="s">
        <v>131</v>
      </c>
      <c r="BE210" s="185">
        <f t="shared" si="24"/>
        <v>0</v>
      </c>
      <c r="BF210" s="185">
        <f t="shared" si="25"/>
        <v>0</v>
      </c>
      <c r="BG210" s="185">
        <f t="shared" si="26"/>
        <v>0</v>
      </c>
      <c r="BH210" s="185">
        <f t="shared" si="27"/>
        <v>0</v>
      </c>
      <c r="BI210" s="185">
        <f t="shared" si="28"/>
        <v>0</v>
      </c>
      <c r="BJ210" s="15" t="s">
        <v>130</v>
      </c>
      <c r="BK210" s="185">
        <f t="shared" si="29"/>
        <v>0</v>
      </c>
      <c r="BL210" s="15" t="s">
        <v>144</v>
      </c>
      <c r="BM210" s="184" t="s">
        <v>304</v>
      </c>
    </row>
    <row r="211" spans="1:65" s="2" customFormat="1" ht="16.5" customHeight="1">
      <c r="A211" s="30"/>
      <c r="B211" s="171"/>
      <c r="C211" s="172" t="s">
        <v>305</v>
      </c>
      <c r="D211" s="172" t="s">
        <v>140</v>
      </c>
      <c r="E211" s="173" t="s">
        <v>221</v>
      </c>
      <c r="F211" s="174" t="s">
        <v>222</v>
      </c>
      <c r="G211" s="175" t="s">
        <v>155</v>
      </c>
      <c r="H211" s="176">
        <v>1</v>
      </c>
      <c r="I211" s="177"/>
      <c r="J211" s="178">
        <f t="shared" si="20"/>
        <v>0</v>
      </c>
      <c r="K211" s="179"/>
      <c r="L211" s="31"/>
      <c r="M211" s="180" t="s">
        <v>1</v>
      </c>
      <c r="N211" s="181" t="s">
        <v>46</v>
      </c>
      <c r="O211" s="56"/>
      <c r="P211" s="182">
        <f t="shared" si="21"/>
        <v>0</v>
      </c>
      <c r="Q211" s="182">
        <v>9E-05</v>
      </c>
      <c r="R211" s="182">
        <f t="shared" si="22"/>
        <v>9E-05</v>
      </c>
      <c r="S211" s="182">
        <v>0.00858</v>
      </c>
      <c r="T211" s="183">
        <f t="shared" si="23"/>
        <v>0.00858</v>
      </c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R211" s="184" t="s">
        <v>144</v>
      </c>
      <c r="AT211" s="184" t="s">
        <v>140</v>
      </c>
      <c r="AU211" s="184" t="s">
        <v>145</v>
      </c>
      <c r="AY211" s="15" t="s">
        <v>131</v>
      </c>
      <c r="BE211" s="185">
        <f t="shared" si="24"/>
        <v>0</v>
      </c>
      <c r="BF211" s="185">
        <f t="shared" si="25"/>
        <v>0</v>
      </c>
      <c r="BG211" s="185">
        <f t="shared" si="26"/>
        <v>0</v>
      </c>
      <c r="BH211" s="185">
        <f t="shared" si="27"/>
        <v>0</v>
      </c>
      <c r="BI211" s="185">
        <f t="shared" si="28"/>
        <v>0</v>
      </c>
      <c r="BJ211" s="15" t="s">
        <v>130</v>
      </c>
      <c r="BK211" s="185">
        <f t="shared" si="29"/>
        <v>0</v>
      </c>
      <c r="BL211" s="15" t="s">
        <v>144</v>
      </c>
      <c r="BM211" s="184" t="s">
        <v>306</v>
      </c>
    </row>
    <row r="212" spans="1:65" s="2" customFormat="1" ht="16.5" customHeight="1">
      <c r="A212" s="30"/>
      <c r="B212" s="171"/>
      <c r="C212" s="172" t="s">
        <v>307</v>
      </c>
      <c r="D212" s="172" t="s">
        <v>140</v>
      </c>
      <c r="E212" s="173" t="s">
        <v>225</v>
      </c>
      <c r="F212" s="174" t="s">
        <v>226</v>
      </c>
      <c r="G212" s="175" t="s">
        <v>167</v>
      </c>
      <c r="H212" s="176">
        <v>1</v>
      </c>
      <c r="I212" s="177"/>
      <c r="J212" s="178">
        <f t="shared" si="20"/>
        <v>0</v>
      </c>
      <c r="K212" s="179"/>
      <c r="L212" s="31"/>
      <c r="M212" s="180" t="s">
        <v>1</v>
      </c>
      <c r="N212" s="181" t="s">
        <v>46</v>
      </c>
      <c r="O212" s="56"/>
      <c r="P212" s="182">
        <f t="shared" si="21"/>
        <v>0</v>
      </c>
      <c r="Q212" s="182">
        <v>0</v>
      </c>
      <c r="R212" s="182">
        <f t="shared" si="22"/>
        <v>0</v>
      </c>
      <c r="S212" s="182">
        <v>0</v>
      </c>
      <c r="T212" s="183">
        <f t="shared" si="23"/>
        <v>0</v>
      </c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R212" s="184" t="s">
        <v>144</v>
      </c>
      <c r="AT212" s="184" t="s">
        <v>140</v>
      </c>
      <c r="AU212" s="184" t="s">
        <v>145</v>
      </c>
      <c r="AY212" s="15" t="s">
        <v>131</v>
      </c>
      <c r="BE212" s="185">
        <f t="shared" si="24"/>
        <v>0</v>
      </c>
      <c r="BF212" s="185">
        <f t="shared" si="25"/>
        <v>0</v>
      </c>
      <c r="BG212" s="185">
        <f t="shared" si="26"/>
        <v>0</v>
      </c>
      <c r="BH212" s="185">
        <f t="shared" si="27"/>
        <v>0</v>
      </c>
      <c r="BI212" s="185">
        <f t="shared" si="28"/>
        <v>0</v>
      </c>
      <c r="BJ212" s="15" t="s">
        <v>130</v>
      </c>
      <c r="BK212" s="185">
        <f t="shared" si="29"/>
        <v>0</v>
      </c>
      <c r="BL212" s="15" t="s">
        <v>144</v>
      </c>
      <c r="BM212" s="184" t="s">
        <v>308</v>
      </c>
    </row>
    <row r="213" spans="1:65" s="2" customFormat="1" ht="16.5" customHeight="1">
      <c r="A213" s="30"/>
      <c r="B213" s="171"/>
      <c r="C213" s="172" t="s">
        <v>309</v>
      </c>
      <c r="D213" s="172" t="s">
        <v>140</v>
      </c>
      <c r="E213" s="173" t="s">
        <v>229</v>
      </c>
      <c r="F213" s="174" t="s">
        <v>230</v>
      </c>
      <c r="G213" s="175" t="s">
        <v>167</v>
      </c>
      <c r="H213" s="176">
        <v>1</v>
      </c>
      <c r="I213" s="177"/>
      <c r="J213" s="178">
        <f t="shared" si="20"/>
        <v>0</v>
      </c>
      <c r="K213" s="179"/>
      <c r="L213" s="31"/>
      <c r="M213" s="180" t="s">
        <v>1</v>
      </c>
      <c r="N213" s="181" t="s">
        <v>46</v>
      </c>
      <c r="O213" s="56"/>
      <c r="P213" s="182">
        <f t="shared" si="21"/>
        <v>0</v>
      </c>
      <c r="Q213" s="182">
        <v>0</v>
      </c>
      <c r="R213" s="182">
        <f t="shared" si="22"/>
        <v>0</v>
      </c>
      <c r="S213" s="182">
        <v>0</v>
      </c>
      <c r="T213" s="183">
        <f t="shared" si="23"/>
        <v>0</v>
      </c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R213" s="184" t="s">
        <v>144</v>
      </c>
      <c r="AT213" s="184" t="s">
        <v>140</v>
      </c>
      <c r="AU213" s="184" t="s">
        <v>145</v>
      </c>
      <c r="AY213" s="15" t="s">
        <v>131</v>
      </c>
      <c r="BE213" s="185">
        <f t="shared" si="24"/>
        <v>0</v>
      </c>
      <c r="BF213" s="185">
        <f t="shared" si="25"/>
        <v>0</v>
      </c>
      <c r="BG213" s="185">
        <f t="shared" si="26"/>
        <v>0</v>
      </c>
      <c r="BH213" s="185">
        <f t="shared" si="27"/>
        <v>0</v>
      </c>
      <c r="BI213" s="185">
        <f t="shared" si="28"/>
        <v>0</v>
      </c>
      <c r="BJ213" s="15" t="s">
        <v>130</v>
      </c>
      <c r="BK213" s="185">
        <f t="shared" si="29"/>
        <v>0</v>
      </c>
      <c r="BL213" s="15" t="s">
        <v>144</v>
      </c>
      <c r="BM213" s="184" t="s">
        <v>310</v>
      </c>
    </row>
    <row r="214" spans="2:63" s="12" customFormat="1" ht="22.9" customHeight="1">
      <c r="B214" s="149"/>
      <c r="D214" s="150" t="s">
        <v>77</v>
      </c>
      <c r="E214" s="159" t="s">
        <v>311</v>
      </c>
      <c r="F214" s="159" t="s">
        <v>312</v>
      </c>
      <c r="I214" s="152"/>
      <c r="J214" s="160">
        <f>BK214</f>
        <v>0</v>
      </c>
      <c r="L214" s="149"/>
      <c r="M214" s="153"/>
      <c r="N214" s="154"/>
      <c r="O214" s="154"/>
      <c r="P214" s="155">
        <f>P215+P236+P257</f>
        <v>0</v>
      </c>
      <c r="Q214" s="154"/>
      <c r="R214" s="155">
        <f>R215+R236+R257</f>
        <v>0.15065499999999998</v>
      </c>
      <c r="S214" s="154"/>
      <c r="T214" s="156">
        <f>T215+T236+T257</f>
        <v>0.679555</v>
      </c>
      <c r="AR214" s="150" t="s">
        <v>130</v>
      </c>
      <c r="AT214" s="157" t="s">
        <v>77</v>
      </c>
      <c r="AU214" s="157" t="s">
        <v>21</v>
      </c>
      <c r="AY214" s="150" t="s">
        <v>131</v>
      </c>
      <c r="BK214" s="158">
        <f>BK215+BK236+BK257</f>
        <v>0</v>
      </c>
    </row>
    <row r="215" spans="2:63" s="12" customFormat="1" ht="20.85" customHeight="1">
      <c r="B215" s="149"/>
      <c r="D215" s="150" t="s">
        <v>77</v>
      </c>
      <c r="E215" s="159" t="s">
        <v>313</v>
      </c>
      <c r="F215" s="159" t="s">
        <v>314</v>
      </c>
      <c r="I215" s="152"/>
      <c r="J215" s="160">
        <f>BK215</f>
        <v>0</v>
      </c>
      <c r="L215" s="149"/>
      <c r="M215" s="153"/>
      <c r="N215" s="154"/>
      <c r="O215" s="154"/>
      <c r="P215" s="155">
        <f>P216+P220</f>
        <v>0</v>
      </c>
      <c r="Q215" s="154"/>
      <c r="R215" s="155">
        <f>R216+R220</f>
        <v>0.044625</v>
      </c>
      <c r="S215" s="154"/>
      <c r="T215" s="156">
        <f>T216+T220</f>
        <v>0.19281</v>
      </c>
      <c r="AR215" s="150" t="s">
        <v>130</v>
      </c>
      <c r="AT215" s="157" t="s">
        <v>77</v>
      </c>
      <c r="AU215" s="157" t="s">
        <v>130</v>
      </c>
      <c r="AY215" s="150" t="s">
        <v>131</v>
      </c>
      <c r="BK215" s="158">
        <f>BK216+BK220</f>
        <v>0</v>
      </c>
    </row>
    <row r="216" spans="2:63" s="13" customFormat="1" ht="20.85" customHeight="1">
      <c r="B216" s="161"/>
      <c r="D216" s="162" t="s">
        <v>77</v>
      </c>
      <c r="E216" s="162" t="s">
        <v>136</v>
      </c>
      <c r="F216" s="162" t="s">
        <v>137</v>
      </c>
      <c r="I216" s="163"/>
      <c r="J216" s="164">
        <f>BK216</f>
        <v>0</v>
      </c>
      <c r="L216" s="161"/>
      <c r="M216" s="165"/>
      <c r="N216" s="166"/>
      <c r="O216" s="166"/>
      <c r="P216" s="167">
        <f>SUM(P217:P219)</f>
        <v>0</v>
      </c>
      <c r="Q216" s="166"/>
      <c r="R216" s="167">
        <f>SUM(R217:R219)</f>
        <v>0.00231</v>
      </c>
      <c r="S216" s="166"/>
      <c r="T216" s="168">
        <f>SUM(T217:T219)</f>
        <v>0.17565</v>
      </c>
      <c r="AR216" s="162" t="s">
        <v>130</v>
      </c>
      <c r="AT216" s="169" t="s">
        <v>77</v>
      </c>
      <c r="AU216" s="169" t="s">
        <v>138</v>
      </c>
      <c r="AY216" s="162" t="s">
        <v>131</v>
      </c>
      <c r="BK216" s="170">
        <f>SUM(BK217:BK219)</f>
        <v>0</v>
      </c>
    </row>
    <row r="217" spans="1:65" s="2" customFormat="1" ht="21.75" customHeight="1">
      <c r="A217" s="30"/>
      <c r="B217" s="171"/>
      <c r="C217" s="172" t="s">
        <v>315</v>
      </c>
      <c r="D217" s="172" t="s">
        <v>140</v>
      </c>
      <c r="E217" s="173" t="s">
        <v>141</v>
      </c>
      <c r="F217" s="174" t="s">
        <v>142</v>
      </c>
      <c r="G217" s="175" t="s">
        <v>143</v>
      </c>
      <c r="H217" s="176">
        <v>3</v>
      </c>
      <c r="I217" s="177"/>
      <c r="J217" s="178">
        <f>ROUND(I217*H217,2)</f>
        <v>0</v>
      </c>
      <c r="K217" s="179"/>
      <c r="L217" s="31"/>
      <c r="M217" s="180" t="s">
        <v>1</v>
      </c>
      <c r="N217" s="181" t="s">
        <v>46</v>
      </c>
      <c r="O217" s="56"/>
      <c r="P217" s="182">
        <f>O217*H217</f>
        <v>0</v>
      </c>
      <c r="Q217" s="182">
        <v>0</v>
      </c>
      <c r="R217" s="182">
        <f>Q217*H217</f>
        <v>0</v>
      </c>
      <c r="S217" s="182">
        <v>0.0435</v>
      </c>
      <c r="T217" s="183">
        <f>S217*H217</f>
        <v>0.1305</v>
      </c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R217" s="184" t="s">
        <v>144</v>
      </c>
      <c r="AT217" s="184" t="s">
        <v>140</v>
      </c>
      <c r="AU217" s="184" t="s">
        <v>145</v>
      </c>
      <c r="AY217" s="15" t="s">
        <v>131</v>
      </c>
      <c r="BE217" s="185">
        <f>IF(N217="základní",J217,0)</f>
        <v>0</v>
      </c>
      <c r="BF217" s="185">
        <f>IF(N217="snížená",J217,0)</f>
        <v>0</v>
      </c>
      <c r="BG217" s="185">
        <f>IF(N217="zákl. přenesená",J217,0)</f>
        <v>0</v>
      </c>
      <c r="BH217" s="185">
        <f>IF(N217="sníž. přenesená",J217,0)</f>
        <v>0</v>
      </c>
      <c r="BI217" s="185">
        <f>IF(N217="nulová",J217,0)</f>
        <v>0</v>
      </c>
      <c r="BJ217" s="15" t="s">
        <v>130</v>
      </c>
      <c r="BK217" s="185">
        <f>ROUND(I217*H217,2)</f>
        <v>0</v>
      </c>
      <c r="BL217" s="15" t="s">
        <v>144</v>
      </c>
      <c r="BM217" s="184" t="s">
        <v>316</v>
      </c>
    </row>
    <row r="218" spans="1:65" s="2" customFormat="1" ht="21.75" customHeight="1">
      <c r="A218" s="30"/>
      <c r="B218" s="171"/>
      <c r="C218" s="172" t="s">
        <v>317</v>
      </c>
      <c r="D218" s="172" t="s">
        <v>140</v>
      </c>
      <c r="E218" s="173" t="s">
        <v>148</v>
      </c>
      <c r="F218" s="174" t="s">
        <v>149</v>
      </c>
      <c r="G218" s="175" t="s">
        <v>150</v>
      </c>
      <c r="H218" s="176">
        <v>20</v>
      </c>
      <c r="I218" s="177"/>
      <c r="J218" s="178">
        <f>ROUND(I218*H218,2)</f>
        <v>0</v>
      </c>
      <c r="K218" s="179"/>
      <c r="L218" s="31"/>
      <c r="M218" s="180" t="s">
        <v>1</v>
      </c>
      <c r="N218" s="181" t="s">
        <v>46</v>
      </c>
      <c r="O218" s="56"/>
      <c r="P218" s="182">
        <f>O218*H218</f>
        <v>0</v>
      </c>
      <c r="Q218" s="182">
        <v>0.00011</v>
      </c>
      <c r="R218" s="182">
        <f>Q218*H218</f>
        <v>0.0022</v>
      </c>
      <c r="S218" s="182">
        <v>0.00215</v>
      </c>
      <c r="T218" s="183">
        <f>S218*H218</f>
        <v>0.043</v>
      </c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R218" s="184" t="s">
        <v>144</v>
      </c>
      <c r="AT218" s="184" t="s">
        <v>140</v>
      </c>
      <c r="AU218" s="184" t="s">
        <v>145</v>
      </c>
      <c r="AY218" s="15" t="s">
        <v>131</v>
      </c>
      <c r="BE218" s="185">
        <f>IF(N218="základní",J218,0)</f>
        <v>0</v>
      </c>
      <c r="BF218" s="185">
        <f>IF(N218="snížená",J218,0)</f>
        <v>0</v>
      </c>
      <c r="BG218" s="185">
        <f>IF(N218="zákl. přenesená",J218,0)</f>
        <v>0</v>
      </c>
      <c r="BH218" s="185">
        <f>IF(N218="sníž. přenesená",J218,0)</f>
        <v>0</v>
      </c>
      <c r="BI218" s="185">
        <f>IF(N218="nulová",J218,0)</f>
        <v>0</v>
      </c>
      <c r="BJ218" s="15" t="s">
        <v>130</v>
      </c>
      <c r="BK218" s="185">
        <f>ROUND(I218*H218,2)</f>
        <v>0</v>
      </c>
      <c r="BL218" s="15" t="s">
        <v>144</v>
      </c>
      <c r="BM218" s="184" t="s">
        <v>318</v>
      </c>
    </row>
    <row r="219" spans="1:65" s="2" customFormat="1" ht="16.5" customHeight="1">
      <c r="A219" s="30"/>
      <c r="B219" s="171"/>
      <c r="C219" s="172" t="s">
        <v>319</v>
      </c>
      <c r="D219" s="172" t="s">
        <v>140</v>
      </c>
      <c r="E219" s="173" t="s">
        <v>241</v>
      </c>
      <c r="F219" s="174" t="s">
        <v>154</v>
      </c>
      <c r="G219" s="175" t="s">
        <v>155</v>
      </c>
      <c r="H219" s="176">
        <v>1</v>
      </c>
      <c r="I219" s="177"/>
      <c r="J219" s="178">
        <f>ROUND(I219*H219,2)</f>
        <v>0</v>
      </c>
      <c r="K219" s="179"/>
      <c r="L219" s="31"/>
      <c r="M219" s="180" t="s">
        <v>1</v>
      </c>
      <c r="N219" s="181" t="s">
        <v>46</v>
      </c>
      <c r="O219" s="56"/>
      <c r="P219" s="182">
        <f>O219*H219</f>
        <v>0</v>
      </c>
      <c r="Q219" s="182">
        <v>0.00011</v>
      </c>
      <c r="R219" s="182">
        <f>Q219*H219</f>
        <v>0.00011</v>
      </c>
      <c r="S219" s="182">
        <v>0.00215</v>
      </c>
      <c r="T219" s="183">
        <f>S219*H219</f>
        <v>0.00215</v>
      </c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R219" s="184" t="s">
        <v>144</v>
      </c>
      <c r="AT219" s="184" t="s">
        <v>140</v>
      </c>
      <c r="AU219" s="184" t="s">
        <v>145</v>
      </c>
      <c r="AY219" s="15" t="s">
        <v>131</v>
      </c>
      <c r="BE219" s="185">
        <f>IF(N219="základní",J219,0)</f>
        <v>0</v>
      </c>
      <c r="BF219" s="185">
        <f>IF(N219="snížená",J219,0)</f>
        <v>0</v>
      </c>
      <c r="BG219" s="185">
        <f>IF(N219="zákl. přenesená",J219,0)</f>
        <v>0</v>
      </c>
      <c r="BH219" s="185">
        <f>IF(N219="sníž. přenesená",J219,0)</f>
        <v>0</v>
      </c>
      <c r="BI219" s="185">
        <f>IF(N219="nulová",J219,0)</f>
        <v>0</v>
      </c>
      <c r="BJ219" s="15" t="s">
        <v>130</v>
      </c>
      <c r="BK219" s="185">
        <f>ROUND(I219*H219,2)</f>
        <v>0</v>
      </c>
      <c r="BL219" s="15" t="s">
        <v>144</v>
      </c>
      <c r="BM219" s="184" t="s">
        <v>320</v>
      </c>
    </row>
    <row r="220" spans="2:63" s="13" customFormat="1" ht="20.85" customHeight="1">
      <c r="B220" s="161"/>
      <c r="D220" s="162" t="s">
        <v>77</v>
      </c>
      <c r="E220" s="162" t="s">
        <v>157</v>
      </c>
      <c r="F220" s="162" t="s">
        <v>158</v>
      </c>
      <c r="I220" s="163"/>
      <c r="J220" s="164">
        <f>BK220</f>
        <v>0</v>
      </c>
      <c r="L220" s="161"/>
      <c r="M220" s="165"/>
      <c r="N220" s="166"/>
      <c r="O220" s="166"/>
      <c r="P220" s="167">
        <f>SUM(P221:P235)</f>
        <v>0</v>
      </c>
      <c r="Q220" s="166"/>
      <c r="R220" s="167">
        <f>SUM(R221:R235)</f>
        <v>0.042315</v>
      </c>
      <c r="S220" s="166"/>
      <c r="T220" s="168">
        <f>SUM(T221:T235)</f>
        <v>0.01716</v>
      </c>
      <c r="AR220" s="162" t="s">
        <v>130</v>
      </c>
      <c r="AT220" s="169" t="s">
        <v>77</v>
      </c>
      <c r="AU220" s="169" t="s">
        <v>138</v>
      </c>
      <c r="AY220" s="162" t="s">
        <v>131</v>
      </c>
      <c r="BK220" s="170">
        <f>SUM(BK221:BK235)</f>
        <v>0</v>
      </c>
    </row>
    <row r="221" spans="1:65" s="2" customFormat="1" ht="21.75" customHeight="1">
      <c r="A221" s="30"/>
      <c r="B221" s="171"/>
      <c r="C221" s="172" t="s">
        <v>321</v>
      </c>
      <c r="D221" s="172" t="s">
        <v>140</v>
      </c>
      <c r="E221" s="173" t="s">
        <v>160</v>
      </c>
      <c r="F221" s="174" t="s">
        <v>161</v>
      </c>
      <c r="G221" s="175" t="s">
        <v>143</v>
      </c>
      <c r="H221" s="176">
        <v>1</v>
      </c>
      <c r="I221" s="177"/>
      <c r="J221" s="178">
        <f aca="true" t="shared" si="30" ref="J221:J235">ROUND(I221*H221,2)</f>
        <v>0</v>
      </c>
      <c r="K221" s="179"/>
      <c r="L221" s="31"/>
      <c r="M221" s="180" t="s">
        <v>1</v>
      </c>
      <c r="N221" s="181" t="s">
        <v>46</v>
      </c>
      <c r="O221" s="56"/>
      <c r="P221" s="182">
        <f aca="true" t="shared" si="31" ref="P221:P235">O221*H221</f>
        <v>0</v>
      </c>
      <c r="Q221" s="182">
        <v>0.00261</v>
      </c>
      <c r="R221" s="182">
        <f aca="true" t="shared" si="32" ref="R221:R235">Q221*H221</f>
        <v>0.00261</v>
      </c>
      <c r="S221" s="182">
        <v>0</v>
      </c>
      <c r="T221" s="183">
        <f aca="true" t="shared" si="33" ref="T221:T235">S221*H221</f>
        <v>0</v>
      </c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R221" s="184" t="s">
        <v>144</v>
      </c>
      <c r="AT221" s="184" t="s">
        <v>140</v>
      </c>
      <c r="AU221" s="184" t="s">
        <v>145</v>
      </c>
      <c r="AY221" s="15" t="s">
        <v>131</v>
      </c>
      <c r="BE221" s="185">
        <f aca="true" t="shared" si="34" ref="BE221:BE235">IF(N221="základní",J221,0)</f>
        <v>0</v>
      </c>
      <c r="BF221" s="185">
        <f aca="true" t="shared" si="35" ref="BF221:BF235">IF(N221="snížená",J221,0)</f>
        <v>0</v>
      </c>
      <c r="BG221" s="185">
        <f aca="true" t="shared" si="36" ref="BG221:BG235">IF(N221="zákl. přenesená",J221,0)</f>
        <v>0</v>
      </c>
      <c r="BH221" s="185">
        <f aca="true" t="shared" si="37" ref="BH221:BH235">IF(N221="sníž. přenesená",J221,0)</f>
        <v>0</v>
      </c>
      <c r="BI221" s="185">
        <f aca="true" t="shared" si="38" ref="BI221:BI235">IF(N221="nulová",J221,0)</f>
        <v>0</v>
      </c>
      <c r="BJ221" s="15" t="s">
        <v>130</v>
      </c>
      <c r="BK221" s="185">
        <f aca="true" t="shared" si="39" ref="BK221:BK235">ROUND(I221*H221,2)</f>
        <v>0</v>
      </c>
      <c r="BL221" s="15" t="s">
        <v>144</v>
      </c>
      <c r="BM221" s="184" t="s">
        <v>322</v>
      </c>
    </row>
    <row r="222" spans="1:65" s="2" customFormat="1" ht="21.75" customHeight="1">
      <c r="A222" s="30"/>
      <c r="B222" s="171"/>
      <c r="C222" s="186" t="s">
        <v>323</v>
      </c>
      <c r="D222" s="186" t="s">
        <v>164</v>
      </c>
      <c r="E222" s="187" t="s">
        <v>165</v>
      </c>
      <c r="F222" s="188" t="s">
        <v>166</v>
      </c>
      <c r="G222" s="189" t="s">
        <v>167</v>
      </c>
      <c r="H222" s="190">
        <v>1</v>
      </c>
      <c r="I222" s="191"/>
      <c r="J222" s="192">
        <f t="shared" si="30"/>
        <v>0</v>
      </c>
      <c r="K222" s="193"/>
      <c r="L222" s="194"/>
      <c r="M222" s="195" t="s">
        <v>1</v>
      </c>
      <c r="N222" s="196" t="s">
        <v>46</v>
      </c>
      <c r="O222" s="56"/>
      <c r="P222" s="182">
        <f t="shared" si="31"/>
        <v>0</v>
      </c>
      <c r="Q222" s="182">
        <v>0.028</v>
      </c>
      <c r="R222" s="182">
        <f t="shared" si="32"/>
        <v>0.028</v>
      </c>
      <c r="S222" s="182">
        <v>0</v>
      </c>
      <c r="T222" s="183">
        <f t="shared" si="33"/>
        <v>0</v>
      </c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R222" s="184" t="s">
        <v>168</v>
      </c>
      <c r="AT222" s="184" t="s">
        <v>164</v>
      </c>
      <c r="AU222" s="184" t="s">
        <v>145</v>
      </c>
      <c r="AY222" s="15" t="s">
        <v>131</v>
      </c>
      <c r="BE222" s="185">
        <f t="shared" si="34"/>
        <v>0</v>
      </c>
      <c r="BF222" s="185">
        <f t="shared" si="35"/>
        <v>0</v>
      </c>
      <c r="BG222" s="185">
        <f t="shared" si="36"/>
        <v>0</v>
      </c>
      <c r="BH222" s="185">
        <f t="shared" si="37"/>
        <v>0</v>
      </c>
      <c r="BI222" s="185">
        <f t="shared" si="38"/>
        <v>0</v>
      </c>
      <c r="BJ222" s="15" t="s">
        <v>130</v>
      </c>
      <c r="BK222" s="185">
        <f t="shared" si="39"/>
        <v>0</v>
      </c>
      <c r="BL222" s="15" t="s">
        <v>144</v>
      </c>
      <c r="BM222" s="184" t="s">
        <v>324</v>
      </c>
    </row>
    <row r="223" spans="1:65" s="2" customFormat="1" ht="16.5" customHeight="1">
      <c r="A223" s="30"/>
      <c r="B223" s="171"/>
      <c r="C223" s="172" t="s">
        <v>325</v>
      </c>
      <c r="D223" s="172" t="s">
        <v>140</v>
      </c>
      <c r="E223" s="173" t="s">
        <v>171</v>
      </c>
      <c r="F223" s="174" t="s">
        <v>172</v>
      </c>
      <c r="G223" s="175" t="s">
        <v>167</v>
      </c>
      <c r="H223" s="176">
        <v>1</v>
      </c>
      <c r="I223" s="177"/>
      <c r="J223" s="178">
        <f t="shared" si="30"/>
        <v>0</v>
      </c>
      <c r="K223" s="179"/>
      <c r="L223" s="31"/>
      <c r="M223" s="180" t="s">
        <v>1</v>
      </c>
      <c r="N223" s="181" t="s">
        <v>46</v>
      </c>
      <c r="O223" s="56"/>
      <c r="P223" s="182">
        <f t="shared" si="31"/>
        <v>0</v>
      </c>
      <c r="Q223" s="182">
        <v>0</v>
      </c>
      <c r="R223" s="182">
        <f t="shared" si="32"/>
        <v>0</v>
      </c>
      <c r="S223" s="182">
        <v>0</v>
      </c>
      <c r="T223" s="183">
        <f t="shared" si="33"/>
        <v>0</v>
      </c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R223" s="184" t="s">
        <v>144</v>
      </c>
      <c r="AT223" s="184" t="s">
        <v>140</v>
      </c>
      <c r="AU223" s="184" t="s">
        <v>145</v>
      </c>
      <c r="AY223" s="15" t="s">
        <v>131</v>
      </c>
      <c r="BE223" s="185">
        <f t="shared" si="34"/>
        <v>0</v>
      </c>
      <c r="BF223" s="185">
        <f t="shared" si="35"/>
        <v>0</v>
      </c>
      <c r="BG223" s="185">
        <f t="shared" si="36"/>
        <v>0</v>
      </c>
      <c r="BH223" s="185">
        <f t="shared" si="37"/>
        <v>0</v>
      </c>
      <c r="BI223" s="185">
        <f t="shared" si="38"/>
        <v>0</v>
      </c>
      <c r="BJ223" s="15" t="s">
        <v>130</v>
      </c>
      <c r="BK223" s="185">
        <f t="shared" si="39"/>
        <v>0</v>
      </c>
      <c r="BL223" s="15" t="s">
        <v>144</v>
      </c>
      <c r="BM223" s="184" t="s">
        <v>326</v>
      </c>
    </row>
    <row r="224" spans="1:65" s="2" customFormat="1" ht="33" customHeight="1">
      <c r="A224" s="30"/>
      <c r="B224" s="171"/>
      <c r="C224" s="172" t="s">
        <v>327</v>
      </c>
      <c r="D224" s="172" t="s">
        <v>140</v>
      </c>
      <c r="E224" s="173" t="s">
        <v>176</v>
      </c>
      <c r="F224" s="174" t="s">
        <v>177</v>
      </c>
      <c r="G224" s="175" t="s">
        <v>143</v>
      </c>
      <c r="H224" s="176">
        <v>1</v>
      </c>
      <c r="I224" s="177"/>
      <c r="J224" s="178">
        <f t="shared" si="30"/>
        <v>0</v>
      </c>
      <c r="K224" s="179"/>
      <c r="L224" s="31"/>
      <c r="M224" s="180" t="s">
        <v>1</v>
      </c>
      <c r="N224" s="181" t="s">
        <v>46</v>
      </c>
      <c r="O224" s="56"/>
      <c r="P224" s="182">
        <f t="shared" si="31"/>
        <v>0</v>
      </c>
      <c r="Q224" s="182">
        <v>0.00152</v>
      </c>
      <c r="R224" s="182">
        <f t="shared" si="32"/>
        <v>0.00152</v>
      </c>
      <c r="S224" s="182">
        <v>0</v>
      </c>
      <c r="T224" s="183">
        <f t="shared" si="33"/>
        <v>0</v>
      </c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R224" s="184" t="s">
        <v>144</v>
      </c>
      <c r="AT224" s="184" t="s">
        <v>140</v>
      </c>
      <c r="AU224" s="184" t="s">
        <v>145</v>
      </c>
      <c r="AY224" s="15" t="s">
        <v>131</v>
      </c>
      <c r="BE224" s="185">
        <f t="shared" si="34"/>
        <v>0</v>
      </c>
      <c r="BF224" s="185">
        <f t="shared" si="35"/>
        <v>0</v>
      </c>
      <c r="BG224" s="185">
        <f t="shared" si="36"/>
        <v>0</v>
      </c>
      <c r="BH224" s="185">
        <f t="shared" si="37"/>
        <v>0</v>
      </c>
      <c r="BI224" s="185">
        <f t="shared" si="38"/>
        <v>0</v>
      </c>
      <c r="BJ224" s="15" t="s">
        <v>130</v>
      </c>
      <c r="BK224" s="185">
        <f t="shared" si="39"/>
        <v>0</v>
      </c>
      <c r="BL224" s="15" t="s">
        <v>144</v>
      </c>
      <c r="BM224" s="184" t="s">
        <v>328</v>
      </c>
    </row>
    <row r="225" spans="1:65" s="2" customFormat="1" ht="44.25" customHeight="1">
      <c r="A225" s="30"/>
      <c r="B225" s="171"/>
      <c r="C225" s="172" t="s">
        <v>329</v>
      </c>
      <c r="D225" s="172" t="s">
        <v>140</v>
      </c>
      <c r="E225" s="173" t="s">
        <v>330</v>
      </c>
      <c r="F225" s="174" t="s">
        <v>331</v>
      </c>
      <c r="G225" s="175" t="s">
        <v>143</v>
      </c>
      <c r="H225" s="176">
        <v>1</v>
      </c>
      <c r="I225" s="177"/>
      <c r="J225" s="178">
        <f t="shared" si="30"/>
        <v>0</v>
      </c>
      <c r="K225" s="179"/>
      <c r="L225" s="31"/>
      <c r="M225" s="180" t="s">
        <v>1</v>
      </c>
      <c r="N225" s="181" t="s">
        <v>46</v>
      </c>
      <c r="O225" s="56"/>
      <c r="P225" s="182">
        <f t="shared" si="31"/>
        <v>0</v>
      </c>
      <c r="Q225" s="182">
        <v>0.00152</v>
      </c>
      <c r="R225" s="182">
        <f t="shared" si="32"/>
        <v>0.00152</v>
      </c>
      <c r="S225" s="182">
        <v>0</v>
      </c>
      <c r="T225" s="183">
        <f t="shared" si="33"/>
        <v>0</v>
      </c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R225" s="184" t="s">
        <v>144</v>
      </c>
      <c r="AT225" s="184" t="s">
        <v>140</v>
      </c>
      <c r="AU225" s="184" t="s">
        <v>145</v>
      </c>
      <c r="AY225" s="15" t="s">
        <v>131</v>
      </c>
      <c r="BE225" s="185">
        <f t="shared" si="34"/>
        <v>0</v>
      </c>
      <c r="BF225" s="185">
        <f t="shared" si="35"/>
        <v>0</v>
      </c>
      <c r="BG225" s="185">
        <f t="shared" si="36"/>
        <v>0</v>
      </c>
      <c r="BH225" s="185">
        <f t="shared" si="37"/>
        <v>0</v>
      </c>
      <c r="BI225" s="185">
        <f t="shared" si="38"/>
        <v>0</v>
      </c>
      <c r="BJ225" s="15" t="s">
        <v>130</v>
      </c>
      <c r="BK225" s="185">
        <f t="shared" si="39"/>
        <v>0</v>
      </c>
      <c r="BL225" s="15" t="s">
        <v>144</v>
      </c>
      <c r="BM225" s="184" t="s">
        <v>332</v>
      </c>
    </row>
    <row r="226" spans="1:65" s="2" customFormat="1" ht="21.75" customHeight="1">
      <c r="A226" s="30"/>
      <c r="B226" s="171"/>
      <c r="C226" s="172" t="s">
        <v>333</v>
      </c>
      <c r="D226" s="172" t="s">
        <v>140</v>
      </c>
      <c r="E226" s="173" t="s">
        <v>184</v>
      </c>
      <c r="F226" s="174" t="s">
        <v>185</v>
      </c>
      <c r="G226" s="175" t="s">
        <v>150</v>
      </c>
      <c r="H226" s="176">
        <v>7.5</v>
      </c>
      <c r="I226" s="177"/>
      <c r="J226" s="178">
        <f t="shared" si="30"/>
        <v>0</v>
      </c>
      <c r="K226" s="179"/>
      <c r="L226" s="31"/>
      <c r="M226" s="180" t="s">
        <v>1</v>
      </c>
      <c r="N226" s="181" t="s">
        <v>46</v>
      </c>
      <c r="O226" s="56"/>
      <c r="P226" s="182">
        <f t="shared" si="31"/>
        <v>0</v>
      </c>
      <c r="Q226" s="182">
        <v>0.00099</v>
      </c>
      <c r="R226" s="182">
        <f t="shared" si="32"/>
        <v>0.007425</v>
      </c>
      <c r="S226" s="182">
        <v>0</v>
      </c>
      <c r="T226" s="183">
        <f t="shared" si="33"/>
        <v>0</v>
      </c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R226" s="184" t="s">
        <v>144</v>
      </c>
      <c r="AT226" s="184" t="s">
        <v>140</v>
      </c>
      <c r="AU226" s="184" t="s">
        <v>145</v>
      </c>
      <c r="AY226" s="15" t="s">
        <v>131</v>
      </c>
      <c r="BE226" s="185">
        <f t="shared" si="34"/>
        <v>0</v>
      </c>
      <c r="BF226" s="185">
        <f t="shared" si="35"/>
        <v>0</v>
      </c>
      <c r="BG226" s="185">
        <f t="shared" si="36"/>
        <v>0</v>
      </c>
      <c r="BH226" s="185">
        <f t="shared" si="37"/>
        <v>0</v>
      </c>
      <c r="BI226" s="185">
        <f t="shared" si="38"/>
        <v>0</v>
      </c>
      <c r="BJ226" s="15" t="s">
        <v>130</v>
      </c>
      <c r="BK226" s="185">
        <f t="shared" si="39"/>
        <v>0</v>
      </c>
      <c r="BL226" s="15" t="s">
        <v>144</v>
      </c>
      <c r="BM226" s="184" t="s">
        <v>334</v>
      </c>
    </row>
    <row r="227" spans="1:65" s="2" customFormat="1" ht="16.5" customHeight="1">
      <c r="A227" s="30"/>
      <c r="B227" s="171"/>
      <c r="C227" s="172" t="s">
        <v>335</v>
      </c>
      <c r="D227" s="172" t="s">
        <v>140</v>
      </c>
      <c r="E227" s="173" t="s">
        <v>188</v>
      </c>
      <c r="F227" s="174" t="s">
        <v>189</v>
      </c>
      <c r="G227" s="175" t="s">
        <v>150</v>
      </c>
      <c r="H227" s="176">
        <v>7.5</v>
      </c>
      <c r="I227" s="177"/>
      <c r="J227" s="178">
        <f t="shared" si="30"/>
        <v>0</v>
      </c>
      <c r="K227" s="179"/>
      <c r="L227" s="31"/>
      <c r="M227" s="180" t="s">
        <v>1</v>
      </c>
      <c r="N227" s="181" t="s">
        <v>46</v>
      </c>
      <c r="O227" s="56"/>
      <c r="P227" s="182">
        <f t="shared" si="31"/>
        <v>0</v>
      </c>
      <c r="Q227" s="182">
        <v>0</v>
      </c>
      <c r="R227" s="182">
        <f t="shared" si="32"/>
        <v>0</v>
      </c>
      <c r="S227" s="182">
        <v>0</v>
      </c>
      <c r="T227" s="183">
        <f t="shared" si="33"/>
        <v>0</v>
      </c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R227" s="184" t="s">
        <v>144</v>
      </c>
      <c r="AT227" s="184" t="s">
        <v>140</v>
      </c>
      <c r="AU227" s="184" t="s">
        <v>145</v>
      </c>
      <c r="AY227" s="15" t="s">
        <v>131</v>
      </c>
      <c r="BE227" s="185">
        <f t="shared" si="34"/>
        <v>0</v>
      </c>
      <c r="BF227" s="185">
        <f t="shared" si="35"/>
        <v>0</v>
      </c>
      <c r="BG227" s="185">
        <f t="shared" si="36"/>
        <v>0</v>
      </c>
      <c r="BH227" s="185">
        <f t="shared" si="37"/>
        <v>0</v>
      </c>
      <c r="BI227" s="185">
        <f t="shared" si="38"/>
        <v>0</v>
      </c>
      <c r="BJ227" s="15" t="s">
        <v>130</v>
      </c>
      <c r="BK227" s="185">
        <f t="shared" si="39"/>
        <v>0</v>
      </c>
      <c r="BL227" s="15" t="s">
        <v>144</v>
      </c>
      <c r="BM227" s="184" t="s">
        <v>336</v>
      </c>
    </row>
    <row r="228" spans="1:65" s="2" customFormat="1" ht="21.75" customHeight="1">
      <c r="A228" s="30"/>
      <c r="B228" s="171"/>
      <c r="C228" s="172" t="s">
        <v>337</v>
      </c>
      <c r="D228" s="172" t="s">
        <v>140</v>
      </c>
      <c r="E228" s="173" t="s">
        <v>192</v>
      </c>
      <c r="F228" s="174" t="s">
        <v>193</v>
      </c>
      <c r="G228" s="175" t="s">
        <v>167</v>
      </c>
      <c r="H228" s="176">
        <v>1</v>
      </c>
      <c r="I228" s="177"/>
      <c r="J228" s="178">
        <f t="shared" si="30"/>
        <v>0</v>
      </c>
      <c r="K228" s="179"/>
      <c r="L228" s="31"/>
      <c r="M228" s="180" t="s">
        <v>1</v>
      </c>
      <c r="N228" s="181" t="s">
        <v>46</v>
      </c>
      <c r="O228" s="56"/>
      <c r="P228" s="182">
        <f t="shared" si="31"/>
        <v>0</v>
      </c>
      <c r="Q228" s="182">
        <v>0</v>
      </c>
      <c r="R228" s="182">
        <f t="shared" si="32"/>
        <v>0</v>
      </c>
      <c r="S228" s="182">
        <v>0</v>
      </c>
      <c r="T228" s="183">
        <f t="shared" si="33"/>
        <v>0</v>
      </c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R228" s="184" t="s">
        <v>144</v>
      </c>
      <c r="AT228" s="184" t="s">
        <v>140</v>
      </c>
      <c r="AU228" s="184" t="s">
        <v>145</v>
      </c>
      <c r="AY228" s="15" t="s">
        <v>131</v>
      </c>
      <c r="BE228" s="185">
        <f t="shared" si="34"/>
        <v>0</v>
      </c>
      <c r="BF228" s="185">
        <f t="shared" si="35"/>
        <v>0</v>
      </c>
      <c r="BG228" s="185">
        <f t="shared" si="36"/>
        <v>0</v>
      </c>
      <c r="BH228" s="185">
        <f t="shared" si="37"/>
        <v>0</v>
      </c>
      <c r="BI228" s="185">
        <f t="shared" si="38"/>
        <v>0</v>
      </c>
      <c r="BJ228" s="15" t="s">
        <v>130</v>
      </c>
      <c r="BK228" s="185">
        <f t="shared" si="39"/>
        <v>0</v>
      </c>
      <c r="BL228" s="15" t="s">
        <v>144</v>
      </c>
      <c r="BM228" s="184" t="s">
        <v>338</v>
      </c>
    </row>
    <row r="229" spans="1:65" s="2" customFormat="1" ht="21.75" customHeight="1">
      <c r="A229" s="30"/>
      <c r="B229" s="171"/>
      <c r="C229" s="186" t="s">
        <v>339</v>
      </c>
      <c r="D229" s="186" t="s">
        <v>164</v>
      </c>
      <c r="E229" s="187" t="s">
        <v>196</v>
      </c>
      <c r="F229" s="188" t="s">
        <v>197</v>
      </c>
      <c r="G229" s="189" t="s">
        <v>167</v>
      </c>
      <c r="H229" s="190">
        <v>1</v>
      </c>
      <c r="I229" s="191"/>
      <c r="J229" s="192">
        <f t="shared" si="30"/>
        <v>0</v>
      </c>
      <c r="K229" s="193"/>
      <c r="L229" s="194"/>
      <c r="M229" s="195" t="s">
        <v>1</v>
      </c>
      <c r="N229" s="196" t="s">
        <v>46</v>
      </c>
      <c r="O229" s="56"/>
      <c r="P229" s="182">
        <f t="shared" si="31"/>
        <v>0</v>
      </c>
      <c r="Q229" s="182">
        <v>0.00038</v>
      </c>
      <c r="R229" s="182">
        <f t="shared" si="32"/>
        <v>0.00038</v>
      </c>
      <c r="S229" s="182">
        <v>0</v>
      </c>
      <c r="T229" s="183">
        <f t="shared" si="33"/>
        <v>0</v>
      </c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R229" s="184" t="s">
        <v>168</v>
      </c>
      <c r="AT229" s="184" t="s">
        <v>164</v>
      </c>
      <c r="AU229" s="184" t="s">
        <v>145</v>
      </c>
      <c r="AY229" s="15" t="s">
        <v>131</v>
      </c>
      <c r="BE229" s="185">
        <f t="shared" si="34"/>
        <v>0</v>
      </c>
      <c r="BF229" s="185">
        <f t="shared" si="35"/>
        <v>0</v>
      </c>
      <c r="BG229" s="185">
        <f t="shared" si="36"/>
        <v>0</v>
      </c>
      <c r="BH229" s="185">
        <f t="shared" si="37"/>
        <v>0</v>
      </c>
      <c r="BI229" s="185">
        <f t="shared" si="38"/>
        <v>0</v>
      </c>
      <c r="BJ229" s="15" t="s">
        <v>130</v>
      </c>
      <c r="BK229" s="185">
        <f t="shared" si="39"/>
        <v>0</v>
      </c>
      <c r="BL229" s="15" t="s">
        <v>144</v>
      </c>
      <c r="BM229" s="184" t="s">
        <v>340</v>
      </c>
    </row>
    <row r="230" spans="1:65" s="2" customFormat="1" ht="16.5" customHeight="1">
      <c r="A230" s="30"/>
      <c r="B230" s="171"/>
      <c r="C230" s="172" t="s">
        <v>341</v>
      </c>
      <c r="D230" s="172" t="s">
        <v>140</v>
      </c>
      <c r="E230" s="173" t="s">
        <v>208</v>
      </c>
      <c r="F230" s="174" t="s">
        <v>209</v>
      </c>
      <c r="G230" s="175" t="s">
        <v>143</v>
      </c>
      <c r="H230" s="176">
        <v>1</v>
      </c>
      <c r="I230" s="177"/>
      <c r="J230" s="178">
        <f t="shared" si="30"/>
        <v>0</v>
      </c>
      <c r="K230" s="179"/>
      <c r="L230" s="31"/>
      <c r="M230" s="180" t="s">
        <v>1</v>
      </c>
      <c r="N230" s="181" t="s">
        <v>46</v>
      </c>
      <c r="O230" s="56"/>
      <c r="P230" s="182">
        <f t="shared" si="31"/>
        <v>0</v>
      </c>
      <c r="Q230" s="182">
        <v>0.00068</v>
      </c>
      <c r="R230" s="182">
        <f t="shared" si="32"/>
        <v>0.00068</v>
      </c>
      <c r="S230" s="182">
        <v>0</v>
      </c>
      <c r="T230" s="183">
        <f t="shared" si="33"/>
        <v>0</v>
      </c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R230" s="184" t="s">
        <v>144</v>
      </c>
      <c r="AT230" s="184" t="s">
        <v>140</v>
      </c>
      <c r="AU230" s="184" t="s">
        <v>145</v>
      </c>
      <c r="AY230" s="15" t="s">
        <v>131</v>
      </c>
      <c r="BE230" s="185">
        <f t="shared" si="34"/>
        <v>0</v>
      </c>
      <c r="BF230" s="185">
        <f t="shared" si="35"/>
        <v>0</v>
      </c>
      <c r="BG230" s="185">
        <f t="shared" si="36"/>
        <v>0</v>
      </c>
      <c r="BH230" s="185">
        <f t="shared" si="37"/>
        <v>0</v>
      </c>
      <c r="BI230" s="185">
        <f t="shared" si="38"/>
        <v>0</v>
      </c>
      <c r="BJ230" s="15" t="s">
        <v>130</v>
      </c>
      <c r="BK230" s="185">
        <f t="shared" si="39"/>
        <v>0</v>
      </c>
      <c r="BL230" s="15" t="s">
        <v>144</v>
      </c>
      <c r="BM230" s="184" t="s">
        <v>342</v>
      </c>
    </row>
    <row r="231" spans="1:65" s="2" customFormat="1" ht="21.75" customHeight="1">
      <c r="A231" s="30"/>
      <c r="B231" s="171"/>
      <c r="C231" s="172" t="s">
        <v>343</v>
      </c>
      <c r="D231" s="172" t="s">
        <v>140</v>
      </c>
      <c r="E231" s="173" t="s">
        <v>212</v>
      </c>
      <c r="F231" s="174" t="s">
        <v>213</v>
      </c>
      <c r="G231" s="175" t="s">
        <v>214</v>
      </c>
      <c r="H231" s="176">
        <v>0.2</v>
      </c>
      <c r="I231" s="177"/>
      <c r="J231" s="178">
        <f t="shared" si="30"/>
        <v>0</v>
      </c>
      <c r="K231" s="179"/>
      <c r="L231" s="31"/>
      <c r="M231" s="180" t="s">
        <v>1</v>
      </c>
      <c r="N231" s="181" t="s">
        <v>46</v>
      </c>
      <c r="O231" s="56"/>
      <c r="P231" s="182">
        <f t="shared" si="31"/>
        <v>0</v>
      </c>
      <c r="Q231" s="182">
        <v>0</v>
      </c>
      <c r="R231" s="182">
        <f t="shared" si="32"/>
        <v>0</v>
      </c>
      <c r="S231" s="182">
        <v>0</v>
      </c>
      <c r="T231" s="183">
        <f t="shared" si="33"/>
        <v>0</v>
      </c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R231" s="184" t="s">
        <v>144</v>
      </c>
      <c r="AT231" s="184" t="s">
        <v>140</v>
      </c>
      <c r="AU231" s="184" t="s">
        <v>145</v>
      </c>
      <c r="AY231" s="15" t="s">
        <v>131</v>
      </c>
      <c r="BE231" s="185">
        <f t="shared" si="34"/>
        <v>0</v>
      </c>
      <c r="BF231" s="185">
        <f t="shared" si="35"/>
        <v>0</v>
      </c>
      <c r="BG231" s="185">
        <f t="shared" si="36"/>
        <v>0</v>
      </c>
      <c r="BH231" s="185">
        <f t="shared" si="37"/>
        <v>0</v>
      </c>
      <c r="BI231" s="185">
        <f t="shared" si="38"/>
        <v>0</v>
      </c>
      <c r="BJ231" s="15" t="s">
        <v>130</v>
      </c>
      <c r="BK231" s="185">
        <f t="shared" si="39"/>
        <v>0</v>
      </c>
      <c r="BL231" s="15" t="s">
        <v>144</v>
      </c>
      <c r="BM231" s="184" t="s">
        <v>344</v>
      </c>
    </row>
    <row r="232" spans="1:65" s="2" customFormat="1" ht="16.5" customHeight="1">
      <c r="A232" s="30"/>
      <c r="B232" s="171"/>
      <c r="C232" s="172" t="s">
        <v>345</v>
      </c>
      <c r="D232" s="172" t="s">
        <v>140</v>
      </c>
      <c r="E232" s="173" t="s">
        <v>217</v>
      </c>
      <c r="F232" s="174" t="s">
        <v>218</v>
      </c>
      <c r="G232" s="175" t="s">
        <v>155</v>
      </c>
      <c r="H232" s="176">
        <v>1</v>
      </c>
      <c r="I232" s="177"/>
      <c r="J232" s="178">
        <f t="shared" si="30"/>
        <v>0</v>
      </c>
      <c r="K232" s="179"/>
      <c r="L232" s="31"/>
      <c r="M232" s="180" t="s">
        <v>1</v>
      </c>
      <c r="N232" s="181" t="s">
        <v>46</v>
      </c>
      <c r="O232" s="56"/>
      <c r="P232" s="182">
        <f t="shared" si="31"/>
        <v>0</v>
      </c>
      <c r="Q232" s="182">
        <v>9E-05</v>
      </c>
      <c r="R232" s="182">
        <f t="shared" si="32"/>
        <v>9E-05</v>
      </c>
      <c r="S232" s="182">
        <v>0.00858</v>
      </c>
      <c r="T232" s="183">
        <f t="shared" si="33"/>
        <v>0.00858</v>
      </c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R232" s="184" t="s">
        <v>144</v>
      </c>
      <c r="AT232" s="184" t="s">
        <v>140</v>
      </c>
      <c r="AU232" s="184" t="s">
        <v>145</v>
      </c>
      <c r="AY232" s="15" t="s">
        <v>131</v>
      </c>
      <c r="BE232" s="185">
        <f t="shared" si="34"/>
        <v>0</v>
      </c>
      <c r="BF232" s="185">
        <f t="shared" si="35"/>
        <v>0</v>
      </c>
      <c r="BG232" s="185">
        <f t="shared" si="36"/>
        <v>0</v>
      </c>
      <c r="BH232" s="185">
        <f t="shared" si="37"/>
        <v>0</v>
      </c>
      <c r="BI232" s="185">
        <f t="shared" si="38"/>
        <v>0</v>
      </c>
      <c r="BJ232" s="15" t="s">
        <v>130</v>
      </c>
      <c r="BK232" s="185">
        <f t="shared" si="39"/>
        <v>0</v>
      </c>
      <c r="BL232" s="15" t="s">
        <v>144</v>
      </c>
      <c r="BM232" s="184" t="s">
        <v>346</v>
      </c>
    </row>
    <row r="233" spans="1:65" s="2" customFormat="1" ht="16.5" customHeight="1">
      <c r="A233" s="30"/>
      <c r="B233" s="171"/>
      <c r="C233" s="172" t="s">
        <v>347</v>
      </c>
      <c r="D233" s="172" t="s">
        <v>140</v>
      </c>
      <c r="E233" s="173" t="s">
        <v>221</v>
      </c>
      <c r="F233" s="174" t="s">
        <v>222</v>
      </c>
      <c r="G233" s="175" t="s">
        <v>155</v>
      </c>
      <c r="H233" s="176">
        <v>1</v>
      </c>
      <c r="I233" s="177"/>
      <c r="J233" s="178">
        <f t="shared" si="30"/>
        <v>0</v>
      </c>
      <c r="K233" s="179"/>
      <c r="L233" s="31"/>
      <c r="M233" s="180" t="s">
        <v>1</v>
      </c>
      <c r="N233" s="181" t="s">
        <v>46</v>
      </c>
      <c r="O233" s="56"/>
      <c r="P233" s="182">
        <f t="shared" si="31"/>
        <v>0</v>
      </c>
      <c r="Q233" s="182">
        <v>9E-05</v>
      </c>
      <c r="R233" s="182">
        <f t="shared" si="32"/>
        <v>9E-05</v>
      </c>
      <c r="S233" s="182">
        <v>0.00858</v>
      </c>
      <c r="T233" s="183">
        <f t="shared" si="33"/>
        <v>0.00858</v>
      </c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R233" s="184" t="s">
        <v>144</v>
      </c>
      <c r="AT233" s="184" t="s">
        <v>140</v>
      </c>
      <c r="AU233" s="184" t="s">
        <v>145</v>
      </c>
      <c r="AY233" s="15" t="s">
        <v>131</v>
      </c>
      <c r="BE233" s="185">
        <f t="shared" si="34"/>
        <v>0</v>
      </c>
      <c r="BF233" s="185">
        <f t="shared" si="35"/>
        <v>0</v>
      </c>
      <c r="BG233" s="185">
        <f t="shared" si="36"/>
        <v>0</v>
      </c>
      <c r="BH233" s="185">
        <f t="shared" si="37"/>
        <v>0</v>
      </c>
      <c r="BI233" s="185">
        <f t="shared" si="38"/>
        <v>0</v>
      </c>
      <c r="BJ233" s="15" t="s">
        <v>130</v>
      </c>
      <c r="BK233" s="185">
        <f t="shared" si="39"/>
        <v>0</v>
      </c>
      <c r="BL233" s="15" t="s">
        <v>144</v>
      </c>
      <c r="BM233" s="184" t="s">
        <v>348</v>
      </c>
    </row>
    <row r="234" spans="1:65" s="2" customFormat="1" ht="16.5" customHeight="1">
      <c r="A234" s="30"/>
      <c r="B234" s="171"/>
      <c r="C234" s="172" t="s">
        <v>349</v>
      </c>
      <c r="D234" s="172" t="s">
        <v>140</v>
      </c>
      <c r="E234" s="173" t="s">
        <v>225</v>
      </c>
      <c r="F234" s="174" t="s">
        <v>226</v>
      </c>
      <c r="G234" s="175" t="s">
        <v>167</v>
      </c>
      <c r="H234" s="176">
        <v>1</v>
      </c>
      <c r="I234" s="177"/>
      <c r="J234" s="178">
        <f t="shared" si="30"/>
        <v>0</v>
      </c>
      <c r="K234" s="179"/>
      <c r="L234" s="31"/>
      <c r="M234" s="180" t="s">
        <v>1</v>
      </c>
      <c r="N234" s="181" t="s">
        <v>46</v>
      </c>
      <c r="O234" s="56"/>
      <c r="P234" s="182">
        <f t="shared" si="31"/>
        <v>0</v>
      </c>
      <c r="Q234" s="182">
        <v>0</v>
      </c>
      <c r="R234" s="182">
        <f t="shared" si="32"/>
        <v>0</v>
      </c>
      <c r="S234" s="182">
        <v>0</v>
      </c>
      <c r="T234" s="183">
        <f t="shared" si="33"/>
        <v>0</v>
      </c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R234" s="184" t="s">
        <v>144</v>
      </c>
      <c r="AT234" s="184" t="s">
        <v>140</v>
      </c>
      <c r="AU234" s="184" t="s">
        <v>145</v>
      </c>
      <c r="AY234" s="15" t="s">
        <v>131</v>
      </c>
      <c r="BE234" s="185">
        <f t="shared" si="34"/>
        <v>0</v>
      </c>
      <c r="BF234" s="185">
        <f t="shared" si="35"/>
        <v>0</v>
      </c>
      <c r="BG234" s="185">
        <f t="shared" si="36"/>
        <v>0</v>
      </c>
      <c r="BH234" s="185">
        <f t="shared" si="37"/>
        <v>0</v>
      </c>
      <c r="BI234" s="185">
        <f t="shared" si="38"/>
        <v>0</v>
      </c>
      <c r="BJ234" s="15" t="s">
        <v>130</v>
      </c>
      <c r="BK234" s="185">
        <f t="shared" si="39"/>
        <v>0</v>
      </c>
      <c r="BL234" s="15" t="s">
        <v>144</v>
      </c>
      <c r="BM234" s="184" t="s">
        <v>350</v>
      </c>
    </row>
    <row r="235" spans="1:65" s="2" customFormat="1" ht="16.5" customHeight="1">
      <c r="A235" s="30"/>
      <c r="B235" s="171"/>
      <c r="C235" s="172" t="s">
        <v>351</v>
      </c>
      <c r="D235" s="172" t="s">
        <v>140</v>
      </c>
      <c r="E235" s="173" t="s">
        <v>229</v>
      </c>
      <c r="F235" s="174" t="s">
        <v>230</v>
      </c>
      <c r="G235" s="175" t="s">
        <v>167</v>
      </c>
      <c r="H235" s="176">
        <v>1</v>
      </c>
      <c r="I235" s="177"/>
      <c r="J235" s="178">
        <f t="shared" si="30"/>
        <v>0</v>
      </c>
      <c r="K235" s="179"/>
      <c r="L235" s="31"/>
      <c r="M235" s="180" t="s">
        <v>1</v>
      </c>
      <c r="N235" s="181" t="s">
        <v>46</v>
      </c>
      <c r="O235" s="56"/>
      <c r="P235" s="182">
        <f t="shared" si="31"/>
        <v>0</v>
      </c>
      <c r="Q235" s="182">
        <v>0</v>
      </c>
      <c r="R235" s="182">
        <f t="shared" si="32"/>
        <v>0</v>
      </c>
      <c r="S235" s="182">
        <v>0</v>
      </c>
      <c r="T235" s="183">
        <f t="shared" si="33"/>
        <v>0</v>
      </c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R235" s="184" t="s">
        <v>144</v>
      </c>
      <c r="AT235" s="184" t="s">
        <v>140</v>
      </c>
      <c r="AU235" s="184" t="s">
        <v>145</v>
      </c>
      <c r="AY235" s="15" t="s">
        <v>131</v>
      </c>
      <c r="BE235" s="185">
        <f t="shared" si="34"/>
        <v>0</v>
      </c>
      <c r="BF235" s="185">
        <f t="shared" si="35"/>
        <v>0</v>
      </c>
      <c r="BG235" s="185">
        <f t="shared" si="36"/>
        <v>0</v>
      </c>
      <c r="BH235" s="185">
        <f t="shared" si="37"/>
        <v>0</v>
      </c>
      <c r="BI235" s="185">
        <f t="shared" si="38"/>
        <v>0</v>
      </c>
      <c r="BJ235" s="15" t="s">
        <v>130</v>
      </c>
      <c r="BK235" s="185">
        <f t="shared" si="39"/>
        <v>0</v>
      </c>
      <c r="BL235" s="15" t="s">
        <v>144</v>
      </c>
      <c r="BM235" s="184" t="s">
        <v>352</v>
      </c>
    </row>
    <row r="236" spans="2:63" s="12" customFormat="1" ht="20.85" customHeight="1">
      <c r="B236" s="149"/>
      <c r="D236" s="150" t="s">
        <v>77</v>
      </c>
      <c r="E236" s="159" t="s">
        <v>353</v>
      </c>
      <c r="F236" s="159" t="s">
        <v>354</v>
      </c>
      <c r="I236" s="152"/>
      <c r="J236" s="160">
        <f>BK236</f>
        <v>0</v>
      </c>
      <c r="L236" s="149"/>
      <c r="M236" s="153"/>
      <c r="N236" s="154"/>
      <c r="O236" s="154"/>
      <c r="P236" s="155">
        <f>P237+P241</f>
        <v>0</v>
      </c>
      <c r="Q236" s="154"/>
      <c r="R236" s="155">
        <f>R237+R241</f>
        <v>0.061619999999999994</v>
      </c>
      <c r="S236" s="154"/>
      <c r="T236" s="156">
        <f>T237+T241</f>
        <v>0.22506</v>
      </c>
      <c r="AR236" s="150" t="s">
        <v>130</v>
      </c>
      <c r="AT236" s="157" t="s">
        <v>77</v>
      </c>
      <c r="AU236" s="157" t="s">
        <v>130</v>
      </c>
      <c r="AY236" s="150" t="s">
        <v>131</v>
      </c>
      <c r="BK236" s="158">
        <f>BK237+BK241</f>
        <v>0</v>
      </c>
    </row>
    <row r="237" spans="2:63" s="13" customFormat="1" ht="20.85" customHeight="1">
      <c r="B237" s="161"/>
      <c r="D237" s="162" t="s">
        <v>77</v>
      </c>
      <c r="E237" s="162" t="s">
        <v>136</v>
      </c>
      <c r="F237" s="162" t="s">
        <v>137</v>
      </c>
      <c r="I237" s="163"/>
      <c r="J237" s="164">
        <f>BK237</f>
        <v>0</v>
      </c>
      <c r="L237" s="161"/>
      <c r="M237" s="165"/>
      <c r="N237" s="166"/>
      <c r="O237" s="166"/>
      <c r="P237" s="167">
        <f>SUM(P238:P240)</f>
        <v>0</v>
      </c>
      <c r="Q237" s="166"/>
      <c r="R237" s="167">
        <f>SUM(R238:R240)</f>
        <v>0.00396</v>
      </c>
      <c r="S237" s="166"/>
      <c r="T237" s="168">
        <f>SUM(T238:T240)</f>
        <v>0.2079</v>
      </c>
      <c r="AR237" s="162" t="s">
        <v>130</v>
      </c>
      <c r="AT237" s="169" t="s">
        <v>77</v>
      </c>
      <c r="AU237" s="169" t="s">
        <v>138</v>
      </c>
      <c r="AY237" s="162" t="s">
        <v>131</v>
      </c>
      <c r="BK237" s="170">
        <f>SUM(BK238:BK240)</f>
        <v>0</v>
      </c>
    </row>
    <row r="238" spans="1:65" s="2" customFormat="1" ht="21.75" customHeight="1">
      <c r="A238" s="30"/>
      <c r="B238" s="171"/>
      <c r="C238" s="172" t="s">
        <v>355</v>
      </c>
      <c r="D238" s="172" t="s">
        <v>140</v>
      </c>
      <c r="E238" s="173" t="s">
        <v>141</v>
      </c>
      <c r="F238" s="174" t="s">
        <v>142</v>
      </c>
      <c r="G238" s="175" t="s">
        <v>143</v>
      </c>
      <c r="H238" s="176">
        <v>3</v>
      </c>
      <c r="I238" s="177"/>
      <c r="J238" s="178">
        <f>ROUND(I238*H238,2)</f>
        <v>0</v>
      </c>
      <c r="K238" s="179"/>
      <c r="L238" s="31"/>
      <c r="M238" s="180" t="s">
        <v>1</v>
      </c>
      <c r="N238" s="181" t="s">
        <v>46</v>
      </c>
      <c r="O238" s="56"/>
      <c r="P238" s="182">
        <f>O238*H238</f>
        <v>0</v>
      </c>
      <c r="Q238" s="182">
        <v>0</v>
      </c>
      <c r="R238" s="182">
        <f>Q238*H238</f>
        <v>0</v>
      </c>
      <c r="S238" s="182">
        <v>0.0435</v>
      </c>
      <c r="T238" s="183">
        <f>S238*H238</f>
        <v>0.1305</v>
      </c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R238" s="184" t="s">
        <v>144</v>
      </c>
      <c r="AT238" s="184" t="s">
        <v>140</v>
      </c>
      <c r="AU238" s="184" t="s">
        <v>145</v>
      </c>
      <c r="AY238" s="15" t="s">
        <v>131</v>
      </c>
      <c r="BE238" s="185">
        <f>IF(N238="základní",J238,0)</f>
        <v>0</v>
      </c>
      <c r="BF238" s="185">
        <f>IF(N238="snížená",J238,0)</f>
        <v>0</v>
      </c>
      <c r="BG238" s="185">
        <f>IF(N238="zákl. přenesená",J238,0)</f>
        <v>0</v>
      </c>
      <c r="BH238" s="185">
        <f>IF(N238="sníž. přenesená",J238,0)</f>
        <v>0</v>
      </c>
      <c r="BI238" s="185">
        <f>IF(N238="nulová",J238,0)</f>
        <v>0</v>
      </c>
      <c r="BJ238" s="15" t="s">
        <v>130</v>
      </c>
      <c r="BK238" s="185">
        <f>ROUND(I238*H238,2)</f>
        <v>0</v>
      </c>
      <c r="BL238" s="15" t="s">
        <v>144</v>
      </c>
      <c r="BM238" s="184" t="s">
        <v>356</v>
      </c>
    </row>
    <row r="239" spans="1:65" s="2" customFormat="1" ht="21.75" customHeight="1">
      <c r="A239" s="30"/>
      <c r="B239" s="171"/>
      <c r="C239" s="172" t="s">
        <v>357</v>
      </c>
      <c r="D239" s="172" t="s">
        <v>140</v>
      </c>
      <c r="E239" s="173" t="s">
        <v>148</v>
      </c>
      <c r="F239" s="174" t="s">
        <v>149</v>
      </c>
      <c r="G239" s="175" t="s">
        <v>150</v>
      </c>
      <c r="H239" s="176">
        <v>35</v>
      </c>
      <c r="I239" s="177"/>
      <c r="J239" s="178">
        <f>ROUND(I239*H239,2)</f>
        <v>0</v>
      </c>
      <c r="K239" s="179"/>
      <c r="L239" s="31"/>
      <c r="M239" s="180" t="s">
        <v>1</v>
      </c>
      <c r="N239" s="181" t="s">
        <v>46</v>
      </c>
      <c r="O239" s="56"/>
      <c r="P239" s="182">
        <f>O239*H239</f>
        <v>0</v>
      </c>
      <c r="Q239" s="182">
        <v>0.00011</v>
      </c>
      <c r="R239" s="182">
        <f>Q239*H239</f>
        <v>0.00385</v>
      </c>
      <c r="S239" s="182">
        <v>0.00215</v>
      </c>
      <c r="T239" s="183">
        <f>S239*H239</f>
        <v>0.07525</v>
      </c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R239" s="184" t="s">
        <v>144</v>
      </c>
      <c r="AT239" s="184" t="s">
        <v>140</v>
      </c>
      <c r="AU239" s="184" t="s">
        <v>145</v>
      </c>
      <c r="AY239" s="15" t="s">
        <v>131</v>
      </c>
      <c r="BE239" s="185">
        <f>IF(N239="základní",J239,0)</f>
        <v>0</v>
      </c>
      <c r="BF239" s="185">
        <f>IF(N239="snížená",J239,0)</f>
        <v>0</v>
      </c>
      <c r="BG239" s="185">
        <f>IF(N239="zákl. přenesená",J239,0)</f>
        <v>0</v>
      </c>
      <c r="BH239" s="185">
        <f>IF(N239="sníž. přenesená",J239,0)</f>
        <v>0</v>
      </c>
      <c r="BI239" s="185">
        <f>IF(N239="nulová",J239,0)</f>
        <v>0</v>
      </c>
      <c r="BJ239" s="15" t="s">
        <v>130</v>
      </c>
      <c r="BK239" s="185">
        <f>ROUND(I239*H239,2)</f>
        <v>0</v>
      </c>
      <c r="BL239" s="15" t="s">
        <v>144</v>
      </c>
      <c r="BM239" s="184" t="s">
        <v>358</v>
      </c>
    </row>
    <row r="240" spans="1:65" s="2" customFormat="1" ht="16.5" customHeight="1">
      <c r="A240" s="30"/>
      <c r="B240" s="171"/>
      <c r="C240" s="172" t="s">
        <v>359</v>
      </c>
      <c r="D240" s="172" t="s">
        <v>140</v>
      </c>
      <c r="E240" s="173" t="s">
        <v>241</v>
      </c>
      <c r="F240" s="174" t="s">
        <v>154</v>
      </c>
      <c r="G240" s="175" t="s">
        <v>155</v>
      </c>
      <c r="H240" s="176">
        <v>1</v>
      </c>
      <c r="I240" s="177"/>
      <c r="J240" s="178">
        <f>ROUND(I240*H240,2)</f>
        <v>0</v>
      </c>
      <c r="K240" s="179"/>
      <c r="L240" s="31"/>
      <c r="M240" s="180" t="s">
        <v>1</v>
      </c>
      <c r="N240" s="181" t="s">
        <v>46</v>
      </c>
      <c r="O240" s="56"/>
      <c r="P240" s="182">
        <f>O240*H240</f>
        <v>0</v>
      </c>
      <c r="Q240" s="182">
        <v>0.00011</v>
      </c>
      <c r="R240" s="182">
        <f>Q240*H240</f>
        <v>0.00011</v>
      </c>
      <c r="S240" s="182">
        <v>0.00215</v>
      </c>
      <c r="T240" s="183">
        <f>S240*H240</f>
        <v>0.00215</v>
      </c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R240" s="184" t="s">
        <v>144</v>
      </c>
      <c r="AT240" s="184" t="s">
        <v>140</v>
      </c>
      <c r="AU240" s="184" t="s">
        <v>145</v>
      </c>
      <c r="AY240" s="15" t="s">
        <v>131</v>
      </c>
      <c r="BE240" s="185">
        <f>IF(N240="základní",J240,0)</f>
        <v>0</v>
      </c>
      <c r="BF240" s="185">
        <f>IF(N240="snížená",J240,0)</f>
        <v>0</v>
      </c>
      <c r="BG240" s="185">
        <f>IF(N240="zákl. přenesená",J240,0)</f>
        <v>0</v>
      </c>
      <c r="BH240" s="185">
        <f>IF(N240="sníž. přenesená",J240,0)</f>
        <v>0</v>
      </c>
      <c r="BI240" s="185">
        <f>IF(N240="nulová",J240,0)</f>
        <v>0</v>
      </c>
      <c r="BJ240" s="15" t="s">
        <v>130</v>
      </c>
      <c r="BK240" s="185">
        <f>ROUND(I240*H240,2)</f>
        <v>0</v>
      </c>
      <c r="BL240" s="15" t="s">
        <v>144</v>
      </c>
      <c r="BM240" s="184" t="s">
        <v>360</v>
      </c>
    </row>
    <row r="241" spans="2:63" s="13" customFormat="1" ht="20.85" customHeight="1">
      <c r="B241" s="161"/>
      <c r="D241" s="162" t="s">
        <v>77</v>
      </c>
      <c r="E241" s="162" t="s">
        <v>157</v>
      </c>
      <c r="F241" s="162" t="s">
        <v>158</v>
      </c>
      <c r="I241" s="163"/>
      <c r="J241" s="164">
        <f>BK241</f>
        <v>0</v>
      </c>
      <c r="L241" s="161"/>
      <c r="M241" s="165"/>
      <c r="N241" s="166"/>
      <c r="O241" s="166"/>
      <c r="P241" s="167">
        <f>SUM(P242:P256)</f>
        <v>0</v>
      </c>
      <c r="Q241" s="166"/>
      <c r="R241" s="167">
        <f>SUM(R242:R256)</f>
        <v>0.057659999999999996</v>
      </c>
      <c r="S241" s="166"/>
      <c r="T241" s="168">
        <f>SUM(T242:T256)</f>
        <v>0.01716</v>
      </c>
      <c r="AR241" s="162" t="s">
        <v>130</v>
      </c>
      <c r="AT241" s="169" t="s">
        <v>77</v>
      </c>
      <c r="AU241" s="169" t="s">
        <v>138</v>
      </c>
      <c r="AY241" s="162" t="s">
        <v>131</v>
      </c>
      <c r="BK241" s="170">
        <f>SUM(BK242:BK256)</f>
        <v>0</v>
      </c>
    </row>
    <row r="242" spans="1:65" s="2" customFormat="1" ht="21.75" customHeight="1">
      <c r="A242" s="30"/>
      <c r="B242" s="171"/>
      <c r="C242" s="172" t="s">
        <v>361</v>
      </c>
      <c r="D242" s="172" t="s">
        <v>140</v>
      </c>
      <c r="E242" s="173" t="s">
        <v>160</v>
      </c>
      <c r="F242" s="174" t="s">
        <v>161</v>
      </c>
      <c r="G242" s="175" t="s">
        <v>143</v>
      </c>
      <c r="H242" s="176">
        <v>1</v>
      </c>
      <c r="I242" s="177"/>
      <c r="J242" s="178">
        <f aca="true" t="shared" si="40" ref="J242:J256">ROUND(I242*H242,2)</f>
        <v>0</v>
      </c>
      <c r="K242" s="179"/>
      <c r="L242" s="31"/>
      <c r="M242" s="180" t="s">
        <v>1</v>
      </c>
      <c r="N242" s="181" t="s">
        <v>46</v>
      </c>
      <c r="O242" s="56"/>
      <c r="P242" s="182">
        <f aca="true" t="shared" si="41" ref="P242:P256">O242*H242</f>
        <v>0</v>
      </c>
      <c r="Q242" s="182">
        <v>0.00261</v>
      </c>
      <c r="R242" s="182">
        <f aca="true" t="shared" si="42" ref="R242:R256">Q242*H242</f>
        <v>0.00261</v>
      </c>
      <c r="S242" s="182">
        <v>0</v>
      </c>
      <c r="T242" s="183">
        <f aca="true" t="shared" si="43" ref="T242:T256">S242*H242</f>
        <v>0</v>
      </c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R242" s="184" t="s">
        <v>144</v>
      </c>
      <c r="AT242" s="184" t="s">
        <v>140</v>
      </c>
      <c r="AU242" s="184" t="s">
        <v>145</v>
      </c>
      <c r="AY242" s="15" t="s">
        <v>131</v>
      </c>
      <c r="BE242" s="185">
        <f aca="true" t="shared" si="44" ref="BE242:BE256">IF(N242="základní",J242,0)</f>
        <v>0</v>
      </c>
      <c r="BF242" s="185">
        <f aca="true" t="shared" si="45" ref="BF242:BF256">IF(N242="snížená",J242,0)</f>
        <v>0</v>
      </c>
      <c r="BG242" s="185">
        <f aca="true" t="shared" si="46" ref="BG242:BG256">IF(N242="zákl. přenesená",J242,0)</f>
        <v>0</v>
      </c>
      <c r="BH242" s="185">
        <f aca="true" t="shared" si="47" ref="BH242:BH256">IF(N242="sníž. přenesená",J242,0)</f>
        <v>0</v>
      </c>
      <c r="BI242" s="185">
        <f aca="true" t="shared" si="48" ref="BI242:BI256">IF(N242="nulová",J242,0)</f>
        <v>0</v>
      </c>
      <c r="BJ242" s="15" t="s">
        <v>130</v>
      </c>
      <c r="BK242" s="185">
        <f aca="true" t="shared" si="49" ref="BK242:BK256">ROUND(I242*H242,2)</f>
        <v>0</v>
      </c>
      <c r="BL242" s="15" t="s">
        <v>144</v>
      </c>
      <c r="BM242" s="184" t="s">
        <v>362</v>
      </c>
    </row>
    <row r="243" spans="1:65" s="2" customFormat="1" ht="21.75" customHeight="1">
      <c r="A243" s="30"/>
      <c r="B243" s="171"/>
      <c r="C243" s="186" t="s">
        <v>363</v>
      </c>
      <c r="D243" s="186" t="s">
        <v>164</v>
      </c>
      <c r="E243" s="187" t="s">
        <v>165</v>
      </c>
      <c r="F243" s="188" t="s">
        <v>166</v>
      </c>
      <c r="G243" s="189" t="s">
        <v>167</v>
      </c>
      <c r="H243" s="190">
        <v>1</v>
      </c>
      <c r="I243" s="191"/>
      <c r="J243" s="192">
        <f t="shared" si="40"/>
        <v>0</v>
      </c>
      <c r="K243" s="193"/>
      <c r="L243" s="194"/>
      <c r="M243" s="195" t="s">
        <v>1</v>
      </c>
      <c r="N243" s="196" t="s">
        <v>46</v>
      </c>
      <c r="O243" s="56"/>
      <c r="P243" s="182">
        <f t="shared" si="41"/>
        <v>0</v>
      </c>
      <c r="Q243" s="182">
        <v>0.028</v>
      </c>
      <c r="R243" s="182">
        <f t="shared" si="42"/>
        <v>0.028</v>
      </c>
      <c r="S243" s="182">
        <v>0</v>
      </c>
      <c r="T243" s="183">
        <f t="shared" si="43"/>
        <v>0</v>
      </c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R243" s="184" t="s">
        <v>168</v>
      </c>
      <c r="AT243" s="184" t="s">
        <v>164</v>
      </c>
      <c r="AU243" s="184" t="s">
        <v>145</v>
      </c>
      <c r="AY243" s="15" t="s">
        <v>131</v>
      </c>
      <c r="BE243" s="185">
        <f t="shared" si="44"/>
        <v>0</v>
      </c>
      <c r="BF243" s="185">
        <f t="shared" si="45"/>
        <v>0</v>
      </c>
      <c r="BG243" s="185">
        <f t="shared" si="46"/>
        <v>0</v>
      </c>
      <c r="BH243" s="185">
        <f t="shared" si="47"/>
        <v>0</v>
      </c>
      <c r="BI243" s="185">
        <f t="shared" si="48"/>
        <v>0</v>
      </c>
      <c r="BJ243" s="15" t="s">
        <v>130</v>
      </c>
      <c r="BK243" s="185">
        <f t="shared" si="49"/>
        <v>0</v>
      </c>
      <c r="BL243" s="15" t="s">
        <v>144</v>
      </c>
      <c r="BM243" s="184" t="s">
        <v>364</v>
      </c>
    </row>
    <row r="244" spans="1:65" s="2" customFormat="1" ht="16.5" customHeight="1">
      <c r="A244" s="30"/>
      <c r="B244" s="171"/>
      <c r="C244" s="172" t="s">
        <v>365</v>
      </c>
      <c r="D244" s="172" t="s">
        <v>140</v>
      </c>
      <c r="E244" s="173" t="s">
        <v>171</v>
      </c>
      <c r="F244" s="174" t="s">
        <v>172</v>
      </c>
      <c r="G244" s="175" t="s">
        <v>167</v>
      </c>
      <c r="H244" s="176">
        <v>1</v>
      </c>
      <c r="I244" s="177"/>
      <c r="J244" s="178">
        <f t="shared" si="40"/>
        <v>0</v>
      </c>
      <c r="K244" s="179"/>
      <c r="L244" s="31"/>
      <c r="M244" s="180" t="s">
        <v>1</v>
      </c>
      <c r="N244" s="181" t="s">
        <v>46</v>
      </c>
      <c r="O244" s="56"/>
      <c r="P244" s="182">
        <f t="shared" si="41"/>
        <v>0</v>
      </c>
      <c r="Q244" s="182">
        <v>0</v>
      </c>
      <c r="R244" s="182">
        <f t="shared" si="42"/>
        <v>0</v>
      </c>
      <c r="S244" s="182">
        <v>0</v>
      </c>
      <c r="T244" s="183">
        <f t="shared" si="43"/>
        <v>0</v>
      </c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R244" s="184" t="s">
        <v>144</v>
      </c>
      <c r="AT244" s="184" t="s">
        <v>140</v>
      </c>
      <c r="AU244" s="184" t="s">
        <v>145</v>
      </c>
      <c r="AY244" s="15" t="s">
        <v>131</v>
      </c>
      <c r="BE244" s="185">
        <f t="shared" si="44"/>
        <v>0</v>
      </c>
      <c r="BF244" s="185">
        <f t="shared" si="45"/>
        <v>0</v>
      </c>
      <c r="BG244" s="185">
        <f t="shared" si="46"/>
        <v>0</v>
      </c>
      <c r="BH244" s="185">
        <f t="shared" si="47"/>
        <v>0</v>
      </c>
      <c r="BI244" s="185">
        <f t="shared" si="48"/>
        <v>0</v>
      </c>
      <c r="BJ244" s="15" t="s">
        <v>130</v>
      </c>
      <c r="BK244" s="185">
        <f t="shared" si="49"/>
        <v>0</v>
      </c>
      <c r="BL244" s="15" t="s">
        <v>144</v>
      </c>
      <c r="BM244" s="184" t="s">
        <v>366</v>
      </c>
    </row>
    <row r="245" spans="1:65" s="2" customFormat="1" ht="33" customHeight="1">
      <c r="A245" s="30"/>
      <c r="B245" s="171"/>
      <c r="C245" s="172" t="s">
        <v>367</v>
      </c>
      <c r="D245" s="172" t="s">
        <v>140</v>
      </c>
      <c r="E245" s="173" t="s">
        <v>176</v>
      </c>
      <c r="F245" s="174" t="s">
        <v>177</v>
      </c>
      <c r="G245" s="175" t="s">
        <v>143</v>
      </c>
      <c r="H245" s="176">
        <v>1</v>
      </c>
      <c r="I245" s="177"/>
      <c r="J245" s="178">
        <f t="shared" si="40"/>
        <v>0</v>
      </c>
      <c r="K245" s="179"/>
      <c r="L245" s="31"/>
      <c r="M245" s="180" t="s">
        <v>1</v>
      </c>
      <c r="N245" s="181" t="s">
        <v>46</v>
      </c>
      <c r="O245" s="56"/>
      <c r="P245" s="182">
        <f t="shared" si="41"/>
        <v>0</v>
      </c>
      <c r="Q245" s="182">
        <v>0.00152</v>
      </c>
      <c r="R245" s="182">
        <f t="shared" si="42"/>
        <v>0.00152</v>
      </c>
      <c r="S245" s="182">
        <v>0</v>
      </c>
      <c r="T245" s="183">
        <f t="shared" si="43"/>
        <v>0</v>
      </c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R245" s="184" t="s">
        <v>144</v>
      </c>
      <c r="AT245" s="184" t="s">
        <v>140</v>
      </c>
      <c r="AU245" s="184" t="s">
        <v>145</v>
      </c>
      <c r="AY245" s="15" t="s">
        <v>131</v>
      </c>
      <c r="BE245" s="185">
        <f t="shared" si="44"/>
        <v>0</v>
      </c>
      <c r="BF245" s="185">
        <f t="shared" si="45"/>
        <v>0</v>
      </c>
      <c r="BG245" s="185">
        <f t="shared" si="46"/>
        <v>0</v>
      </c>
      <c r="BH245" s="185">
        <f t="shared" si="47"/>
        <v>0</v>
      </c>
      <c r="BI245" s="185">
        <f t="shared" si="48"/>
        <v>0</v>
      </c>
      <c r="BJ245" s="15" t="s">
        <v>130</v>
      </c>
      <c r="BK245" s="185">
        <f t="shared" si="49"/>
        <v>0</v>
      </c>
      <c r="BL245" s="15" t="s">
        <v>144</v>
      </c>
      <c r="BM245" s="184" t="s">
        <v>368</v>
      </c>
    </row>
    <row r="246" spans="1:65" s="2" customFormat="1" ht="44.25" customHeight="1">
      <c r="A246" s="30"/>
      <c r="B246" s="171"/>
      <c r="C246" s="172" t="s">
        <v>369</v>
      </c>
      <c r="D246" s="172" t="s">
        <v>140</v>
      </c>
      <c r="E246" s="173" t="s">
        <v>330</v>
      </c>
      <c r="F246" s="174" t="s">
        <v>331</v>
      </c>
      <c r="G246" s="175" t="s">
        <v>143</v>
      </c>
      <c r="H246" s="176">
        <v>1</v>
      </c>
      <c r="I246" s="177"/>
      <c r="J246" s="178">
        <f t="shared" si="40"/>
        <v>0</v>
      </c>
      <c r="K246" s="179"/>
      <c r="L246" s="31"/>
      <c r="M246" s="180" t="s">
        <v>1</v>
      </c>
      <c r="N246" s="181" t="s">
        <v>46</v>
      </c>
      <c r="O246" s="56"/>
      <c r="P246" s="182">
        <f t="shared" si="41"/>
        <v>0</v>
      </c>
      <c r="Q246" s="182">
        <v>0.00152</v>
      </c>
      <c r="R246" s="182">
        <f t="shared" si="42"/>
        <v>0.00152</v>
      </c>
      <c r="S246" s="182">
        <v>0</v>
      </c>
      <c r="T246" s="183">
        <f t="shared" si="43"/>
        <v>0</v>
      </c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R246" s="184" t="s">
        <v>144</v>
      </c>
      <c r="AT246" s="184" t="s">
        <v>140</v>
      </c>
      <c r="AU246" s="184" t="s">
        <v>145</v>
      </c>
      <c r="AY246" s="15" t="s">
        <v>131</v>
      </c>
      <c r="BE246" s="185">
        <f t="shared" si="44"/>
        <v>0</v>
      </c>
      <c r="BF246" s="185">
        <f t="shared" si="45"/>
        <v>0</v>
      </c>
      <c r="BG246" s="185">
        <f t="shared" si="46"/>
        <v>0</v>
      </c>
      <c r="BH246" s="185">
        <f t="shared" si="47"/>
        <v>0</v>
      </c>
      <c r="BI246" s="185">
        <f t="shared" si="48"/>
        <v>0</v>
      </c>
      <c r="BJ246" s="15" t="s">
        <v>130</v>
      </c>
      <c r="BK246" s="185">
        <f t="shared" si="49"/>
        <v>0</v>
      </c>
      <c r="BL246" s="15" t="s">
        <v>144</v>
      </c>
      <c r="BM246" s="184" t="s">
        <v>370</v>
      </c>
    </row>
    <row r="247" spans="1:65" s="2" customFormat="1" ht="21.75" customHeight="1">
      <c r="A247" s="30"/>
      <c r="B247" s="171"/>
      <c r="C247" s="172" t="s">
        <v>371</v>
      </c>
      <c r="D247" s="172" t="s">
        <v>140</v>
      </c>
      <c r="E247" s="173" t="s">
        <v>184</v>
      </c>
      <c r="F247" s="174" t="s">
        <v>185</v>
      </c>
      <c r="G247" s="175" t="s">
        <v>150</v>
      </c>
      <c r="H247" s="176">
        <v>23</v>
      </c>
      <c r="I247" s="177"/>
      <c r="J247" s="178">
        <f t="shared" si="40"/>
        <v>0</v>
      </c>
      <c r="K247" s="179"/>
      <c r="L247" s="31"/>
      <c r="M247" s="180" t="s">
        <v>1</v>
      </c>
      <c r="N247" s="181" t="s">
        <v>46</v>
      </c>
      <c r="O247" s="56"/>
      <c r="P247" s="182">
        <f t="shared" si="41"/>
        <v>0</v>
      </c>
      <c r="Q247" s="182">
        <v>0.00099</v>
      </c>
      <c r="R247" s="182">
        <f t="shared" si="42"/>
        <v>0.02277</v>
      </c>
      <c r="S247" s="182">
        <v>0</v>
      </c>
      <c r="T247" s="183">
        <f t="shared" si="43"/>
        <v>0</v>
      </c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R247" s="184" t="s">
        <v>144</v>
      </c>
      <c r="AT247" s="184" t="s">
        <v>140</v>
      </c>
      <c r="AU247" s="184" t="s">
        <v>145</v>
      </c>
      <c r="AY247" s="15" t="s">
        <v>131</v>
      </c>
      <c r="BE247" s="185">
        <f t="shared" si="44"/>
        <v>0</v>
      </c>
      <c r="BF247" s="185">
        <f t="shared" si="45"/>
        <v>0</v>
      </c>
      <c r="BG247" s="185">
        <f t="shared" si="46"/>
        <v>0</v>
      </c>
      <c r="BH247" s="185">
        <f t="shared" si="47"/>
        <v>0</v>
      </c>
      <c r="BI247" s="185">
        <f t="shared" si="48"/>
        <v>0</v>
      </c>
      <c r="BJ247" s="15" t="s">
        <v>130</v>
      </c>
      <c r="BK247" s="185">
        <f t="shared" si="49"/>
        <v>0</v>
      </c>
      <c r="BL247" s="15" t="s">
        <v>144</v>
      </c>
      <c r="BM247" s="184" t="s">
        <v>372</v>
      </c>
    </row>
    <row r="248" spans="1:65" s="2" customFormat="1" ht="16.5" customHeight="1">
      <c r="A248" s="30"/>
      <c r="B248" s="171"/>
      <c r="C248" s="172" t="s">
        <v>373</v>
      </c>
      <c r="D248" s="172" t="s">
        <v>140</v>
      </c>
      <c r="E248" s="173" t="s">
        <v>188</v>
      </c>
      <c r="F248" s="174" t="s">
        <v>189</v>
      </c>
      <c r="G248" s="175" t="s">
        <v>150</v>
      </c>
      <c r="H248" s="176">
        <v>23</v>
      </c>
      <c r="I248" s="177"/>
      <c r="J248" s="178">
        <f t="shared" si="40"/>
        <v>0</v>
      </c>
      <c r="K248" s="179"/>
      <c r="L248" s="31"/>
      <c r="M248" s="180" t="s">
        <v>1</v>
      </c>
      <c r="N248" s="181" t="s">
        <v>46</v>
      </c>
      <c r="O248" s="56"/>
      <c r="P248" s="182">
        <f t="shared" si="41"/>
        <v>0</v>
      </c>
      <c r="Q248" s="182">
        <v>0</v>
      </c>
      <c r="R248" s="182">
        <f t="shared" si="42"/>
        <v>0</v>
      </c>
      <c r="S248" s="182">
        <v>0</v>
      </c>
      <c r="T248" s="183">
        <f t="shared" si="43"/>
        <v>0</v>
      </c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R248" s="184" t="s">
        <v>144</v>
      </c>
      <c r="AT248" s="184" t="s">
        <v>140</v>
      </c>
      <c r="AU248" s="184" t="s">
        <v>145</v>
      </c>
      <c r="AY248" s="15" t="s">
        <v>131</v>
      </c>
      <c r="BE248" s="185">
        <f t="shared" si="44"/>
        <v>0</v>
      </c>
      <c r="BF248" s="185">
        <f t="shared" si="45"/>
        <v>0</v>
      </c>
      <c r="BG248" s="185">
        <f t="shared" si="46"/>
        <v>0</v>
      </c>
      <c r="BH248" s="185">
        <f t="shared" si="47"/>
        <v>0</v>
      </c>
      <c r="BI248" s="185">
        <f t="shared" si="48"/>
        <v>0</v>
      </c>
      <c r="BJ248" s="15" t="s">
        <v>130</v>
      </c>
      <c r="BK248" s="185">
        <f t="shared" si="49"/>
        <v>0</v>
      </c>
      <c r="BL248" s="15" t="s">
        <v>144</v>
      </c>
      <c r="BM248" s="184" t="s">
        <v>374</v>
      </c>
    </row>
    <row r="249" spans="1:65" s="2" customFormat="1" ht="21.75" customHeight="1">
      <c r="A249" s="30"/>
      <c r="B249" s="171"/>
      <c r="C249" s="172" t="s">
        <v>375</v>
      </c>
      <c r="D249" s="172" t="s">
        <v>140</v>
      </c>
      <c r="E249" s="173" t="s">
        <v>192</v>
      </c>
      <c r="F249" s="174" t="s">
        <v>193</v>
      </c>
      <c r="G249" s="175" t="s">
        <v>167</v>
      </c>
      <c r="H249" s="176">
        <v>1</v>
      </c>
      <c r="I249" s="177"/>
      <c r="J249" s="178">
        <f t="shared" si="40"/>
        <v>0</v>
      </c>
      <c r="K249" s="179"/>
      <c r="L249" s="31"/>
      <c r="M249" s="180" t="s">
        <v>1</v>
      </c>
      <c r="N249" s="181" t="s">
        <v>46</v>
      </c>
      <c r="O249" s="56"/>
      <c r="P249" s="182">
        <f t="shared" si="41"/>
        <v>0</v>
      </c>
      <c r="Q249" s="182">
        <v>0</v>
      </c>
      <c r="R249" s="182">
        <f t="shared" si="42"/>
        <v>0</v>
      </c>
      <c r="S249" s="182">
        <v>0</v>
      </c>
      <c r="T249" s="183">
        <f t="shared" si="43"/>
        <v>0</v>
      </c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R249" s="184" t="s">
        <v>144</v>
      </c>
      <c r="AT249" s="184" t="s">
        <v>140</v>
      </c>
      <c r="AU249" s="184" t="s">
        <v>145</v>
      </c>
      <c r="AY249" s="15" t="s">
        <v>131</v>
      </c>
      <c r="BE249" s="185">
        <f t="shared" si="44"/>
        <v>0</v>
      </c>
      <c r="BF249" s="185">
        <f t="shared" si="45"/>
        <v>0</v>
      </c>
      <c r="BG249" s="185">
        <f t="shared" si="46"/>
        <v>0</v>
      </c>
      <c r="BH249" s="185">
        <f t="shared" si="47"/>
        <v>0</v>
      </c>
      <c r="BI249" s="185">
        <f t="shared" si="48"/>
        <v>0</v>
      </c>
      <c r="BJ249" s="15" t="s">
        <v>130</v>
      </c>
      <c r="BK249" s="185">
        <f t="shared" si="49"/>
        <v>0</v>
      </c>
      <c r="BL249" s="15" t="s">
        <v>144</v>
      </c>
      <c r="BM249" s="184" t="s">
        <v>376</v>
      </c>
    </row>
    <row r="250" spans="1:65" s="2" customFormat="1" ht="21.75" customHeight="1">
      <c r="A250" s="30"/>
      <c r="B250" s="171"/>
      <c r="C250" s="186" t="s">
        <v>377</v>
      </c>
      <c r="D250" s="186" t="s">
        <v>164</v>
      </c>
      <c r="E250" s="187" t="s">
        <v>196</v>
      </c>
      <c r="F250" s="188" t="s">
        <v>197</v>
      </c>
      <c r="G250" s="189" t="s">
        <v>167</v>
      </c>
      <c r="H250" s="190">
        <v>1</v>
      </c>
      <c r="I250" s="191"/>
      <c r="J250" s="192">
        <f t="shared" si="40"/>
        <v>0</v>
      </c>
      <c r="K250" s="193"/>
      <c r="L250" s="194"/>
      <c r="M250" s="195" t="s">
        <v>1</v>
      </c>
      <c r="N250" s="196" t="s">
        <v>46</v>
      </c>
      <c r="O250" s="56"/>
      <c r="P250" s="182">
        <f t="shared" si="41"/>
        <v>0</v>
      </c>
      <c r="Q250" s="182">
        <v>0.00038</v>
      </c>
      <c r="R250" s="182">
        <f t="shared" si="42"/>
        <v>0.00038</v>
      </c>
      <c r="S250" s="182">
        <v>0</v>
      </c>
      <c r="T250" s="183">
        <f t="shared" si="43"/>
        <v>0</v>
      </c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R250" s="184" t="s">
        <v>168</v>
      </c>
      <c r="AT250" s="184" t="s">
        <v>164</v>
      </c>
      <c r="AU250" s="184" t="s">
        <v>145</v>
      </c>
      <c r="AY250" s="15" t="s">
        <v>131</v>
      </c>
      <c r="BE250" s="185">
        <f t="shared" si="44"/>
        <v>0</v>
      </c>
      <c r="BF250" s="185">
        <f t="shared" si="45"/>
        <v>0</v>
      </c>
      <c r="BG250" s="185">
        <f t="shared" si="46"/>
        <v>0</v>
      </c>
      <c r="BH250" s="185">
        <f t="shared" si="47"/>
        <v>0</v>
      </c>
      <c r="BI250" s="185">
        <f t="shared" si="48"/>
        <v>0</v>
      </c>
      <c r="BJ250" s="15" t="s">
        <v>130</v>
      </c>
      <c r="BK250" s="185">
        <f t="shared" si="49"/>
        <v>0</v>
      </c>
      <c r="BL250" s="15" t="s">
        <v>144</v>
      </c>
      <c r="BM250" s="184" t="s">
        <v>378</v>
      </c>
    </row>
    <row r="251" spans="1:65" s="2" customFormat="1" ht="16.5" customHeight="1">
      <c r="A251" s="30"/>
      <c r="B251" s="171"/>
      <c r="C251" s="172" t="s">
        <v>379</v>
      </c>
      <c r="D251" s="172" t="s">
        <v>140</v>
      </c>
      <c r="E251" s="173" t="s">
        <v>208</v>
      </c>
      <c r="F251" s="174" t="s">
        <v>209</v>
      </c>
      <c r="G251" s="175" t="s">
        <v>143</v>
      </c>
      <c r="H251" s="176">
        <v>1</v>
      </c>
      <c r="I251" s="177"/>
      <c r="J251" s="178">
        <f t="shared" si="40"/>
        <v>0</v>
      </c>
      <c r="K251" s="179"/>
      <c r="L251" s="31"/>
      <c r="M251" s="180" t="s">
        <v>1</v>
      </c>
      <c r="N251" s="181" t="s">
        <v>46</v>
      </c>
      <c r="O251" s="56"/>
      <c r="P251" s="182">
        <f t="shared" si="41"/>
        <v>0</v>
      </c>
      <c r="Q251" s="182">
        <v>0.00068</v>
      </c>
      <c r="R251" s="182">
        <f t="shared" si="42"/>
        <v>0.00068</v>
      </c>
      <c r="S251" s="182">
        <v>0</v>
      </c>
      <c r="T251" s="183">
        <f t="shared" si="43"/>
        <v>0</v>
      </c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R251" s="184" t="s">
        <v>144</v>
      </c>
      <c r="AT251" s="184" t="s">
        <v>140</v>
      </c>
      <c r="AU251" s="184" t="s">
        <v>145</v>
      </c>
      <c r="AY251" s="15" t="s">
        <v>131</v>
      </c>
      <c r="BE251" s="185">
        <f t="shared" si="44"/>
        <v>0</v>
      </c>
      <c r="BF251" s="185">
        <f t="shared" si="45"/>
        <v>0</v>
      </c>
      <c r="BG251" s="185">
        <f t="shared" si="46"/>
        <v>0</v>
      </c>
      <c r="BH251" s="185">
        <f t="shared" si="47"/>
        <v>0</v>
      </c>
      <c r="BI251" s="185">
        <f t="shared" si="48"/>
        <v>0</v>
      </c>
      <c r="BJ251" s="15" t="s">
        <v>130</v>
      </c>
      <c r="BK251" s="185">
        <f t="shared" si="49"/>
        <v>0</v>
      </c>
      <c r="BL251" s="15" t="s">
        <v>144</v>
      </c>
      <c r="BM251" s="184" t="s">
        <v>380</v>
      </c>
    </row>
    <row r="252" spans="1:65" s="2" customFormat="1" ht="21.75" customHeight="1">
      <c r="A252" s="30"/>
      <c r="B252" s="171"/>
      <c r="C252" s="172" t="s">
        <v>381</v>
      </c>
      <c r="D252" s="172" t="s">
        <v>140</v>
      </c>
      <c r="E252" s="173" t="s">
        <v>212</v>
      </c>
      <c r="F252" s="174" t="s">
        <v>213</v>
      </c>
      <c r="G252" s="175" t="s">
        <v>214</v>
      </c>
      <c r="H252" s="176">
        <v>0.3</v>
      </c>
      <c r="I252" s="177"/>
      <c r="J252" s="178">
        <f t="shared" si="40"/>
        <v>0</v>
      </c>
      <c r="K252" s="179"/>
      <c r="L252" s="31"/>
      <c r="M252" s="180" t="s">
        <v>1</v>
      </c>
      <c r="N252" s="181" t="s">
        <v>46</v>
      </c>
      <c r="O252" s="56"/>
      <c r="P252" s="182">
        <f t="shared" si="41"/>
        <v>0</v>
      </c>
      <c r="Q252" s="182">
        <v>0</v>
      </c>
      <c r="R252" s="182">
        <f t="shared" si="42"/>
        <v>0</v>
      </c>
      <c r="S252" s="182">
        <v>0</v>
      </c>
      <c r="T252" s="183">
        <f t="shared" si="43"/>
        <v>0</v>
      </c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R252" s="184" t="s">
        <v>144</v>
      </c>
      <c r="AT252" s="184" t="s">
        <v>140</v>
      </c>
      <c r="AU252" s="184" t="s">
        <v>145</v>
      </c>
      <c r="AY252" s="15" t="s">
        <v>131</v>
      </c>
      <c r="BE252" s="185">
        <f t="shared" si="44"/>
        <v>0</v>
      </c>
      <c r="BF252" s="185">
        <f t="shared" si="45"/>
        <v>0</v>
      </c>
      <c r="BG252" s="185">
        <f t="shared" si="46"/>
        <v>0</v>
      </c>
      <c r="BH252" s="185">
        <f t="shared" si="47"/>
        <v>0</v>
      </c>
      <c r="BI252" s="185">
        <f t="shared" si="48"/>
        <v>0</v>
      </c>
      <c r="BJ252" s="15" t="s">
        <v>130</v>
      </c>
      <c r="BK252" s="185">
        <f t="shared" si="49"/>
        <v>0</v>
      </c>
      <c r="BL252" s="15" t="s">
        <v>144</v>
      </c>
      <c r="BM252" s="184" t="s">
        <v>382</v>
      </c>
    </row>
    <row r="253" spans="1:65" s="2" customFormat="1" ht="16.5" customHeight="1">
      <c r="A253" s="30"/>
      <c r="B253" s="171"/>
      <c r="C253" s="172" t="s">
        <v>383</v>
      </c>
      <c r="D253" s="172" t="s">
        <v>140</v>
      </c>
      <c r="E253" s="173" t="s">
        <v>217</v>
      </c>
      <c r="F253" s="174" t="s">
        <v>218</v>
      </c>
      <c r="G253" s="175" t="s">
        <v>155</v>
      </c>
      <c r="H253" s="176">
        <v>1</v>
      </c>
      <c r="I253" s="177"/>
      <c r="J253" s="178">
        <f t="shared" si="40"/>
        <v>0</v>
      </c>
      <c r="K253" s="179"/>
      <c r="L253" s="31"/>
      <c r="M253" s="180" t="s">
        <v>1</v>
      </c>
      <c r="N253" s="181" t="s">
        <v>46</v>
      </c>
      <c r="O253" s="56"/>
      <c r="P253" s="182">
        <f t="shared" si="41"/>
        <v>0</v>
      </c>
      <c r="Q253" s="182">
        <v>9E-05</v>
      </c>
      <c r="R253" s="182">
        <f t="shared" si="42"/>
        <v>9E-05</v>
      </c>
      <c r="S253" s="182">
        <v>0.00858</v>
      </c>
      <c r="T253" s="183">
        <f t="shared" si="43"/>
        <v>0.00858</v>
      </c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R253" s="184" t="s">
        <v>144</v>
      </c>
      <c r="AT253" s="184" t="s">
        <v>140</v>
      </c>
      <c r="AU253" s="184" t="s">
        <v>145</v>
      </c>
      <c r="AY253" s="15" t="s">
        <v>131</v>
      </c>
      <c r="BE253" s="185">
        <f t="shared" si="44"/>
        <v>0</v>
      </c>
      <c r="BF253" s="185">
        <f t="shared" si="45"/>
        <v>0</v>
      </c>
      <c r="BG253" s="185">
        <f t="shared" si="46"/>
        <v>0</v>
      </c>
      <c r="BH253" s="185">
        <f t="shared" si="47"/>
        <v>0</v>
      </c>
      <c r="BI253" s="185">
        <f t="shared" si="48"/>
        <v>0</v>
      </c>
      <c r="BJ253" s="15" t="s">
        <v>130</v>
      </c>
      <c r="BK253" s="185">
        <f t="shared" si="49"/>
        <v>0</v>
      </c>
      <c r="BL253" s="15" t="s">
        <v>144</v>
      </c>
      <c r="BM253" s="184" t="s">
        <v>384</v>
      </c>
    </row>
    <row r="254" spans="1:65" s="2" customFormat="1" ht="16.5" customHeight="1">
      <c r="A254" s="30"/>
      <c r="B254" s="171"/>
      <c r="C254" s="172" t="s">
        <v>385</v>
      </c>
      <c r="D254" s="172" t="s">
        <v>140</v>
      </c>
      <c r="E254" s="173" t="s">
        <v>221</v>
      </c>
      <c r="F254" s="174" t="s">
        <v>222</v>
      </c>
      <c r="G254" s="175" t="s">
        <v>155</v>
      </c>
      <c r="H254" s="176">
        <v>1</v>
      </c>
      <c r="I254" s="177"/>
      <c r="J254" s="178">
        <f t="shared" si="40"/>
        <v>0</v>
      </c>
      <c r="K254" s="179"/>
      <c r="L254" s="31"/>
      <c r="M254" s="180" t="s">
        <v>1</v>
      </c>
      <c r="N254" s="181" t="s">
        <v>46</v>
      </c>
      <c r="O254" s="56"/>
      <c r="P254" s="182">
        <f t="shared" si="41"/>
        <v>0</v>
      </c>
      <c r="Q254" s="182">
        <v>9E-05</v>
      </c>
      <c r="R254" s="182">
        <f t="shared" si="42"/>
        <v>9E-05</v>
      </c>
      <c r="S254" s="182">
        <v>0.00858</v>
      </c>
      <c r="T254" s="183">
        <f t="shared" si="43"/>
        <v>0.00858</v>
      </c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R254" s="184" t="s">
        <v>144</v>
      </c>
      <c r="AT254" s="184" t="s">
        <v>140</v>
      </c>
      <c r="AU254" s="184" t="s">
        <v>145</v>
      </c>
      <c r="AY254" s="15" t="s">
        <v>131</v>
      </c>
      <c r="BE254" s="185">
        <f t="shared" si="44"/>
        <v>0</v>
      </c>
      <c r="BF254" s="185">
        <f t="shared" si="45"/>
        <v>0</v>
      </c>
      <c r="BG254" s="185">
        <f t="shared" si="46"/>
        <v>0</v>
      </c>
      <c r="BH254" s="185">
        <f t="shared" si="47"/>
        <v>0</v>
      </c>
      <c r="BI254" s="185">
        <f t="shared" si="48"/>
        <v>0</v>
      </c>
      <c r="BJ254" s="15" t="s">
        <v>130</v>
      </c>
      <c r="BK254" s="185">
        <f t="shared" si="49"/>
        <v>0</v>
      </c>
      <c r="BL254" s="15" t="s">
        <v>144</v>
      </c>
      <c r="BM254" s="184" t="s">
        <v>386</v>
      </c>
    </row>
    <row r="255" spans="1:65" s="2" customFormat="1" ht="16.5" customHeight="1">
      <c r="A255" s="30"/>
      <c r="B255" s="171"/>
      <c r="C255" s="172" t="s">
        <v>387</v>
      </c>
      <c r="D255" s="172" t="s">
        <v>140</v>
      </c>
      <c r="E255" s="173" t="s">
        <v>225</v>
      </c>
      <c r="F255" s="174" t="s">
        <v>226</v>
      </c>
      <c r="G255" s="175" t="s">
        <v>167</v>
      </c>
      <c r="H255" s="176">
        <v>1</v>
      </c>
      <c r="I255" s="177"/>
      <c r="J255" s="178">
        <f t="shared" si="40"/>
        <v>0</v>
      </c>
      <c r="K255" s="179"/>
      <c r="L255" s="31"/>
      <c r="M255" s="180" t="s">
        <v>1</v>
      </c>
      <c r="N255" s="181" t="s">
        <v>46</v>
      </c>
      <c r="O255" s="56"/>
      <c r="P255" s="182">
        <f t="shared" si="41"/>
        <v>0</v>
      </c>
      <c r="Q255" s="182">
        <v>0</v>
      </c>
      <c r="R255" s="182">
        <f t="shared" si="42"/>
        <v>0</v>
      </c>
      <c r="S255" s="182">
        <v>0</v>
      </c>
      <c r="T255" s="183">
        <f t="shared" si="43"/>
        <v>0</v>
      </c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R255" s="184" t="s">
        <v>144</v>
      </c>
      <c r="AT255" s="184" t="s">
        <v>140</v>
      </c>
      <c r="AU255" s="184" t="s">
        <v>145</v>
      </c>
      <c r="AY255" s="15" t="s">
        <v>131</v>
      </c>
      <c r="BE255" s="185">
        <f t="shared" si="44"/>
        <v>0</v>
      </c>
      <c r="BF255" s="185">
        <f t="shared" si="45"/>
        <v>0</v>
      </c>
      <c r="BG255" s="185">
        <f t="shared" si="46"/>
        <v>0</v>
      </c>
      <c r="BH255" s="185">
        <f t="shared" si="47"/>
        <v>0</v>
      </c>
      <c r="BI255" s="185">
        <f t="shared" si="48"/>
        <v>0</v>
      </c>
      <c r="BJ255" s="15" t="s">
        <v>130</v>
      </c>
      <c r="BK255" s="185">
        <f t="shared" si="49"/>
        <v>0</v>
      </c>
      <c r="BL255" s="15" t="s">
        <v>144</v>
      </c>
      <c r="BM255" s="184" t="s">
        <v>388</v>
      </c>
    </row>
    <row r="256" spans="1:65" s="2" customFormat="1" ht="16.5" customHeight="1">
      <c r="A256" s="30"/>
      <c r="B256" s="171"/>
      <c r="C256" s="172" t="s">
        <v>389</v>
      </c>
      <c r="D256" s="172" t="s">
        <v>140</v>
      </c>
      <c r="E256" s="173" t="s">
        <v>229</v>
      </c>
      <c r="F256" s="174" t="s">
        <v>230</v>
      </c>
      <c r="G256" s="175" t="s">
        <v>167</v>
      </c>
      <c r="H256" s="176">
        <v>1</v>
      </c>
      <c r="I256" s="177"/>
      <c r="J256" s="178">
        <f t="shared" si="40"/>
        <v>0</v>
      </c>
      <c r="K256" s="179"/>
      <c r="L256" s="31"/>
      <c r="M256" s="180" t="s">
        <v>1</v>
      </c>
      <c r="N256" s="181" t="s">
        <v>46</v>
      </c>
      <c r="O256" s="56"/>
      <c r="P256" s="182">
        <f t="shared" si="41"/>
        <v>0</v>
      </c>
      <c r="Q256" s="182">
        <v>0</v>
      </c>
      <c r="R256" s="182">
        <f t="shared" si="42"/>
        <v>0</v>
      </c>
      <c r="S256" s="182">
        <v>0</v>
      </c>
      <c r="T256" s="183">
        <f t="shared" si="43"/>
        <v>0</v>
      </c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R256" s="184" t="s">
        <v>144</v>
      </c>
      <c r="AT256" s="184" t="s">
        <v>140</v>
      </c>
      <c r="AU256" s="184" t="s">
        <v>145</v>
      </c>
      <c r="AY256" s="15" t="s">
        <v>131</v>
      </c>
      <c r="BE256" s="185">
        <f t="shared" si="44"/>
        <v>0</v>
      </c>
      <c r="BF256" s="185">
        <f t="shared" si="45"/>
        <v>0</v>
      </c>
      <c r="BG256" s="185">
        <f t="shared" si="46"/>
        <v>0</v>
      </c>
      <c r="BH256" s="185">
        <f t="shared" si="47"/>
        <v>0</v>
      </c>
      <c r="BI256" s="185">
        <f t="shared" si="48"/>
        <v>0</v>
      </c>
      <c r="BJ256" s="15" t="s">
        <v>130</v>
      </c>
      <c r="BK256" s="185">
        <f t="shared" si="49"/>
        <v>0</v>
      </c>
      <c r="BL256" s="15" t="s">
        <v>144</v>
      </c>
      <c r="BM256" s="184" t="s">
        <v>390</v>
      </c>
    </row>
    <row r="257" spans="2:63" s="12" customFormat="1" ht="20.85" customHeight="1">
      <c r="B257" s="149"/>
      <c r="D257" s="150" t="s">
        <v>77</v>
      </c>
      <c r="E257" s="159" t="s">
        <v>391</v>
      </c>
      <c r="F257" s="159" t="s">
        <v>392</v>
      </c>
      <c r="I257" s="152"/>
      <c r="J257" s="160">
        <f>BK257</f>
        <v>0</v>
      </c>
      <c r="L257" s="149"/>
      <c r="M257" s="153"/>
      <c r="N257" s="154"/>
      <c r="O257" s="154"/>
      <c r="P257" s="155">
        <f>P258+P262</f>
        <v>0</v>
      </c>
      <c r="Q257" s="154"/>
      <c r="R257" s="155">
        <f>R258+R262</f>
        <v>0.04441</v>
      </c>
      <c r="S257" s="154"/>
      <c r="T257" s="156">
        <f>T258+T262</f>
        <v>0.261685</v>
      </c>
      <c r="AR257" s="150" t="s">
        <v>130</v>
      </c>
      <c r="AT257" s="157" t="s">
        <v>77</v>
      </c>
      <c r="AU257" s="157" t="s">
        <v>130</v>
      </c>
      <c r="AY257" s="150" t="s">
        <v>131</v>
      </c>
      <c r="BK257" s="158">
        <f>BK258+BK262</f>
        <v>0</v>
      </c>
    </row>
    <row r="258" spans="2:63" s="13" customFormat="1" ht="20.85" customHeight="1">
      <c r="B258" s="161"/>
      <c r="D258" s="162" t="s">
        <v>77</v>
      </c>
      <c r="E258" s="162" t="s">
        <v>136</v>
      </c>
      <c r="F258" s="162" t="s">
        <v>137</v>
      </c>
      <c r="I258" s="163"/>
      <c r="J258" s="164">
        <f>BK258</f>
        <v>0</v>
      </c>
      <c r="L258" s="161"/>
      <c r="M258" s="165"/>
      <c r="N258" s="166"/>
      <c r="O258" s="166"/>
      <c r="P258" s="167">
        <f>SUM(P259:P261)</f>
        <v>0</v>
      </c>
      <c r="Q258" s="166"/>
      <c r="R258" s="167">
        <f>SUM(R259:R261)</f>
        <v>0.001105</v>
      </c>
      <c r="S258" s="166"/>
      <c r="T258" s="168">
        <f>SUM(T259:T261)</f>
        <v>0.24452500000000002</v>
      </c>
      <c r="AR258" s="162" t="s">
        <v>130</v>
      </c>
      <c r="AT258" s="169" t="s">
        <v>77</v>
      </c>
      <c r="AU258" s="169" t="s">
        <v>138</v>
      </c>
      <c r="AY258" s="162" t="s">
        <v>131</v>
      </c>
      <c r="BK258" s="170">
        <f>SUM(BK259:BK261)</f>
        <v>0</v>
      </c>
    </row>
    <row r="259" spans="1:65" s="2" customFormat="1" ht="21.75" customHeight="1">
      <c r="A259" s="30"/>
      <c r="B259" s="171"/>
      <c r="C259" s="172" t="s">
        <v>393</v>
      </c>
      <c r="D259" s="172" t="s">
        <v>140</v>
      </c>
      <c r="E259" s="173" t="s">
        <v>235</v>
      </c>
      <c r="F259" s="174" t="s">
        <v>236</v>
      </c>
      <c r="G259" s="175" t="s">
        <v>167</v>
      </c>
      <c r="H259" s="176">
        <v>1</v>
      </c>
      <c r="I259" s="177"/>
      <c r="J259" s="178">
        <f>ROUND(I259*H259,2)</f>
        <v>0</v>
      </c>
      <c r="K259" s="179"/>
      <c r="L259" s="31"/>
      <c r="M259" s="180" t="s">
        <v>1</v>
      </c>
      <c r="N259" s="181" t="s">
        <v>46</v>
      </c>
      <c r="O259" s="56"/>
      <c r="P259" s="182">
        <f>O259*H259</f>
        <v>0</v>
      </c>
      <c r="Q259" s="182">
        <v>0.00017</v>
      </c>
      <c r="R259" s="182">
        <f>Q259*H259</f>
        <v>0.00017</v>
      </c>
      <c r="S259" s="182">
        <v>0.22625</v>
      </c>
      <c r="T259" s="183">
        <f>S259*H259</f>
        <v>0.22625</v>
      </c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R259" s="184" t="s">
        <v>144</v>
      </c>
      <c r="AT259" s="184" t="s">
        <v>140</v>
      </c>
      <c r="AU259" s="184" t="s">
        <v>145</v>
      </c>
      <c r="AY259" s="15" t="s">
        <v>131</v>
      </c>
      <c r="BE259" s="185">
        <f>IF(N259="základní",J259,0)</f>
        <v>0</v>
      </c>
      <c r="BF259" s="185">
        <f>IF(N259="snížená",J259,0)</f>
        <v>0</v>
      </c>
      <c r="BG259" s="185">
        <f>IF(N259="zákl. přenesená",J259,0)</f>
        <v>0</v>
      </c>
      <c r="BH259" s="185">
        <f>IF(N259="sníž. přenesená",J259,0)</f>
        <v>0</v>
      </c>
      <c r="BI259" s="185">
        <f>IF(N259="nulová",J259,0)</f>
        <v>0</v>
      </c>
      <c r="BJ259" s="15" t="s">
        <v>130</v>
      </c>
      <c r="BK259" s="185">
        <f>ROUND(I259*H259,2)</f>
        <v>0</v>
      </c>
      <c r="BL259" s="15" t="s">
        <v>144</v>
      </c>
      <c r="BM259" s="184" t="s">
        <v>394</v>
      </c>
    </row>
    <row r="260" spans="1:65" s="2" customFormat="1" ht="21.75" customHeight="1">
      <c r="A260" s="30"/>
      <c r="B260" s="171"/>
      <c r="C260" s="172" t="s">
        <v>395</v>
      </c>
      <c r="D260" s="172" t="s">
        <v>140</v>
      </c>
      <c r="E260" s="173" t="s">
        <v>148</v>
      </c>
      <c r="F260" s="174" t="s">
        <v>149</v>
      </c>
      <c r="G260" s="175" t="s">
        <v>150</v>
      </c>
      <c r="H260" s="176">
        <v>7.5</v>
      </c>
      <c r="I260" s="177"/>
      <c r="J260" s="178">
        <f>ROUND(I260*H260,2)</f>
        <v>0</v>
      </c>
      <c r="K260" s="179"/>
      <c r="L260" s="31"/>
      <c r="M260" s="180" t="s">
        <v>1</v>
      </c>
      <c r="N260" s="181" t="s">
        <v>46</v>
      </c>
      <c r="O260" s="56"/>
      <c r="P260" s="182">
        <f>O260*H260</f>
        <v>0</v>
      </c>
      <c r="Q260" s="182">
        <v>0.00011</v>
      </c>
      <c r="R260" s="182">
        <f>Q260*H260</f>
        <v>0.000825</v>
      </c>
      <c r="S260" s="182">
        <v>0.00215</v>
      </c>
      <c r="T260" s="183">
        <f>S260*H260</f>
        <v>0.016125</v>
      </c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R260" s="184" t="s">
        <v>144</v>
      </c>
      <c r="AT260" s="184" t="s">
        <v>140</v>
      </c>
      <c r="AU260" s="184" t="s">
        <v>145</v>
      </c>
      <c r="AY260" s="15" t="s">
        <v>131</v>
      </c>
      <c r="BE260" s="185">
        <f>IF(N260="základní",J260,0)</f>
        <v>0</v>
      </c>
      <c r="BF260" s="185">
        <f>IF(N260="snížená",J260,0)</f>
        <v>0</v>
      </c>
      <c r="BG260" s="185">
        <f>IF(N260="zákl. přenesená",J260,0)</f>
        <v>0</v>
      </c>
      <c r="BH260" s="185">
        <f>IF(N260="sníž. přenesená",J260,0)</f>
        <v>0</v>
      </c>
      <c r="BI260" s="185">
        <f>IF(N260="nulová",J260,0)</f>
        <v>0</v>
      </c>
      <c r="BJ260" s="15" t="s">
        <v>130</v>
      </c>
      <c r="BK260" s="185">
        <f>ROUND(I260*H260,2)</f>
        <v>0</v>
      </c>
      <c r="BL260" s="15" t="s">
        <v>144</v>
      </c>
      <c r="BM260" s="184" t="s">
        <v>396</v>
      </c>
    </row>
    <row r="261" spans="1:65" s="2" customFormat="1" ht="16.5" customHeight="1">
      <c r="A261" s="30"/>
      <c r="B261" s="171"/>
      <c r="C261" s="172" t="s">
        <v>397</v>
      </c>
      <c r="D261" s="172" t="s">
        <v>140</v>
      </c>
      <c r="E261" s="173" t="s">
        <v>241</v>
      </c>
      <c r="F261" s="174" t="s">
        <v>154</v>
      </c>
      <c r="G261" s="175" t="s">
        <v>155</v>
      </c>
      <c r="H261" s="176">
        <v>1</v>
      </c>
      <c r="I261" s="177"/>
      <c r="J261" s="178">
        <f>ROUND(I261*H261,2)</f>
        <v>0</v>
      </c>
      <c r="K261" s="179"/>
      <c r="L261" s="31"/>
      <c r="M261" s="180" t="s">
        <v>1</v>
      </c>
      <c r="N261" s="181" t="s">
        <v>46</v>
      </c>
      <c r="O261" s="56"/>
      <c r="P261" s="182">
        <f>O261*H261</f>
        <v>0</v>
      </c>
      <c r="Q261" s="182">
        <v>0.00011</v>
      </c>
      <c r="R261" s="182">
        <f>Q261*H261</f>
        <v>0.00011</v>
      </c>
      <c r="S261" s="182">
        <v>0.00215</v>
      </c>
      <c r="T261" s="183">
        <f>S261*H261</f>
        <v>0.00215</v>
      </c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R261" s="184" t="s">
        <v>144</v>
      </c>
      <c r="AT261" s="184" t="s">
        <v>140</v>
      </c>
      <c r="AU261" s="184" t="s">
        <v>145</v>
      </c>
      <c r="AY261" s="15" t="s">
        <v>131</v>
      </c>
      <c r="BE261" s="185">
        <f>IF(N261="základní",J261,0)</f>
        <v>0</v>
      </c>
      <c r="BF261" s="185">
        <f>IF(N261="snížená",J261,0)</f>
        <v>0</v>
      </c>
      <c r="BG261" s="185">
        <f>IF(N261="zákl. přenesená",J261,0)</f>
        <v>0</v>
      </c>
      <c r="BH261" s="185">
        <f>IF(N261="sníž. přenesená",J261,0)</f>
        <v>0</v>
      </c>
      <c r="BI261" s="185">
        <f>IF(N261="nulová",J261,0)</f>
        <v>0</v>
      </c>
      <c r="BJ261" s="15" t="s">
        <v>130</v>
      </c>
      <c r="BK261" s="185">
        <f>ROUND(I261*H261,2)</f>
        <v>0</v>
      </c>
      <c r="BL261" s="15" t="s">
        <v>144</v>
      </c>
      <c r="BM261" s="184" t="s">
        <v>398</v>
      </c>
    </row>
    <row r="262" spans="2:63" s="13" customFormat="1" ht="20.85" customHeight="1">
      <c r="B262" s="161"/>
      <c r="D262" s="162" t="s">
        <v>77</v>
      </c>
      <c r="E262" s="162" t="s">
        <v>157</v>
      </c>
      <c r="F262" s="162" t="s">
        <v>158</v>
      </c>
      <c r="I262" s="163"/>
      <c r="J262" s="164">
        <f>BK262</f>
        <v>0</v>
      </c>
      <c r="L262" s="161"/>
      <c r="M262" s="165"/>
      <c r="N262" s="166"/>
      <c r="O262" s="166"/>
      <c r="P262" s="167">
        <f>SUM(P263:P277)</f>
        <v>0</v>
      </c>
      <c r="Q262" s="166"/>
      <c r="R262" s="167">
        <f>SUM(R263:R277)</f>
        <v>0.043304999999999996</v>
      </c>
      <c r="S262" s="166"/>
      <c r="T262" s="168">
        <f>SUM(T263:T277)</f>
        <v>0.01716</v>
      </c>
      <c r="AR262" s="162" t="s">
        <v>130</v>
      </c>
      <c r="AT262" s="169" t="s">
        <v>77</v>
      </c>
      <c r="AU262" s="169" t="s">
        <v>138</v>
      </c>
      <c r="AY262" s="162" t="s">
        <v>131</v>
      </c>
      <c r="BK262" s="170">
        <f>SUM(BK263:BK277)</f>
        <v>0</v>
      </c>
    </row>
    <row r="263" spans="1:65" s="2" customFormat="1" ht="21.75" customHeight="1">
      <c r="A263" s="30"/>
      <c r="B263" s="171"/>
      <c r="C263" s="172" t="s">
        <v>399</v>
      </c>
      <c r="D263" s="172" t="s">
        <v>140</v>
      </c>
      <c r="E263" s="173" t="s">
        <v>160</v>
      </c>
      <c r="F263" s="174" t="s">
        <v>161</v>
      </c>
      <c r="G263" s="175" t="s">
        <v>143</v>
      </c>
      <c r="H263" s="176">
        <v>1</v>
      </c>
      <c r="I263" s="177"/>
      <c r="J263" s="178">
        <f aca="true" t="shared" si="50" ref="J263:J277">ROUND(I263*H263,2)</f>
        <v>0</v>
      </c>
      <c r="K263" s="179"/>
      <c r="L263" s="31"/>
      <c r="M263" s="180" t="s">
        <v>1</v>
      </c>
      <c r="N263" s="181" t="s">
        <v>46</v>
      </c>
      <c r="O263" s="56"/>
      <c r="P263" s="182">
        <f aca="true" t="shared" si="51" ref="P263:P277">O263*H263</f>
        <v>0</v>
      </c>
      <c r="Q263" s="182">
        <v>0.00261</v>
      </c>
      <c r="R263" s="182">
        <f aca="true" t="shared" si="52" ref="R263:R277">Q263*H263</f>
        <v>0.00261</v>
      </c>
      <c r="S263" s="182">
        <v>0</v>
      </c>
      <c r="T263" s="183">
        <f aca="true" t="shared" si="53" ref="T263:T277">S263*H263</f>
        <v>0</v>
      </c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R263" s="184" t="s">
        <v>144</v>
      </c>
      <c r="AT263" s="184" t="s">
        <v>140</v>
      </c>
      <c r="AU263" s="184" t="s">
        <v>145</v>
      </c>
      <c r="AY263" s="15" t="s">
        <v>131</v>
      </c>
      <c r="BE263" s="185">
        <f aca="true" t="shared" si="54" ref="BE263:BE277">IF(N263="základní",J263,0)</f>
        <v>0</v>
      </c>
      <c r="BF263" s="185">
        <f aca="true" t="shared" si="55" ref="BF263:BF277">IF(N263="snížená",J263,0)</f>
        <v>0</v>
      </c>
      <c r="BG263" s="185">
        <f aca="true" t="shared" si="56" ref="BG263:BG277">IF(N263="zákl. přenesená",J263,0)</f>
        <v>0</v>
      </c>
      <c r="BH263" s="185">
        <f aca="true" t="shared" si="57" ref="BH263:BH277">IF(N263="sníž. přenesená",J263,0)</f>
        <v>0</v>
      </c>
      <c r="BI263" s="185">
        <f aca="true" t="shared" si="58" ref="BI263:BI277">IF(N263="nulová",J263,0)</f>
        <v>0</v>
      </c>
      <c r="BJ263" s="15" t="s">
        <v>130</v>
      </c>
      <c r="BK263" s="185">
        <f aca="true" t="shared" si="59" ref="BK263:BK277">ROUND(I263*H263,2)</f>
        <v>0</v>
      </c>
      <c r="BL263" s="15" t="s">
        <v>144</v>
      </c>
      <c r="BM263" s="184" t="s">
        <v>400</v>
      </c>
    </row>
    <row r="264" spans="1:65" s="2" customFormat="1" ht="21.75" customHeight="1">
      <c r="A264" s="30"/>
      <c r="B264" s="171"/>
      <c r="C264" s="186" t="s">
        <v>401</v>
      </c>
      <c r="D264" s="186" t="s">
        <v>164</v>
      </c>
      <c r="E264" s="187" t="s">
        <v>165</v>
      </c>
      <c r="F264" s="188" t="s">
        <v>166</v>
      </c>
      <c r="G264" s="189" t="s">
        <v>167</v>
      </c>
      <c r="H264" s="190">
        <v>1</v>
      </c>
      <c r="I264" s="191"/>
      <c r="J264" s="192">
        <f t="shared" si="50"/>
        <v>0</v>
      </c>
      <c r="K264" s="193"/>
      <c r="L264" s="194"/>
      <c r="M264" s="195" t="s">
        <v>1</v>
      </c>
      <c r="N264" s="196" t="s">
        <v>46</v>
      </c>
      <c r="O264" s="56"/>
      <c r="P264" s="182">
        <f t="shared" si="51"/>
        <v>0</v>
      </c>
      <c r="Q264" s="182">
        <v>0.028</v>
      </c>
      <c r="R264" s="182">
        <f t="shared" si="52"/>
        <v>0.028</v>
      </c>
      <c r="S264" s="182">
        <v>0</v>
      </c>
      <c r="T264" s="183">
        <f t="shared" si="53"/>
        <v>0</v>
      </c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R264" s="184" t="s">
        <v>168</v>
      </c>
      <c r="AT264" s="184" t="s">
        <v>164</v>
      </c>
      <c r="AU264" s="184" t="s">
        <v>145</v>
      </c>
      <c r="AY264" s="15" t="s">
        <v>131</v>
      </c>
      <c r="BE264" s="185">
        <f t="shared" si="54"/>
        <v>0</v>
      </c>
      <c r="BF264" s="185">
        <f t="shared" si="55"/>
        <v>0</v>
      </c>
      <c r="BG264" s="185">
        <f t="shared" si="56"/>
        <v>0</v>
      </c>
      <c r="BH264" s="185">
        <f t="shared" si="57"/>
        <v>0</v>
      </c>
      <c r="BI264" s="185">
        <f t="shared" si="58"/>
        <v>0</v>
      </c>
      <c r="BJ264" s="15" t="s">
        <v>130</v>
      </c>
      <c r="BK264" s="185">
        <f t="shared" si="59"/>
        <v>0</v>
      </c>
      <c r="BL264" s="15" t="s">
        <v>144</v>
      </c>
      <c r="BM264" s="184" t="s">
        <v>402</v>
      </c>
    </row>
    <row r="265" spans="1:65" s="2" customFormat="1" ht="16.5" customHeight="1">
      <c r="A265" s="30"/>
      <c r="B265" s="171"/>
      <c r="C265" s="172" t="s">
        <v>403</v>
      </c>
      <c r="D265" s="172" t="s">
        <v>140</v>
      </c>
      <c r="E265" s="173" t="s">
        <v>171</v>
      </c>
      <c r="F265" s="174" t="s">
        <v>172</v>
      </c>
      <c r="G265" s="175" t="s">
        <v>167</v>
      </c>
      <c r="H265" s="176">
        <v>1</v>
      </c>
      <c r="I265" s="177"/>
      <c r="J265" s="178">
        <f t="shared" si="50"/>
        <v>0</v>
      </c>
      <c r="K265" s="179"/>
      <c r="L265" s="31"/>
      <c r="M265" s="180" t="s">
        <v>1</v>
      </c>
      <c r="N265" s="181" t="s">
        <v>46</v>
      </c>
      <c r="O265" s="56"/>
      <c r="P265" s="182">
        <f t="shared" si="51"/>
        <v>0</v>
      </c>
      <c r="Q265" s="182">
        <v>0</v>
      </c>
      <c r="R265" s="182">
        <f t="shared" si="52"/>
        <v>0</v>
      </c>
      <c r="S265" s="182">
        <v>0</v>
      </c>
      <c r="T265" s="183">
        <f t="shared" si="53"/>
        <v>0</v>
      </c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R265" s="184" t="s">
        <v>144</v>
      </c>
      <c r="AT265" s="184" t="s">
        <v>140</v>
      </c>
      <c r="AU265" s="184" t="s">
        <v>145</v>
      </c>
      <c r="AY265" s="15" t="s">
        <v>131</v>
      </c>
      <c r="BE265" s="185">
        <f t="shared" si="54"/>
        <v>0</v>
      </c>
      <c r="BF265" s="185">
        <f t="shared" si="55"/>
        <v>0</v>
      </c>
      <c r="BG265" s="185">
        <f t="shared" si="56"/>
        <v>0</v>
      </c>
      <c r="BH265" s="185">
        <f t="shared" si="57"/>
        <v>0</v>
      </c>
      <c r="BI265" s="185">
        <f t="shared" si="58"/>
        <v>0</v>
      </c>
      <c r="BJ265" s="15" t="s">
        <v>130</v>
      </c>
      <c r="BK265" s="185">
        <f t="shared" si="59"/>
        <v>0</v>
      </c>
      <c r="BL265" s="15" t="s">
        <v>144</v>
      </c>
      <c r="BM265" s="184" t="s">
        <v>404</v>
      </c>
    </row>
    <row r="266" spans="1:65" s="2" customFormat="1" ht="33" customHeight="1">
      <c r="A266" s="30"/>
      <c r="B266" s="171"/>
      <c r="C266" s="172" t="s">
        <v>405</v>
      </c>
      <c r="D266" s="172" t="s">
        <v>140</v>
      </c>
      <c r="E266" s="173" t="s">
        <v>176</v>
      </c>
      <c r="F266" s="174" t="s">
        <v>177</v>
      </c>
      <c r="G266" s="175" t="s">
        <v>143</v>
      </c>
      <c r="H266" s="176">
        <v>1</v>
      </c>
      <c r="I266" s="177"/>
      <c r="J266" s="178">
        <f t="shared" si="50"/>
        <v>0</v>
      </c>
      <c r="K266" s="179"/>
      <c r="L266" s="31"/>
      <c r="M266" s="180" t="s">
        <v>1</v>
      </c>
      <c r="N266" s="181" t="s">
        <v>46</v>
      </c>
      <c r="O266" s="56"/>
      <c r="P266" s="182">
        <f t="shared" si="51"/>
        <v>0</v>
      </c>
      <c r="Q266" s="182">
        <v>0.00152</v>
      </c>
      <c r="R266" s="182">
        <f t="shared" si="52"/>
        <v>0.00152</v>
      </c>
      <c r="S266" s="182">
        <v>0</v>
      </c>
      <c r="T266" s="183">
        <f t="shared" si="53"/>
        <v>0</v>
      </c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R266" s="184" t="s">
        <v>144</v>
      </c>
      <c r="AT266" s="184" t="s">
        <v>140</v>
      </c>
      <c r="AU266" s="184" t="s">
        <v>145</v>
      </c>
      <c r="AY266" s="15" t="s">
        <v>131</v>
      </c>
      <c r="BE266" s="185">
        <f t="shared" si="54"/>
        <v>0</v>
      </c>
      <c r="BF266" s="185">
        <f t="shared" si="55"/>
        <v>0</v>
      </c>
      <c r="BG266" s="185">
        <f t="shared" si="56"/>
        <v>0</v>
      </c>
      <c r="BH266" s="185">
        <f t="shared" si="57"/>
        <v>0</v>
      </c>
      <c r="BI266" s="185">
        <f t="shared" si="58"/>
        <v>0</v>
      </c>
      <c r="BJ266" s="15" t="s">
        <v>130</v>
      </c>
      <c r="BK266" s="185">
        <f t="shared" si="59"/>
        <v>0</v>
      </c>
      <c r="BL266" s="15" t="s">
        <v>144</v>
      </c>
      <c r="BM266" s="184" t="s">
        <v>406</v>
      </c>
    </row>
    <row r="267" spans="1:65" s="2" customFormat="1" ht="44.25" customHeight="1">
      <c r="A267" s="30"/>
      <c r="B267" s="171"/>
      <c r="C267" s="172" t="s">
        <v>407</v>
      </c>
      <c r="D267" s="172" t="s">
        <v>140</v>
      </c>
      <c r="E267" s="173" t="s">
        <v>330</v>
      </c>
      <c r="F267" s="174" t="s">
        <v>331</v>
      </c>
      <c r="G267" s="175" t="s">
        <v>143</v>
      </c>
      <c r="H267" s="176">
        <v>1</v>
      </c>
      <c r="I267" s="177"/>
      <c r="J267" s="178">
        <f t="shared" si="50"/>
        <v>0</v>
      </c>
      <c r="K267" s="179"/>
      <c r="L267" s="31"/>
      <c r="M267" s="180" t="s">
        <v>1</v>
      </c>
      <c r="N267" s="181" t="s">
        <v>46</v>
      </c>
      <c r="O267" s="56"/>
      <c r="P267" s="182">
        <f t="shared" si="51"/>
        <v>0</v>
      </c>
      <c r="Q267" s="182">
        <v>0.00152</v>
      </c>
      <c r="R267" s="182">
        <f t="shared" si="52"/>
        <v>0.00152</v>
      </c>
      <c r="S267" s="182">
        <v>0</v>
      </c>
      <c r="T267" s="183">
        <f t="shared" si="53"/>
        <v>0</v>
      </c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R267" s="184" t="s">
        <v>173</v>
      </c>
      <c r="AT267" s="184" t="s">
        <v>140</v>
      </c>
      <c r="AU267" s="184" t="s">
        <v>145</v>
      </c>
      <c r="AY267" s="15" t="s">
        <v>131</v>
      </c>
      <c r="BE267" s="185">
        <f t="shared" si="54"/>
        <v>0</v>
      </c>
      <c r="BF267" s="185">
        <f t="shared" si="55"/>
        <v>0</v>
      </c>
      <c r="BG267" s="185">
        <f t="shared" si="56"/>
        <v>0</v>
      </c>
      <c r="BH267" s="185">
        <f t="shared" si="57"/>
        <v>0</v>
      </c>
      <c r="BI267" s="185">
        <f t="shared" si="58"/>
        <v>0</v>
      </c>
      <c r="BJ267" s="15" t="s">
        <v>130</v>
      </c>
      <c r="BK267" s="185">
        <f t="shared" si="59"/>
        <v>0</v>
      </c>
      <c r="BL267" s="15" t="s">
        <v>173</v>
      </c>
      <c r="BM267" s="184" t="s">
        <v>408</v>
      </c>
    </row>
    <row r="268" spans="1:65" s="2" customFormat="1" ht="21.75" customHeight="1">
      <c r="A268" s="30"/>
      <c r="B268" s="171"/>
      <c r="C268" s="172" t="s">
        <v>409</v>
      </c>
      <c r="D268" s="172" t="s">
        <v>140</v>
      </c>
      <c r="E268" s="173" t="s">
        <v>184</v>
      </c>
      <c r="F268" s="174" t="s">
        <v>185</v>
      </c>
      <c r="G268" s="175" t="s">
        <v>150</v>
      </c>
      <c r="H268" s="176">
        <v>8.5</v>
      </c>
      <c r="I268" s="177"/>
      <c r="J268" s="178">
        <f t="shared" si="50"/>
        <v>0</v>
      </c>
      <c r="K268" s="179"/>
      <c r="L268" s="31"/>
      <c r="M268" s="180" t="s">
        <v>1</v>
      </c>
      <c r="N268" s="181" t="s">
        <v>46</v>
      </c>
      <c r="O268" s="56"/>
      <c r="P268" s="182">
        <f t="shared" si="51"/>
        <v>0</v>
      </c>
      <c r="Q268" s="182">
        <v>0.00099</v>
      </c>
      <c r="R268" s="182">
        <f t="shared" si="52"/>
        <v>0.008415</v>
      </c>
      <c r="S268" s="182">
        <v>0</v>
      </c>
      <c r="T268" s="183">
        <f t="shared" si="53"/>
        <v>0</v>
      </c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R268" s="184" t="s">
        <v>144</v>
      </c>
      <c r="AT268" s="184" t="s">
        <v>140</v>
      </c>
      <c r="AU268" s="184" t="s">
        <v>145</v>
      </c>
      <c r="AY268" s="15" t="s">
        <v>131</v>
      </c>
      <c r="BE268" s="185">
        <f t="shared" si="54"/>
        <v>0</v>
      </c>
      <c r="BF268" s="185">
        <f t="shared" si="55"/>
        <v>0</v>
      </c>
      <c r="BG268" s="185">
        <f t="shared" si="56"/>
        <v>0</v>
      </c>
      <c r="BH268" s="185">
        <f t="shared" si="57"/>
        <v>0</v>
      </c>
      <c r="BI268" s="185">
        <f t="shared" si="58"/>
        <v>0</v>
      </c>
      <c r="BJ268" s="15" t="s">
        <v>130</v>
      </c>
      <c r="BK268" s="185">
        <f t="shared" si="59"/>
        <v>0</v>
      </c>
      <c r="BL268" s="15" t="s">
        <v>144</v>
      </c>
      <c r="BM268" s="184" t="s">
        <v>410</v>
      </c>
    </row>
    <row r="269" spans="1:65" s="2" customFormat="1" ht="16.5" customHeight="1">
      <c r="A269" s="30"/>
      <c r="B269" s="171"/>
      <c r="C269" s="172" t="s">
        <v>411</v>
      </c>
      <c r="D269" s="172" t="s">
        <v>140</v>
      </c>
      <c r="E269" s="173" t="s">
        <v>188</v>
      </c>
      <c r="F269" s="174" t="s">
        <v>189</v>
      </c>
      <c r="G269" s="175" t="s">
        <v>150</v>
      </c>
      <c r="H269" s="176">
        <v>8.5</v>
      </c>
      <c r="I269" s="177"/>
      <c r="J269" s="178">
        <f t="shared" si="50"/>
        <v>0</v>
      </c>
      <c r="K269" s="179"/>
      <c r="L269" s="31"/>
      <c r="M269" s="180" t="s">
        <v>1</v>
      </c>
      <c r="N269" s="181" t="s">
        <v>46</v>
      </c>
      <c r="O269" s="56"/>
      <c r="P269" s="182">
        <f t="shared" si="51"/>
        <v>0</v>
      </c>
      <c r="Q269" s="182">
        <v>0</v>
      </c>
      <c r="R269" s="182">
        <f t="shared" si="52"/>
        <v>0</v>
      </c>
      <c r="S269" s="182">
        <v>0</v>
      </c>
      <c r="T269" s="183">
        <f t="shared" si="53"/>
        <v>0</v>
      </c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R269" s="184" t="s">
        <v>144</v>
      </c>
      <c r="AT269" s="184" t="s">
        <v>140</v>
      </c>
      <c r="AU269" s="184" t="s">
        <v>145</v>
      </c>
      <c r="AY269" s="15" t="s">
        <v>131</v>
      </c>
      <c r="BE269" s="185">
        <f t="shared" si="54"/>
        <v>0</v>
      </c>
      <c r="BF269" s="185">
        <f t="shared" si="55"/>
        <v>0</v>
      </c>
      <c r="BG269" s="185">
        <f t="shared" si="56"/>
        <v>0</v>
      </c>
      <c r="BH269" s="185">
        <f t="shared" si="57"/>
        <v>0</v>
      </c>
      <c r="BI269" s="185">
        <f t="shared" si="58"/>
        <v>0</v>
      </c>
      <c r="BJ269" s="15" t="s">
        <v>130</v>
      </c>
      <c r="BK269" s="185">
        <f t="shared" si="59"/>
        <v>0</v>
      </c>
      <c r="BL269" s="15" t="s">
        <v>144</v>
      </c>
      <c r="BM269" s="184" t="s">
        <v>412</v>
      </c>
    </row>
    <row r="270" spans="1:65" s="2" customFormat="1" ht="21.75" customHeight="1">
      <c r="A270" s="30"/>
      <c r="B270" s="171"/>
      <c r="C270" s="172" t="s">
        <v>413</v>
      </c>
      <c r="D270" s="172" t="s">
        <v>140</v>
      </c>
      <c r="E270" s="173" t="s">
        <v>192</v>
      </c>
      <c r="F270" s="174" t="s">
        <v>193</v>
      </c>
      <c r="G270" s="175" t="s">
        <v>167</v>
      </c>
      <c r="H270" s="176">
        <v>1</v>
      </c>
      <c r="I270" s="177"/>
      <c r="J270" s="178">
        <f t="shared" si="50"/>
        <v>0</v>
      </c>
      <c r="K270" s="179"/>
      <c r="L270" s="31"/>
      <c r="M270" s="180" t="s">
        <v>1</v>
      </c>
      <c r="N270" s="181" t="s">
        <v>46</v>
      </c>
      <c r="O270" s="56"/>
      <c r="P270" s="182">
        <f t="shared" si="51"/>
        <v>0</v>
      </c>
      <c r="Q270" s="182">
        <v>0</v>
      </c>
      <c r="R270" s="182">
        <f t="shared" si="52"/>
        <v>0</v>
      </c>
      <c r="S270" s="182">
        <v>0</v>
      </c>
      <c r="T270" s="183">
        <f t="shared" si="53"/>
        <v>0</v>
      </c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R270" s="184" t="s">
        <v>144</v>
      </c>
      <c r="AT270" s="184" t="s">
        <v>140</v>
      </c>
      <c r="AU270" s="184" t="s">
        <v>145</v>
      </c>
      <c r="AY270" s="15" t="s">
        <v>131</v>
      </c>
      <c r="BE270" s="185">
        <f t="shared" si="54"/>
        <v>0</v>
      </c>
      <c r="BF270" s="185">
        <f t="shared" si="55"/>
        <v>0</v>
      </c>
      <c r="BG270" s="185">
        <f t="shared" si="56"/>
        <v>0</v>
      </c>
      <c r="BH270" s="185">
        <f t="shared" si="57"/>
        <v>0</v>
      </c>
      <c r="BI270" s="185">
        <f t="shared" si="58"/>
        <v>0</v>
      </c>
      <c r="BJ270" s="15" t="s">
        <v>130</v>
      </c>
      <c r="BK270" s="185">
        <f t="shared" si="59"/>
        <v>0</v>
      </c>
      <c r="BL270" s="15" t="s">
        <v>144</v>
      </c>
      <c r="BM270" s="184" t="s">
        <v>414</v>
      </c>
    </row>
    <row r="271" spans="1:65" s="2" customFormat="1" ht="21.75" customHeight="1">
      <c r="A271" s="30"/>
      <c r="B271" s="171"/>
      <c r="C271" s="186" t="s">
        <v>415</v>
      </c>
      <c r="D271" s="186" t="s">
        <v>164</v>
      </c>
      <c r="E271" s="187" t="s">
        <v>196</v>
      </c>
      <c r="F271" s="188" t="s">
        <v>197</v>
      </c>
      <c r="G271" s="189" t="s">
        <v>167</v>
      </c>
      <c r="H271" s="190">
        <v>1</v>
      </c>
      <c r="I271" s="191"/>
      <c r="J271" s="192">
        <f t="shared" si="50"/>
        <v>0</v>
      </c>
      <c r="K271" s="193"/>
      <c r="L271" s="194"/>
      <c r="M271" s="195" t="s">
        <v>1</v>
      </c>
      <c r="N271" s="196" t="s">
        <v>46</v>
      </c>
      <c r="O271" s="56"/>
      <c r="P271" s="182">
        <f t="shared" si="51"/>
        <v>0</v>
      </c>
      <c r="Q271" s="182">
        <v>0.00038</v>
      </c>
      <c r="R271" s="182">
        <f t="shared" si="52"/>
        <v>0.00038</v>
      </c>
      <c r="S271" s="182">
        <v>0</v>
      </c>
      <c r="T271" s="183">
        <f t="shared" si="53"/>
        <v>0</v>
      </c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R271" s="184" t="s">
        <v>168</v>
      </c>
      <c r="AT271" s="184" t="s">
        <v>164</v>
      </c>
      <c r="AU271" s="184" t="s">
        <v>145</v>
      </c>
      <c r="AY271" s="15" t="s">
        <v>131</v>
      </c>
      <c r="BE271" s="185">
        <f t="shared" si="54"/>
        <v>0</v>
      </c>
      <c r="BF271" s="185">
        <f t="shared" si="55"/>
        <v>0</v>
      </c>
      <c r="BG271" s="185">
        <f t="shared" si="56"/>
        <v>0</v>
      </c>
      <c r="BH271" s="185">
        <f t="shared" si="57"/>
        <v>0</v>
      </c>
      <c r="BI271" s="185">
        <f t="shared" si="58"/>
        <v>0</v>
      </c>
      <c r="BJ271" s="15" t="s">
        <v>130</v>
      </c>
      <c r="BK271" s="185">
        <f t="shared" si="59"/>
        <v>0</v>
      </c>
      <c r="BL271" s="15" t="s">
        <v>144</v>
      </c>
      <c r="BM271" s="184" t="s">
        <v>416</v>
      </c>
    </row>
    <row r="272" spans="1:65" s="2" customFormat="1" ht="16.5" customHeight="1">
      <c r="A272" s="30"/>
      <c r="B272" s="171"/>
      <c r="C272" s="172" t="s">
        <v>417</v>
      </c>
      <c r="D272" s="172" t="s">
        <v>140</v>
      </c>
      <c r="E272" s="173" t="s">
        <v>208</v>
      </c>
      <c r="F272" s="174" t="s">
        <v>209</v>
      </c>
      <c r="G272" s="175" t="s">
        <v>143</v>
      </c>
      <c r="H272" s="176">
        <v>1</v>
      </c>
      <c r="I272" s="177"/>
      <c r="J272" s="178">
        <f t="shared" si="50"/>
        <v>0</v>
      </c>
      <c r="K272" s="179"/>
      <c r="L272" s="31"/>
      <c r="M272" s="180" t="s">
        <v>1</v>
      </c>
      <c r="N272" s="181" t="s">
        <v>46</v>
      </c>
      <c r="O272" s="56"/>
      <c r="P272" s="182">
        <f t="shared" si="51"/>
        <v>0</v>
      </c>
      <c r="Q272" s="182">
        <v>0.00068</v>
      </c>
      <c r="R272" s="182">
        <f t="shared" si="52"/>
        <v>0.00068</v>
      </c>
      <c r="S272" s="182">
        <v>0</v>
      </c>
      <c r="T272" s="183">
        <f t="shared" si="53"/>
        <v>0</v>
      </c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R272" s="184" t="s">
        <v>144</v>
      </c>
      <c r="AT272" s="184" t="s">
        <v>140</v>
      </c>
      <c r="AU272" s="184" t="s">
        <v>145</v>
      </c>
      <c r="AY272" s="15" t="s">
        <v>131</v>
      </c>
      <c r="BE272" s="185">
        <f t="shared" si="54"/>
        <v>0</v>
      </c>
      <c r="BF272" s="185">
        <f t="shared" si="55"/>
        <v>0</v>
      </c>
      <c r="BG272" s="185">
        <f t="shared" si="56"/>
        <v>0</v>
      </c>
      <c r="BH272" s="185">
        <f t="shared" si="57"/>
        <v>0</v>
      </c>
      <c r="BI272" s="185">
        <f t="shared" si="58"/>
        <v>0</v>
      </c>
      <c r="BJ272" s="15" t="s">
        <v>130</v>
      </c>
      <c r="BK272" s="185">
        <f t="shared" si="59"/>
        <v>0</v>
      </c>
      <c r="BL272" s="15" t="s">
        <v>144</v>
      </c>
      <c r="BM272" s="184" t="s">
        <v>418</v>
      </c>
    </row>
    <row r="273" spans="1:65" s="2" customFormat="1" ht="21.75" customHeight="1">
      <c r="A273" s="30"/>
      <c r="B273" s="171"/>
      <c r="C273" s="172" t="s">
        <v>419</v>
      </c>
      <c r="D273" s="172" t="s">
        <v>140</v>
      </c>
      <c r="E273" s="173" t="s">
        <v>212</v>
      </c>
      <c r="F273" s="174" t="s">
        <v>213</v>
      </c>
      <c r="G273" s="175" t="s">
        <v>214</v>
      </c>
      <c r="H273" s="176">
        <v>0.2</v>
      </c>
      <c r="I273" s="177"/>
      <c r="J273" s="178">
        <f t="shared" si="50"/>
        <v>0</v>
      </c>
      <c r="K273" s="179"/>
      <c r="L273" s="31"/>
      <c r="M273" s="180" t="s">
        <v>1</v>
      </c>
      <c r="N273" s="181" t="s">
        <v>46</v>
      </c>
      <c r="O273" s="56"/>
      <c r="P273" s="182">
        <f t="shared" si="51"/>
        <v>0</v>
      </c>
      <c r="Q273" s="182">
        <v>0</v>
      </c>
      <c r="R273" s="182">
        <f t="shared" si="52"/>
        <v>0</v>
      </c>
      <c r="S273" s="182">
        <v>0</v>
      </c>
      <c r="T273" s="183">
        <f t="shared" si="53"/>
        <v>0</v>
      </c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R273" s="184" t="s">
        <v>144</v>
      </c>
      <c r="AT273" s="184" t="s">
        <v>140</v>
      </c>
      <c r="AU273" s="184" t="s">
        <v>145</v>
      </c>
      <c r="AY273" s="15" t="s">
        <v>131</v>
      </c>
      <c r="BE273" s="185">
        <f t="shared" si="54"/>
        <v>0</v>
      </c>
      <c r="BF273" s="185">
        <f t="shared" si="55"/>
        <v>0</v>
      </c>
      <c r="BG273" s="185">
        <f t="shared" si="56"/>
        <v>0</v>
      </c>
      <c r="BH273" s="185">
        <f t="shared" si="57"/>
        <v>0</v>
      </c>
      <c r="BI273" s="185">
        <f t="shared" si="58"/>
        <v>0</v>
      </c>
      <c r="BJ273" s="15" t="s">
        <v>130</v>
      </c>
      <c r="BK273" s="185">
        <f t="shared" si="59"/>
        <v>0</v>
      </c>
      <c r="BL273" s="15" t="s">
        <v>144</v>
      </c>
      <c r="BM273" s="184" t="s">
        <v>420</v>
      </c>
    </row>
    <row r="274" spans="1:65" s="2" customFormat="1" ht="16.5" customHeight="1">
      <c r="A274" s="30"/>
      <c r="B274" s="171"/>
      <c r="C274" s="172" t="s">
        <v>421</v>
      </c>
      <c r="D274" s="172" t="s">
        <v>140</v>
      </c>
      <c r="E274" s="173" t="s">
        <v>217</v>
      </c>
      <c r="F274" s="174" t="s">
        <v>218</v>
      </c>
      <c r="G274" s="175" t="s">
        <v>155</v>
      </c>
      <c r="H274" s="176">
        <v>1</v>
      </c>
      <c r="I274" s="177"/>
      <c r="J274" s="178">
        <f t="shared" si="50"/>
        <v>0</v>
      </c>
      <c r="K274" s="179"/>
      <c r="L274" s="31"/>
      <c r="M274" s="180" t="s">
        <v>1</v>
      </c>
      <c r="N274" s="181" t="s">
        <v>46</v>
      </c>
      <c r="O274" s="56"/>
      <c r="P274" s="182">
        <f t="shared" si="51"/>
        <v>0</v>
      </c>
      <c r="Q274" s="182">
        <v>9E-05</v>
      </c>
      <c r="R274" s="182">
        <f t="shared" si="52"/>
        <v>9E-05</v>
      </c>
      <c r="S274" s="182">
        <v>0.00858</v>
      </c>
      <c r="T274" s="183">
        <f t="shared" si="53"/>
        <v>0.00858</v>
      </c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R274" s="184" t="s">
        <v>144</v>
      </c>
      <c r="AT274" s="184" t="s">
        <v>140</v>
      </c>
      <c r="AU274" s="184" t="s">
        <v>145</v>
      </c>
      <c r="AY274" s="15" t="s">
        <v>131</v>
      </c>
      <c r="BE274" s="185">
        <f t="shared" si="54"/>
        <v>0</v>
      </c>
      <c r="BF274" s="185">
        <f t="shared" si="55"/>
        <v>0</v>
      </c>
      <c r="BG274" s="185">
        <f t="shared" si="56"/>
        <v>0</v>
      </c>
      <c r="BH274" s="185">
        <f t="shared" si="57"/>
        <v>0</v>
      </c>
      <c r="BI274" s="185">
        <f t="shared" si="58"/>
        <v>0</v>
      </c>
      <c r="BJ274" s="15" t="s">
        <v>130</v>
      </c>
      <c r="BK274" s="185">
        <f t="shared" si="59"/>
        <v>0</v>
      </c>
      <c r="BL274" s="15" t="s">
        <v>144</v>
      </c>
      <c r="BM274" s="184" t="s">
        <v>422</v>
      </c>
    </row>
    <row r="275" spans="1:65" s="2" customFormat="1" ht="16.5" customHeight="1">
      <c r="A275" s="30"/>
      <c r="B275" s="171"/>
      <c r="C275" s="172" t="s">
        <v>423</v>
      </c>
      <c r="D275" s="172" t="s">
        <v>140</v>
      </c>
      <c r="E275" s="173" t="s">
        <v>221</v>
      </c>
      <c r="F275" s="174" t="s">
        <v>222</v>
      </c>
      <c r="G275" s="175" t="s">
        <v>155</v>
      </c>
      <c r="H275" s="176">
        <v>1</v>
      </c>
      <c r="I275" s="177"/>
      <c r="J275" s="178">
        <f t="shared" si="50"/>
        <v>0</v>
      </c>
      <c r="K275" s="179"/>
      <c r="L275" s="31"/>
      <c r="M275" s="180" t="s">
        <v>1</v>
      </c>
      <c r="N275" s="181" t="s">
        <v>46</v>
      </c>
      <c r="O275" s="56"/>
      <c r="P275" s="182">
        <f t="shared" si="51"/>
        <v>0</v>
      </c>
      <c r="Q275" s="182">
        <v>9E-05</v>
      </c>
      <c r="R275" s="182">
        <f t="shared" si="52"/>
        <v>9E-05</v>
      </c>
      <c r="S275" s="182">
        <v>0.00858</v>
      </c>
      <c r="T275" s="183">
        <f t="shared" si="53"/>
        <v>0.00858</v>
      </c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R275" s="184" t="s">
        <v>144</v>
      </c>
      <c r="AT275" s="184" t="s">
        <v>140</v>
      </c>
      <c r="AU275" s="184" t="s">
        <v>145</v>
      </c>
      <c r="AY275" s="15" t="s">
        <v>131</v>
      </c>
      <c r="BE275" s="185">
        <f t="shared" si="54"/>
        <v>0</v>
      </c>
      <c r="BF275" s="185">
        <f t="shared" si="55"/>
        <v>0</v>
      </c>
      <c r="BG275" s="185">
        <f t="shared" si="56"/>
        <v>0</v>
      </c>
      <c r="BH275" s="185">
        <f t="shared" si="57"/>
        <v>0</v>
      </c>
      <c r="BI275" s="185">
        <f t="shared" si="58"/>
        <v>0</v>
      </c>
      <c r="BJ275" s="15" t="s">
        <v>130</v>
      </c>
      <c r="BK275" s="185">
        <f t="shared" si="59"/>
        <v>0</v>
      </c>
      <c r="BL275" s="15" t="s">
        <v>144</v>
      </c>
      <c r="BM275" s="184" t="s">
        <v>424</v>
      </c>
    </row>
    <row r="276" spans="1:65" s="2" customFormat="1" ht="16.5" customHeight="1">
      <c r="A276" s="30"/>
      <c r="B276" s="171"/>
      <c r="C276" s="172" t="s">
        <v>425</v>
      </c>
      <c r="D276" s="172" t="s">
        <v>140</v>
      </c>
      <c r="E276" s="173" t="s">
        <v>225</v>
      </c>
      <c r="F276" s="174" t="s">
        <v>226</v>
      </c>
      <c r="G276" s="175" t="s">
        <v>167</v>
      </c>
      <c r="H276" s="176">
        <v>1</v>
      </c>
      <c r="I276" s="177"/>
      <c r="J276" s="178">
        <f t="shared" si="50"/>
        <v>0</v>
      </c>
      <c r="K276" s="179"/>
      <c r="L276" s="31"/>
      <c r="M276" s="180" t="s">
        <v>1</v>
      </c>
      <c r="N276" s="181" t="s">
        <v>46</v>
      </c>
      <c r="O276" s="56"/>
      <c r="P276" s="182">
        <f t="shared" si="51"/>
        <v>0</v>
      </c>
      <c r="Q276" s="182">
        <v>0</v>
      </c>
      <c r="R276" s="182">
        <f t="shared" si="52"/>
        <v>0</v>
      </c>
      <c r="S276" s="182">
        <v>0</v>
      </c>
      <c r="T276" s="183">
        <f t="shared" si="53"/>
        <v>0</v>
      </c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R276" s="184" t="s">
        <v>144</v>
      </c>
      <c r="AT276" s="184" t="s">
        <v>140</v>
      </c>
      <c r="AU276" s="184" t="s">
        <v>145</v>
      </c>
      <c r="AY276" s="15" t="s">
        <v>131</v>
      </c>
      <c r="BE276" s="185">
        <f t="shared" si="54"/>
        <v>0</v>
      </c>
      <c r="BF276" s="185">
        <f t="shared" si="55"/>
        <v>0</v>
      </c>
      <c r="BG276" s="185">
        <f t="shared" si="56"/>
        <v>0</v>
      </c>
      <c r="BH276" s="185">
        <f t="shared" si="57"/>
        <v>0</v>
      </c>
      <c r="BI276" s="185">
        <f t="shared" si="58"/>
        <v>0</v>
      </c>
      <c r="BJ276" s="15" t="s">
        <v>130</v>
      </c>
      <c r="BK276" s="185">
        <f t="shared" si="59"/>
        <v>0</v>
      </c>
      <c r="BL276" s="15" t="s">
        <v>144</v>
      </c>
      <c r="BM276" s="184" t="s">
        <v>426</v>
      </c>
    </row>
    <row r="277" spans="1:65" s="2" customFormat="1" ht="16.5" customHeight="1">
      <c r="A277" s="30"/>
      <c r="B277" s="171"/>
      <c r="C277" s="172" t="s">
        <v>427</v>
      </c>
      <c r="D277" s="172" t="s">
        <v>140</v>
      </c>
      <c r="E277" s="173" t="s">
        <v>229</v>
      </c>
      <c r="F277" s="174" t="s">
        <v>230</v>
      </c>
      <c r="G277" s="175" t="s">
        <v>167</v>
      </c>
      <c r="H277" s="176">
        <v>1</v>
      </c>
      <c r="I277" s="177"/>
      <c r="J277" s="178">
        <f t="shared" si="50"/>
        <v>0</v>
      </c>
      <c r="K277" s="179"/>
      <c r="L277" s="31"/>
      <c r="M277" s="180" t="s">
        <v>1</v>
      </c>
      <c r="N277" s="181" t="s">
        <v>46</v>
      </c>
      <c r="O277" s="56"/>
      <c r="P277" s="182">
        <f t="shared" si="51"/>
        <v>0</v>
      </c>
      <c r="Q277" s="182">
        <v>0</v>
      </c>
      <c r="R277" s="182">
        <f t="shared" si="52"/>
        <v>0</v>
      </c>
      <c r="S277" s="182">
        <v>0</v>
      </c>
      <c r="T277" s="183">
        <f t="shared" si="53"/>
        <v>0</v>
      </c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R277" s="184" t="s">
        <v>144</v>
      </c>
      <c r="AT277" s="184" t="s">
        <v>140</v>
      </c>
      <c r="AU277" s="184" t="s">
        <v>145</v>
      </c>
      <c r="AY277" s="15" t="s">
        <v>131</v>
      </c>
      <c r="BE277" s="185">
        <f t="shared" si="54"/>
        <v>0</v>
      </c>
      <c r="BF277" s="185">
        <f t="shared" si="55"/>
        <v>0</v>
      </c>
      <c r="BG277" s="185">
        <f t="shared" si="56"/>
        <v>0</v>
      </c>
      <c r="BH277" s="185">
        <f t="shared" si="57"/>
        <v>0</v>
      </c>
      <c r="BI277" s="185">
        <f t="shared" si="58"/>
        <v>0</v>
      </c>
      <c r="BJ277" s="15" t="s">
        <v>130</v>
      </c>
      <c r="BK277" s="185">
        <f t="shared" si="59"/>
        <v>0</v>
      </c>
      <c r="BL277" s="15" t="s">
        <v>144</v>
      </c>
      <c r="BM277" s="184" t="s">
        <v>428</v>
      </c>
    </row>
    <row r="278" spans="2:63" s="12" customFormat="1" ht="22.9" customHeight="1">
      <c r="B278" s="149"/>
      <c r="D278" s="150" t="s">
        <v>77</v>
      </c>
      <c r="E278" s="159" t="s">
        <v>429</v>
      </c>
      <c r="F278" s="159" t="s">
        <v>430</v>
      </c>
      <c r="I278" s="152"/>
      <c r="J278" s="160">
        <f>BK278</f>
        <v>0</v>
      </c>
      <c r="L278" s="149"/>
      <c r="M278" s="153"/>
      <c r="N278" s="154"/>
      <c r="O278" s="154"/>
      <c r="P278" s="155">
        <f>P279+P280+P297</f>
        <v>0</v>
      </c>
      <c r="Q278" s="154"/>
      <c r="R278" s="155">
        <f>R279+R280+R297</f>
        <v>0.106905</v>
      </c>
      <c r="S278" s="154"/>
      <c r="T278" s="156">
        <f>T279+T280+T297</f>
        <v>0.24222000000000002</v>
      </c>
      <c r="AR278" s="150" t="s">
        <v>130</v>
      </c>
      <c r="AT278" s="157" t="s">
        <v>77</v>
      </c>
      <c r="AU278" s="157" t="s">
        <v>21</v>
      </c>
      <c r="AY278" s="150" t="s">
        <v>131</v>
      </c>
      <c r="BK278" s="158">
        <f>BK279+BK280+BK297</f>
        <v>0</v>
      </c>
    </row>
    <row r="279" spans="2:63" s="12" customFormat="1" ht="20.85" customHeight="1">
      <c r="B279" s="149"/>
      <c r="D279" s="150" t="s">
        <v>77</v>
      </c>
      <c r="E279" s="159" t="s">
        <v>431</v>
      </c>
      <c r="F279" s="159" t="s">
        <v>432</v>
      </c>
      <c r="I279" s="152"/>
      <c r="J279" s="160">
        <f>BK279</f>
        <v>0</v>
      </c>
      <c r="L279" s="149"/>
      <c r="M279" s="153"/>
      <c r="N279" s="154"/>
      <c r="O279" s="154"/>
      <c r="P279" s="155">
        <v>0</v>
      </c>
      <c r="Q279" s="154"/>
      <c r="R279" s="155">
        <v>0</v>
      </c>
      <c r="S279" s="154"/>
      <c r="T279" s="156">
        <v>0</v>
      </c>
      <c r="AR279" s="150" t="s">
        <v>130</v>
      </c>
      <c r="AT279" s="157" t="s">
        <v>77</v>
      </c>
      <c r="AU279" s="157" t="s">
        <v>130</v>
      </c>
      <c r="AY279" s="150" t="s">
        <v>131</v>
      </c>
      <c r="BK279" s="158">
        <v>0</v>
      </c>
    </row>
    <row r="280" spans="2:63" s="12" customFormat="1" ht="20.85" customHeight="1">
      <c r="B280" s="149"/>
      <c r="D280" s="150" t="s">
        <v>77</v>
      </c>
      <c r="E280" s="159" t="s">
        <v>433</v>
      </c>
      <c r="F280" s="159" t="s">
        <v>434</v>
      </c>
      <c r="I280" s="152"/>
      <c r="J280" s="160">
        <f>BK280</f>
        <v>0</v>
      </c>
      <c r="L280" s="149"/>
      <c r="M280" s="153"/>
      <c r="N280" s="154"/>
      <c r="O280" s="154"/>
      <c r="P280" s="155">
        <f>P281</f>
        <v>0</v>
      </c>
      <c r="Q280" s="154"/>
      <c r="R280" s="155">
        <f>R281</f>
        <v>0.045285</v>
      </c>
      <c r="S280" s="154"/>
      <c r="T280" s="156">
        <f>T281</f>
        <v>0.01716</v>
      </c>
      <c r="AR280" s="150" t="s">
        <v>130</v>
      </c>
      <c r="AT280" s="157" t="s">
        <v>77</v>
      </c>
      <c r="AU280" s="157" t="s">
        <v>130</v>
      </c>
      <c r="AY280" s="150" t="s">
        <v>131</v>
      </c>
      <c r="BK280" s="158">
        <f>BK281</f>
        <v>0</v>
      </c>
    </row>
    <row r="281" spans="2:63" s="13" customFormat="1" ht="20.85" customHeight="1">
      <c r="B281" s="161"/>
      <c r="D281" s="162" t="s">
        <v>77</v>
      </c>
      <c r="E281" s="162" t="s">
        <v>157</v>
      </c>
      <c r="F281" s="162" t="s">
        <v>158</v>
      </c>
      <c r="I281" s="163"/>
      <c r="J281" s="164">
        <f>BK281</f>
        <v>0</v>
      </c>
      <c r="L281" s="161"/>
      <c r="M281" s="165"/>
      <c r="N281" s="166"/>
      <c r="O281" s="166"/>
      <c r="P281" s="167">
        <f>SUM(P282:P296)</f>
        <v>0</v>
      </c>
      <c r="Q281" s="166"/>
      <c r="R281" s="167">
        <f>SUM(R282:R296)</f>
        <v>0.045285</v>
      </c>
      <c r="S281" s="166"/>
      <c r="T281" s="168">
        <f>SUM(T282:T296)</f>
        <v>0.01716</v>
      </c>
      <c r="AR281" s="162" t="s">
        <v>130</v>
      </c>
      <c r="AT281" s="169" t="s">
        <v>77</v>
      </c>
      <c r="AU281" s="169" t="s">
        <v>138</v>
      </c>
      <c r="AY281" s="162" t="s">
        <v>131</v>
      </c>
      <c r="BK281" s="170">
        <f>SUM(BK282:BK296)</f>
        <v>0</v>
      </c>
    </row>
    <row r="282" spans="1:65" s="2" customFormat="1" ht="21.75" customHeight="1">
      <c r="A282" s="30"/>
      <c r="B282" s="171"/>
      <c r="C282" s="172" t="s">
        <v>435</v>
      </c>
      <c r="D282" s="172" t="s">
        <v>140</v>
      </c>
      <c r="E282" s="173" t="s">
        <v>160</v>
      </c>
      <c r="F282" s="174" t="s">
        <v>161</v>
      </c>
      <c r="G282" s="175" t="s">
        <v>143</v>
      </c>
      <c r="H282" s="176">
        <v>1</v>
      </c>
      <c r="I282" s="177"/>
      <c r="J282" s="178">
        <f aca="true" t="shared" si="60" ref="J282:J296">ROUND(I282*H282,2)</f>
        <v>0</v>
      </c>
      <c r="K282" s="179"/>
      <c r="L282" s="31"/>
      <c r="M282" s="180" t="s">
        <v>1</v>
      </c>
      <c r="N282" s="181" t="s">
        <v>46</v>
      </c>
      <c r="O282" s="56"/>
      <c r="P282" s="182">
        <f aca="true" t="shared" si="61" ref="P282:P296">O282*H282</f>
        <v>0</v>
      </c>
      <c r="Q282" s="182">
        <v>0.00261</v>
      </c>
      <c r="R282" s="182">
        <f aca="true" t="shared" si="62" ref="R282:R296">Q282*H282</f>
        <v>0.00261</v>
      </c>
      <c r="S282" s="182">
        <v>0</v>
      </c>
      <c r="T282" s="183">
        <f aca="true" t="shared" si="63" ref="T282:T296">S282*H282</f>
        <v>0</v>
      </c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R282" s="184" t="s">
        <v>144</v>
      </c>
      <c r="AT282" s="184" t="s">
        <v>140</v>
      </c>
      <c r="AU282" s="184" t="s">
        <v>145</v>
      </c>
      <c r="AY282" s="15" t="s">
        <v>131</v>
      </c>
      <c r="BE282" s="185">
        <f aca="true" t="shared" si="64" ref="BE282:BE296">IF(N282="základní",J282,0)</f>
        <v>0</v>
      </c>
      <c r="BF282" s="185">
        <f aca="true" t="shared" si="65" ref="BF282:BF296">IF(N282="snížená",J282,0)</f>
        <v>0</v>
      </c>
      <c r="BG282" s="185">
        <f aca="true" t="shared" si="66" ref="BG282:BG296">IF(N282="zákl. přenesená",J282,0)</f>
        <v>0</v>
      </c>
      <c r="BH282" s="185">
        <f aca="true" t="shared" si="67" ref="BH282:BH296">IF(N282="sníž. přenesená",J282,0)</f>
        <v>0</v>
      </c>
      <c r="BI282" s="185">
        <f aca="true" t="shared" si="68" ref="BI282:BI296">IF(N282="nulová",J282,0)</f>
        <v>0</v>
      </c>
      <c r="BJ282" s="15" t="s">
        <v>130</v>
      </c>
      <c r="BK282" s="185">
        <f aca="true" t="shared" si="69" ref="BK282:BK296">ROUND(I282*H282,2)</f>
        <v>0</v>
      </c>
      <c r="BL282" s="15" t="s">
        <v>144</v>
      </c>
      <c r="BM282" s="184" t="s">
        <v>436</v>
      </c>
    </row>
    <row r="283" spans="1:65" s="2" customFormat="1" ht="21.75" customHeight="1">
      <c r="A283" s="30"/>
      <c r="B283" s="171"/>
      <c r="C283" s="186" t="s">
        <v>437</v>
      </c>
      <c r="D283" s="186" t="s">
        <v>164</v>
      </c>
      <c r="E283" s="187" t="s">
        <v>165</v>
      </c>
      <c r="F283" s="188" t="s">
        <v>166</v>
      </c>
      <c r="G283" s="189" t="s">
        <v>167</v>
      </c>
      <c r="H283" s="190">
        <v>1</v>
      </c>
      <c r="I283" s="191"/>
      <c r="J283" s="192">
        <f t="shared" si="60"/>
        <v>0</v>
      </c>
      <c r="K283" s="193"/>
      <c r="L283" s="194"/>
      <c r="M283" s="195" t="s">
        <v>1</v>
      </c>
      <c r="N283" s="196" t="s">
        <v>46</v>
      </c>
      <c r="O283" s="56"/>
      <c r="P283" s="182">
        <f t="shared" si="61"/>
        <v>0</v>
      </c>
      <c r="Q283" s="182">
        <v>0.028</v>
      </c>
      <c r="R283" s="182">
        <f t="shared" si="62"/>
        <v>0.028</v>
      </c>
      <c r="S283" s="182">
        <v>0</v>
      </c>
      <c r="T283" s="183">
        <f t="shared" si="63"/>
        <v>0</v>
      </c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R283" s="184" t="s">
        <v>168</v>
      </c>
      <c r="AT283" s="184" t="s">
        <v>164</v>
      </c>
      <c r="AU283" s="184" t="s">
        <v>145</v>
      </c>
      <c r="AY283" s="15" t="s">
        <v>131</v>
      </c>
      <c r="BE283" s="185">
        <f t="shared" si="64"/>
        <v>0</v>
      </c>
      <c r="BF283" s="185">
        <f t="shared" si="65"/>
        <v>0</v>
      </c>
      <c r="BG283" s="185">
        <f t="shared" si="66"/>
        <v>0</v>
      </c>
      <c r="BH283" s="185">
        <f t="shared" si="67"/>
        <v>0</v>
      </c>
      <c r="BI283" s="185">
        <f t="shared" si="68"/>
        <v>0</v>
      </c>
      <c r="BJ283" s="15" t="s">
        <v>130</v>
      </c>
      <c r="BK283" s="185">
        <f t="shared" si="69"/>
        <v>0</v>
      </c>
      <c r="BL283" s="15" t="s">
        <v>144</v>
      </c>
      <c r="BM283" s="184" t="s">
        <v>438</v>
      </c>
    </row>
    <row r="284" spans="1:65" s="2" customFormat="1" ht="16.5" customHeight="1">
      <c r="A284" s="30"/>
      <c r="B284" s="171"/>
      <c r="C284" s="172" t="s">
        <v>439</v>
      </c>
      <c r="D284" s="172" t="s">
        <v>140</v>
      </c>
      <c r="E284" s="173" t="s">
        <v>171</v>
      </c>
      <c r="F284" s="174" t="s">
        <v>172</v>
      </c>
      <c r="G284" s="175" t="s">
        <v>167</v>
      </c>
      <c r="H284" s="176">
        <v>1</v>
      </c>
      <c r="I284" s="177"/>
      <c r="J284" s="178">
        <f t="shared" si="60"/>
        <v>0</v>
      </c>
      <c r="K284" s="179"/>
      <c r="L284" s="31"/>
      <c r="M284" s="180" t="s">
        <v>1</v>
      </c>
      <c r="N284" s="181" t="s">
        <v>46</v>
      </c>
      <c r="O284" s="56"/>
      <c r="P284" s="182">
        <f t="shared" si="61"/>
        <v>0</v>
      </c>
      <c r="Q284" s="182">
        <v>0</v>
      </c>
      <c r="R284" s="182">
        <f t="shared" si="62"/>
        <v>0</v>
      </c>
      <c r="S284" s="182">
        <v>0</v>
      </c>
      <c r="T284" s="183">
        <f t="shared" si="63"/>
        <v>0</v>
      </c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R284" s="184" t="s">
        <v>144</v>
      </c>
      <c r="AT284" s="184" t="s">
        <v>140</v>
      </c>
      <c r="AU284" s="184" t="s">
        <v>145</v>
      </c>
      <c r="AY284" s="15" t="s">
        <v>131</v>
      </c>
      <c r="BE284" s="185">
        <f t="shared" si="64"/>
        <v>0</v>
      </c>
      <c r="BF284" s="185">
        <f t="shared" si="65"/>
        <v>0</v>
      </c>
      <c r="BG284" s="185">
        <f t="shared" si="66"/>
        <v>0</v>
      </c>
      <c r="BH284" s="185">
        <f t="shared" si="67"/>
        <v>0</v>
      </c>
      <c r="BI284" s="185">
        <f t="shared" si="68"/>
        <v>0</v>
      </c>
      <c r="BJ284" s="15" t="s">
        <v>130</v>
      </c>
      <c r="BK284" s="185">
        <f t="shared" si="69"/>
        <v>0</v>
      </c>
      <c r="BL284" s="15" t="s">
        <v>144</v>
      </c>
      <c r="BM284" s="184" t="s">
        <v>440</v>
      </c>
    </row>
    <row r="285" spans="1:65" s="2" customFormat="1" ht="33" customHeight="1">
      <c r="A285" s="30"/>
      <c r="B285" s="171"/>
      <c r="C285" s="172" t="s">
        <v>441</v>
      </c>
      <c r="D285" s="172" t="s">
        <v>140</v>
      </c>
      <c r="E285" s="173" t="s">
        <v>176</v>
      </c>
      <c r="F285" s="174" t="s">
        <v>177</v>
      </c>
      <c r="G285" s="175" t="s">
        <v>143</v>
      </c>
      <c r="H285" s="176">
        <v>1</v>
      </c>
      <c r="I285" s="177"/>
      <c r="J285" s="178">
        <f t="shared" si="60"/>
        <v>0</v>
      </c>
      <c r="K285" s="179"/>
      <c r="L285" s="31"/>
      <c r="M285" s="180" t="s">
        <v>1</v>
      </c>
      <c r="N285" s="181" t="s">
        <v>46</v>
      </c>
      <c r="O285" s="56"/>
      <c r="P285" s="182">
        <f t="shared" si="61"/>
        <v>0</v>
      </c>
      <c r="Q285" s="182">
        <v>0.00152</v>
      </c>
      <c r="R285" s="182">
        <f t="shared" si="62"/>
        <v>0.00152</v>
      </c>
      <c r="S285" s="182">
        <v>0</v>
      </c>
      <c r="T285" s="183">
        <f t="shared" si="63"/>
        <v>0</v>
      </c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R285" s="184" t="s">
        <v>144</v>
      </c>
      <c r="AT285" s="184" t="s">
        <v>140</v>
      </c>
      <c r="AU285" s="184" t="s">
        <v>145</v>
      </c>
      <c r="AY285" s="15" t="s">
        <v>131</v>
      </c>
      <c r="BE285" s="185">
        <f t="shared" si="64"/>
        <v>0</v>
      </c>
      <c r="BF285" s="185">
        <f t="shared" si="65"/>
        <v>0</v>
      </c>
      <c r="BG285" s="185">
        <f t="shared" si="66"/>
        <v>0</v>
      </c>
      <c r="BH285" s="185">
        <f t="shared" si="67"/>
        <v>0</v>
      </c>
      <c r="BI285" s="185">
        <f t="shared" si="68"/>
        <v>0</v>
      </c>
      <c r="BJ285" s="15" t="s">
        <v>130</v>
      </c>
      <c r="BK285" s="185">
        <f t="shared" si="69"/>
        <v>0</v>
      </c>
      <c r="BL285" s="15" t="s">
        <v>144</v>
      </c>
      <c r="BM285" s="184" t="s">
        <v>442</v>
      </c>
    </row>
    <row r="286" spans="1:65" s="2" customFormat="1" ht="44.25" customHeight="1">
      <c r="A286" s="30"/>
      <c r="B286" s="171"/>
      <c r="C286" s="172" t="s">
        <v>443</v>
      </c>
      <c r="D286" s="172" t="s">
        <v>140</v>
      </c>
      <c r="E286" s="173" t="s">
        <v>444</v>
      </c>
      <c r="F286" s="174" t="s">
        <v>445</v>
      </c>
      <c r="G286" s="175" t="s">
        <v>143</v>
      </c>
      <c r="H286" s="176">
        <v>1</v>
      </c>
      <c r="I286" s="177"/>
      <c r="J286" s="178">
        <f t="shared" si="60"/>
        <v>0</v>
      </c>
      <c r="K286" s="179"/>
      <c r="L286" s="31"/>
      <c r="M286" s="180" t="s">
        <v>1</v>
      </c>
      <c r="N286" s="181" t="s">
        <v>46</v>
      </c>
      <c r="O286" s="56"/>
      <c r="P286" s="182">
        <f t="shared" si="61"/>
        <v>0</v>
      </c>
      <c r="Q286" s="182">
        <v>0.00152</v>
      </c>
      <c r="R286" s="182">
        <f t="shared" si="62"/>
        <v>0.00152</v>
      </c>
      <c r="S286" s="182">
        <v>0</v>
      </c>
      <c r="T286" s="183">
        <f t="shared" si="63"/>
        <v>0</v>
      </c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R286" s="184" t="s">
        <v>144</v>
      </c>
      <c r="AT286" s="184" t="s">
        <v>140</v>
      </c>
      <c r="AU286" s="184" t="s">
        <v>145</v>
      </c>
      <c r="AY286" s="15" t="s">
        <v>131</v>
      </c>
      <c r="BE286" s="185">
        <f t="shared" si="64"/>
        <v>0</v>
      </c>
      <c r="BF286" s="185">
        <f t="shared" si="65"/>
        <v>0</v>
      </c>
      <c r="BG286" s="185">
        <f t="shared" si="66"/>
        <v>0</v>
      </c>
      <c r="BH286" s="185">
        <f t="shared" si="67"/>
        <v>0</v>
      </c>
      <c r="BI286" s="185">
        <f t="shared" si="68"/>
        <v>0</v>
      </c>
      <c r="BJ286" s="15" t="s">
        <v>130</v>
      </c>
      <c r="BK286" s="185">
        <f t="shared" si="69"/>
        <v>0</v>
      </c>
      <c r="BL286" s="15" t="s">
        <v>144</v>
      </c>
      <c r="BM286" s="184" t="s">
        <v>446</v>
      </c>
    </row>
    <row r="287" spans="1:65" s="2" customFormat="1" ht="21.75" customHeight="1">
      <c r="A287" s="30"/>
      <c r="B287" s="171"/>
      <c r="C287" s="172" t="s">
        <v>447</v>
      </c>
      <c r="D287" s="172" t="s">
        <v>140</v>
      </c>
      <c r="E287" s="173" t="s">
        <v>184</v>
      </c>
      <c r="F287" s="174" t="s">
        <v>185</v>
      </c>
      <c r="G287" s="175" t="s">
        <v>150</v>
      </c>
      <c r="H287" s="176">
        <v>10.5</v>
      </c>
      <c r="I287" s="177"/>
      <c r="J287" s="178">
        <f t="shared" si="60"/>
        <v>0</v>
      </c>
      <c r="K287" s="179"/>
      <c r="L287" s="31"/>
      <c r="M287" s="180" t="s">
        <v>1</v>
      </c>
      <c r="N287" s="181" t="s">
        <v>46</v>
      </c>
      <c r="O287" s="56"/>
      <c r="P287" s="182">
        <f t="shared" si="61"/>
        <v>0</v>
      </c>
      <c r="Q287" s="182">
        <v>0.00099</v>
      </c>
      <c r="R287" s="182">
        <f t="shared" si="62"/>
        <v>0.010395</v>
      </c>
      <c r="S287" s="182">
        <v>0</v>
      </c>
      <c r="T287" s="183">
        <f t="shared" si="63"/>
        <v>0</v>
      </c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R287" s="184" t="s">
        <v>144</v>
      </c>
      <c r="AT287" s="184" t="s">
        <v>140</v>
      </c>
      <c r="AU287" s="184" t="s">
        <v>145</v>
      </c>
      <c r="AY287" s="15" t="s">
        <v>131</v>
      </c>
      <c r="BE287" s="185">
        <f t="shared" si="64"/>
        <v>0</v>
      </c>
      <c r="BF287" s="185">
        <f t="shared" si="65"/>
        <v>0</v>
      </c>
      <c r="BG287" s="185">
        <f t="shared" si="66"/>
        <v>0</v>
      </c>
      <c r="BH287" s="185">
        <f t="shared" si="67"/>
        <v>0</v>
      </c>
      <c r="BI287" s="185">
        <f t="shared" si="68"/>
        <v>0</v>
      </c>
      <c r="BJ287" s="15" t="s">
        <v>130</v>
      </c>
      <c r="BK287" s="185">
        <f t="shared" si="69"/>
        <v>0</v>
      </c>
      <c r="BL287" s="15" t="s">
        <v>144</v>
      </c>
      <c r="BM287" s="184" t="s">
        <v>448</v>
      </c>
    </row>
    <row r="288" spans="1:65" s="2" customFormat="1" ht="16.5" customHeight="1">
      <c r="A288" s="30"/>
      <c r="B288" s="171"/>
      <c r="C288" s="172" t="s">
        <v>449</v>
      </c>
      <c r="D288" s="172" t="s">
        <v>140</v>
      </c>
      <c r="E288" s="173" t="s">
        <v>188</v>
      </c>
      <c r="F288" s="174" t="s">
        <v>189</v>
      </c>
      <c r="G288" s="175" t="s">
        <v>150</v>
      </c>
      <c r="H288" s="176">
        <v>10.5</v>
      </c>
      <c r="I288" s="177"/>
      <c r="J288" s="178">
        <f t="shared" si="60"/>
        <v>0</v>
      </c>
      <c r="K288" s="179"/>
      <c r="L288" s="31"/>
      <c r="M288" s="180" t="s">
        <v>1</v>
      </c>
      <c r="N288" s="181" t="s">
        <v>46</v>
      </c>
      <c r="O288" s="56"/>
      <c r="P288" s="182">
        <f t="shared" si="61"/>
        <v>0</v>
      </c>
      <c r="Q288" s="182">
        <v>0</v>
      </c>
      <c r="R288" s="182">
        <f t="shared" si="62"/>
        <v>0</v>
      </c>
      <c r="S288" s="182">
        <v>0</v>
      </c>
      <c r="T288" s="183">
        <f t="shared" si="63"/>
        <v>0</v>
      </c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R288" s="184" t="s">
        <v>144</v>
      </c>
      <c r="AT288" s="184" t="s">
        <v>140</v>
      </c>
      <c r="AU288" s="184" t="s">
        <v>145</v>
      </c>
      <c r="AY288" s="15" t="s">
        <v>131</v>
      </c>
      <c r="BE288" s="185">
        <f t="shared" si="64"/>
        <v>0</v>
      </c>
      <c r="BF288" s="185">
        <f t="shared" si="65"/>
        <v>0</v>
      </c>
      <c r="BG288" s="185">
        <f t="shared" si="66"/>
        <v>0</v>
      </c>
      <c r="BH288" s="185">
        <f t="shared" si="67"/>
        <v>0</v>
      </c>
      <c r="BI288" s="185">
        <f t="shared" si="68"/>
        <v>0</v>
      </c>
      <c r="BJ288" s="15" t="s">
        <v>130</v>
      </c>
      <c r="BK288" s="185">
        <f t="shared" si="69"/>
        <v>0</v>
      </c>
      <c r="BL288" s="15" t="s">
        <v>144</v>
      </c>
      <c r="BM288" s="184" t="s">
        <v>450</v>
      </c>
    </row>
    <row r="289" spans="1:65" s="2" customFormat="1" ht="21.75" customHeight="1">
      <c r="A289" s="30"/>
      <c r="B289" s="171"/>
      <c r="C289" s="172" t="s">
        <v>451</v>
      </c>
      <c r="D289" s="172" t="s">
        <v>140</v>
      </c>
      <c r="E289" s="173" t="s">
        <v>192</v>
      </c>
      <c r="F289" s="174" t="s">
        <v>193</v>
      </c>
      <c r="G289" s="175" t="s">
        <v>167</v>
      </c>
      <c r="H289" s="176">
        <v>1</v>
      </c>
      <c r="I289" s="177"/>
      <c r="J289" s="178">
        <f t="shared" si="60"/>
        <v>0</v>
      </c>
      <c r="K289" s="179"/>
      <c r="L289" s="31"/>
      <c r="M289" s="180" t="s">
        <v>1</v>
      </c>
      <c r="N289" s="181" t="s">
        <v>46</v>
      </c>
      <c r="O289" s="56"/>
      <c r="P289" s="182">
        <f t="shared" si="61"/>
        <v>0</v>
      </c>
      <c r="Q289" s="182">
        <v>0</v>
      </c>
      <c r="R289" s="182">
        <f t="shared" si="62"/>
        <v>0</v>
      </c>
      <c r="S289" s="182">
        <v>0</v>
      </c>
      <c r="T289" s="183">
        <f t="shared" si="63"/>
        <v>0</v>
      </c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R289" s="184" t="s">
        <v>144</v>
      </c>
      <c r="AT289" s="184" t="s">
        <v>140</v>
      </c>
      <c r="AU289" s="184" t="s">
        <v>145</v>
      </c>
      <c r="AY289" s="15" t="s">
        <v>131</v>
      </c>
      <c r="BE289" s="185">
        <f t="shared" si="64"/>
        <v>0</v>
      </c>
      <c r="BF289" s="185">
        <f t="shared" si="65"/>
        <v>0</v>
      </c>
      <c r="BG289" s="185">
        <f t="shared" si="66"/>
        <v>0</v>
      </c>
      <c r="BH289" s="185">
        <f t="shared" si="67"/>
        <v>0</v>
      </c>
      <c r="BI289" s="185">
        <f t="shared" si="68"/>
        <v>0</v>
      </c>
      <c r="BJ289" s="15" t="s">
        <v>130</v>
      </c>
      <c r="BK289" s="185">
        <f t="shared" si="69"/>
        <v>0</v>
      </c>
      <c r="BL289" s="15" t="s">
        <v>144</v>
      </c>
      <c r="BM289" s="184" t="s">
        <v>452</v>
      </c>
    </row>
    <row r="290" spans="1:65" s="2" customFormat="1" ht="21.75" customHeight="1">
      <c r="A290" s="30"/>
      <c r="B290" s="171"/>
      <c r="C290" s="186" t="s">
        <v>453</v>
      </c>
      <c r="D290" s="186" t="s">
        <v>164</v>
      </c>
      <c r="E290" s="187" t="s">
        <v>196</v>
      </c>
      <c r="F290" s="188" t="s">
        <v>197</v>
      </c>
      <c r="G290" s="189" t="s">
        <v>167</v>
      </c>
      <c r="H290" s="190">
        <v>1</v>
      </c>
      <c r="I290" s="191"/>
      <c r="J290" s="192">
        <f t="shared" si="60"/>
        <v>0</v>
      </c>
      <c r="K290" s="193"/>
      <c r="L290" s="194"/>
      <c r="M290" s="195" t="s">
        <v>1</v>
      </c>
      <c r="N290" s="196" t="s">
        <v>46</v>
      </c>
      <c r="O290" s="56"/>
      <c r="P290" s="182">
        <f t="shared" si="61"/>
        <v>0</v>
      </c>
      <c r="Q290" s="182">
        <v>0.00038</v>
      </c>
      <c r="R290" s="182">
        <f t="shared" si="62"/>
        <v>0.00038</v>
      </c>
      <c r="S290" s="182">
        <v>0</v>
      </c>
      <c r="T290" s="183">
        <f t="shared" si="63"/>
        <v>0</v>
      </c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R290" s="184" t="s">
        <v>168</v>
      </c>
      <c r="AT290" s="184" t="s">
        <v>164</v>
      </c>
      <c r="AU290" s="184" t="s">
        <v>145</v>
      </c>
      <c r="AY290" s="15" t="s">
        <v>131</v>
      </c>
      <c r="BE290" s="185">
        <f t="shared" si="64"/>
        <v>0</v>
      </c>
      <c r="BF290" s="185">
        <f t="shared" si="65"/>
        <v>0</v>
      </c>
      <c r="BG290" s="185">
        <f t="shared" si="66"/>
        <v>0</v>
      </c>
      <c r="BH290" s="185">
        <f t="shared" si="67"/>
        <v>0</v>
      </c>
      <c r="BI290" s="185">
        <f t="shared" si="68"/>
        <v>0</v>
      </c>
      <c r="BJ290" s="15" t="s">
        <v>130</v>
      </c>
      <c r="BK290" s="185">
        <f t="shared" si="69"/>
        <v>0</v>
      </c>
      <c r="BL290" s="15" t="s">
        <v>144</v>
      </c>
      <c r="BM290" s="184" t="s">
        <v>454</v>
      </c>
    </row>
    <row r="291" spans="1:65" s="2" customFormat="1" ht="16.5" customHeight="1">
      <c r="A291" s="30"/>
      <c r="B291" s="171"/>
      <c r="C291" s="172" t="s">
        <v>455</v>
      </c>
      <c r="D291" s="172" t="s">
        <v>140</v>
      </c>
      <c r="E291" s="173" t="s">
        <v>208</v>
      </c>
      <c r="F291" s="174" t="s">
        <v>209</v>
      </c>
      <c r="G291" s="175" t="s">
        <v>143</v>
      </c>
      <c r="H291" s="176">
        <v>1</v>
      </c>
      <c r="I291" s="177"/>
      <c r="J291" s="178">
        <f t="shared" si="60"/>
        <v>0</v>
      </c>
      <c r="K291" s="179"/>
      <c r="L291" s="31"/>
      <c r="M291" s="180" t="s">
        <v>1</v>
      </c>
      <c r="N291" s="181" t="s">
        <v>46</v>
      </c>
      <c r="O291" s="56"/>
      <c r="P291" s="182">
        <f t="shared" si="61"/>
        <v>0</v>
      </c>
      <c r="Q291" s="182">
        <v>0.00068</v>
      </c>
      <c r="R291" s="182">
        <f t="shared" si="62"/>
        <v>0.00068</v>
      </c>
      <c r="S291" s="182">
        <v>0</v>
      </c>
      <c r="T291" s="183">
        <f t="shared" si="63"/>
        <v>0</v>
      </c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R291" s="184" t="s">
        <v>144</v>
      </c>
      <c r="AT291" s="184" t="s">
        <v>140</v>
      </c>
      <c r="AU291" s="184" t="s">
        <v>145</v>
      </c>
      <c r="AY291" s="15" t="s">
        <v>131</v>
      </c>
      <c r="BE291" s="185">
        <f t="shared" si="64"/>
        <v>0</v>
      </c>
      <c r="BF291" s="185">
        <f t="shared" si="65"/>
        <v>0</v>
      </c>
      <c r="BG291" s="185">
        <f t="shared" si="66"/>
        <v>0</v>
      </c>
      <c r="BH291" s="185">
        <f t="shared" si="67"/>
        <v>0</v>
      </c>
      <c r="BI291" s="185">
        <f t="shared" si="68"/>
        <v>0</v>
      </c>
      <c r="BJ291" s="15" t="s">
        <v>130</v>
      </c>
      <c r="BK291" s="185">
        <f t="shared" si="69"/>
        <v>0</v>
      </c>
      <c r="BL291" s="15" t="s">
        <v>144</v>
      </c>
      <c r="BM291" s="184" t="s">
        <v>456</v>
      </c>
    </row>
    <row r="292" spans="1:65" s="2" customFormat="1" ht="21.75" customHeight="1">
      <c r="A292" s="30"/>
      <c r="B292" s="171"/>
      <c r="C292" s="172" t="s">
        <v>457</v>
      </c>
      <c r="D292" s="172" t="s">
        <v>140</v>
      </c>
      <c r="E292" s="173" t="s">
        <v>212</v>
      </c>
      <c r="F292" s="174" t="s">
        <v>213</v>
      </c>
      <c r="G292" s="175" t="s">
        <v>214</v>
      </c>
      <c r="H292" s="176">
        <v>0.2</v>
      </c>
      <c r="I292" s="177"/>
      <c r="J292" s="178">
        <f t="shared" si="60"/>
        <v>0</v>
      </c>
      <c r="K292" s="179"/>
      <c r="L292" s="31"/>
      <c r="M292" s="180" t="s">
        <v>1</v>
      </c>
      <c r="N292" s="181" t="s">
        <v>46</v>
      </c>
      <c r="O292" s="56"/>
      <c r="P292" s="182">
        <f t="shared" si="61"/>
        <v>0</v>
      </c>
      <c r="Q292" s="182">
        <v>0</v>
      </c>
      <c r="R292" s="182">
        <f t="shared" si="62"/>
        <v>0</v>
      </c>
      <c r="S292" s="182">
        <v>0</v>
      </c>
      <c r="T292" s="183">
        <f t="shared" si="63"/>
        <v>0</v>
      </c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R292" s="184" t="s">
        <v>144</v>
      </c>
      <c r="AT292" s="184" t="s">
        <v>140</v>
      </c>
      <c r="AU292" s="184" t="s">
        <v>145</v>
      </c>
      <c r="AY292" s="15" t="s">
        <v>131</v>
      </c>
      <c r="BE292" s="185">
        <f t="shared" si="64"/>
        <v>0</v>
      </c>
      <c r="BF292" s="185">
        <f t="shared" si="65"/>
        <v>0</v>
      </c>
      <c r="BG292" s="185">
        <f t="shared" si="66"/>
        <v>0</v>
      </c>
      <c r="BH292" s="185">
        <f t="shared" si="67"/>
        <v>0</v>
      </c>
      <c r="BI292" s="185">
        <f t="shared" si="68"/>
        <v>0</v>
      </c>
      <c r="BJ292" s="15" t="s">
        <v>130</v>
      </c>
      <c r="BK292" s="185">
        <f t="shared" si="69"/>
        <v>0</v>
      </c>
      <c r="BL292" s="15" t="s">
        <v>144</v>
      </c>
      <c r="BM292" s="184" t="s">
        <v>458</v>
      </c>
    </row>
    <row r="293" spans="1:65" s="2" customFormat="1" ht="16.5" customHeight="1">
      <c r="A293" s="30"/>
      <c r="B293" s="171"/>
      <c r="C293" s="172" t="s">
        <v>459</v>
      </c>
      <c r="D293" s="172" t="s">
        <v>140</v>
      </c>
      <c r="E293" s="173" t="s">
        <v>217</v>
      </c>
      <c r="F293" s="174" t="s">
        <v>218</v>
      </c>
      <c r="G293" s="175" t="s">
        <v>155</v>
      </c>
      <c r="H293" s="176">
        <v>1</v>
      </c>
      <c r="I293" s="177"/>
      <c r="J293" s="178">
        <f t="shared" si="60"/>
        <v>0</v>
      </c>
      <c r="K293" s="179"/>
      <c r="L293" s="31"/>
      <c r="M293" s="180" t="s">
        <v>1</v>
      </c>
      <c r="N293" s="181" t="s">
        <v>46</v>
      </c>
      <c r="O293" s="56"/>
      <c r="P293" s="182">
        <f t="shared" si="61"/>
        <v>0</v>
      </c>
      <c r="Q293" s="182">
        <v>9E-05</v>
      </c>
      <c r="R293" s="182">
        <f t="shared" si="62"/>
        <v>9E-05</v>
      </c>
      <c r="S293" s="182">
        <v>0.00858</v>
      </c>
      <c r="T293" s="183">
        <f t="shared" si="63"/>
        <v>0.00858</v>
      </c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R293" s="184" t="s">
        <v>144</v>
      </c>
      <c r="AT293" s="184" t="s">
        <v>140</v>
      </c>
      <c r="AU293" s="184" t="s">
        <v>145</v>
      </c>
      <c r="AY293" s="15" t="s">
        <v>131</v>
      </c>
      <c r="BE293" s="185">
        <f t="shared" si="64"/>
        <v>0</v>
      </c>
      <c r="BF293" s="185">
        <f t="shared" si="65"/>
        <v>0</v>
      </c>
      <c r="BG293" s="185">
        <f t="shared" si="66"/>
        <v>0</v>
      </c>
      <c r="BH293" s="185">
        <f t="shared" si="67"/>
        <v>0</v>
      </c>
      <c r="BI293" s="185">
        <f t="shared" si="68"/>
        <v>0</v>
      </c>
      <c r="BJ293" s="15" t="s">
        <v>130</v>
      </c>
      <c r="BK293" s="185">
        <f t="shared" si="69"/>
        <v>0</v>
      </c>
      <c r="BL293" s="15" t="s">
        <v>144</v>
      </c>
      <c r="BM293" s="184" t="s">
        <v>460</v>
      </c>
    </row>
    <row r="294" spans="1:65" s="2" customFormat="1" ht="16.5" customHeight="1">
      <c r="A294" s="30"/>
      <c r="B294" s="171"/>
      <c r="C294" s="172" t="s">
        <v>461</v>
      </c>
      <c r="D294" s="172" t="s">
        <v>140</v>
      </c>
      <c r="E294" s="173" t="s">
        <v>221</v>
      </c>
      <c r="F294" s="174" t="s">
        <v>222</v>
      </c>
      <c r="G294" s="175" t="s">
        <v>155</v>
      </c>
      <c r="H294" s="176">
        <v>1</v>
      </c>
      <c r="I294" s="177"/>
      <c r="J294" s="178">
        <f t="shared" si="60"/>
        <v>0</v>
      </c>
      <c r="K294" s="179"/>
      <c r="L294" s="31"/>
      <c r="M294" s="180" t="s">
        <v>1</v>
      </c>
      <c r="N294" s="181" t="s">
        <v>46</v>
      </c>
      <c r="O294" s="56"/>
      <c r="P294" s="182">
        <f t="shared" si="61"/>
        <v>0</v>
      </c>
      <c r="Q294" s="182">
        <v>9E-05</v>
      </c>
      <c r="R294" s="182">
        <f t="shared" si="62"/>
        <v>9E-05</v>
      </c>
      <c r="S294" s="182">
        <v>0.00858</v>
      </c>
      <c r="T294" s="183">
        <f t="shared" si="63"/>
        <v>0.00858</v>
      </c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R294" s="184" t="s">
        <v>144</v>
      </c>
      <c r="AT294" s="184" t="s">
        <v>140</v>
      </c>
      <c r="AU294" s="184" t="s">
        <v>145</v>
      </c>
      <c r="AY294" s="15" t="s">
        <v>131</v>
      </c>
      <c r="BE294" s="185">
        <f t="shared" si="64"/>
        <v>0</v>
      </c>
      <c r="BF294" s="185">
        <f t="shared" si="65"/>
        <v>0</v>
      </c>
      <c r="BG294" s="185">
        <f t="shared" si="66"/>
        <v>0</v>
      </c>
      <c r="BH294" s="185">
        <f t="shared" si="67"/>
        <v>0</v>
      </c>
      <c r="BI294" s="185">
        <f t="shared" si="68"/>
        <v>0</v>
      </c>
      <c r="BJ294" s="15" t="s">
        <v>130</v>
      </c>
      <c r="BK294" s="185">
        <f t="shared" si="69"/>
        <v>0</v>
      </c>
      <c r="BL294" s="15" t="s">
        <v>144</v>
      </c>
      <c r="BM294" s="184" t="s">
        <v>462</v>
      </c>
    </row>
    <row r="295" spans="1:65" s="2" customFormat="1" ht="16.5" customHeight="1">
      <c r="A295" s="30"/>
      <c r="B295" s="171"/>
      <c r="C295" s="172" t="s">
        <v>463</v>
      </c>
      <c r="D295" s="172" t="s">
        <v>140</v>
      </c>
      <c r="E295" s="173" t="s">
        <v>225</v>
      </c>
      <c r="F295" s="174" t="s">
        <v>226</v>
      </c>
      <c r="G295" s="175" t="s">
        <v>167</v>
      </c>
      <c r="H295" s="176">
        <v>1</v>
      </c>
      <c r="I295" s="177"/>
      <c r="J295" s="178">
        <f t="shared" si="60"/>
        <v>0</v>
      </c>
      <c r="K295" s="179"/>
      <c r="L295" s="31"/>
      <c r="M295" s="180" t="s">
        <v>1</v>
      </c>
      <c r="N295" s="181" t="s">
        <v>46</v>
      </c>
      <c r="O295" s="56"/>
      <c r="P295" s="182">
        <f t="shared" si="61"/>
        <v>0</v>
      </c>
      <c r="Q295" s="182">
        <v>0</v>
      </c>
      <c r="R295" s="182">
        <f t="shared" si="62"/>
        <v>0</v>
      </c>
      <c r="S295" s="182">
        <v>0</v>
      </c>
      <c r="T295" s="183">
        <f t="shared" si="63"/>
        <v>0</v>
      </c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R295" s="184" t="s">
        <v>144</v>
      </c>
      <c r="AT295" s="184" t="s">
        <v>140</v>
      </c>
      <c r="AU295" s="184" t="s">
        <v>145</v>
      </c>
      <c r="AY295" s="15" t="s">
        <v>131</v>
      </c>
      <c r="BE295" s="185">
        <f t="shared" si="64"/>
        <v>0</v>
      </c>
      <c r="BF295" s="185">
        <f t="shared" si="65"/>
        <v>0</v>
      </c>
      <c r="BG295" s="185">
        <f t="shared" si="66"/>
        <v>0</v>
      </c>
      <c r="BH295" s="185">
        <f t="shared" si="67"/>
        <v>0</v>
      </c>
      <c r="BI295" s="185">
        <f t="shared" si="68"/>
        <v>0</v>
      </c>
      <c r="BJ295" s="15" t="s">
        <v>130</v>
      </c>
      <c r="BK295" s="185">
        <f t="shared" si="69"/>
        <v>0</v>
      </c>
      <c r="BL295" s="15" t="s">
        <v>144</v>
      </c>
      <c r="BM295" s="184" t="s">
        <v>464</v>
      </c>
    </row>
    <row r="296" spans="1:65" s="2" customFormat="1" ht="16.5" customHeight="1">
      <c r="A296" s="30"/>
      <c r="B296" s="171"/>
      <c r="C296" s="172" t="s">
        <v>465</v>
      </c>
      <c r="D296" s="172" t="s">
        <v>140</v>
      </c>
      <c r="E296" s="173" t="s">
        <v>229</v>
      </c>
      <c r="F296" s="174" t="s">
        <v>230</v>
      </c>
      <c r="G296" s="175" t="s">
        <v>167</v>
      </c>
      <c r="H296" s="176">
        <v>1</v>
      </c>
      <c r="I296" s="177"/>
      <c r="J296" s="178">
        <f t="shared" si="60"/>
        <v>0</v>
      </c>
      <c r="K296" s="179"/>
      <c r="L296" s="31"/>
      <c r="M296" s="180" t="s">
        <v>1</v>
      </c>
      <c r="N296" s="181" t="s">
        <v>46</v>
      </c>
      <c r="O296" s="56"/>
      <c r="P296" s="182">
        <f t="shared" si="61"/>
        <v>0</v>
      </c>
      <c r="Q296" s="182">
        <v>0</v>
      </c>
      <c r="R296" s="182">
        <f t="shared" si="62"/>
        <v>0</v>
      </c>
      <c r="S296" s="182">
        <v>0</v>
      </c>
      <c r="T296" s="183">
        <f t="shared" si="63"/>
        <v>0</v>
      </c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R296" s="184" t="s">
        <v>144</v>
      </c>
      <c r="AT296" s="184" t="s">
        <v>140</v>
      </c>
      <c r="AU296" s="184" t="s">
        <v>145</v>
      </c>
      <c r="AY296" s="15" t="s">
        <v>131</v>
      </c>
      <c r="BE296" s="185">
        <f t="shared" si="64"/>
        <v>0</v>
      </c>
      <c r="BF296" s="185">
        <f t="shared" si="65"/>
        <v>0</v>
      </c>
      <c r="BG296" s="185">
        <f t="shared" si="66"/>
        <v>0</v>
      </c>
      <c r="BH296" s="185">
        <f t="shared" si="67"/>
        <v>0</v>
      </c>
      <c r="BI296" s="185">
        <f t="shared" si="68"/>
        <v>0</v>
      </c>
      <c r="BJ296" s="15" t="s">
        <v>130</v>
      </c>
      <c r="BK296" s="185">
        <f t="shared" si="69"/>
        <v>0</v>
      </c>
      <c r="BL296" s="15" t="s">
        <v>144</v>
      </c>
      <c r="BM296" s="184" t="s">
        <v>466</v>
      </c>
    </row>
    <row r="297" spans="2:63" s="12" customFormat="1" ht="20.85" customHeight="1">
      <c r="B297" s="149"/>
      <c r="D297" s="150" t="s">
        <v>77</v>
      </c>
      <c r="E297" s="159" t="s">
        <v>467</v>
      </c>
      <c r="F297" s="159" t="s">
        <v>468</v>
      </c>
      <c r="I297" s="152"/>
      <c r="J297" s="160">
        <f>BK297</f>
        <v>0</v>
      </c>
      <c r="L297" s="149"/>
      <c r="M297" s="153"/>
      <c r="N297" s="154"/>
      <c r="O297" s="154"/>
      <c r="P297" s="155">
        <f>P298+P302</f>
        <v>0</v>
      </c>
      <c r="Q297" s="154"/>
      <c r="R297" s="155">
        <f>R298+R302</f>
        <v>0.061619999999999994</v>
      </c>
      <c r="S297" s="154"/>
      <c r="T297" s="156">
        <f>T298+T302</f>
        <v>0.22506</v>
      </c>
      <c r="AR297" s="150" t="s">
        <v>130</v>
      </c>
      <c r="AT297" s="157" t="s">
        <v>77</v>
      </c>
      <c r="AU297" s="157" t="s">
        <v>130</v>
      </c>
      <c r="AY297" s="150" t="s">
        <v>131</v>
      </c>
      <c r="BK297" s="158">
        <f>BK298+BK302</f>
        <v>0</v>
      </c>
    </row>
    <row r="298" spans="2:63" s="13" customFormat="1" ht="20.85" customHeight="1">
      <c r="B298" s="161"/>
      <c r="D298" s="162" t="s">
        <v>77</v>
      </c>
      <c r="E298" s="162" t="s">
        <v>136</v>
      </c>
      <c r="F298" s="162" t="s">
        <v>137</v>
      </c>
      <c r="I298" s="163"/>
      <c r="J298" s="164">
        <f>BK298</f>
        <v>0</v>
      </c>
      <c r="L298" s="161"/>
      <c r="M298" s="165"/>
      <c r="N298" s="166"/>
      <c r="O298" s="166"/>
      <c r="P298" s="167">
        <f>SUM(P299:P301)</f>
        <v>0</v>
      </c>
      <c r="Q298" s="166"/>
      <c r="R298" s="167">
        <f>SUM(R299:R301)</f>
        <v>0.00396</v>
      </c>
      <c r="S298" s="166"/>
      <c r="T298" s="168">
        <f>SUM(T299:T301)</f>
        <v>0.2079</v>
      </c>
      <c r="AR298" s="162" t="s">
        <v>130</v>
      </c>
      <c r="AT298" s="169" t="s">
        <v>77</v>
      </c>
      <c r="AU298" s="169" t="s">
        <v>138</v>
      </c>
      <c r="AY298" s="162" t="s">
        <v>131</v>
      </c>
      <c r="BK298" s="170">
        <f>SUM(BK299:BK301)</f>
        <v>0</v>
      </c>
    </row>
    <row r="299" spans="1:65" s="2" customFormat="1" ht="21.75" customHeight="1">
      <c r="A299" s="30"/>
      <c r="B299" s="171"/>
      <c r="C299" s="172" t="s">
        <v>469</v>
      </c>
      <c r="D299" s="172" t="s">
        <v>140</v>
      </c>
      <c r="E299" s="173" t="s">
        <v>141</v>
      </c>
      <c r="F299" s="174" t="s">
        <v>142</v>
      </c>
      <c r="G299" s="175" t="s">
        <v>143</v>
      </c>
      <c r="H299" s="176">
        <v>3</v>
      </c>
      <c r="I299" s="177"/>
      <c r="J299" s="178">
        <f>ROUND(I299*H299,2)</f>
        <v>0</v>
      </c>
      <c r="K299" s="179"/>
      <c r="L299" s="31"/>
      <c r="M299" s="180" t="s">
        <v>1</v>
      </c>
      <c r="N299" s="181" t="s">
        <v>46</v>
      </c>
      <c r="O299" s="56"/>
      <c r="P299" s="182">
        <f>O299*H299</f>
        <v>0</v>
      </c>
      <c r="Q299" s="182">
        <v>0</v>
      </c>
      <c r="R299" s="182">
        <f>Q299*H299</f>
        <v>0</v>
      </c>
      <c r="S299" s="182">
        <v>0.0435</v>
      </c>
      <c r="T299" s="183">
        <f>S299*H299</f>
        <v>0.1305</v>
      </c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R299" s="184" t="s">
        <v>144</v>
      </c>
      <c r="AT299" s="184" t="s">
        <v>140</v>
      </c>
      <c r="AU299" s="184" t="s">
        <v>145</v>
      </c>
      <c r="AY299" s="15" t="s">
        <v>131</v>
      </c>
      <c r="BE299" s="185">
        <f>IF(N299="základní",J299,0)</f>
        <v>0</v>
      </c>
      <c r="BF299" s="185">
        <f>IF(N299="snížená",J299,0)</f>
        <v>0</v>
      </c>
      <c r="BG299" s="185">
        <f>IF(N299="zákl. přenesená",J299,0)</f>
        <v>0</v>
      </c>
      <c r="BH299" s="185">
        <f>IF(N299="sníž. přenesená",J299,0)</f>
        <v>0</v>
      </c>
      <c r="BI299" s="185">
        <f>IF(N299="nulová",J299,0)</f>
        <v>0</v>
      </c>
      <c r="BJ299" s="15" t="s">
        <v>130</v>
      </c>
      <c r="BK299" s="185">
        <f>ROUND(I299*H299,2)</f>
        <v>0</v>
      </c>
      <c r="BL299" s="15" t="s">
        <v>144</v>
      </c>
      <c r="BM299" s="184" t="s">
        <v>470</v>
      </c>
    </row>
    <row r="300" spans="1:65" s="2" customFormat="1" ht="21.75" customHeight="1">
      <c r="A300" s="30"/>
      <c r="B300" s="171"/>
      <c r="C300" s="172" t="s">
        <v>471</v>
      </c>
      <c r="D300" s="172" t="s">
        <v>140</v>
      </c>
      <c r="E300" s="173" t="s">
        <v>148</v>
      </c>
      <c r="F300" s="174" t="s">
        <v>149</v>
      </c>
      <c r="G300" s="175" t="s">
        <v>150</v>
      </c>
      <c r="H300" s="176">
        <v>35</v>
      </c>
      <c r="I300" s="177"/>
      <c r="J300" s="178">
        <f>ROUND(I300*H300,2)</f>
        <v>0</v>
      </c>
      <c r="K300" s="179"/>
      <c r="L300" s="31"/>
      <c r="M300" s="180" t="s">
        <v>1</v>
      </c>
      <c r="N300" s="181" t="s">
        <v>46</v>
      </c>
      <c r="O300" s="56"/>
      <c r="P300" s="182">
        <f>O300*H300</f>
        <v>0</v>
      </c>
      <c r="Q300" s="182">
        <v>0.00011</v>
      </c>
      <c r="R300" s="182">
        <f>Q300*H300</f>
        <v>0.00385</v>
      </c>
      <c r="S300" s="182">
        <v>0.00215</v>
      </c>
      <c r="T300" s="183">
        <f>S300*H300</f>
        <v>0.07525</v>
      </c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R300" s="184" t="s">
        <v>144</v>
      </c>
      <c r="AT300" s="184" t="s">
        <v>140</v>
      </c>
      <c r="AU300" s="184" t="s">
        <v>145</v>
      </c>
      <c r="AY300" s="15" t="s">
        <v>131</v>
      </c>
      <c r="BE300" s="185">
        <f>IF(N300="základní",J300,0)</f>
        <v>0</v>
      </c>
      <c r="BF300" s="185">
        <f>IF(N300="snížená",J300,0)</f>
        <v>0</v>
      </c>
      <c r="BG300" s="185">
        <f>IF(N300="zákl. přenesená",J300,0)</f>
        <v>0</v>
      </c>
      <c r="BH300" s="185">
        <f>IF(N300="sníž. přenesená",J300,0)</f>
        <v>0</v>
      </c>
      <c r="BI300" s="185">
        <f>IF(N300="nulová",J300,0)</f>
        <v>0</v>
      </c>
      <c r="BJ300" s="15" t="s">
        <v>130</v>
      </c>
      <c r="BK300" s="185">
        <f>ROUND(I300*H300,2)</f>
        <v>0</v>
      </c>
      <c r="BL300" s="15" t="s">
        <v>144</v>
      </c>
      <c r="BM300" s="184" t="s">
        <v>472</v>
      </c>
    </row>
    <row r="301" spans="1:65" s="2" customFormat="1" ht="16.5" customHeight="1">
      <c r="A301" s="30"/>
      <c r="B301" s="171"/>
      <c r="C301" s="172" t="s">
        <v>473</v>
      </c>
      <c r="D301" s="172" t="s">
        <v>140</v>
      </c>
      <c r="E301" s="173" t="s">
        <v>241</v>
      </c>
      <c r="F301" s="174" t="s">
        <v>154</v>
      </c>
      <c r="G301" s="175" t="s">
        <v>155</v>
      </c>
      <c r="H301" s="176">
        <v>1</v>
      </c>
      <c r="I301" s="177"/>
      <c r="J301" s="178">
        <f>ROUND(I301*H301,2)</f>
        <v>0</v>
      </c>
      <c r="K301" s="179"/>
      <c r="L301" s="31"/>
      <c r="M301" s="180" t="s">
        <v>1</v>
      </c>
      <c r="N301" s="181" t="s">
        <v>46</v>
      </c>
      <c r="O301" s="56"/>
      <c r="P301" s="182">
        <f>O301*H301</f>
        <v>0</v>
      </c>
      <c r="Q301" s="182">
        <v>0.00011</v>
      </c>
      <c r="R301" s="182">
        <f>Q301*H301</f>
        <v>0.00011</v>
      </c>
      <c r="S301" s="182">
        <v>0.00215</v>
      </c>
      <c r="T301" s="183">
        <f>S301*H301</f>
        <v>0.00215</v>
      </c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R301" s="184" t="s">
        <v>144</v>
      </c>
      <c r="AT301" s="184" t="s">
        <v>140</v>
      </c>
      <c r="AU301" s="184" t="s">
        <v>145</v>
      </c>
      <c r="AY301" s="15" t="s">
        <v>131</v>
      </c>
      <c r="BE301" s="185">
        <f>IF(N301="základní",J301,0)</f>
        <v>0</v>
      </c>
      <c r="BF301" s="185">
        <f>IF(N301="snížená",J301,0)</f>
        <v>0</v>
      </c>
      <c r="BG301" s="185">
        <f>IF(N301="zákl. přenesená",J301,0)</f>
        <v>0</v>
      </c>
      <c r="BH301" s="185">
        <f>IF(N301="sníž. přenesená",J301,0)</f>
        <v>0</v>
      </c>
      <c r="BI301" s="185">
        <f>IF(N301="nulová",J301,0)</f>
        <v>0</v>
      </c>
      <c r="BJ301" s="15" t="s">
        <v>130</v>
      </c>
      <c r="BK301" s="185">
        <f>ROUND(I301*H301,2)</f>
        <v>0</v>
      </c>
      <c r="BL301" s="15" t="s">
        <v>144</v>
      </c>
      <c r="BM301" s="184" t="s">
        <v>474</v>
      </c>
    </row>
    <row r="302" spans="2:63" s="13" customFormat="1" ht="20.85" customHeight="1">
      <c r="B302" s="161"/>
      <c r="D302" s="162" t="s">
        <v>77</v>
      </c>
      <c r="E302" s="162" t="s">
        <v>157</v>
      </c>
      <c r="F302" s="162" t="s">
        <v>158</v>
      </c>
      <c r="I302" s="163"/>
      <c r="J302" s="164">
        <f>BK302</f>
        <v>0</v>
      </c>
      <c r="L302" s="161"/>
      <c r="M302" s="165"/>
      <c r="N302" s="166"/>
      <c r="O302" s="166"/>
      <c r="P302" s="167">
        <f>SUM(P303:P317)</f>
        <v>0</v>
      </c>
      <c r="Q302" s="166"/>
      <c r="R302" s="167">
        <f>SUM(R303:R317)</f>
        <v>0.057659999999999996</v>
      </c>
      <c r="S302" s="166"/>
      <c r="T302" s="168">
        <f>SUM(T303:T317)</f>
        <v>0.01716</v>
      </c>
      <c r="AR302" s="162" t="s">
        <v>130</v>
      </c>
      <c r="AT302" s="169" t="s">
        <v>77</v>
      </c>
      <c r="AU302" s="169" t="s">
        <v>138</v>
      </c>
      <c r="AY302" s="162" t="s">
        <v>131</v>
      </c>
      <c r="BK302" s="170">
        <f>SUM(BK303:BK317)</f>
        <v>0</v>
      </c>
    </row>
    <row r="303" spans="1:65" s="2" customFormat="1" ht="21.75" customHeight="1">
      <c r="A303" s="30"/>
      <c r="B303" s="171"/>
      <c r="C303" s="172" t="s">
        <v>475</v>
      </c>
      <c r="D303" s="172" t="s">
        <v>140</v>
      </c>
      <c r="E303" s="173" t="s">
        <v>160</v>
      </c>
      <c r="F303" s="174" t="s">
        <v>161</v>
      </c>
      <c r="G303" s="175" t="s">
        <v>143</v>
      </c>
      <c r="H303" s="176">
        <v>1</v>
      </c>
      <c r="I303" s="177"/>
      <c r="J303" s="178">
        <f aca="true" t="shared" si="70" ref="J303:J317">ROUND(I303*H303,2)</f>
        <v>0</v>
      </c>
      <c r="K303" s="179"/>
      <c r="L303" s="31"/>
      <c r="M303" s="180" t="s">
        <v>1</v>
      </c>
      <c r="N303" s="181" t="s">
        <v>46</v>
      </c>
      <c r="O303" s="56"/>
      <c r="P303" s="182">
        <f aca="true" t="shared" si="71" ref="P303:P317">O303*H303</f>
        <v>0</v>
      </c>
      <c r="Q303" s="182">
        <v>0.00261</v>
      </c>
      <c r="R303" s="182">
        <f aca="true" t="shared" si="72" ref="R303:R317">Q303*H303</f>
        <v>0.00261</v>
      </c>
      <c r="S303" s="182">
        <v>0</v>
      </c>
      <c r="T303" s="183">
        <f aca="true" t="shared" si="73" ref="T303:T317">S303*H303</f>
        <v>0</v>
      </c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R303" s="184" t="s">
        <v>144</v>
      </c>
      <c r="AT303" s="184" t="s">
        <v>140</v>
      </c>
      <c r="AU303" s="184" t="s">
        <v>145</v>
      </c>
      <c r="AY303" s="15" t="s">
        <v>131</v>
      </c>
      <c r="BE303" s="185">
        <f aca="true" t="shared" si="74" ref="BE303:BE317">IF(N303="základní",J303,0)</f>
        <v>0</v>
      </c>
      <c r="BF303" s="185">
        <f aca="true" t="shared" si="75" ref="BF303:BF317">IF(N303="snížená",J303,0)</f>
        <v>0</v>
      </c>
      <c r="BG303" s="185">
        <f aca="true" t="shared" si="76" ref="BG303:BG317">IF(N303="zákl. přenesená",J303,0)</f>
        <v>0</v>
      </c>
      <c r="BH303" s="185">
        <f aca="true" t="shared" si="77" ref="BH303:BH317">IF(N303="sníž. přenesená",J303,0)</f>
        <v>0</v>
      </c>
      <c r="BI303" s="185">
        <f aca="true" t="shared" si="78" ref="BI303:BI317">IF(N303="nulová",J303,0)</f>
        <v>0</v>
      </c>
      <c r="BJ303" s="15" t="s">
        <v>130</v>
      </c>
      <c r="BK303" s="185">
        <f aca="true" t="shared" si="79" ref="BK303:BK317">ROUND(I303*H303,2)</f>
        <v>0</v>
      </c>
      <c r="BL303" s="15" t="s">
        <v>144</v>
      </c>
      <c r="BM303" s="184" t="s">
        <v>476</v>
      </c>
    </row>
    <row r="304" spans="1:65" s="2" customFormat="1" ht="21.75" customHeight="1">
      <c r="A304" s="30"/>
      <c r="B304" s="171"/>
      <c r="C304" s="186" t="s">
        <v>477</v>
      </c>
      <c r="D304" s="186" t="s">
        <v>164</v>
      </c>
      <c r="E304" s="187" t="s">
        <v>165</v>
      </c>
      <c r="F304" s="188" t="s">
        <v>166</v>
      </c>
      <c r="G304" s="189" t="s">
        <v>167</v>
      </c>
      <c r="H304" s="190">
        <v>1</v>
      </c>
      <c r="I304" s="191"/>
      <c r="J304" s="192">
        <f t="shared" si="70"/>
        <v>0</v>
      </c>
      <c r="K304" s="193"/>
      <c r="L304" s="194"/>
      <c r="M304" s="195" t="s">
        <v>1</v>
      </c>
      <c r="N304" s="196" t="s">
        <v>46</v>
      </c>
      <c r="O304" s="56"/>
      <c r="P304" s="182">
        <f t="shared" si="71"/>
        <v>0</v>
      </c>
      <c r="Q304" s="182">
        <v>0.028</v>
      </c>
      <c r="R304" s="182">
        <f t="shared" si="72"/>
        <v>0.028</v>
      </c>
      <c r="S304" s="182">
        <v>0</v>
      </c>
      <c r="T304" s="183">
        <f t="shared" si="73"/>
        <v>0</v>
      </c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R304" s="184" t="s">
        <v>168</v>
      </c>
      <c r="AT304" s="184" t="s">
        <v>164</v>
      </c>
      <c r="AU304" s="184" t="s">
        <v>145</v>
      </c>
      <c r="AY304" s="15" t="s">
        <v>131</v>
      </c>
      <c r="BE304" s="185">
        <f t="shared" si="74"/>
        <v>0</v>
      </c>
      <c r="BF304" s="185">
        <f t="shared" si="75"/>
        <v>0</v>
      </c>
      <c r="BG304" s="185">
        <f t="shared" si="76"/>
        <v>0</v>
      </c>
      <c r="BH304" s="185">
        <f t="shared" si="77"/>
        <v>0</v>
      </c>
      <c r="BI304" s="185">
        <f t="shared" si="78"/>
        <v>0</v>
      </c>
      <c r="BJ304" s="15" t="s">
        <v>130</v>
      </c>
      <c r="BK304" s="185">
        <f t="shared" si="79"/>
        <v>0</v>
      </c>
      <c r="BL304" s="15" t="s">
        <v>144</v>
      </c>
      <c r="BM304" s="184" t="s">
        <v>478</v>
      </c>
    </row>
    <row r="305" spans="1:65" s="2" customFormat="1" ht="16.5" customHeight="1">
      <c r="A305" s="30"/>
      <c r="B305" s="171"/>
      <c r="C305" s="172" t="s">
        <v>479</v>
      </c>
      <c r="D305" s="172" t="s">
        <v>140</v>
      </c>
      <c r="E305" s="173" t="s">
        <v>171</v>
      </c>
      <c r="F305" s="174" t="s">
        <v>172</v>
      </c>
      <c r="G305" s="175" t="s">
        <v>167</v>
      </c>
      <c r="H305" s="176">
        <v>1</v>
      </c>
      <c r="I305" s="177"/>
      <c r="J305" s="178">
        <f t="shared" si="70"/>
        <v>0</v>
      </c>
      <c r="K305" s="179"/>
      <c r="L305" s="31"/>
      <c r="M305" s="180" t="s">
        <v>1</v>
      </c>
      <c r="N305" s="181" t="s">
        <v>46</v>
      </c>
      <c r="O305" s="56"/>
      <c r="P305" s="182">
        <f t="shared" si="71"/>
        <v>0</v>
      </c>
      <c r="Q305" s="182">
        <v>0</v>
      </c>
      <c r="R305" s="182">
        <f t="shared" si="72"/>
        <v>0</v>
      </c>
      <c r="S305" s="182">
        <v>0</v>
      </c>
      <c r="T305" s="183">
        <f t="shared" si="73"/>
        <v>0</v>
      </c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R305" s="184" t="s">
        <v>144</v>
      </c>
      <c r="AT305" s="184" t="s">
        <v>140</v>
      </c>
      <c r="AU305" s="184" t="s">
        <v>145</v>
      </c>
      <c r="AY305" s="15" t="s">
        <v>131</v>
      </c>
      <c r="BE305" s="185">
        <f t="shared" si="74"/>
        <v>0</v>
      </c>
      <c r="BF305" s="185">
        <f t="shared" si="75"/>
        <v>0</v>
      </c>
      <c r="BG305" s="185">
        <f t="shared" si="76"/>
        <v>0</v>
      </c>
      <c r="BH305" s="185">
        <f t="shared" si="77"/>
        <v>0</v>
      </c>
      <c r="BI305" s="185">
        <f t="shared" si="78"/>
        <v>0</v>
      </c>
      <c r="BJ305" s="15" t="s">
        <v>130</v>
      </c>
      <c r="BK305" s="185">
        <f t="shared" si="79"/>
        <v>0</v>
      </c>
      <c r="BL305" s="15" t="s">
        <v>144</v>
      </c>
      <c r="BM305" s="184" t="s">
        <v>480</v>
      </c>
    </row>
    <row r="306" spans="1:65" s="2" customFormat="1" ht="33" customHeight="1">
      <c r="A306" s="30"/>
      <c r="B306" s="171"/>
      <c r="C306" s="172" t="s">
        <v>481</v>
      </c>
      <c r="D306" s="172" t="s">
        <v>140</v>
      </c>
      <c r="E306" s="173" t="s">
        <v>176</v>
      </c>
      <c r="F306" s="174" t="s">
        <v>177</v>
      </c>
      <c r="G306" s="175" t="s">
        <v>143</v>
      </c>
      <c r="H306" s="176">
        <v>1</v>
      </c>
      <c r="I306" s="177"/>
      <c r="J306" s="178">
        <f t="shared" si="70"/>
        <v>0</v>
      </c>
      <c r="K306" s="179"/>
      <c r="L306" s="31"/>
      <c r="M306" s="180" t="s">
        <v>1</v>
      </c>
      <c r="N306" s="181" t="s">
        <v>46</v>
      </c>
      <c r="O306" s="56"/>
      <c r="P306" s="182">
        <f t="shared" si="71"/>
        <v>0</v>
      </c>
      <c r="Q306" s="182">
        <v>0.00152</v>
      </c>
      <c r="R306" s="182">
        <f t="shared" si="72"/>
        <v>0.00152</v>
      </c>
      <c r="S306" s="182">
        <v>0</v>
      </c>
      <c r="T306" s="183">
        <f t="shared" si="73"/>
        <v>0</v>
      </c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R306" s="184" t="s">
        <v>144</v>
      </c>
      <c r="AT306" s="184" t="s">
        <v>140</v>
      </c>
      <c r="AU306" s="184" t="s">
        <v>145</v>
      </c>
      <c r="AY306" s="15" t="s">
        <v>131</v>
      </c>
      <c r="BE306" s="185">
        <f t="shared" si="74"/>
        <v>0</v>
      </c>
      <c r="BF306" s="185">
        <f t="shared" si="75"/>
        <v>0</v>
      </c>
      <c r="BG306" s="185">
        <f t="shared" si="76"/>
        <v>0</v>
      </c>
      <c r="BH306" s="185">
        <f t="shared" si="77"/>
        <v>0</v>
      </c>
      <c r="BI306" s="185">
        <f t="shared" si="78"/>
        <v>0</v>
      </c>
      <c r="BJ306" s="15" t="s">
        <v>130</v>
      </c>
      <c r="BK306" s="185">
        <f t="shared" si="79"/>
        <v>0</v>
      </c>
      <c r="BL306" s="15" t="s">
        <v>144</v>
      </c>
      <c r="BM306" s="184" t="s">
        <v>482</v>
      </c>
    </row>
    <row r="307" spans="1:65" s="2" customFormat="1" ht="44.25" customHeight="1">
      <c r="A307" s="30"/>
      <c r="B307" s="171"/>
      <c r="C307" s="172" t="s">
        <v>483</v>
      </c>
      <c r="D307" s="172" t="s">
        <v>140</v>
      </c>
      <c r="E307" s="173" t="s">
        <v>444</v>
      </c>
      <c r="F307" s="174" t="s">
        <v>445</v>
      </c>
      <c r="G307" s="175" t="s">
        <v>143</v>
      </c>
      <c r="H307" s="176">
        <v>1</v>
      </c>
      <c r="I307" s="177"/>
      <c r="J307" s="178">
        <f t="shared" si="70"/>
        <v>0</v>
      </c>
      <c r="K307" s="179"/>
      <c r="L307" s="31"/>
      <c r="M307" s="180" t="s">
        <v>1</v>
      </c>
      <c r="N307" s="181" t="s">
        <v>46</v>
      </c>
      <c r="O307" s="56"/>
      <c r="P307" s="182">
        <f t="shared" si="71"/>
        <v>0</v>
      </c>
      <c r="Q307" s="182">
        <v>0.00152</v>
      </c>
      <c r="R307" s="182">
        <f t="shared" si="72"/>
        <v>0.00152</v>
      </c>
      <c r="S307" s="182">
        <v>0</v>
      </c>
      <c r="T307" s="183">
        <f t="shared" si="73"/>
        <v>0</v>
      </c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R307" s="184" t="s">
        <v>173</v>
      </c>
      <c r="AT307" s="184" t="s">
        <v>140</v>
      </c>
      <c r="AU307" s="184" t="s">
        <v>145</v>
      </c>
      <c r="AY307" s="15" t="s">
        <v>131</v>
      </c>
      <c r="BE307" s="185">
        <f t="shared" si="74"/>
        <v>0</v>
      </c>
      <c r="BF307" s="185">
        <f t="shared" si="75"/>
        <v>0</v>
      </c>
      <c r="BG307" s="185">
        <f t="shared" si="76"/>
        <v>0</v>
      </c>
      <c r="BH307" s="185">
        <f t="shared" si="77"/>
        <v>0</v>
      </c>
      <c r="BI307" s="185">
        <f t="shared" si="78"/>
        <v>0</v>
      </c>
      <c r="BJ307" s="15" t="s">
        <v>130</v>
      </c>
      <c r="BK307" s="185">
        <f t="shared" si="79"/>
        <v>0</v>
      </c>
      <c r="BL307" s="15" t="s">
        <v>173</v>
      </c>
      <c r="BM307" s="184" t="s">
        <v>484</v>
      </c>
    </row>
    <row r="308" spans="1:65" s="2" customFormat="1" ht="21.75" customHeight="1">
      <c r="A308" s="30"/>
      <c r="B308" s="171"/>
      <c r="C308" s="172" t="s">
        <v>485</v>
      </c>
      <c r="D308" s="172" t="s">
        <v>140</v>
      </c>
      <c r="E308" s="173" t="s">
        <v>184</v>
      </c>
      <c r="F308" s="174" t="s">
        <v>185</v>
      </c>
      <c r="G308" s="175" t="s">
        <v>150</v>
      </c>
      <c r="H308" s="176">
        <v>23</v>
      </c>
      <c r="I308" s="177"/>
      <c r="J308" s="178">
        <f t="shared" si="70"/>
        <v>0</v>
      </c>
      <c r="K308" s="179"/>
      <c r="L308" s="31"/>
      <c r="M308" s="180" t="s">
        <v>1</v>
      </c>
      <c r="N308" s="181" t="s">
        <v>46</v>
      </c>
      <c r="O308" s="56"/>
      <c r="P308" s="182">
        <f t="shared" si="71"/>
        <v>0</v>
      </c>
      <c r="Q308" s="182">
        <v>0.00099</v>
      </c>
      <c r="R308" s="182">
        <f t="shared" si="72"/>
        <v>0.02277</v>
      </c>
      <c r="S308" s="182">
        <v>0</v>
      </c>
      <c r="T308" s="183">
        <f t="shared" si="73"/>
        <v>0</v>
      </c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R308" s="184" t="s">
        <v>144</v>
      </c>
      <c r="AT308" s="184" t="s">
        <v>140</v>
      </c>
      <c r="AU308" s="184" t="s">
        <v>145</v>
      </c>
      <c r="AY308" s="15" t="s">
        <v>131</v>
      </c>
      <c r="BE308" s="185">
        <f t="shared" si="74"/>
        <v>0</v>
      </c>
      <c r="BF308" s="185">
        <f t="shared" si="75"/>
        <v>0</v>
      </c>
      <c r="BG308" s="185">
        <f t="shared" si="76"/>
        <v>0</v>
      </c>
      <c r="BH308" s="185">
        <f t="shared" si="77"/>
        <v>0</v>
      </c>
      <c r="BI308" s="185">
        <f t="shared" si="78"/>
        <v>0</v>
      </c>
      <c r="BJ308" s="15" t="s">
        <v>130</v>
      </c>
      <c r="BK308" s="185">
        <f t="shared" si="79"/>
        <v>0</v>
      </c>
      <c r="BL308" s="15" t="s">
        <v>144</v>
      </c>
      <c r="BM308" s="184" t="s">
        <v>486</v>
      </c>
    </row>
    <row r="309" spans="1:65" s="2" customFormat="1" ht="16.5" customHeight="1">
      <c r="A309" s="30"/>
      <c r="B309" s="171"/>
      <c r="C309" s="172" t="s">
        <v>487</v>
      </c>
      <c r="D309" s="172" t="s">
        <v>140</v>
      </c>
      <c r="E309" s="173" t="s">
        <v>188</v>
      </c>
      <c r="F309" s="174" t="s">
        <v>189</v>
      </c>
      <c r="G309" s="175" t="s">
        <v>150</v>
      </c>
      <c r="H309" s="176">
        <v>23</v>
      </c>
      <c r="I309" s="177"/>
      <c r="J309" s="178">
        <f t="shared" si="70"/>
        <v>0</v>
      </c>
      <c r="K309" s="179"/>
      <c r="L309" s="31"/>
      <c r="M309" s="180" t="s">
        <v>1</v>
      </c>
      <c r="N309" s="181" t="s">
        <v>46</v>
      </c>
      <c r="O309" s="56"/>
      <c r="P309" s="182">
        <f t="shared" si="71"/>
        <v>0</v>
      </c>
      <c r="Q309" s="182">
        <v>0</v>
      </c>
      <c r="R309" s="182">
        <f t="shared" si="72"/>
        <v>0</v>
      </c>
      <c r="S309" s="182">
        <v>0</v>
      </c>
      <c r="T309" s="183">
        <f t="shared" si="73"/>
        <v>0</v>
      </c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R309" s="184" t="s">
        <v>144</v>
      </c>
      <c r="AT309" s="184" t="s">
        <v>140</v>
      </c>
      <c r="AU309" s="184" t="s">
        <v>145</v>
      </c>
      <c r="AY309" s="15" t="s">
        <v>131</v>
      </c>
      <c r="BE309" s="185">
        <f t="shared" si="74"/>
        <v>0</v>
      </c>
      <c r="BF309" s="185">
        <f t="shared" si="75"/>
        <v>0</v>
      </c>
      <c r="BG309" s="185">
        <f t="shared" si="76"/>
        <v>0</v>
      </c>
      <c r="BH309" s="185">
        <f t="shared" si="77"/>
        <v>0</v>
      </c>
      <c r="BI309" s="185">
        <f t="shared" si="78"/>
        <v>0</v>
      </c>
      <c r="BJ309" s="15" t="s">
        <v>130</v>
      </c>
      <c r="BK309" s="185">
        <f t="shared" si="79"/>
        <v>0</v>
      </c>
      <c r="BL309" s="15" t="s">
        <v>144</v>
      </c>
      <c r="BM309" s="184" t="s">
        <v>488</v>
      </c>
    </row>
    <row r="310" spans="1:65" s="2" customFormat="1" ht="21.75" customHeight="1">
      <c r="A310" s="30"/>
      <c r="B310" s="171"/>
      <c r="C310" s="172" t="s">
        <v>489</v>
      </c>
      <c r="D310" s="172" t="s">
        <v>140</v>
      </c>
      <c r="E310" s="173" t="s">
        <v>192</v>
      </c>
      <c r="F310" s="174" t="s">
        <v>193</v>
      </c>
      <c r="G310" s="175" t="s">
        <v>167</v>
      </c>
      <c r="H310" s="176">
        <v>1</v>
      </c>
      <c r="I310" s="177"/>
      <c r="J310" s="178">
        <f t="shared" si="70"/>
        <v>0</v>
      </c>
      <c r="K310" s="179"/>
      <c r="L310" s="31"/>
      <c r="M310" s="180" t="s">
        <v>1</v>
      </c>
      <c r="N310" s="181" t="s">
        <v>46</v>
      </c>
      <c r="O310" s="56"/>
      <c r="P310" s="182">
        <f t="shared" si="71"/>
        <v>0</v>
      </c>
      <c r="Q310" s="182">
        <v>0</v>
      </c>
      <c r="R310" s="182">
        <f t="shared" si="72"/>
        <v>0</v>
      </c>
      <c r="S310" s="182">
        <v>0</v>
      </c>
      <c r="T310" s="183">
        <f t="shared" si="73"/>
        <v>0</v>
      </c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R310" s="184" t="s">
        <v>144</v>
      </c>
      <c r="AT310" s="184" t="s">
        <v>140</v>
      </c>
      <c r="AU310" s="184" t="s">
        <v>145</v>
      </c>
      <c r="AY310" s="15" t="s">
        <v>131</v>
      </c>
      <c r="BE310" s="185">
        <f t="shared" si="74"/>
        <v>0</v>
      </c>
      <c r="BF310" s="185">
        <f t="shared" si="75"/>
        <v>0</v>
      </c>
      <c r="BG310" s="185">
        <f t="shared" si="76"/>
        <v>0</v>
      </c>
      <c r="BH310" s="185">
        <f t="shared" si="77"/>
        <v>0</v>
      </c>
      <c r="BI310" s="185">
        <f t="shared" si="78"/>
        <v>0</v>
      </c>
      <c r="BJ310" s="15" t="s">
        <v>130</v>
      </c>
      <c r="BK310" s="185">
        <f t="shared" si="79"/>
        <v>0</v>
      </c>
      <c r="BL310" s="15" t="s">
        <v>144</v>
      </c>
      <c r="BM310" s="184" t="s">
        <v>490</v>
      </c>
    </row>
    <row r="311" spans="1:65" s="2" customFormat="1" ht="21.75" customHeight="1">
      <c r="A311" s="30"/>
      <c r="B311" s="171"/>
      <c r="C311" s="186" t="s">
        <v>491</v>
      </c>
      <c r="D311" s="186" t="s">
        <v>164</v>
      </c>
      <c r="E311" s="187" t="s">
        <v>196</v>
      </c>
      <c r="F311" s="188" t="s">
        <v>197</v>
      </c>
      <c r="G311" s="189" t="s">
        <v>167</v>
      </c>
      <c r="H311" s="190">
        <v>1</v>
      </c>
      <c r="I311" s="191"/>
      <c r="J311" s="192">
        <f t="shared" si="70"/>
        <v>0</v>
      </c>
      <c r="K311" s="193"/>
      <c r="L311" s="194"/>
      <c r="M311" s="195" t="s">
        <v>1</v>
      </c>
      <c r="N311" s="196" t="s">
        <v>46</v>
      </c>
      <c r="O311" s="56"/>
      <c r="P311" s="182">
        <f t="shared" si="71"/>
        <v>0</v>
      </c>
      <c r="Q311" s="182">
        <v>0.00038</v>
      </c>
      <c r="R311" s="182">
        <f t="shared" si="72"/>
        <v>0.00038</v>
      </c>
      <c r="S311" s="182">
        <v>0</v>
      </c>
      <c r="T311" s="183">
        <f t="shared" si="73"/>
        <v>0</v>
      </c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R311" s="184" t="s">
        <v>168</v>
      </c>
      <c r="AT311" s="184" t="s">
        <v>164</v>
      </c>
      <c r="AU311" s="184" t="s">
        <v>145</v>
      </c>
      <c r="AY311" s="15" t="s">
        <v>131</v>
      </c>
      <c r="BE311" s="185">
        <f t="shared" si="74"/>
        <v>0</v>
      </c>
      <c r="BF311" s="185">
        <f t="shared" si="75"/>
        <v>0</v>
      </c>
      <c r="BG311" s="185">
        <f t="shared" si="76"/>
        <v>0</v>
      </c>
      <c r="BH311" s="185">
        <f t="shared" si="77"/>
        <v>0</v>
      </c>
      <c r="BI311" s="185">
        <f t="shared" si="78"/>
        <v>0</v>
      </c>
      <c r="BJ311" s="15" t="s">
        <v>130</v>
      </c>
      <c r="BK311" s="185">
        <f t="shared" si="79"/>
        <v>0</v>
      </c>
      <c r="BL311" s="15" t="s">
        <v>144</v>
      </c>
      <c r="BM311" s="184" t="s">
        <v>492</v>
      </c>
    </row>
    <row r="312" spans="1:65" s="2" customFormat="1" ht="16.5" customHeight="1">
      <c r="A312" s="30"/>
      <c r="B312" s="171"/>
      <c r="C312" s="172" t="s">
        <v>493</v>
      </c>
      <c r="D312" s="172" t="s">
        <v>140</v>
      </c>
      <c r="E312" s="173" t="s">
        <v>208</v>
      </c>
      <c r="F312" s="174" t="s">
        <v>209</v>
      </c>
      <c r="G312" s="175" t="s">
        <v>143</v>
      </c>
      <c r="H312" s="176">
        <v>1</v>
      </c>
      <c r="I312" s="177"/>
      <c r="J312" s="178">
        <f t="shared" si="70"/>
        <v>0</v>
      </c>
      <c r="K312" s="179"/>
      <c r="L312" s="31"/>
      <c r="M312" s="180" t="s">
        <v>1</v>
      </c>
      <c r="N312" s="181" t="s">
        <v>46</v>
      </c>
      <c r="O312" s="56"/>
      <c r="P312" s="182">
        <f t="shared" si="71"/>
        <v>0</v>
      </c>
      <c r="Q312" s="182">
        <v>0.00068</v>
      </c>
      <c r="R312" s="182">
        <f t="shared" si="72"/>
        <v>0.00068</v>
      </c>
      <c r="S312" s="182">
        <v>0</v>
      </c>
      <c r="T312" s="183">
        <f t="shared" si="73"/>
        <v>0</v>
      </c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R312" s="184" t="s">
        <v>144</v>
      </c>
      <c r="AT312" s="184" t="s">
        <v>140</v>
      </c>
      <c r="AU312" s="184" t="s">
        <v>145</v>
      </c>
      <c r="AY312" s="15" t="s">
        <v>131</v>
      </c>
      <c r="BE312" s="185">
        <f t="shared" si="74"/>
        <v>0</v>
      </c>
      <c r="BF312" s="185">
        <f t="shared" si="75"/>
        <v>0</v>
      </c>
      <c r="BG312" s="185">
        <f t="shared" si="76"/>
        <v>0</v>
      </c>
      <c r="BH312" s="185">
        <f t="shared" si="77"/>
        <v>0</v>
      </c>
      <c r="BI312" s="185">
        <f t="shared" si="78"/>
        <v>0</v>
      </c>
      <c r="BJ312" s="15" t="s">
        <v>130</v>
      </c>
      <c r="BK312" s="185">
        <f t="shared" si="79"/>
        <v>0</v>
      </c>
      <c r="BL312" s="15" t="s">
        <v>144</v>
      </c>
      <c r="BM312" s="184" t="s">
        <v>494</v>
      </c>
    </row>
    <row r="313" spans="1:65" s="2" customFormat="1" ht="21.75" customHeight="1">
      <c r="A313" s="30"/>
      <c r="B313" s="171"/>
      <c r="C313" s="172" t="s">
        <v>495</v>
      </c>
      <c r="D313" s="172" t="s">
        <v>140</v>
      </c>
      <c r="E313" s="173" t="s">
        <v>212</v>
      </c>
      <c r="F313" s="174" t="s">
        <v>213</v>
      </c>
      <c r="G313" s="175" t="s">
        <v>214</v>
      </c>
      <c r="H313" s="176">
        <v>0.3</v>
      </c>
      <c r="I313" s="177"/>
      <c r="J313" s="178">
        <f t="shared" si="70"/>
        <v>0</v>
      </c>
      <c r="K313" s="179"/>
      <c r="L313" s="31"/>
      <c r="M313" s="180" t="s">
        <v>1</v>
      </c>
      <c r="N313" s="181" t="s">
        <v>46</v>
      </c>
      <c r="O313" s="56"/>
      <c r="P313" s="182">
        <f t="shared" si="71"/>
        <v>0</v>
      </c>
      <c r="Q313" s="182">
        <v>0</v>
      </c>
      <c r="R313" s="182">
        <f t="shared" si="72"/>
        <v>0</v>
      </c>
      <c r="S313" s="182">
        <v>0</v>
      </c>
      <c r="T313" s="183">
        <f t="shared" si="73"/>
        <v>0</v>
      </c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R313" s="184" t="s">
        <v>144</v>
      </c>
      <c r="AT313" s="184" t="s">
        <v>140</v>
      </c>
      <c r="AU313" s="184" t="s">
        <v>145</v>
      </c>
      <c r="AY313" s="15" t="s">
        <v>131</v>
      </c>
      <c r="BE313" s="185">
        <f t="shared" si="74"/>
        <v>0</v>
      </c>
      <c r="BF313" s="185">
        <f t="shared" si="75"/>
        <v>0</v>
      </c>
      <c r="BG313" s="185">
        <f t="shared" si="76"/>
        <v>0</v>
      </c>
      <c r="BH313" s="185">
        <f t="shared" si="77"/>
        <v>0</v>
      </c>
      <c r="BI313" s="185">
        <f t="shared" si="78"/>
        <v>0</v>
      </c>
      <c r="BJ313" s="15" t="s">
        <v>130</v>
      </c>
      <c r="BK313" s="185">
        <f t="shared" si="79"/>
        <v>0</v>
      </c>
      <c r="BL313" s="15" t="s">
        <v>144</v>
      </c>
      <c r="BM313" s="184" t="s">
        <v>496</v>
      </c>
    </row>
    <row r="314" spans="1:65" s="2" customFormat="1" ht="16.5" customHeight="1">
      <c r="A314" s="30"/>
      <c r="B314" s="171"/>
      <c r="C314" s="172" t="s">
        <v>497</v>
      </c>
      <c r="D314" s="172" t="s">
        <v>140</v>
      </c>
      <c r="E314" s="173" t="s">
        <v>217</v>
      </c>
      <c r="F314" s="174" t="s">
        <v>218</v>
      </c>
      <c r="G314" s="175" t="s">
        <v>155</v>
      </c>
      <c r="H314" s="176">
        <v>1</v>
      </c>
      <c r="I314" s="177"/>
      <c r="J314" s="178">
        <f t="shared" si="70"/>
        <v>0</v>
      </c>
      <c r="K314" s="179"/>
      <c r="L314" s="31"/>
      <c r="M314" s="180" t="s">
        <v>1</v>
      </c>
      <c r="N314" s="181" t="s">
        <v>46</v>
      </c>
      <c r="O314" s="56"/>
      <c r="P314" s="182">
        <f t="shared" si="71"/>
        <v>0</v>
      </c>
      <c r="Q314" s="182">
        <v>9E-05</v>
      </c>
      <c r="R314" s="182">
        <f t="shared" si="72"/>
        <v>9E-05</v>
      </c>
      <c r="S314" s="182">
        <v>0.00858</v>
      </c>
      <c r="T314" s="183">
        <f t="shared" si="73"/>
        <v>0.00858</v>
      </c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R314" s="184" t="s">
        <v>144</v>
      </c>
      <c r="AT314" s="184" t="s">
        <v>140</v>
      </c>
      <c r="AU314" s="184" t="s">
        <v>145</v>
      </c>
      <c r="AY314" s="15" t="s">
        <v>131</v>
      </c>
      <c r="BE314" s="185">
        <f t="shared" si="74"/>
        <v>0</v>
      </c>
      <c r="BF314" s="185">
        <f t="shared" si="75"/>
        <v>0</v>
      </c>
      <c r="BG314" s="185">
        <f t="shared" si="76"/>
        <v>0</v>
      </c>
      <c r="BH314" s="185">
        <f t="shared" si="77"/>
        <v>0</v>
      </c>
      <c r="BI314" s="185">
        <f t="shared" si="78"/>
        <v>0</v>
      </c>
      <c r="BJ314" s="15" t="s">
        <v>130</v>
      </c>
      <c r="BK314" s="185">
        <f t="shared" si="79"/>
        <v>0</v>
      </c>
      <c r="BL314" s="15" t="s">
        <v>144</v>
      </c>
      <c r="BM314" s="184" t="s">
        <v>498</v>
      </c>
    </row>
    <row r="315" spans="1:65" s="2" customFormat="1" ht="16.5" customHeight="1">
      <c r="A315" s="30"/>
      <c r="B315" s="171"/>
      <c r="C315" s="172" t="s">
        <v>499</v>
      </c>
      <c r="D315" s="172" t="s">
        <v>140</v>
      </c>
      <c r="E315" s="173" t="s">
        <v>221</v>
      </c>
      <c r="F315" s="174" t="s">
        <v>222</v>
      </c>
      <c r="G315" s="175" t="s">
        <v>155</v>
      </c>
      <c r="H315" s="176">
        <v>1</v>
      </c>
      <c r="I315" s="177"/>
      <c r="J315" s="178">
        <f t="shared" si="70"/>
        <v>0</v>
      </c>
      <c r="K315" s="179"/>
      <c r="L315" s="31"/>
      <c r="M315" s="180" t="s">
        <v>1</v>
      </c>
      <c r="N315" s="181" t="s">
        <v>46</v>
      </c>
      <c r="O315" s="56"/>
      <c r="P315" s="182">
        <f t="shared" si="71"/>
        <v>0</v>
      </c>
      <c r="Q315" s="182">
        <v>9E-05</v>
      </c>
      <c r="R315" s="182">
        <f t="shared" si="72"/>
        <v>9E-05</v>
      </c>
      <c r="S315" s="182">
        <v>0.00858</v>
      </c>
      <c r="T315" s="183">
        <f t="shared" si="73"/>
        <v>0.00858</v>
      </c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R315" s="184" t="s">
        <v>144</v>
      </c>
      <c r="AT315" s="184" t="s">
        <v>140</v>
      </c>
      <c r="AU315" s="184" t="s">
        <v>145</v>
      </c>
      <c r="AY315" s="15" t="s">
        <v>131</v>
      </c>
      <c r="BE315" s="185">
        <f t="shared" si="74"/>
        <v>0</v>
      </c>
      <c r="BF315" s="185">
        <f t="shared" si="75"/>
        <v>0</v>
      </c>
      <c r="BG315" s="185">
        <f t="shared" si="76"/>
        <v>0</v>
      </c>
      <c r="BH315" s="185">
        <f t="shared" si="77"/>
        <v>0</v>
      </c>
      <c r="BI315" s="185">
        <f t="shared" si="78"/>
        <v>0</v>
      </c>
      <c r="BJ315" s="15" t="s">
        <v>130</v>
      </c>
      <c r="BK315" s="185">
        <f t="shared" si="79"/>
        <v>0</v>
      </c>
      <c r="BL315" s="15" t="s">
        <v>144</v>
      </c>
      <c r="BM315" s="184" t="s">
        <v>500</v>
      </c>
    </row>
    <row r="316" spans="1:65" s="2" customFormat="1" ht="16.5" customHeight="1">
      <c r="A316" s="30"/>
      <c r="B316" s="171"/>
      <c r="C316" s="172" t="s">
        <v>501</v>
      </c>
      <c r="D316" s="172" t="s">
        <v>140</v>
      </c>
      <c r="E316" s="173" t="s">
        <v>225</v>
      </c>
      <c r="F316" s="174" t="s">
        <v>226</v>
      </c>
      <c r="G316" s="175" t="s">
        <v>167</v>
      </c>
      <c r="H316" s="176">
        <v>1</v>
      </c>
      <c r="I316" s="177"/>
      <c r="J316" s="178">
        <f t="shared" si="70"/>
        <v>0</v>
      </c>
      <c r="K316" s="179"/>
      <c r="L316" s="31"/>
      <c r="M316" s="180" t="s">
        <v>1</v>
      </c>
      <c r="N316" s="181" t="s">
        <v>46</v>
      </c>
      <c r="O316" s="56"/>
      <c r="P316" s="182">
        <f t="shared" si="71"/>
        <v>0</v>
      </c>
      <c r="Q316" s="182">
        <v>0</v>
      </c>
      <c r="R316" s="182">
        <f t="shared" si="72"/>
        <v>0</v>
      </c>
      <c r="S316" s="182">
        <v>0</v>
      </c>
      <c r="T316" s="183">
        <f t="shared" si="73"/>
        <v>0</v>
      </c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R316" s="184" t="s">
        <v>144</v>
      </c>
      <c r="AT316" s="184" t="s">
        <v>140</v>
      </c>
      <c r="AU316" s="184" t="s">
        <v>145</v>
      </c>
      <c r="AY316" s="15" t="s">
        <v>131</v>
      </c>
      <c r="BE316" s="185">
        <f t="shared" si="74"/>
        <v>0</v>
      </c>
      <c r="BF316" s="185">
        <f t="shared" si="75"/>
        <v>0</v>
      </c>
      <c r="BG316" s="185">
        <f t="shared" si="76"/>
        <v>0</v>
      </c>
      <c r="BH316" s="185">
        <f t="shared" si="77"/>
        <v>0</v>
      </c>
      <c r="BI316" s="185">
        <f t="shared" si="78"/>
        <v>0</v>
      </c>
      <c r="BJ316" s="15" t="s">
        <v>130</v>
      </c>
      <c r="BK316" s="185">
        <f t="shared" si="79"/>
        <v>0</v>
      </c>
      <c r="BL316" s="15" t="s">
        <v>144</v>
      </c>
      <c r="BM316" s="184" t="s">
        <v>502</v>
      </c>
    </row>
    <row r="317" spans="1:65" s="2" customFormat="1" ht="16.5" customHeight="1">
      <c r="A317" s="30"/>
      <c r="B317" s="171"/>
      <c r="C317" s="172" t="s">
        <v>503</v>
      </c>
      <c r="D317" s="172" t="s">
        <v>140</v>
      </c>
      <c r="E317" s="173" t="s">
        <v>229</v>
      </c>
      <c r="F317" s="174" t="s">
        <v>230</v>
      </c>
      <c r="G317" s="175" t="s">
        <v>167</v>
      </c>
      <c r="H317" s="176">
        <v>1</v>
      </c>
      <c r="I317" s="177"/>
      <c r="J317" s="178">
        <f t="shared" si="70"/>
        <v>0</v>
      </c>
      <c r="K317" s="179"/>
      <c r="L317" s="31"/>
      <c r="M317" s="180" t="s">
        <v>1</v>
      </c>
      <c r="N317" s="181" t="s">
        <v>46</v>
      </c>
      <c r="O317" s="56"/>
      <c r="P317" s="182">
        <f t="shared" si="71"/>
        <v>0</v>
      </c>
      <c r="Q317" s="182">
        <v>0</v>
      </c>
      <c r="R317" s="182">
        <f t="shared" si="72"/>
        <v>0</v>
      </c>
      <c r="S317" s="182">
        <v>0</v>
      </c>
      <c r="T317" s="183">
        <f t="shared" si="73"/>
        <v>0</v>
      </c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R317" s="184" t="s">
        <v>144</v>
      </c>
      <c r="AT317" s="184" t="s">
        <v>140</v>
      </c>
      <c r="AU317" s="184" t="s">
        <v>145</v>
      </c>
      <c r="AY317" s="15" t="s">
        <v>131</v>
      </c>
      <c r="BE317" s="185">
        <f t="shared" si="74"/>
        <v>0</v>
      </c>
      <c r="BF317" s="185">
        <f t="shared" si="75"/>
        <v>0</v>
      </c>
      <c r="BG317" s="185">
        <f t="shared" si="76"/>
        <v>0</v>
      </c>
      <c r="BH317" s="185">
        <f t="shared" si="77"/>
        <v>0</v>
      </c>
      <c r="BI317" s="185">
        <f t="shared" si="78"/>
        <v>0</v>
      </c>
      <c r="BJ317" s="15" t="s">
        <v>130</v>
      </c>
      <c r="BK317" s="185">
        <f t="shared" si="79"/>
        <v>0</v>
      </c>
      <c r="BL317" s="15" t="s">
        <v>144</v>
      </c>
      <c r="BM317" s="184" t="s">
        <v>504</v>
      </c>
    </row>
    <row r="318" spans="2:63" s="12" customFormat="1" ht="22.9" customHeight="1">
      <c r="B318" s="149"/>
      <c r="D318" s="150" t="s">
        <v>77</v>
      </c>
      <c r="E318" s="159" t="s">
        <v>505</v>
      </c>
      <c r="F318" s="159" t="s">
        <v>506</v>
      </c>
      <c r="I318" s="152"/>
      <c r="J318" s="160">
        <f>BK318</f>
        <v>0</v>
      </c>
      <c r="L318" s="149"/>
      <c r="M318" s="153"/>
      <c r="N318" s="154"/>
      <c r="O318" s="154"/>
      <c r="P318" s="155">
        <f>P319</f>
        <v>0</v>
      </c>
      <c r="Q318" s="154"/>
      <c r="R318" s="155">
        <f>R319</f>
        <v>9E-05</v>
      </c>
      <c r="S318" s="154"/>
      <c r="T318" s="156">
        <f>T319</f>
        <v>0.00858</v>
      </c>
      <c r="AR318" s="150" t="s">
        <v>145</v>
      </c>
      <c r="AT318" s="157" t="s">
        <v>77</v>
      </c>
      <c r="AU318" s="157" t="s">
        <v>21</v>
      </c>
      <c r="AY318" s="150" t="s">
        <v>131</v>
      </c>
      <c r="BK318" s="158">
        <f>BK319</f>
        <v>0</v>
      </c>
    </row>
    <row r="319" spans="1:65" s="2" customFormat="1" ht="16.5" customHeight="1">
      <c r="A319" s="30"/>
      <c r="B319" s="171"/>
      <c r="C319" s="172" t="s">
        <v>507</v>
      </c>
      <c r="D319" s="172" t="s">
        <v>140</v>
      </c>
      <c r="E319" s="173" t="s">
        <v>508</v>
      </c>
      <c r="F319" s="174" t="s">
        <v>509</v>
      </c>
      <c r="G319" s="175" t="s">
        <v>155</v>
      </c>
      <c r="H319" s="176">
        <v>1</v>
      </c>
      <c r="I319" s="177"/>
      <c r="J319" s="178">
        <f>ROUND(I319*H319,2)</f>
        <v>0</v>
      </c>
      <c r="K319" s="179"/>
      <c r="L319" s="31"/>
      <c r="M319" s="180" t="s">
        <v>1</v>
      </c>
      <c r="N319" s="181" t="s">
        <v>46</v>
      </c>
      <c r="O319" s="56"/>
      <c r="P319" s="182">
        <f>O319*H319</f>
        <v>0</v>
      </c>
      <c r="Q319" s="182">
        <v>9E-05</v>
      </c>
      <c r="R319" s="182">
        <f>Q319*H319</f>
        <v>9E-05</v>
      </c>
      <c r="S319" s="182">
        <v>0.00858</v>
      </c>
      <c r="T319" s="183">
        <f>S319*H319</f>
        <v>0.00858</v>
      </c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R319" s="184" t="s">
        <v>144</v>
      </c>
      <c r="AT319" s="184" t="s">
        <v>140</v>
      </c>
      <c r="AU319" s="184" t="s">
        <v>130</v>
      </c>
      <c r="AY319" s="15" t="s">
        <v>131</v>
      </c>
      <c r="BE319" s="185">
        <f>IF(N319="základní",J319,0)</f>
        <v>0</v>
      </c>
      <c r="BF319" s="185">
        <f>IF(N319="snížená",J319,0)</f>
        <v>0</v>
      </c>
      <c r="BG319" s="185">
        <f>IF(N319="zákl. přenesená",J319,0)</f>
        <v>0</v>
      </c>
      <c r="BH319" s="185">
        <f>IF(N319="sníž. přenesená",J319,0)</f>
        <v>0</v>
      </c>
      <c r="BI319" s="185">
        <f>IF(N319="nulová",J319,0)</f>
        <v>0</v>
      </c>
      <c r="BJ319" s="15" t="s">
        <v>130</v>
      </c>
      <c r="BK319" s="185">
        <f>ROUND(I319*H319,2)</f>
        <v>0</v>
      </c>
      <c r="BL319" s="15" t="s">
        <v>144</v>
      </c>
      <c r="BM319" s="184" t="s">
        <v>510</v>
      </c>
    </row>
    <row r="320" spans="1:63" s="2" customFormat="1" ht="49.9" customHeight="1">
      <c r="A320" s="30"/>
      <c r="B320" s="31"/>
      <c r="C320" s="30"/>
      <c r="D320" s="30"/>
      <c r="E320" s="151" t="s">
        <v>511</v>
      </c>
      <c r="F320" s="151" t="s">
        <v>512</v>
      </c>
      <c r="G320" s="30"/>
      <c r="H320" s="30"/>
      <c r="I320" s="94"/>
      <c r="J320" s="136">
        <f aca="true" t="shared" si="80" ref="J320:J325">BK320</f>
        <v>0</v>
      </c>
      <c r="K320" s="30"/>
      <c r="L320" s="31"/>
      <c r="M320" s="197"/>
      <c r="N320" s="198"/>
      <c r="O320" s="56"/>
      <c r="P320" s="56"/>
      <c r="Q320" s="56"/>
      <c r="R320" s="56"/>
      <c r="S320" s="56"/>
      <c r="T320" s="57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T320" s="15" t="s">
        <v>77</v>
      </c>
      <c r="AU320" s="15" t="s">
        <v>78</v>
      </c>
      <c r="AY320" s="15" t="s">
        <v>513</v>
      </c>
      <c r="BK320" s="185">
        <f>SUM(BK321:BK325)</f>
        <v>0</v>
      </c>
    </row>
    <row r="321" spans="1:63" s="2" customFormat="1" ht="16.35" customHeight="1">
      <c r="A321" s="30"/>
      <c r="B321" s="31"/>
      <c r="C321" s="199" t="s">
        <v>1</v>
      </c>
      <c r="D321" s="199" t="s">
        <v>140</v>
      </c>
      <c r="E321" s="200" t="s">
        <v>1</v>
      </c>
      <c r="F321" s="201" t="s">
        <v>1</v>
      </c>
      <c r="G321" s="202" t="s">
        <v>1</v>
      </c>
      <c r="H321" s="203"/>
      <c r="I321" s="204"/>
      <c r="J321" s="205">
        <f t="shared" si="80"/>
        <v>0</v>
      </c>
      <c r="K321" s="206"/>
      <c r="L321" s="31"/>
      <c r="M321" s="207" t="s">
        <v>1</v>
      </c>
      <c r="N321" s="208" t="s">
        <v>46</v>
      </c>
      <c r="O321" s="56"/>
      <c r="P321" s="56"/>
      <c r="Q321" s="56"/>
      <c r="R321" s="56"/>
      <c r="S321" s="56"/>
      <c r="T321" s="57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T321" s="15" t="s">
        <v>513</v>
      </c>
      <c r="AU321" s="15" t="s">
        <v>21</v>
      </c>
      <c r="AY321" s="15" t="s">
        <v>513</v>
      </c>
      <c r="BE321" s="185">
        <f>IF(N321="základní",J321,0)</f>
        <v>0</v>
      </c>
      <c r="BF321" s="185">
        <f>IF(N321="snížená",J321,0)</f>
        <v>0</v>
      </c>
      <c r="BG321" s="185">
        <f>IF(N321="zákl. přenesená",J321,0)</f>
        <v>0</v>
      </c>
      <c r="BH321" s="185">
        <f>IF(N321="sníž. přenesená",J321,0)</f>
        <v>0</v>
      </c>
      <c r="BI321" s="185">
        <f>IF(N321="nulová",J321,0)</f>
        <v>0</v>
      </c>
      <c r="BJ321" s="15" t="s">
        <v>130</v>
      </c>
      <c r="BK321" s="185">
        <f>I321*H321</f>
        <v>0</v>
      </c>
    </row>
    <row r="322" spans="1:63" s="2" customFormat="1" ht="16.35" customHeight="1">
      <c r="A322" s="30"/>
      <c r="B322" s="31"/>
      <c r="C322" s="199" t="s">
        <v>1</v>
      </c>
      <c r="D322" s="199" t="s">
        <v>140</v>
      </c>
      <c r="E322" s="200" t="s">
        <v>1</v>
      </c>
      <c r="F322" s="201" t="s">
        <v>1</v>
      </c>
      <c r="G322" s="202" t="s">
        <v>1</v>
      </c>
      <c r="H322" s="203"/>
      <c r="I322" s="204"/>
      <c r="J322" s="205">
        <f t="shared" si="80"/>
        <v>0</v>
      </c>
      <c r="K322" s="206"/>
      <c r="L322" s="31"/>
      <c r="M322" s="207" t="s">
        <v>1</v>
      </c>
      <c r="N322" s="208" t="s">
        <v>46</v>
      </c>
      <c r="O322" s="56"/>
      <c r="P322" s="56"/>
      <c r="Q322" s="56"/>
      <c r="R322" s="56"/>
      <c r="S322" s="56"/>
      <c r="T322" s="57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T322" s="15" t="s">
        <v>513</v>
      </c>
      <c r="AU322" s="15" t="s">
        <v>21</v>
      </c>
      <c r="AY322" s="15" t="s">
        <v>513</v>
      </c>
      <c r="BE322" s="185">
        <f>IF(N322="základní",J322,0)</f>
        <v>0</v>
      </c>
      <c r="BF322" s="185">
        <f>IF(N322="snížená",J322,0)</f>
        <v>0</v>
      </c>
      <c r="BG322" s="185">
        <f>IF(N322="zákl. přenesená",J322,0)</f>
        <v>0</v>
      </c>
      <c r="BH322" s="185">
        <f>IF(N322="sníž. přenesená",J322,0)</f>
        <v>0</v>
      </c>
      <c r="BI322" s="185">
        <f>IF(N322="nulová",J322,0)</f>
        <v>0</v>
      </c>
      <c r="BJ322" s="15" t="s">
        <v>130</v>
      </c>
      <c r="BK322" s="185">
        <f>I322*H322</f>
        <v>0</v>
      </c>
    </row>
    <row r="323" spans="1:63" s="2" customFormat="1" ht="16.35" customHeight="1">
      <c r="A323" s="30"/>
      <c r="B323" s="31"/>
      <c r="C323" s="199" t="s">
        <v>1</v>
      </c>
      <c r="D323" s="199" t="s">
        <v>140</v>
      </c>
      <c r="E323" s="200" t="s">
        <v>1</v>
      </c>
      <c r="F323" s="201" t="s">
        <v>1</v>
      </c>
      <c r="G323" s="202" t="s">
        <v>1</v>
      </c>
      <c r="H323" s="203"/>
      <c r="I323" s="204"/>
      <c r="J323" s="205">
        <f t="shared" si="80"/>
        <v>0</v>
      </c>
      <c r="K323" s="206"/>
      <c r="L323" s="31"/>
      <c r="M323" s="207" t="s">
        <v>1</v>
      </c>
      <c r="N323" s="208" t="s">
        <v>46</v>
      </c>
      <c r="O323" s="56"/>
      <c r="P323" s="56"/>
      <c r="Q323" s="56"/>
      <c r="R323" s="56"/>
      <c r="S323" s="56"/>
      <c r="T323" s="57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T323" s="15" t="s">
        <v>513</v>
      </c>
      <c r="AU323" s="15" t="s">
        <v>21</v>
      </c>
      <c r="AY323" s="15" t="s">
        <v>513</v>
      </c>
      <c r="BE323" s="185">
        <f>IF(N323="základní",J323,0)</f>
        <v>0</v>
      </c>
      <c r="BF323" s="185">
        <f>IF(N323="snížená",J323,0)</f>
        <v>0</v>
      </c>
      <c r="BG323" s="185">
        <f>IF(N323="zákl. přenesená",J323,0)</f>
        <v>0</v>
      </c>
      <c r="BH323" s="185">
        <f>IF(N323="sníž. přenesená",J323,0)</f>
        <v>0</v>
      </c>
      <c r="BI323" s="185">
        <f>IF(N323="nulová",J323,0)</f>
        <v>0</v>
      </c>
      <c r="BJ323" s="15" t="s">
        <v>130</v>
      </c>
      <c r="BK323" s="185">
        <f>I323*H323</f>
        <v>0</v>
      </c>
    </row>
    <row r="324" spans="1:63" s="2" customFormat="1" ht="16.35" customHeight="1">
      <c r="A324" s="30"/>
      <c r="B324" s="31"/>
      <c r="C324" s="199" t="s">
        <v>1</v>
      </c>
      <c r="D324" s="199" t="s">
        <v>140</v>
      </c>
      <c r="E324" s="200" t="s">
        <v>1</v>
      </c>
      <c r="F324" s="201" t="s">
        <v>1</v>
      </c>
      <c r="G324" s="202" t="s">
        <v>1</v>
      </c>
      <c r="H324" s="203"/>
      <c r="I324" s="204"/>
      <c r="J324" s="205">
        <f t="shared" si="80"/>
        <v>0</v>
      </c>
      <c r="K324" s="206"/>
      <c r="L324" s="31"/>
      <c r="M324" s="207" t="s">
        <v>1</v>
      </c>
      <c r="N324" s="208" t="s">
        <v>46</v>
      </c>
      <c r="O324" s="56"/>
      <c r="P324" s="56"/>
      <c r="Q324" s="56"/>
      <c r="R324" s="56"/>
      <c r="S324" s="56"/>
      <c r="T324" s="57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T324" s="15" t="s">
        <v>513</v>
      </c>
      <c r="AU324" s="15" t="s">
        <v>21</v>
      </c>
      <c r="AY324" s="15" t="s">
        <v>513</v>
      </c>
      <c r="BE324" s="185">
        <f>IF(N324="základní",J324,0)</f>
        <v>0</v>
      </c>
      <c r="BF324" s="185">
        <f>IF(N324="snížená",J324,0)</f>
        <v>0</v>
      </c>
      <c r="BG324" s="185">
        <f>IF(N324="zákl. přenesená",J324,0)</f>
        <v>0</v>
      </c>
      <c r="BH324" s="185">
        <f>IF(N324="sníž. přenesená",J324,0)</f>
        <v>0</v>
      </c>
      <c r="BI324" s="185">
        <f>IF(N324="nulová",J324,0)</f>
        <v>0</v>
      </c>
      <c r="BJ324" s="15" t="s">
        <v>130</v>
      </c>
      <c r="BK324" s="185">
        <f>I324*H324</f>
        <v>0</v>
      </c>
    </row>
    <row r="325" spans="1:63" s="2" customFormat="1" ht="16.35" customHeight="1">
      <c r="A325" s="30"/>
      <c r="B325" s="31"/>
      <c r="C325" s="199" t="s">
        <v>1</v>
      </c>
      <c r="D325" s="199" t="s">
        <v>140</v>
      </c>
      <c r="E325" s="200" t="s">
        <v>1</v>
      </c>
      <c r="F325" s="201" t="s">
        <v>1</v>
      </c>
      <c r="G325" s="202" t="s">
        <v>1</v>
      </c>
      <c r="H325" s="203"/>
      <c r="I325" s="204"/>
      <c r="J325" s="205">
        <f t="shared" si="80"/>
        <v>0</v>
      </c>
      <c r="K325" s="206"/>
      <c r="L325" s="31"/>
      <c r="M325" s="207" t="s">
        <v>1</v>
      </c>
      <c r="N325" s="208" t="s">
        <v>46</v>
      </c>
      <c r="O325" s="209"/>
      <c r="P325" s="209"/>
      <c r="Q325" s="209"/>
      <c r="R325" s="209"/>
      <c r="S325" s="209"/>
      <c r="T325" s="21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T325" s="15" t="s">
        <v>513</v>
      </c>
      <c r="AU325" s="15" t="s">
        <v>21</v>
      </c>
      <c r="AY325" s="15" t="s">
        <v>513</v>
      </c>
      <c r="BE325" s="185">
        <f>IF(N325="základní",J325,0)</f>
        <v>0</v>
      </c>
      <c r="BF325" s="185">
        <f>IF(N325="snížená",J325,0)</f>
        <v>0</v>
      </c>
      <c r="BG325" s="185">
        <f>IF(N325="zákl. přenesená",J325,0)</f>
        <v>0</v>
      </c>
      <c r="BH325" s="185">
        <f>IF(N325="sníž. přenesená",J325,0)</f>
        <v>0</v>
      </c>
      <c r="BI325" s="185">
        <f>IF(N325="nulová",J325,0)</f>
        <v>0</v>
      </c>
      <c r="BJ325" s="15" t="s">
        <v>130</v>
      </c>
      <c r="BK325" s="185">
        <f>I325*H325</f>
        <v>0</v>
      </c>
    </row>
    <row r="326" spans="1:31" s="2" customFormat="1" ht="6.95" customHeight="1">
      <c r="A326" s="30"/>
      <c r="B326" s="45"/>
      <c r="C326" s="46"/>
      <c r="D326" s="46"/>
      <c r="E326" s="46"/>
      <c r="F326" s="46"/>
      <c r="G326" s="46"/>
      <c r="H326" s="46"/>
      <c r="I326" s="118"/>
      <c r="J326" s="46"/>
      <c r="K326" s="46"/>
      <c r="L326" s="31"/>
      <c r="M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</row>
  </sheetData>
  <autoFilter ref="C145:K325"/>
  <mergeCells count="9">
    <mergeCell ref="E87:H87"/>
    <mergeCell ref="E136:H136"/>
    <mergeCell ref="E138:H138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y jsou hodnoty K, M." sqref="D321:D326">
      <formula1>"K, M"</formula1>
    </dataValidation>
    <dataValidation type="list" allowBlank="1" showInputMessage="1" showErrorMessage="1" error="Povoleny jsou hodnoty základní, snížená, zákl. přenesená, sníž. přenesená, nulová." sqref="N321:N326">
      <formula1>"základní, snížená, zákl. přenesená, sníž. přenesená, nulová"</formula1>
    </dataValidation>
  </dataValidation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71"/>
  <sheetViews>
    <sheetView showGridLines="0" workbookViewId="0" topLeftCell="A89">
      <selection activeCell="F373" sqref="F37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1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1"/>
      <c r="L2" s="247" t="s">
        <v>5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15" t="s">
        <v>89</v>
      </c>
    </row>
    <row r="3" spans="2:46" s="1" customFormat="1" ht="6.95" customHeight="1">
      <c r="B3" s="16"/>
      <c r="C3" s="17"/>
      <c r="D3" s="17"/>
      <c r="E3" s="17"/>
      <c r="F3" s="17"/>
      <c r="G3" s="17"/>
      <c r="H3" s="17"/>
      <c r="I3" s="92"/>
      <c r="J3" s="17"/>
      <c r="K3" s="17"/>
      <c r="L3" s="18"/>
      <c r="AT3" s="15" t="s">
        <v>21</v>
      </c>
    </row>
    <row r="4" spans="2:46" s="1" customFormat="1" ht="24.95" customHeight="1">
      <c r="B4" s="18"/>
      <c r="D4" s="19" t="s">
        <v>90</v>
      </c>
      <c r="I4" s="91"/>
      <c r="L4" s="18"/>
      <c r="M4" s="93" t="s">
        <v>10</v>
      </c>
      <c r="AT4" s="15" t="s">
        <v>3</v>
      </c>
    </row>
    <row r="5" spans="2:12" s="1" customFormat="1" ht="6.95" customHeight="1">
      <c r="B5" s="18"/>
      <c r="I5" s="91"/>
      <c r="L5" s="18"/>
    </row>
    <row r="6" spans="2:12" s="1" customFormat="1" ht="12" customHeight="1">
      <c r="B6" s="18"/>
      <c r="D6" s="25" t="s">
        <v>16</v>
      </c>
      <c r="I6" s="91"/>
      <c r="L6" s="18"/>
    </row>
    <row r="7" spans="2:12" s="1" customFormat="1" ht="16.5" customHeight="1">
      <c r="B7" s="18"/>
      <c r="E7" s="261" t="str">
        <f>'Rekapitulace stavby'!K6</f>
        <v>Na Hradbách 93 - PD domovní plynovod a ústřední etážové vytápění RD</v>
      </c>
      <c r="F7" s="262"/>
      <c r="G7" s="262"/>
      <c r="H7" s="262"/>
      <c r="I7" s="91"/>
      <c r="L7" s="18"/>
    </row>
    <row r="8" spans="1:31" s="2" customFormat="1" ht="12" customHeight="1">
      <c r="A8" s="30"/>
      <c r="B8" s="31"/>
      <c r="C8" s="30"/>
      <c r="D8" s="25" t="s">
        <v>91</v>
      </c>
      <c r="E8" s="30"/>
      <c r="F8" s="30"/>
      <c r="G8" s="30"/>
      <c r="H8" s="30"/>
      <c r="I8" s="94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2" customFormat="1" ht="16.5" customHeight="1">
      <c r="A9" s="30"/>
      <c r="B9" s="31"/>
      <c r="C9" s="30"/>
      <c r="D9" s="30"/>
      <c r="E9" s="258" t="s">
        <v>514</v>
      </c>
      <c r="F9" s="260"/>
      <c r="G9" s="260"/>
      <c r="H9" s="260"/>
      <c r="I9" s="94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2" customFormat="1" ht="12">
      <c r="A10" s="30"/>
      <c r="B10" s="31"/>
      <c r="C10" s="30"/>
      <c r="D10" s="30"/>
      <c r="E10" s="30"/>
      <c r="F10" s="30"/>
      <c r="G10" s="30"/>
      <c r="H10" s="30"/>
      <c r="I10" s="94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2" customFormat="1" ht="12" customHeight="1">
      <c r="A11" s="30"/>
      <c r="B11" s="31"/>
      <c r="C11" s="30"/>
      <c r="D11" s="25" t="s">
        <v>19</v>
      </c>
      <c r="E11" s="30"/>
      <c r="F11" s="23" t="s">
        <v>1</v>
      </c>
      <c r="G11" s="30"/>
      <c r="H11" s="30"/>
      <c r="I11" s="95" t="s">
        <v>20</v>
      </c>
      <c r="J11" s="23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5" t="s">
        <v>22</v>
      </c>
      <c r="E12" s="30"/>
      <c r="F12" s="23" t="s">
        <v>23</v>
      </c>
      <c r="G12" s="30"/>
      <c r="H12" s="30"/>
      <c r="I12" s="95" t="s">
        <v>24</v>
      </c>
      <c r="J12" s="53" t="str">
        <f>'Rekapitulace stavby'!AN8</f>
        <v>4. 8. 2020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0.9" customHeight="1">
      <c r="A13" s="30"/>
      <c r="B13" s="31"/>
      <c r="C13" s="30"/>
      <c r="D13" s="30"/>
      <c r="E13" s="30"/>
      <c r="F13" s="30"/>
      <c r="G13" s="30"/>
      <c r="H13" s="30"/>
      <c r="I13" s="94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 customHeight="1">
      <c r="A14" s="30"/>
      <c r="B14" s="31"/>
      <c r="C14" s="30"/>
      <c r="D14" s="25" t="s">
        <v>28</v>
      </c>
      <c r="E14" s="30"/>
      <c r="F14" s="30"/>
      <c r="G14" s="30"/>
      <c r="H14" s="30"/>
      <c r="I14" s="95" t="s">
        <v>29</v>
      </c>
      <c r="J14" s="23" t="str">
        <f>IF('Rekapitulace stavby'!AN10="","",'Rekapitulace stavby'!AN10)</f>
        <v/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8" customHeight="1">
      <c r="A15" s="30"/>
      <c r="B15" s="31"/>
      <c r="C15" s="30"/>
      <c r="D15" s="30"/>
      <c r="E15" s="23" t="str">
        <f>IF('Rekapitulace stavby'!E11="","",'Rekapitulace stavby'!E11)</f>
        <v xml:space="preserve"> </v>
      </c>
      <c r="F15" s="30"/>
      <c r="G15" s="30"/>
      <c r="H15" s="30"/>
      <c r="I15" s="95" t="s">
        <v>31</v>
      </c>
      <c r="J15" s="23" t="str">
        <f>IF('Rekapitulace stavby'!AN11="","",'Rekapitulace stavby'!AN11)</f>
        <v/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6.95" customHeight="1">
      <c r="A16" s="30"/>
      <c r="B16" s="31"/>
      <c r="C16" s="30"/>
      <c r="D16" s="30"/>
      <c r="E16" s="30"/>
      <c r="F16" s="30"/>
      <c r="G16" s="30"/>
      <c r="H16" s="30"/>
      <c r="I16" s="94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5" t="s">
        <v>32</v>
      </c>
      <c r="E17" s="30"/>
      <c r="F17" s="30"/>
      <c r="G17" s="30"/>
      <c r="H17" s="30"/>
      <c r="I17" s="95" t="s">
        <v>29</v>
      </c>
      <c r="J17" s="26" t="str">
        <f>'Rekapitulace stavby'!AN13</f>
        <v>Vyplň údaj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63" t="str">
        <f>'Rekapitulace stavby'!E14</f>
        <v>Vyplň údaj</v>
      </c>
      <c r="F18" s="224"/>
      <c r="G18" s="224"/>
      <c r="H18" s="224"/>
      <c r="I18" s="95" t="s">
        <v>31</v>
      </c>
      <c r="J18" s="26" t="str">
        <f>'Rekapitulace stavby'!AN14</f>
        <v>Vyplň údaj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1"/>
      <c r="C19" s="30"/>
      <c r="D19" s="30"/>
      <c r="E19" s="30"/>
      <c r="F19" s="30"/>
      <c r="G19" s="30"/>
      <c r="H19" s="30"/>
      <c r="I19" s="94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5" t="s">
        <v>34</v>
      </c>
      <c r="E20" s="30"/>
      <c r="F20" s="30"/>
      <c r="G20" s="30"/>
      <c r="H20" s="30"/>
      <c r="I20" s="95" t="s">
        <v>29</v>
      </c>
      <c r="J20" s="23" t="s">
        <v>1</v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3" t="s">
        <v>35</v>
      </c>
      <c r="F21" s="30"/>
      <c r="G21" s="30"/>
      <c r="H21" s="30"/>
      <c r="I21" s="95" t="s">
        <v>31</v>
      </c>
      <c r="J21" s="23" t="s">
        <v>1</v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1"/>
      <c r="C22" s="30"/>
      <c r="D22" s="30"/>
      <c r="E22" s="30"/>
      <c r="F22" s="30"/>
      <c r="G22" s="30"/>
      <c r="H22" s="30"/>
      <c r="I22" s="94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5" t="s">
        <v>37</v>
      </c>
      <c r="E23" s="30"/>
      <c r="F23" s="30"/>
      <c r="G23" s="30"/>
      <c r="H23" s="30"/>
      <c r="I23" s="95" t="s">
        <v>29</v>
      </c>
      <c r="J23" s="23" t="str">
        <f>IF('Rekapitulace stavby'!AN19="","",'Rekapitulace stavby'!AN19)</f>
        <v/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3" t="str">
        <f>IF('Rekapitulace stavby'!E20="","",'Rekapitulace stavby'!E20)</f>
        <v xml:space="preserve"> </v>
      </c>
      <c r="F24" s="30"/>
      <c r="G24" s="30"/>
      <c r="H24" s="30"/>
      <c r="I24" s="95" t="s">
        <v>31</v>
      </c>
      <c r="J24" s="23" t="str">
        <f>IF('Rekapitulace stavby'!AN20="","",'Rekapitulace stavby'!AN20)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1"/>
      <c r="C25" s="30"/>
      <c r="D25" s="30"/>
      <c r="E25" s="30"/>
      <c r="F25" s="30"/>
      <c r="G25" s="30"/>
      <c r="H25" s="30"/>
      <c r="I25" s="94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5" t="s">
        <v>38</v>
      </c>
      <c r="E26" s="30"/>
      <c r="F26" s="30"/>
      <c r="G26" s="30"/>
      <c r="H26" s="30"/>
      <c r="I26" s="94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96"/>
      <c r="B27" s="97"/>
      <c r="C27" s="96"/>
      <c r="D27" s="96"/>
      <c r="E27" s="229" t="s">
        <v>1</v>
      </c>
      <c r="F27" s="229"/>
      <c r="G27" s="229"/>
      <c r="H27" s="229"/>
      <c r="I27" s="98"/>
      <c r="J27" s="96"/>
      <c r="K27" s="96"/>
      <c r="L27" s="99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0"/>
      <c r="B28" s="31"/>
      <c r="C28" s="30"/>
      <c r="D28" s="30"/>
      <c r="E28" s="30"/>
      <c r="F28" s="30"/>
      <c r="G28" s="30"/>
      <c r="H28" s="30"/>
      <c r="I28" s="94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64"/>
      <c r="E29" s="64"/>
      <c r="F29" s="64"/>
      <c r="G29" s="64"/>
      <c r="H29" s="64"/>
      <c r="I29" s="100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101" t="s">
        <v>40</v>
      </c>
      <c r="E30" s="30"/>
      <c r="F30" s="30"/>
      <c r="G30" s="30"/>
      <c r="H30" s="30"/>
      <c r="I30" s="94"/>
      <c r="J30" s="69">
        <f>ROUND(J153,2)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1"/>
      <c r="C31" s="30"/>
      <c r="D31" s="64"/>
      <c r="E31" s="64"/>
      <c r="F31" s="64"/>
      <c r="G31" s="64"/>
      <c r="H31" s="64"/>
      <c r="I31" s="100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1"/>
      <c r="C32" s="30"/>
      <c r="D32" s="30"/>
      <c r="E32" s="30"/>
      <c r="F32" s="34" t="s">
        <v>42</v>
      </c>
      <c r="G32" s="30"/>
      <c r="H32" s="30"/>
      <c r="I32" s="102" t="s">
        <v>41</v>
      </c>
      <c r="J32" s="34" t="s">
        <v>43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1"/>
      <c r="C33" s="30"/>
      <c r="D33" s="103" t="s">
        <v>44</v>
      </c>
      <c r="E33" s="25" t="s">
        <v>45</v>
      </c>
      <c r="F33" s="104">
        <f>ROUND((ROUND((SUM(BE153:BE352)),2)+SUM(BE354:BE358)),2)</f>
        <v>0</v>
      </c>
      <c r="G33" s="30"/>
      <c r="H33" s="30"/>
      <c r="I33" s="105">
        <v>0.21</v>
      </c>
      <c r="J33" s="104">
        <f>ROUND((ROUND(((SUM(BE153:BE352))*I33),2)+(SUM(BE354:BE358)*I33)),2)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1"/>
      <c r="C34" s="30"/>
      <c r="D34" s="30"/>
      <c r="E34" s="25" t="s">
        <v>46</v>
      </c>
      <c r="F34" s="104">
        <f>ROUND((ROUND((SUM(BF153:BF352)),2)+SUM(BF354:BF358)),2)</f>
        <v>0</v>
      </c>
      <c r="G34" s="30"/>
      <c r="H34" s="30"/>
      <c r="I34" s="105">
        <v>0.15</v>
      </c>
      <c r="J34" s="104">
        <f>ROUND((ROUND(((SUM(BF153:BF352))*I34),2)+(SUM(BF354:BF358)*I34)),2)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customHeight="1" hidden="1">
      <c r="A35" s="30"/>
      <c r="B35" s="31"/>
      <c r="C35" s="30"/>
      <c r="D35" s="30"/>
      <c r="E35" s="25" t="s">
        <v>47</v>
      </c>
      <c r="F35" s="104">
        <f>ROUND((ROUND((SUM(BG153:BG352)),2)+SUM(BG354:BG358)),2)</f>
        <v>0</v>
      </c>
      <c r="G35" s="30"/>
      <c r="H35" s="30"/>
      <c r="I35" s="105">
        <v>0.21</v>
      </c>
      <c r="J35" s="104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customHeight="1" hidden="1">
      <c r="A36" s="30"/>
      <c r="B36" s="31"/>
      <c r="C36" s="30"/>
      <c r="D36" s="30"/>
      <c r="E36" s="25" t="s">
        <v>48</v>
      </c>
      <c r="F36" s="104">
        <f>ROUND((ROUND((SUM(BH153:BH352)),2)+SUM(BH354:BH358)),2)</f>
        <v>0</v>
      </c>
      <c r="G36" s="30"/>
      <c r="H36" s="30"/>
      <c r="I36" s="105">
        <v>0.15</v>
      </c>
      <c r="J36" s="104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customHeight="1" hidden="1">
      <c r="A37" s="30"/>
      <c r="B37" s="31"/>
      <c r="C37" s="30"/>
      <c r="D37" s="30"/>
      <c r="E37" s="25" t="s">
        <v>49</v>
      </c>
      <c r="F37" s="104">
        <f>ROUND((ROUND((SUM(BI153:BI352)),2)+SUM(BI354:BI358)),2)</f>
        <v>0</v>
      </c>
      <c r="G37" s="30"/>
      <c r="H37" s="30"/>
      <c r="I37" s="105">
        <v>0</v>
      </c>
      <c r="J37" s="104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1"/>
      <c r="C38" s="30"/>
      <c r="D38" s="30"/>
      <c r="E38" s="30"/>
      <c r="F38" s="30"/>
      <c r="G38" s="30"/>
      <c r="H38" s="30"/>
      <c r="I38" s="94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6"/>
      <c r="D39" s="107" t="s">
        <v>50</v>
      </c>
      <c r="E39" s="58"/>
      <c r="F39" s="58"/>
      <c r="G39" s="108" t="s">
        <v>51</v>
      </c>
      <c r="H39" s="109" t="s">
        <v>52</v>
      </c>
      <c r="I39" s="110"/>
      <c r="J39" s="111">
        <f>SUM(J30:J37)</f>
        <v>0</v>
      </c>
      <c r="K39" s="112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31"/>
      <c r="C40" s="30"/>
      <c r="D40" s="30"/>
      <c r="E40" s="30"/>
      <c r="F40" s="30"/>
      <c r="G40" s="30"/>
      <c r="H40" s="30"/>
      <c r="I40" s="94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2:12" s="1" customFormat="1" ht="14.45" customHeight="1">
      <c r="B41" s="18"/>
      <c r="I41" s="91"/>
      <c r="L41" s="18"/>
    </row>
    <row r="42" spans="2:12" s="1" customFormat="1" ht="14.45" customHeight="1">
      <c r="B42" s="18"/>
      <c r="I42" s="91"/>
      <c r="L42" s="18"/>
    </row>
    <row r="43" spans="2:12" s="1" customFormat="1" ht="14.45" customHeight="1">
      <c r="B43" s="18"/>
      <c r="I43" s="91"/>
      <c r="L43" s="18"/>
    </row>
    <row r="44" spans="2:12" s="1" customFormat="1" ht="14.45" customHeight="1">
      <c r="B44" s="18"/>
      <c r="I44" s="91"/>
      <c r="L44" s="18"/>
    </row>
    <row r="45" spans="2:12" s="1" customFormat="1" ht="14.45" customHeight="1">
      <c r="B45" s="18"/>
      <c r="I45" s="91"/>
      <c r="L45" s="18"/>
    </row>
    <row r="46" spans="2:12" s="1" customFormat="1" ht="14.45" customHeight="1">
      <c r="B46" s="18"/>
      <c r="I46" s="91"/>
      <c r="L46" s="18"/>
    </row>
    <row r="47" spans="2:12" s="1" customFormat="1" ht="14.45" customHeight="1">
      <c r="B47" s="18"/>
      <c r="I47" s="91"/>
      <c r="L47" s="18"/>
    </row>
    <row r="48" spans="2:12" s="1" customFormat="1" ht="14.45" customHeight="1">
      <c r="B48" s="18"/>
      <c r="I48" s="91"/>
      <c r="L48" s="18"/>
    </row>
    <row r="49" spans="2:12" s="1" customFormat="1" ht="14.45" customHeight="1">
      <c r="B49" s="18"/>
      <c r="I49" s="91"/>
      <c r="L49" s="18"/>
    </row>
    <row r="50" spans="2:12" s="2" customFormat="1" ht="14.45" customHeight="1">
      <c r="B50" s="40"/>
      <c r="D50" s="41" t="s">
        <v>53</v>
      </c>
      <c r="E50" s="42"/>
      <c r="F50" s="42"/>
      <c r="G50" s="41" t="s">
        <v>54</v>
      </c>
      <c r="H50" s="42"/>
      <c r="I50" s="113"/>
      <c r="J50" s="42"/>
      <c r="K50" s="42"/>
      <c r="L50" s="40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.75">
      <c r="A61" s="30"/>
      <c r="B61" s="31"/>
      <c r="C61" s="30"/>
      <c r="D61" s="43" t="s">
        <v>55</v>
      </c>
      <c r="E61" s="33"/>
      <c r="F61" s="114" t="s">
        <v>56</v>
      </c>
      <c r="G61" s="43" t="s">
        <v>55</v>
      </c>
      <c r="H61" s="33"/>
      <c r="I61" s="115"/>
      <c r="J61" s="116" t="s">
        <v>56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.75">
      <c r="A65" s="30"/>
      <c r="B65" s="31"/>
      <c r="C65" s="30"/>
      <c r="D65" s="41" t="s">
        <v>909</v>
      </c>
      <c r="E65" s="44"/>
      <c r="F65" s="44"/>
      <c r="G65" s="41" t="s">
        <v>908</v>
      </c>
      <c r="H65" s="44"/>
      <c r="I65" s="117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.75">
      <c r="B66" s="18"/>
      <c r="D66" s="216" t="s">
        <v>905</v>
      </c>
      <c r="E66" s="211"/>
      <c r="F66" s="211"/>
      <c r="G66" s="211"/>
      <c r="H66" s="211"/>
      <c r="L66" s="18"/>
    </row>
    <row r="67" spans="2:12" ht="12.75">
      <c r="B67" s="18"/>
      <c r="D67" s="216" t="s">
        <v>906</v>
      </c>
      <c r="E67" s="211"/>
      <c r="F67" s="211"/>
      <c r="G67" s="211"/>
      <c r="H67" s="211"/>
      <c r="L67" s="18"/>
    </row>
    <row r="68" spans="2:12" ht="12.75">
      <c r="B68" s="18"/>
      <c r="D68" s="216" t="s">
        <v>907</v>
      </c>
      <c r="E68" s="211"/>
      <c r="F68" s="211"/>
      <c r="G68" s="211"/>
      <c r="H68" s="211"/>
      <c r="L68" s="18"/>
    </row>
    <row r="69" spans="2:12" ht="12">
      <c r="B69" s="18"/>
      <c r="D69" s="211"/>
      <c r="E69" s="211"/>
      <c r="F69" s="211"/>
      <c r="G69" s="211"/>
      <c r="H69" s="211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.75">
      <c r="A76" s="30"/>
      <c r="B76" s="31"/>
      <c r="C76" s="30"/>
      <c r="D76" s="43" t="s">
        <v>55</v>
      </c>
      <c r="E76" s="33"/>
      <c r="F76" s="114" t="s">
        <v>56</v>
      </c>
      <c r="G76" s="43" t="s">
        <v>55</v>
      </c>
      <c r="H76" s="33"/>
      <c r="I76" s="115"/>
      <c r="J76" s="116" t="s">
        <v>56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45"/>
      <c r="C77" s="46"/>
      <c r="D77" s="46"/>
      <c r="E77" s="46"/>
      <c r="F77" s="46"/>
      <c r="G77" s="46"/>
      <c r="H77" s="46"/>
      <c r="I77" s="118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119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5" customHeight="1">
      <c r="A82" s="30"/>
      <c r="B82" s="31"/>
      <c r="C82" s="19" t="s">
        <v>93</v>
      </c>
      <c r="D82" s="30"/>
      <c r="E82" s="30"/>
      <c r="F82" s="30"/>
      <c r="G82" s="30"/>
      <c r="H82" s="30"/>
      <c r="I82" s="94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94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>
      <c r="A84" s="30"/>
      <c r="B84" s="31"/>
      <c r="C84" s="25" t="s">
        <v>16</v>
      </c>
      <c r="D84" s="30"/>
      <c r="E84" s="30"/>
      <c r="F84" s="30"/>
      <c r="G84" s="30"/>
      <c r="H84" s="30"/>
      <c r="I84" s="94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>
      <c r="A85" s="30"/>
      <c r="B85" s="31"/>
      <c r="C85" s="30"/>
      <c r="D85" s="30"/>
      <c r="E85" s="261" t="str">
        <f>E7</f>
        <v>Na Hradbách 93 - PD domovní plynovod a ústřední etážové vytápění RD</v>
      </c>
      <c r="F85" s="262"/>
      <c r="G85" s="262"/>
      <c r="H85" s="262"/>
      <c r="I85" s="94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2" customFormat="1" ht="12" customHeight="1">
      <c r="A86" s="30"/>
      <c r="B86" s="31"/>
      <c r="C86" s="25" t="s">
        <v>91</v>
      </c>
      <c r="D86" s="30"/>
      <c r="E86" s="30"/>
      <c r="F86" s="30"/>
      <c r="G86" s="30"/>
      <c r="H86" s="30"/>
      <c r="I86" s="94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2" customFormat="1" ht="16.5" customHeight="1">
      <c r="A87" s="30"/>
      <c r="B87" s="31"/>
      <c r="C87" s="30"/>
      <c r="D87" s="30"/>
      <c r="E87" s="258" t="str">
        <f>E9</f>
        <v>20-080-2 - Ústřední etážové vytápění</v>
      </c>
      <c r="F87" s="260"/>
      <c r="G87" s="260"/>
      <c r="H87" s="260"/>
      <c r="I87" s="94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6.95" customHeight="1">
      <c r="A88" s="30"/>
      <c r="B88" s="31"/>
      <c r="C88" s="30"/>
      <c r="D88" s="30"/>
      <c r="E88" s="30"/>
      <c r="F88" s="30"/>
      <c r="G88" s="30"/>
      <c r="H88" s="30"/>
      <c r="I88" s="94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ht="12" customHeight="1">
      <c r="A89" s="30"/>
      <c r="B89" s="31"/>
      <c r="C89" s="25" t="s">
        <v>22</v>
      </c>
      <c r="D89" s="30"/>
      <c r="E89" s="30"/>
      <c r="F89" s="23" t="str">
        <f>F12</f>
        <v>280 02 Kolín I, ul. Na Hradbách čp. 93</v>
      </c>
      <c r="G89" s="30"/>
      <c r="H89" s="30"/>
      <c r="I89" s="95" t="s">
        <v>24</v>
      </c>
      <c r="J89" s="53" t="str">
        <f>IF(J12="","",J12)</f>
        <v>4. 8. 2020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6.95" customHeight="1">
      <c r="A90" s="30"/>
      <c r="B90" s="31"/>
      <c r="C90" s="30"/>
      <c r="D90" s="30"/>
      <c r="E90" s="30"/>
      <c r="F90" s="30"/>
      <c r="G90" s="30"/>
      <c r="H90" s="30"/>
      <c r="I90" s="94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25.7" customHeight="1">
      <c r="A91" s="30"/>
      <c r="B91" s="31"/>
      <c r="C91" s="25" t="s">
        <v>28</v>
      </c>
      <c r="D91" s="30"/>
      <c r="E91" s="30"/>
      <c r="F91" s="23" t="str">
        <f>E15</f>
        <v xml:space="preserve"> </v>
      </c>
      <c r="G91" s="30"/>
      <c r="H91" s="30"/>
      <c r="I91" s="95" t="s">
        <v>34</v>
      </c>
      <c r="J91" s="28" t="str">
        <f>E21</f>
        <v xml:space="preserve">Ing. Stanislav Bělka 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15.2" customHeight="1">
      <c r="A92" s="30"/>
      <c r="B92" s="31"/>
      <c r="C92" s="25" t="s">
        <v>32</v>
      </c>
      <c r="D92" s="30"/>
      <c r="E92" s="30"/>
      <c r="F92" s="23" t="str">
        <f>IF(E18="","",E18)</f>
        <v>Vyplň údaj</v>
      </c>
      <c r="G92" s="30"/>
      <c r="H92" s="30"/>
      <c r="I92" s="95" t="s">
        <v>37</v>
      </c>
      <c r="J92" s="28" t="str">
        <f>E24</f>
        <v xml:space="preserve"> 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94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29.25" customHeight="1">
      <c r="A94" s="30"/>
      <c r="B94" s="31"/>
      <c r="C94" s="120" t="s">
        <v>94</v>
      </c>
      <c r="D94" s="106"/>
      <c r="E94" s="106"/>
      <c r="F94" s="106"/>
      <c r="G94" s="106"/>
      <c r="H94" s="106"/>
      <c r="I94" s="121"/>
      <c r="J94" s="122" t="s">
        <v>95</v>
      </c>
      <c r="K94" s="106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94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>
      <c r="A96" s="30"/>
      <c r="B96" s="31"/>
      <c r="C96" s="123" t="s">
        <v>96</v>
      </c>
      <c r="D96" s="30"/>
      <c r="E96" s="30"/>
      <c r="F96" s="30"/>
      <c r="G96" s="30"/>
      <c r="H96" s="30"/>
      <c r="I96" s="94"/>
      <c r="J96" s="69">
        <f>J153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5" t="s">
        <v>97</v>
      </c>
    </row>
    <row r="97" spans="2:12" s="9" customFormat="1" ht="24.95" customHeight="1">
      <c r="B97" s="124"/>
      <c r="D97" s="125" t="s">
        <v>98</v>
      </c>
      <c r="E97" s="126"/>
      <c r="F97" s="126"/>
      <c r="G97" s="126"/>
      <c r="H97" s="126"/>
      <c r="I97" s="127"/>
      <c r="J97" s="128">
        <f>J154</f>
        <v>0</v>
      </c>
      <c r="L97" s="124"/>
    </row>
    <row r="98" spans="2:12" s="10" customFormat="1" ht="19.9" customHeight="1">
      <c r="B98" s="129"/>
      <c r="D98" s="130" t="s">
        <v>99</v>
      </c>
      <c r="E98" s="131"/>
      <c r="F98" s="131"/>
      <c r="G98" s="131"/>
      <c r="H98" s="131"/>
      <c r="I98" s="132"/>
      <c r="J98" s="133">
        <f>J155</f>
        <v>0</v>
      </c>
      <c r="L98" s="129"/>
    </row>
    <row r="99" spans="2:12" s="10" customFormat="1" ht="14.85" customHeight="1">
      <c r="B99" s="129"/>
      <c r="D99" s="130" t="s">
        <v>100</v>
      </c>
      <c r="E99" s="131"/>
      <c r="F99" s="131"/>
      <c r="G99" s="131"/>
      <c r="H99" s="131"/>
      <c r="I99" s="132"/>
      <c r="J99" s="133">
        <f>J156</f>
        <v>0</v>
      </c>
      <c r="L99" s="129"/>
    </row>
    <row r="100" spans="2:12" s="10" customFormat="1" ht="21.75" customHeight="1">
      <c r="B100" s="129"/>
      <c r="D100" s="130" t="s">
        <v>515</v>
      </c>
      <c r="E100" s="131"/>
      <c r="F100" s="131"/>
      <c r="G100" s="131"/>
      <c r="H100" s="131"/>
      <c r="I100" s="132"/>
      <c r="J100" s="133">
        <f>J157</f>
        <v>0</v>
      </c>
      <c r="L100" s="129"/>
    </row>
    <row r="101" spans="2:12" s="10" customFormat="1" ht="21.75" customHeight="1">
      <c r="B101" s="129"/>
      <c r="D101" s="130" t="s">
        <v>516</v>
      </c>
      <c r="E101" s="131"/>
      <c r="F101" s="131"/>
      <c r="G101" s="131"/>
      <c r="H101" s="131"/>
      <c r="I101" s="132"/>
      <c r="J101" s="133">
        <f>J164</f>
        <v>0</v>
      </c>
      <c r="L101" s="129"/>
    </row>
    <row r="102" spans="2:12" s="10" customFormat="1" ht="21.75" customHeight="1">
      <c r="B102" s="129"/>
      <c r="D102" s="130" t="s">
        <v>517</v>
      </c>
      <c r="E102" s="131"/>
      <c r="F102" s="131"/>
      <c r="G102" s="131"/>
      <c r="H102" s="131"/>
      <c r="I102" s="132"/>
      <c r="J102" s="133">
        <f>J176</f>
        <v>0</v>
      </c>
      <c r="L102" s="129"/>
    </row>
    <row r="103" spans="2:12" s="10" customFormat="1" ht="21.75" customHeight="1">
      <c r="B103" s="129"/>
      <c r="D103" s="130" t="s">
        <v>518</v>
      </c>
      <c r="E103" s="131"/>
      <c r="F103" s="131"/>
      <c r="G103" s="131"/>
      <c r="H103" s="131"/>
      <c r="I103" s="132"/>
      <c r="J103" s="133">
        <f>J189</f>
        <v>0</v>
      </c>
      <c r="L103" s="129"/>
    </row>
    <row r="104" spans="2:12" s="10" customFormat="1" ht="14.85" customHeight="1">
      <c r="B104" s="129"/>
      <c r="D104" s="130" t="s">
        <v>519</v>
      </c>
      <c r="E104" s="131"/>
      <c r="F104" s="131"/>
      <c r="G104" s="131"/>
      <c r="H104" s="131"/>
      <c r="I104" s="132"/>
      <c r="J104" s="133">
        <f>J194</f>
        <v>0</v>
      </c>
      <c r="L104" s="129"/>
    </row>
    <row r="105" spans="2:12" s="10" customFormat="1" ht="21.75" customHeight="1">
      <c r="B105" s="129"/>
      <c r="D105" s="130" t="s">
        <v>518</v>
      </c>
      <c r="E105" s="131"/>
      <c r="F105" s="131"/>
      <c r="G105" s="131"/>
      <c r="H105" s="131"/>
      <c r="I105" s="132"/>
      <c r="J105" s="133">
        <f>J195</f>
        <v>0</v>
      </c>
      <c r="L105" s="129"/>
    </row>
    <row r="106" spans="2:12" s="10" customFormat="1" ht="14.85" customHeight="1">
      <c r="B106" s="129"/>
      <c r="D106" s="130" t="s">
        <v>104</v>
      </c>
      <c r="E106" s="131"/>
      <c r="F106" s="131"/>
      <c r="G106" s="131"/>
      <c r="H106" s="131"/>
      <c r="I106" s="132"/>
      <c r="J106" s="133">
        <f>J198</f>
        <v>0</v>
      </c>
      <c r="L106" s="129"/>
    </row>
    <row r="107" spans="2:12" s="10" customFormat="1" ht="21.75" customHeight="1">
      <c r="B107" s="129"/>
      <c r="D107" s="130" t="s">
        <v>518</v>
      </c>
      <c r="E107" s="131"/>
      <c r="F107" s="131"/>
      <c r="G107" s="131"/>
      <c r="H107" s="131"/>
      <c r="I107" s="132"/>
      <c r="J107" s="133">
        <f>J199</f>
        <v>0</v>
      </c>
      <c r="L107" s="129"/>
    </row>
    <row r="108" spans="2:12" s="10" customFormat="1" ht="19.9" customHeight="1">
      <c r="B108" s="129"/>
      <c r="D108" s="130" t="s">
        <v>105</v>
      </c>
      <c r="E108" s="131"/>
      <c r="F108" s="131"/>
      <c r="G108" s="131"/>
      <c r="H108" s="131"/>
      <c r="I108" s="132"/>
      <c r="J108" s="133">
        <f>J202</f>
        <v>0</v>
      </c>
      <c r="L108" s="129"/>
    </row>
    <row r="109" spans="2:12" s="10" customFormat="1" ht="14.85" customHeight="1">
      <c r="B109" s="129"/>
      <c r="D109" s="130" t="s">
        <v>520</v>
      </c>
      <c r="E109" s="131"/>
      <c r="F109" s="131"/>
      <c r="G109" s="131"/>
      <c r="H109" s="131"/>
      <c r="I109" s="132"/>
      <c r="J109" s="133">
        <f>J203</f>
        <v>0</v>
      </c>
      <c r="L109" s="129"/>
    </row>
    <row r="110" spans="2:12" s="10" customFormat="1" ht="21.75" customHeight="1">
      <c r="B110" s="129"/>
      <c r="D110" s="130" t="s">
        <v>515</v>
      </c>
      <c r="E110" s="131"/>
      <c r="F110" s="131"/>
      <c r="G110" s="131"/>
      <c r="H110" s="131"/>
      <c r="I110" s="132"/>
      <c r="J110" s="133">
        <f>J204</f>
        <v>0</v>
      </c>
      <c r="L110" s="129"/>
    </row>
    <row r="111" spans="2:12" s="10" customFormat="1" ht="21.75" customHeight="1">
      <c r="B111" s="129"/>
      <c r="D111" s="130" t="s">
        <v>516</v>
      </c>
      <c r="E111" s="131"/>
      <c r="F111" s="131"/>
      <c r="G111" s="131"/>
      <c r="H111" s="131"/>
      <c r="I111" s="132"/>
      <c r="J111" s="133">
        <f>J211</f>
        <v>0</v>
      </c>
      <c r="L111" s="129"/>
    </row>
    <row r="112" spans="2:12" s="10" customFormat="1" ht="21.75" customHeight="1">
      <c r="B112" s="129"/>
      <c r="D112" s="130" t="s">
        <v>517</v>
      </c>
      <c r="E112" s="131"/>
      <c r="F112" s="131"/>
      <c r="G112" s="131"/>
      <c r="H112" s="131"/>
      <c r="I112" s="132"/>
      <c r="J112" s="133">
        <f>J223</f>
        <v>0</v>
      </c>
      <c r="L112" s="129"/>
    </row>
    <row r="113" spans="2:12" s="10" customFormat="1" ht="21.75" customHeight="1">
      <c r="B113" s="129"/>
      <c r="D113" s="130" t="s">
        <v>518</v>
      </c>
      <c r="E113" s="131"/>
      <c r="F113" s="131"/>
      <c r="G113" s="131"/>
      <c r="H113" s="131"/>
      <c r="I113" s="132"/>
      <c r="J113" s="133">
        <f>J232</f>
        <v>0</v>
      </c>
      <c r="L113" s="129"/>
    </row>
    <row r="114" spans="2:12" s="10" customFormat="1" ht="14.85" customHeight="1">
      <c r="B114" s="129"/>
      <c r="D114" s="130" t="s">
        <v>107</v>
      </c>
      <c r="E114" s="131"/>
      <c r="F114" s="131"/>
      <c r="G114" s="131"/>
      <c r="H114" s="131"/>
      <c r="I114" s="132"/>
      <c r="J114" s="133">
        <f>J237</f>
        <v>0</v>
      </c>
      <c r="L114" s="129"/>
    </row>
    <row r="115" spans="2:12" s="10" customFormat="1" ht="21.75" customHeight="1">
      <c r="B115" s="129"/>
      <c r="D115" s="130" t="s">
        <v>515</v>
      </c>
      <c r="E115" s="131"/>
      <c r="F115" s="131"/>
      <c r="G115" s="131"/>
      <c r="H115" s="131"/>
      <c r="I115" s="132"/>
      <c r="J115" s="133">
        <f>J238</f>
        <v>0</v>
      </c>
      <c r="L115" s="129"/>
    </row>
    <row r="116" spans="2:12" s="10" customFormat="1" ht="21.75" customHeight="1">
      <c r="B116" s="129"/>
      <c r="D116" s="130" t="s">
        <v>516</v>
      </c>
      <c r="E116" s="131"/>
      <c r="F116" s="131"/>
      <c r="G116" s="131"/>
      <c r="H116" s="131"/>
      <c r="I116" s="132"/>
      <c r="J116" s="133">
        <f>J245</f>
        <v>0</v>
      </c>
      <c r="L116" s="129"/>
    </row>
    <row r="117" spans="2:12" s="10" customFormat="1" ht="21.75" customHeight="1">
      <c r="B117" s="129"/>
      <c r="D117" s="130" t="s">
        <v>517</v>
      </c>
      <c r="E117" s="131"/>
      <c r="F117" s="131"/>
      <c r="G117" s="131"/>
      <c r="H117" s="131"/>
      <c r="I117" s="132"/>
      <c r="J117" s="133">
        <f>J259</f>
        <v>0</v>
      </c>
      <c r="L117" s="129"/>
    </row>
    <row r="118" spans="2:12" s="10" customFormat="1" ht="21.75" customHeight="1">
      <c r="B118" s="129"/>
      <c r="D118" s="130" t="s">
        <v>518</v>
      </c>
      <c r="E118" s="131"/>
      <c r="F118" s="131"/>
      <c r="G118" s="131"/>
      <c r="H118" s="131"/>
      <c r="I118" s="132"/>
      <c r="J118" s="133">
        <f>J269</f>
        <v>0</v>
      </c>
      <c r="L118" s="129"/>
    </row>
    <row r="119" spans="2:12" s="10" customFormat="1" ht="14.85" customHeight="1">
      <c r="B119" s="129"/>
      <c r="D119" s="130" t="s">
        <v>521</v>
      </c>
      <c r="E119" s="131"/>
      <c r="F119" s="131"/>
      <c r="G119" s="131"/>
      <c r="H119" s="131"/>
      <c r="I119" s="132"/>
      <c r="J119" s="133">
        <f>J274</f>
        <v>0</v>
      </c>
      <c r="L119" s="129"/>
    </row>
    <row r="120" spans="2:12" s="10" customFormat="1" ht="19.9" customHeight="1">
      <c r="B120" s="129"/>
      <c r="D120" s="130" t="s">
        <v>109</v>
      </c>
      <c r="E120" s="131"/>
      <c r="F120" s="131"/>
      <c r="G120" s="131"/>
      <c r="H120" s="131"/>
      <c r="I120" s="132"/>
      <c r="J120" s="133">
        <f>J277</f>
        <v>0</v>
      </c>
      <c r="L120" s="129"/>
    </row>
    <row r="121" spans="2:12" s="10" customFormat="1" ht="14.85" customHeight="1">
      <c r="B121" s="129"/>
      <c r="D121" s="130" t="s">
        <v>522</v>
      </c>
      <c r="E121" s="131"/>
      <c r="F121" s="131"/>
      <c r="G121" s="131"/>
      <c r="H121" s="131"/>
      <c r="I121" s="132"/>
      <c r="J121" s="133">
        <f>J278</f>
        <v>0</v>
      </c>
      <c r="L121" s="129"/>
    </row>
    <row r="122" spans="2:12" s="10" customFormat="1" ht="14.85" customHeight="1">
      <c r="B122" s="129"/>
      <c r="D122" s="130" t="s">
        <v>111</v>
      </c>
      <c r="E122" s="131"/>
      <c r="F122" s="131"/>
      <c r="G122" s="131"/>
      <c r="H122" s="131"/>
      <c r="I122" s="132"/>
      <c r="J122" s="133">
        <f>J279</f>
        <v>0</v>
      </c>
      <c r="L122" s="129"/>
    </row>
    <row r="123" spans="2:12" s="10" customFormat="1" ht="21.75" customHeight="1">
      <c r="B123" s="129"/>
      <c r="D123" s="130" t="s">
        <v>515</v>
      </c>
      <c r="E123" s="131"/>
      <c r="F123" s="131"/>
      <c r="G123" s="131"/>
      <c r="H123" s="131"/>
      <c r="I123" s="132"/>
      <c r="J123" s="133">
        <f>J280</f>
        <v>0</v>
      </c>
      <c r="L123" s="129"/>
    </row>
    <row r="124" spans="2:12" s="10" customFormat="1" ht="21.75" customHeight="1">
      <c r="B124" s="129"/>
      <c r="D124" s="130" t="s">
        <v>516</v>
      </c>
      <c r="E124" s="131"/>
      <c r="F124" s="131"/>
      <c r="G124" s="131"/>
      <c r="H124" s="131"/>
      <c r="I124" s="132"/>
      <c r="J124" s="133">
        <f>J287</f>
        <v>0</v>
      </c>
      <c r="L124" s="129"/>
    </row>
    <row r="125" spans="2:12" s="10" customFormat="1" ht="21.75" customHeight="1">
      <c r="B125" s="129"/>
      <c r="D125" s="130" t="s">
        <v>517</v>
      </c>
      <c r="E125" s="131"/>
      <c r="F125" s="131"/>
      <c r="G125" s="131"/>
      <c r="H125" s="131"/>
      <c r="I125" s="132"/>
      <c r="J125" s="133">
        <f>J299</f>
        <v>0</v>
      </c>
      <c r="L125" s="129"/>
    </row>
    <row r="126" spans="2:12" s="10" customFormat="1" ht="21.75" customHeight="1">
      <c r="B126" s="129"/>
      <c r="D126" s="130" t="s">
        <v>518</v>
      </c>
      <c r="E126" s="131"/>
      <c r="F126" s="131"/>
      <c r="G126" s="131"/>
      <c r="H126" s="131"/>
      <c r="I126" s="132"/>
      <c r="J126" s="133">
        <f>J308</f>
        <v>0</v>
      </c>
      <c r="L126" s="129"/>
    </row>
    <row r="127" spans="2:12" s="10" customFormat="1" ht="14.85" customHeight="1">
      <c r="B127" s="129"/>
      <c r="D127" s="130" t="s">
        <v>112</v>
      </c>
      <c r="E127" s="131"/>
      <c r="F127" s="131"/>
      <c r="G127" s="131"/>
      <c r="H127" s="131"/>
      <c r="I127" s="132"/>
      <c r="J127" s="133">
        <f>J313</f>
        <v>0</v>
      </c>
      <c r="L127" s="129"/>
    </row>
    <row r="128" spans="2:12" s="10" customFormat="1" ht="21.75" customHeight="1">
      <c r="B128" s="129"/>
      <c r="D128" s="130" t="s">
        <v>515</v>
      </c>
      <c r="E128" s="131"/>
      <c r="F128" s="131"/>
      <c r="G128" s="131"/>
      <c r="H128" s="131"/>
      <c r="I128" s="132"/>
      <c r="J128" s="133">
        <f>J314</f>
        <v>0</v>
      </c>
      <c r="L128" s="129"/>
    </row>
    <row r="129" spans="2:12" s="10" customFormat="1" ht="21.75" customHeight="1">
      <c r="B129" s="129"/>
      <c r="D129" s="130" t="s">
        <v>516</v>
      </c>
      <c r="E129" s="131"/>
      <c r="F129" s="131"/>
      <c r="G129" s="131"/>
      <c r="H129" s="131"/>
      <c r="I129" s="132"/>
      <c r="J129" s="133">
        <f>J321</f>
        <v>0</v>
      </c>
      <c r="L129" s="129"/>
    </row>
    <row r="130" spans="2:12" s="10" customFormat="1" ht="21.75" customHeight="1">
      <c r="B130" s="129"/>
      <c r="D130" s="130" t="s">
        <v>517</v>
      </c>
      <c r="E130" s="131"/>
      <c r="F130" s="131"/>
      <c r="G130" s="131"/>
      <c r="H130" s="131"/>
      <c r="I130" s="132"/>
      <c r="J130" s="133">
        <f>J335</f>
        <v>0</v>
      </c>
      <c r="L130" s="129"/>
    </row>
    <row r="131" spans="2:12" s="10" customFormat="1" ht="21.75" customHeight="1">
      <c r="B131" s="129"/>
      <c r="D131" s="130" t="s">
        <v>518</v>
      </c>
      <c r="E131" s="131"/>
      <c r="F131" s="131"/>
      <c r="G131" s="131"/>
      <c r="H131" s="131"/>
      <c r="I131" s="132"/>
      <c r="J131" s="133">
        <f>J346</f>
        <v>0</v>
      </c>
      <c r="L131" s="129"/>
    </row>
    <row r="132" spans="2:12" s="10" customFormat="1" ht="19.9" customHeight="1">
      <c r="B132" s="129"/>
      <c r="D132" s="130" t="s">
        <v>113</v>
      </c>
      <c r="E132" s="131"/>
      <c r="F132" s="131"/>
      <c r="G132" s="131"/>
      <c r="H132" s="131"/>
      <c r="I132" s="132"/>
      <c r="J132" s="133">
        <f>J351</f>
        <v>0</v>
      </c>
      <c r="L132" s="129"/>
    </row>
    <row r="133" spans="2:12" s="9" customFormat="1" ht="21.75" customHeight="1">
      <c r="B133" s="124"/>
      <c r="D133" s="134" t="s">
        <v>114</v>
      </c>
      <c r="I133" s="135"/>
      <c r="J133" s="136">
        <f>J353</f>
        <v>0</v>
      </c>
      <c r="L133" s="124"/>
    </row>
    <row r="134" spans="1:31" s="2" customFormat="1" ht="21.75" customHeight="1">
      <c r="A134" s="30"/>
      <c r="B134" s="31"/>
      <c r="C134" s="30"/>
      <c r="D134" s="30"/>
      <c r="E134" s="30"/>
      <c r="F134" s="30"/>
      <c r="G134" s="30"/>
      <c r="H134" s="30"/>
      <c r="I134" s="94"/>
      <c r="J134" s="30"/>
      <c r="K134" s="30"/>
      <c r="L134" s="4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</row>
    <row r="135" spans="1:31" s="2" customFormat="1" ht="6.95" customHeight="1">
      <c r="A135" s="30"/>
      <c r="B135" s="45"/>
      <c r="C135" s="46"/>
      <c r="D135" s="46"/>
      <c r="E135" s="46"/>
      <c r="F135" s="46"/>
      <c r="G135" s="46"/>
      <c r="H135" s="46"/>
      <c r="I135" s="118"/>
      <c r="J135" s="46"/>
      <c r="K135" s="46"/>
      <c r="L135" s="4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</row>
    <row r="139" spans="1:31" s="2" customFormat="1" ht="6.95" customHeight="1">
      <c r="A139" s="30"/>
      <c r="B139" s="47"/>
      <c r="C139" s="48"/>
      <c r="D139" s="48"/>
      <c r="E139" s="48"/>
      <c r="F139" s="48"/>
      <c r="G139" s="48"/>
      <c r="H139" s="48"/>
      <c r="I139" s="119"/>
      <c r="J139" s="48"/>
      <c r="K139" s="48"/>
      <c r="L139" s="4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</row>
    <row r="140" spans="1:31" s="2" customFormat="1" ht="24.95" customHeight="1">
      <c r="A140" s="30"/>
      <c r="B140" s="31"/>
      <c r="C140" s="19" t="s">
        <v>115</v>
      </c>
      <c r="D140" s="30"/>
      <c r="E140" s="30"/>
      <c r="F140" s="30"/>
      <c r="G140" s="30"/>
      <c r="H140" s="30"/>
      <c r="I140" s="94"/>
      <c r="J140" s="30"/>
      <c r="K140" s="30"/>
      <c r="L140" s="4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</row>
    <row r="141" spans="1:31" s="2" customFormat="1" ht="6.95" customHeight="1">
      <c r="A141" s="30"/>
      <c r="B141" s="31"/>
      <c r="C141" s="30"/>
      <c r="D141" s="30"/>
      <c r="E141" s="30"/>
      <c r="F141" s="30"/>
      <c r="G141" s="30"/>
      <c r="H141" s="30"/>
      <c r="I141" s="94"/>
      <c r="J141" s="30"/>
      <c r="K141" s="30"/>
      <c r="L141" s="4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</row>
    <row r="142" spans="1:31" s="2" customFormat="1" ht="12" customHeight="1">
      <c r="A142" s="30"/>
      <c r="B142" s="31"/>
      <c r="C142" s="25" t="s">
        <v>16</v>
      </c>
      <c r="D142" s="30"/>
      <c r="E142" s="30"/>
      <c r="F142" s="30"/>
      <c r="G142" s="30"/>
      <c r="H142" s="30"/>
      <c r="I142" s="94"/>
      <c r="J142" s="30"/>
      <c r="K142" s="30"/>
      <c r="L142" s="4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</row>
    <row r="143" spans="1:31" s="2" customFormat="1" ht="16.5" customHeight="1">
      <c r="A143" s="30"/>
      <c r="B143" s="31"/>
      <c r="C143" s="30"/>
      <c r="D143" s="30"/>
      <c r="E143" s="261" t="str">
        <f>E7</f>
        <v>Na Hradbách 93 - PD domovní plynovod a ústřední etážové vytápění RD</v>
      </c>
      <c r="F143" s="262"/>
      <c r="G143" s="262"/>
      <c r="H143" s="262"/>
      <c r="I143" s="94"/>
      <c r="J143" s="30"/>
      <c r="K143" s="30"/>
      <c r="L143" s="4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</row>
    <row r="144" spans="1:31" s="2" customFormat="1" ht="12" customHeight="1">
      <c r="A144" s="30"/>
      <c r="B144" s="31"/>
      <c r="C144" s="25" t="s">
        <v>91</v>
      </c>
      <c r="D144" s="30"/>
      <c r="E144" s="30"/>
      <c r="F144" s="30"/>
      <c r="G144" s="30"/>
      <c r="H144" s="30"/>
      <c r="I144" s="94"/>
      <c r="J144" s="30"/>
      <c r="K144" s="30"/>
      <c r="L144" s="4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</row>
    <row r="145" spans="1:31" s="2" customFormat="1" ht="16.5" customHeight="1">
      <c r="A145" s="30"/>
      <c r="B145" s="31"/>
      <c r="C145" s="30"/>
      <c r="D145" s="30"/>
      <c r="E145" s="258" t="str">
        <f>E9</f>
        <v>20-080-2 - Ústřední etážové vytápění</v>
      </c>
      <c r="F145" s="260"/>
      <c r="G145" s="260"/>
      <c r="H145" s="260"/>
      <c r="I145" s="94"/>
      <c r="J145" s="30"/>
      <c r="K145" s="30"/>
      <c r="L145" s="4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</row>
    <row r="146" spans="1:31" s="2" customFormat="1" ht="6.95" customHeight="1">
      <c r="A146" s="30"/>
      <c r="B146" s="31"/>
      <c r="C146" s="30"/>
      <c r="D146" s="30"/>
      <c r="E146" s="30"/>
      <c r="F146" s="30"/>
      <c r="G146" s="30"/>
      <c r="H146" s="30"/>
      <c r="I146" s="94"/>
      <c r="J146" s="30"/>
      <c r="K146" s="30"/>
      <c r="L146" s="4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</row>
    <row r="147" spans="1:31" s="2" customFormat="1" ht="12" customHeight="1">
      <c r="A147" s="30"/>
      <c r="B147" s="31"/>
      <c r="C147" s="25" t="s">
        <v>22</v>
      </c>
      <c r="D147" s="30"/>
      <c r="E147" s="30"/>
      <c r="F147" s="23" t="str">
        <f>F12</f>
        <v>280 02 Kolín I, ul. Na Hradbách čp. 93</v>
      </c>
      <c r="G147" s="30"/>
      <c r="H147" s="30"/>
      <c r="I147" s="95" t="s">
        <v>24</v>
      </c>
      <c r="J147" s="53" t="str">
        <f>IF(J12="","",J12)</f>
        <v>4. 8. 2020</v>
      </c>
      <c r="K147" s="30"/>
      <c r="L147" s="4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</row>
    <row r="148" spans="1:31" s="2" customFormat="1" ht="6.95" customHeight="1">
      <c r="A148" s="30"/>
      <c r="B148" s="31"/>
      <c r="C148" s="30"/>
      <c r="D148" s="30"/>
      <c r="E148" s="30"/>
      <c r="F148" s="30"/>
      <c r="G148" s="30"/>
      <c r="H148" s="30"/>
      <c r="I148" s="94"/>
      <c r="J148" s="30"/>
      <c r="K148" s="30"/>
      <c r="L148" s="4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</row>
    <row r="149" spans="1:31" s="2" customFormat="1" ht="25.7" customHeight="1">
      <c r="A149" s="30"/>
      <c r="B149" s="31"/>
      <c r="C149" s="25" t="s">
        <v>28</v>
      </c>
      <c r="D149" s="30"/>
      <c r="E149" s="30"/>
      <c r="F149" s="23" t="str">
        <f>E15</f>
        <v xml:space="preserve"> </v>
      </c>
      <c r="G149" s="30"/>
      <c r="H149" s="30"/>
      <c r="I149" s="95" t="s">
        <v>34</v>
      </c>
      <c r="J149" s="28" t="str">
        <f>E21</f>
        <v xml:space="preserve">Ing. Stanislav Bělka </v>
      </c>
      <c r="K149" s="30"/>
      <c r="L149" s="4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</row>
    <row r="150" spans="1:31" s="2" customFormat="1" ht="15.2" customHeight="1">
      <c r="A150" s="30"/>
      <c r="B150" s="31"/>
      <c r="C150" s="25" t="s">
        <v>32</v>
      </c>
      <c r="D150" s="30"/>
      <c r="E150" s="30"/>
      <c r="F150" s="23" t="str">
        <f>IF(E18="","",E18)</f>
        <v>Vyplň údaj</v>
      </c>
      <c r="G150" s="30"/>
      <c r="H150" s="30"/>
      <c r="I150" s="95" t="s">
        <v>37</v>
      </c>
      <c r="J150" s="28" t="str">
        <f>E24</f>
        <v xml:space="preserve"> </v>
      </c>
      <c r="K150" s="30"/>
      <c r="L150" s="4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</row>
    <row r="151" spans="1:31" s="2" customFormat="1" ht="10.35" customHeight="1">
      <c r="A151" s="30"/>
      <c r="B151" s="31"/>
      <c r="C151" s="30"/>
      <c r="D151" s="30"/>
      <c r="E151" s="30"/>
      <c r="F151" s="30"/>
      <c r="G151" s="30"/>
      <c r="H151" s="30"/>
      <c r="I151" s="94"/>
      <c r="J151" s="30"/>
      <c r="K151" s="30"/>
      <c r="L151" s="4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</row>
    <row r="152" spans="1:31" s="11" customFormat="1" ht="29.25" customHeight="1">
      <c r="A152" s="137"/>
      <c r="B152" s="138"/>
      <c r="C152" s="139" t="s">
        <v>116</v>
      </c>
      <c r="D152" s="140" t="s">
        <v>63</v>
      </c>
      <c r="E152" s="140" t="s">
        <v>59</v>
      </c>
      <c r="F152" s="140" t="s">
        <v>60</v>
      </c>
      <c r="G152" s="140" t="s">
        <v>117</v>
      </c>
      <c r="H152" s="140" t="s">
        <v>118</v>
      </c>
      <c r="I152" s="141" t="s">
        <v>119</v>
      </c>
      <c r="J152" s="142" t="s">
        <v>95</v>
      </c>
      <c r="K152" s="143" t="s">
        <v>120</v>
      </c>
      <c r="L152" s="144"/>
      <c r="M152" s="60" t="s">
        <v>1</v>
      </c>
      <c r="N152" s="61" t="s">
        <v>44</v>
      </c>
      <c r="O152" s="61" t="s">
        <v>121</v>
      </c>
      <c r="P152" s="61" t="s">
        <v>122</v>
      </c>
      <c r="Q152" s="61" t="s">
        <v>123</v>
      </c>
      <c r="R152" s="61" t="s">
        <v>124</v>
      </c>
      <c r="S152" s="61" t="s">
        <v>125</v>
      </c>
      <c r="T152" s="62" t="s">
        <v>126</v>
      </c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</row>
    <row r="153" spans="1:63" s="2" customFormat="1" ht="22.9" customHeight="1">
      <c r="A153" s="30"/>
      <c r="B153" s="31"/>
      <c r="C153" s="67" t="s">
        <v>127</v>
      </c>
      <c r="D153" s="30"/>
      <c r="E153" s="30"/>
      <c r="F153" s="30"/>
      <c r="G153" s="30"/>
      <c r="H153" s="30"/>
      <c r="I153" s="94"/>
      <c r="J153" s="145">
        <f>BK153</f>
        <v>0</v>
      </c>
      <c r="K153" s="30"/>
      <c r="L153" s="31"/>
      <c r="M153" s="63"/>
      <c r="N153" s="54"/>
      <c r="O153" s="64"/>
      <c r="P153" s="146">
        <f>P154+P353</f>
        <v>0</v>
      </c>
      <c r="Q153" s="64"/>
      <c r="R153" s="146">
        <f>R154+R353</f>
        <v>1.44393</v>
      </c>
      <c r="S153" s="64"/>
      <c r="T153" s="147">
        <f>T154+T353</f>
        <v>0.16302000000000003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T153" s="15" t="s">
        <v>77</v>
      </c>
      <c r="AU153" s="15" t="s">
        <v>97</v>
      </c>
      <c r="BK153" s="148">
        <f>BK154+BK353</f>
        <v>0</v>
      </c>
    </row>
    <row r="154" spans="2:63" s="12" customFormat="1" ht="25.9" customHeight="1">
      <c r="B154" s="149"/>
      <c r="D154" s="150" t="s">
        <v>77</v>
      </c>
      <c r="E154" s="151" t="s">
        <v>128</v>
      </c>
      <c r="F154" s="151" t="s">
        <v>129</v>
      </c>
      <c r="I154" s="152"/>
      <c r="J154" s="136">
        <f>BK154</f>
        <v>0</v>
      </c>
      <c r="L154" s="149"/>
      <c r="M154" s="153"/>
      <c r="N154" s="154"/>
      <c r="O154" s="154"/>
      <c r="P154" s="155">
        <f>P155+P202+P277+P351</f>
        <v>0</v>
      </c>
      <c r="Q154" s="154"/>
      <c r="R154" s="155">
        <f>R155+R202+R277+R351</f>
        <v>1.44393</v>
      </c>
      <c r="S154" s="154"/>
      <c r="T154" s="156">
        <f>T155+T202+T277+T351</f>
        <v>0.16302000000000003</v>
      </c>
      <c r="AR154" s="150" t="s">
        <v>130</v>
      </c>
      <c r="AT154" s="157" t="s">
        <v>77</v>
      </c>
      <c r="AU154" s="157" t="s">
        <v>78</v>
      </c>
      <c r="AY154" s="150" t="s">
        <v>131</v>
      </c>
      <c r="BK154" s="158">
        <f>BK155+BK202+BK277+BK351</f>
        <v>0</v>
      </c>
    </row>
    <row r="155" spans="2:63" s="12" customFormat="1" ht="22.9" customHeight="1">
      <c r="B155" s="149"/>
      <c r="D155" s="150" t="s">
        <v>77</v>
      </c>
      <c r="E155" s="159" t="s">
        <v>132</v>
      </c>
      <c r="F155" s="159" t="s">
        <v>133</v>
      </c>
      <c r="I155" s="152"/>
      <c r="J155" s="160">
        <f>BK155</f>
        <v>0</v>
      </c>
      <c r="L155" s="149"/>
      <c r="M155" s="153"/>
      <c r="N155" s="154"/>
      <c r="O155" s="154"/>
      <c r="P155" s="155">
        <f>P156+P194+P198</f>
        <v>0</v>
      </c>
      <c r="Q155" s="154"/>
      <c r="R155" s="155">
        <f>R156+R194+R198</f>
        <v>0.28359999999999996</v>
      </c>
      <c r="S155" s="154"/>
      <c r="T155" s="156">
        <f>T156+T194+T198</f>
        <v>0.04290000000000001</v>
      </c>
      <c r="AR155" s="150" t="s">
        <v>130</v>
      </c>
      <c r="AT155" s="157" t="s">
        <v>77</v>
      </c>
      <c r="AU155" s="157" t="s">
        <v>21</v>
      </c>
      <c r="AY155" s="150" t="s">
        <v>131</v>
      </c>
      <c r="BK155" s="158">
        <f>BK156+BK194+BK198</f>
        <v>0</v>
      </c>
    </row>
    <row r="156" spans="2:63" s="12" customFormat="1" ht="20.85" customHeight="1">
      <c r="B156" s="149"/>
      <c r="D156" s="150" t="s">
        <v>77</v>
      </c>
      <c r="E156" s="159" t="s">
        <v>134</v>
      </c>
      <c r="F156" s="159" t="s">
        <v>135</v>
      </c>
      <c r="I156" s="152"/>
      <c r="J156" s="160">
        <f>BK156</f>
        <v>0</v>
      </c>
      <c r="L156" s="149"/>
      <c r="M156" s="153"/>
      <c r="N156" s="154"/>
      <c r="O156" s="154"/>
      <c r="P156" s="155">
        <f>P157+P164+P176+P189</f>
        <v>0</v>
      </c>
      <c r="Q156" s="154"/>
      <c r="R156" s="155">
        <f>R157+R164+R176+R189</f>
        <v>0.2782</v>
      </c>
      <c r="S156" s="154"/>
      <c r="T156" s="156">
        <f>T157+T164+T176+T189</f>
        <v>0.025740000000000002</v>
      </c>
      <c r="AR156" s="150" t="s">
        <v>130</v>
      </c>
      <c r="AT156" s="157" t="s">
        <v>77</v>
      </c>
      <c r="AU156" s="157" t="s">
        <v>130</v>
      </c>
      <c r="AY156" s="150" t="s">
        <v>131</v>
      </c>
      <c r="BK156" s="158">
        <f>BK157+BK164+BK176+BK189</f>
        <v>0</v>
      </c>
    </row>
    <row r="157" spans="2:63" s="13" customFormat="1" ht="20.85" customHeight="1">
      <c r="B157" s="161"/>
      <c r="D157" s="162" t="s">
        <v>77</v>
      </c>
      <c r="E157" s="162" t="s">
        <v>523</v>
      </c>
      <c r="F157" s="162" t="s">
        <v>524</v>
      </c>
      <c r="I157" s="163"/>
      <c r="J157" s="164">
        <f>BK157</f>
        <v>0</v>
      </c>
      <c r="L157" s="161"/>
      <c r="M157" s="165"/>
      <c r="N157" s="166"/>
      <c r="O157" s="166"/>
      <c r="P157" s="167">
        <f>SUM(P158:P163)</f>
        <v>0</v>
      </c>
      <c r="Q157" s="166"/>
      <c r="R157" s="167">
        <f>SUM(R158:R163)</f>
        <v>0.03877</v>
      </c>
      <c r="S157" s="166"/>
      <c r="T157" s="168">
        <f>SUM(T158:T163)</f>
        <v>0</v>
      </c>
      <c r="AR157" s="162" t="s">
        <v>130</v>
      </c>
      <c r="AT157" s="169" t="s">
        <v>77</v>
      </c>
      <c r="AU157" s="169" t="s">
        <v>138</v>
      </c>
      <c r="AY157" s="162" t="s">
        <v>131</v>
      </c>
      <c r="BK157" s="170">
        <f>SUM(BK158:BK163)</f>
        <v>0</v>
      </c>
    </row>
    <row r="158" spans="1:65" s="2" customFormat="1" ht="21.75" customHeight="1">
      <c r="A158" s="30"/>
      <c r="B158" s="171"/>
      <c r="C158" s="172" t="s">
        <v>21</v>
      </c>
      <c r="D158" s="172" t="s">
        <v>140</v>
      </c>
      <c r="E158" s="173" t="s">
        <v>525</v>
      </c>
      <c r="F158" s="174" t="s">
        <v>526</v>
      </c>
      <c r="G158" s="175" t="s">
        <v>150</v>
      </c>
      <c r="H158" s="176">
        <v>15</v>
      </c>
      <c r="I158" s="177"/>
      <c r="J158" s="178">
        <f aca="true" t="shared" si="0" ref="J158:J163">ROUND(I158*H158,2)</f>
        <v>0</v>
      </c>
      <c r="K158" s="179"/>
      <c r="L158" s="31"/>
      <c r="M158" s="180" t="s">
        <v>1</v>
      </c>
      <c r="N158" s="181" t="s">
        <v>46</v>
      </c>
      <c r="O158" s="56"/>
      <c r="P158" s="182">
        <f aca="true" t="shared" si="1" ref="P158:P163">O158*H158</f>
        <v>0</v>
      </c>
      <c r="Q158" s="182">
        <v>0.00046</v>
      </c>
      <c r="R158" s="182">
        <f aca="true" t="shared" si="2" ref="R158:R163">Q158*H158</f>
        <v>0.0069</v>
      </c>
      <c r="S158" s="182">
        <v>0</v>
      </c>
      <c r="T158" s="183">
        <f aca="true" t="shared" si="3" ref="T158:T163">S158*H158</f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84" t="s">
        <v>144</v>
      </c>
      <c r="AT158" s="184" t="s">
        <v>140</v>
      </c>
      <c r="AU158" s="184" t="s">
        <v>145</v>
      </c>
      <c r="AY158" s="15" t="s">
        <v>131</v>
      </c>
      <c r="BE158" s="185">
        <f aca="true" t="shared" si="4" ref="BE158:BE163">IF(N158="základní",J158,0)</f>
        <v>0</v>
      </c>
      <c r="BF158" s="185">
        <f aca="true" t="shared" si="5" ref="BF158:BF163">IF(N158="snížená",J158,0)</f>
        <v>0</v>
      </c>
      <c r="BG158" s="185">
        <f aca="true" t="shared" si="6" ref="BG158:BG163">IF(N158="zákl. přenesená",J158,0)</f>
        <v>0</v>
      </c>
      <c r="BH158" s="185">
        <f aca="true" t="shared" si="7" ref="BH158:BH163">IF(N158="sníž. přenesená",J158,0)</f>
        <v>0</v>
      </c>
      <c r="BI158" s="185">
        <f aca="true" t="shared" si="8" ref="BI158:BI163">IF(N158="nulová",J158,0)</f>
        <v>0</v>
      </c>
      <c r="BJ158" s="15" t="s">
        <v>130</v>
      </c>
      <c r="BK158" s="185">
        <f aca="true" t="shared" si="9" ref="BK158:BK163">ROUND(I158*H158,2)</f>
        <v>0</v>
      </c>
      <c r="BL158" s="15" t="s">
        <v>144</v>
      </c>
      <c r="BM158" s="184" t="s">
        <v>527</v>
      </c>
    </row>
    <row r="159" spans="1:65" s="2" customFormat="1" ht="21.75" customHeight="1">
      <c r="A159" s="30"/>
      <c r="B159" s="171"/>
      <c r="C159" s="172" t="s">
        <v>130</v>
      </c>
      <c r="D159" s="172" t="s">
        <v>140</v>
      </c>
      <c r="E159" s="173" t="s">
        <v>528</v>
      </c>
      <c r="F159" s="174" t="s">
        <v>529</v>
      </c>
      <c r="G159" s="175" t="s">
        <v>150</v>
      </c>
      <c r="H159" s="176">
        <v>25</v>
      </c>
      <c r="I159" s="177"/>
      <c r="J159" s="178">
        <f t="shared" si="0"/>
        <v>0</v>
      </c>
      <c r="K159" s="179"/>
      <c r="L159" s="31"/>
      <c r="M159" s="180" t="s">
        <v>1</v>
      </c>
      <c r="N159" s="181" t="s">
        <v>46</v>
      </c>
      <c r="O159" s="56"/>
      <c r="P159" s="182">
        <f t="shared" si="1"/>
        <v>0</v>
      </c>
      <c r="Q159" s="182">
        <v>0.00057</v>
      </c>
      <c r="R159" s="182">
        <f t="shared" si="2"/>
        <v>0.014249999999999999</v>
      </c>
      <c r="S159" s="182">
        <v>0</v>
      </c>
      <c r="T159" s="183">
        <f t="shared" si="3"/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84" t="s">
        <v>144</v>
      </c>
      <c r="AT159" s="184" t="s">
        <v>140</v>
      </c>
      <c r="AU159" s="184" t="s">
        <v>145</v>
      </c>
      <c r="AY159" s="15" t="s">
        <v>131</v>
      </c>
      <c r="BE159" s="185">
        <f t="shared" si="4"/>
        <v>0</v>
      </c>
      <c r="BF159" s="185">
        <f t="shared" si="5"/>
        <v>0</v>
      </c>
      <c r="BG159" s="185">
        <f t="shared" si="6"/>
        <v>0</v>
      </c>
      <c r="BH159" s="185">
        <f t="shared" si="7"/>
        <v>0</v>
      </c>
      <c r="BI159" s="185">
        <f t="shared" si="8"/>
        <v>0</v>
      </c>
      <c r="BJ159" s="15" t="s">
        <v>130</v>
      </c>
      <c r="BK159" s="185">
        <f t="shared" si="9"/>
        <v>0</v>
      </c>
      <c r="BL159" s="15" t="s">
        <v>144</v>
      </c>
      <c r="BM159" s="184" t="s">
        <v>530</v>
      </c>
    </row>
    <row r="160" spans="1:65" s="2" customFormat="1" ht="21.75" customHeight="1">
      <c r="A160" s="30"/>
      <c r="B160" s="171"/>
      <c r="C160" s="172" t="s">
        <v>138</v>
      </c>
      <c r="D160" s="172" t="s">
        <v>140</v>
      </c>
      <c r="E160" s="173" t="s">
        <v>531</v>
      </c>
      <c r="F160" s="174" t="s">
        <v>532</v>
      </c>
      <c r="G160" s="175" t="s">
        <v>150</v>
      </c>
      <c r="H160" s="176">
        <v>25</v>
      </c>
      <c r="I160" s="177"/>
      <c r="J160" s="178">
        <f t="shared" si="0"/>
        <v>0</v>
      </c>
      <c r="K160" s="179"/>
      <c r="L160" s="31"/>
      <c r="M160" s="180" t="s">
        <v>1</v>
      </c>
      <c r="N160" s="181" t="s">
        <v>46</v>
      </c>
      <c r="O160" s="56"/>
      <c r="P160" s="182">
        <f t="shared" si="1"/>
        <v>0</v>
      </c>
      <c r="Q160" s="182">
        <v>0.0007</v>
      </c>
      <c r="R160" s="182">
        <f t="shared" si="2"/>
        <v>0.017499999999999998</v>
      </c>
      <c r="S160" s="182">
        <v>0</v>
      </c>
      <c r="T160" s="183">
        <f t="shared" si="3"/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84" t="s">
        <v>144</v>
      </c>
      <c r="AT160" s="184" t="s">
        <v>140</v>
      </c>
      <c r="AU160" s="184" t="s">
        <v>145</v>
      </c>
      <c r="AY160" s="15" t="s">
        <v>131</v>
      </c>
      <c r="BE160" s="185">
        <f t="shared" si="4"/>
        <v>0</v>
      </c>
      <c r="BF160" s="185">
        <f t="shared" si="5"/>
        <v>0</v>
      </c>
      <c r="BG160" s="185">
        <f t="shared" si="6"/>
        <v>0</v>
      </c>
      <c r="BH160" s="185">
        <f t="shared" si="7"/>
        <v>0</v>
      </c>
      <c r="BI160" s="185">
        <f t="shared" si="8"/>
        <v>0</v>
      </c>
      <c r="BJ160" s="15" t="s">
        <v>130</v>
      </c>
      <c r="BK160" s="185">
        <f t="shared" si="9"/>
        <v>0</v>
      </c>
      <c r="BL160" s="15" t="s">
        <v>144</v>
      </c>
      <c r="BM160" s="184" t="s">
        <v>533</v>
      </c>
    </row>
    <row r="161" spans="1:65" s="2" customFormat="1" ht="21.75" customHeight="1">
      <c r="A161" s="30"/>
      <c r="B161" s="171"/>
      <c r="C161" s="172" t="s">
        <v>145</v>
      </c>
      <c r="D161" s="172" t="s">
        <v>140</v>
      </c>
      <c r="E161" s="173" t="s">
        <v>534</v>
      </c>
      <c r="F161" s="174" t="s">
        <v>535</v>
      </c>
      <c r="G161" s="175" t="s">
        <v>167</v>
      </c>
      <c r="H161" s="176">
        <v>12</v>
      </c>
      <c r="I161" s="177"/>
      <c r="J161" s="178">
        <f t="shared" si="0"/>
        <v>0</v>
      </c>
      <c r="K161" s="179"/>
      <c r="L161" s="31"/>
      <c r="M161" s="180" t="s">
        <v>1</v>
      </c>
      <c r="N161" s="181" t="s">
        <v>46</v>
      </c>
      <c r="O161" s="56"/>
      <c r="P161" s="182">
        <f t="shared" si="1"/>
        <v>0</v>
      </c>
      <c r="Q161" s="182">
        <v>1E-05</v>
      </c>
      <c r="R161" s="182">
        <f t="shared" si="2"/>
        <v>0.00012000000000000002</v>
      </c>
      <c r="S161" s="182">
        <v>0</v>
      </c>
      <c r="T161" s="183">
        <f t="shared" si="3"/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84" t="s">
        <v>144</v>
      </c>
      <c r="AT161" s="184" t="s">
        <v>140</v>
      </c>
      <c r="AU161" s="184" t="s">
        <v>145</v>
      </c>
      <c r="AY161" s="15" t="s">
        <v>131</v>
      </c>
      <c r="BE161" s="185">
        <f t="shared" si="4"/>
        <v>0</v>
      </c>
      <c r="BF161" s="185">
        <f t="shared" si="5"/>
        <v>0</v>
      </c>
      <c r="BG161" s="185">
        <f t="shared" si="6"/>
        <v>0</v>
      </c>
      <c r="BH161" s="185">
        <f t="shared" si="7"/>
        <v>0</v>
      </c>
      <c r="BI161" s="185">
        <f t="shared" si="8"/>
        <v>0</v>
      </c>
      <c r="BJ161" s="15" t="s">
        <v>130</v>
      </c>
      <c r="BK161" s="185">
        <f t="shared" si="9"/>
        <v>0</v>
      </c>
      <c r="BL161" s="15" t="s">
        <v>144</v>
      </c>
      <c r="BM161" s="184" t="s">
        <v>536</v>
      </c>
    </row>
    <row r="162" spans="1:65" s="2" customFormat="1" ht="16.5" customHeight="1">
      <c r="A162" s="30"/>
      <c r="B162" s="171"/>
      <c r="C162" s="172" t="s">
        <v>537</v>
      </c>
      <c r="D162" s="172" t="s">
        <v>140</v>
      </c>
      <c r="E162" s="173" t="s">
        <v>188</v>
      </c>
      <c r="F162" s="174" t="s">
        <v>189</v>
      </c>
      <c r="G162" s="175" t="s">
        <v>150</v>
      </c>
      <c r="H162" s="176">
        <v>65</v>
      </c>
      <c r="I162" s="177"/>
      <c r="J162" s="178">
        <f t="shared" si="0"/>
        <v>0</v>
      </c>
      <c r="K162" s="179"/>
      <c r="L162" s="31"/>
      <c r="M162" s="180" t="s">
        <v>1</v>
      </c>
      <c r="N162" s="181" t="s">
        <v>46</v>
      </c>
      <c r="O162" s="56"/>
      <c r="P162" s="182">
        <f t="shared" si="1"/>
        <v>0</v>
      </c>
      <c r="Q162" s="182">
        <v>0</v>
      </c>
      <c r="R162" s="182">
        <f t="shared" si="2"/>
        <v>0</v>
      </c>
      <c r="S162" s="182">
        <v>0</v>
      </c>
      <c r="T162" s="183">
        <f t="shared" si="3"/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84" t="s">
        <v>144</v>
      </c>
      <c r="AT162" s="184" t="s">
        <v>140</v>
      </c>
      <c r="AU162" s="184" t="s">
        <v>145</v>
      </c>
      <c r="AY162" s="15" t="s">
        <v>131</v>
      </c>
      <c r="BE162" s="185">
        <f t="shared" si="4"/>
        <v>0</v>
      </c>
      <c r="BF162" s="185">
        <f t="shared" si="5"/>
        <v>0</v>
      </c>
      <c r="BG162" s="185">
        <f t="shared" si="6"/>
        <v>0</v>
      </c>
      <c r="BH162" s="185">
        <f t="shared" si="7"/>
        <v>0</v>
      </c>
      <c r="BI162" s="185">
        <f t="shared" si="8"/>
        <v>0</v>
      </c>
      <c r="BJ162" s="15" t="s">
        <v>130</v>
      </c>
      <c r="BK162" s="185">
        <f t="shared" si="9"/>
        <v>0</v>
      </c>
      <c r="BL162" s="15" t="s">
        <v>144</v>
      </c>
      <c r="BM162" s="184" t="s">
        <v>538</v>
      </c>
    </row>
    <row r="163" spans="1:65" s="2" customFormat="1" ht="21.75" customHeight="1">
      <c r="A163" s="30"/>
      <c r="B163" s="171"/>
      <c r="C163" s="172" t="s">
        <v>8</v>
      </c>
      <c r="D163" s="172" t="s">
        <v>140</v>
      </c>
      <c r="E163" s="173" t="s">
        <v>539</v>
      </c>
      <c r="F163" s="174" t="s">
        <v>540</v>
      </c>
      <c r="G163" s="175" t="s">
        <v>214</v>
      </c>
      <c r="H163" s="176">
        <v>0.039</v>
      </c>
      <c r="I163" s="177"/>
      <c r="J163" s="178">
        <f t="shared" si="0"/>
        <v>0</v>
      </c>
      <c r="K163" s="179"/>
      <c r="L163" s="31"/>
      <c r="M163" s="180" t="s">
        <v>1</v>
      </c>
      <c r="N163" s="181" t="s">
        <v>46</v>
      </c>
      <c r="O163" s="56"/>
      <c r="P163" s="182">
        <f t="shared" si="1"/>
        <v>0</v>
      </c>
      <c r="Q163" s="182">
        <v>0</v>
      </c>
      <c r="R163" s="182">
        <f t="shared" si="2"/>
        <v>0</v>
      </c>
      <c r="S163" s="182">
        <v>0</v>
      </c>
      <c r="T163" s="183">
        <f t="shared" si="3"/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84" t="s">
        <v>144</v>
      </c>
      <c r="AT163" s="184" t="s">
        <v>140</v>
      </c>
      <c r="AU163" s="184" t="s">
        <v>145</v>
      </c>
      <c r="AY163" s="15" t="s">
        <v>131</v>
      </c>
      <c r="BE163" s="185">
        <f t="shared" si="4"/>
        <v>0</v>
      </c>
      <c r="BF163" s="185">
        <f t="shared" si="5"/>
        <v>0</v>
      </c>
      <c r="BG163" s="185">
        <f t="shared" si="6"/>
        <v>0</v>
      </c>
      <c r="BH163" s="185">
        <f t="shared" si="7"/>
        <v>0</v>
      </c>
      <c r="BI163" s="185">
        <f t="shared" si="8"/>
        <v>0</v>
      </c>
      <c r="BJ163" s="15" t="s">
        <v>130</v>
      </c>
      <c r="BK163" s="185">
        <f t="shared" si="9"/>
        <v>0</v>
      </c>
      <c r="BL163" s="15" t="s">
        <v>144</v>
      </c>
      <c r="BM163" s="184" t="s">
        <v>541</v>
      </c>
    </row>
    <row r="164" spans="2:63" s="13" customFormat="1" ht="20.85" customHeight="1">
      <c r="B164" s="161"/>
      <c r="D164" s="162" t="s">
        <v>77</v>
      </c>
      <c r="E164" s="162" t="s">
        <v>542</v>
      </c>
      <c r="F164" s="162" t="s">
        <v>543</v>
      </c>
      <c r="I164" s="163"/>
      <c r="J164" s="164">
        <f>BK164</f>
        <v>0</v>
      </c>
      <c r="L164" s="161"/>
      <c r="M164" s="165"/>
      <c r="N164" s="166"/>
      <c r="O164" s="166"/>
      <c r="P164" s="167">
        <f>SUM(P165:P175)</f>
        <v>0</v>
      </c>
      <c r="Q164" s="166"/>
      <c r="R164" s="167">
        <f>SUM(R165:R175)</f>
        <v>0.008409999999999999</v>
      </c>
      <c r="S164" s="166"/>
      <c r="T164" s="168">
        <f>SUM(T165:T175)</f>
        <v>0</v>
      </c>
      <c r="AR164" s="162" t="s">
        <v>130</v>
      </c>
      <c r="AT164" s="169" t="s">
        <v>77</v>
      </c>
      <c r="AU164" s="169" t="s">
        <v>138</v>
      </c>
      <c r="AY164" s="162" t="s">
        <v>131</v>
      </c>
      <c r="BK164" s="170">
        <f>SUM(BK165:BK175)</f>
        <v>0</v>
      </c>
    </row>
    <row r="165" spans="1:65" s="2" customFormat="1" ht="16.5" customHeight="1">
      <c r="A165" s="30"/>
      <c r="B165" s="171"/>
      <c r="C165" s="172" t="s">
        <v>544</v>
      </c>
      <c r="D165" s="172" t="s">
        <v>140</v>
      </c>
      <c r="E165" s="173" t="s">
        <v>545</v>
      </c>
      <c r="F165" s="174" t="s">
        <v>546</v>
      </c>
      <c r="G165" s="175" t="s">
        <v>167</v>
      </c>
      <c r="H165" s="176">
        <v>4</v>
      </c>
      <c r="I165" s="177"/>
      <c r="J165" s="178">
        <f aca="true" t="shared" si="10" ref="J165:J175">ROUND(I165*H165,2)</f>
        <v>0</v>
      </c>
      <c r="K165" s="179"/>
      <c r="L165" s="31"/>
      <c r="M165" s="180" t="s">
        <v>1</v>
      </c>
      <c r="N165" s="181" t="s">
        <v>46</v>
      </c>
      <c r="O165" s="56"/>
      <c r="P165" s="182">
        <f aca="true" t="shared" si="11" ref="P165:P175">O165*H165</f>
        <v>0</v>
      </c>
      <c r="Q165" s="182">
        <v>0.0001</v>
      </c>
      <c r="R165" s="182">
        <f aca="true" t="shared" si="12" ref="R165:R175">Q165*H165</f>
        <v>0.0004</v>
      </c>
      <c r="S165" s="182">
        <v>0</v>
      </c>
      <c r="T165" s="183">
        <f aca="true" t="shared" si="13" ref="T165:T175">S165*H165</f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84" t="s">
        <v>144</v>
      </c>
      <c r="AT165" s="184" t="s">
        <v>140</v>
      </c>
      <c r="AU165" s="184" t="s">
        <v>145</v>
      </c>
      <c r="AY165" s="15" t="s">
        <v>131</v>
      </c>
      <c r="BE165" s="185">
        <f aca="true" t="shared" si="14" ref="BE165:BE175">IF(N165="základní",J165,0)</f>
        <v>0</v>
      </c>
      <c r="BF165" s="185">
        <f aca="true" t="shared" si="15" ref="BF165:BF175">IF(N165="snížená",J165,0)</f>
        <v>0</v>
      </c>
      <c r="BG165" s="185">
        <f aca="true" t="shared" si="16" ref="BG165:BG175">IF(N165="zákl. přenesená",J165,0)</f>
        <v>0</v>
      </c>
      <c r="BH165" s="185">
        <f aca="true" t="shared" si="17" ref="BH165:BH175">IF(N165="sníž. přenesená",J165,0)</f>
        <v>0</v>
      </c>
      <c r="BI165" s="185">
        <f aca="true" t="shared" si="18" ref="BI165:BI175">IF(N165="nulová",J165,0)</f>
        <v>0</v>
      </c>
      <c r="BJ165" s="15" t="s">
        <v>130</v>
      </c>
      <c r="BK165" s="185">
        <f aca="true" t="shared" si="19" ref="BK165:BK175">ROUND(I165*H165,2)</f>
        <v>0</v>
      </c>
      <c r="BL165" s="15" t="s">
        <v>144</v>
      </c>
      <c r="BM165" s="184" t="s">
        <v>547</v>
      </c>
    </row>
    <row r="166" spans="1:65" s="2" customFormat="1" ht="16.5" customHeight="1">
      <c r="A166" s="30"/>
      <c r="B166" s="171"/>
      <c r="C166" s="186" t="s">
        <v>548</v>
      </c>
      <c r="D166" s="186" t="s">
        <v>164</v>
      </c>
      <c r="E166" s="187" t="s">
        <v>549</v>
      </c>
      <c r="F166" s="188" t="s">
        <v>550</v>
      </c>
      <c r="G166" s="189" t="s">
        <v>167</v>
      </c>
      <c r="H166" s="190">
        <v>1</v>
      </c>
      <c r="I166" s="191"/>
      <c r="J166" s="192">
        <f t="shared" si="10"/>
        <v>0</v>
      </c>
      <c r="K166" s="193"/>
      <c r="L166" s="194"/>
      <c r="M166" s="195" t="s">
        <v>1</v>
      </c>
      <c r="N166" s="196" t="s">
        <v>46</v>
      </c>
      <c r="O166" s="56"/>
      <c r="P166" s="182">
        <f t="shared" si="11"/>
        <v>0</v>
      </c>
      <c r="Q166" s="182">
        <v>0.0003</v>
      </c>
      <c r="R166" s="182">
        <f t="shared" si="12"/>
        <v>0.0003</v>
      </c>
      <c r="S166" s="182">
        <v>0</v>
      </c>
      <c r="T166" s="183">
        <f t="shared" si="13"/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84" t="s">
        <v>168</v>
      </c>
      <c r="AT166" s="184" t="s">
        <v>164</v>
      </c>
      <c r="AU166" s="184" t="s">
        <v>145</v>
      </c>
      <c r="AY166" s="15" t="s">
        <v>131</v>
      </c>
      <c r="BE166" s="185">
        <f t="shared" si="14"/>
        <v>0</v>
      </c>
      <c r="BF166" s="185">
        <f t="shared" si="15"/>
        <v>0</v>
      </c>
      <c r="BG166" s="185">
        <f t="shared" si="16"/>
        <v>0</v>
      </c>
      <c r="BH166" s="185">
        <f t="shared" si="17"/>
        <v>0</v>
      </c>
      <c r="BI166" s="185">
        <f t="shared" si="18"/>
        <v>0</v>
      </c>
      <c r="BJ166" s="15" t="s">
        <v>130</v>
      </c>
      <c r="BK166" s="185">
        <f t="shared" si="19"/>
        <v>0</v>
      </c>
      <c r="BL166" s="15" t="s">
        <v>144</v>
      </c>
      <c r="BM166" s="184" t="s">
        <v>551</v>
      </c>
    </row>
    <row r="167" spans="1:65" s="2" customFormat="1" ht="16.5" customHeight="1">
      <c r="A167" s="30"/>
      <c r="B167" s="171"/>
      <c r="C167" s="186" t="s">
        <v>552</v>
      </c>
      <c r="D167" s="186" t="s">
        <v>164</v>
      </c>
      <c r="E167" s="187" t="s">
        <v>553</v>
      </c>
      <c r="F167" s="188" t="s">
        <v>554</v>
      </c>
      <c r="G167" s="189" t="s">
        <v>167</v>
      </c>
      <c r="H167" s="190">
        <v>3</v>
      </c>
      <c r="I167" s="191"/>
      <c r="J167" s="192">
        <f t="shared" si="10"/>
        <v>0</v>
      </c>
      <c r="K167" s="193"/>
      <c r="L167" s="194"/>
      <c r="M167" s="195" t="s">
        <v>1</v>
      </c>
      <c r="N167" s="196" t="s">
        <v>46</v>
      </c>
      <c r="O167" s="56"/>
      <c r="P167" s="182">
        <f t="shared" si="11"/>
        <v>0</v>
      </c>
      <c r="Q167" s="182">
        <v>0.00032</v>
      </c>
      <c r="R167" s="182">
        <f t="shared" si="12"/>
        <v>0.0009600000000000001</v>
      </c>
      <c r="S167" s="182">
        <v>0</v>
      </c>
      <c r="T167" s="183">
        <f t="shared" si="13"/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84" t="s">
        <v>168</v>
      </c>
      <c r="AT167" s="184" t="s">
        <v>164</v>
      </c>
      <c r="AU167" s="184" t="s">
        <v>145</v>
      </c>
      <c r="AY167" s="15" t="s">
        <v>131</v>
      </c>
      <c r="BE167" s="185">
        <f t="shared" si="14"/>
        <v>0</v>
      </c>
      <c r="BF167" s="185">
        <f t="shared" si="15"/>
        <v>0</v>
      </c>
      <c r="BG167" s="185">
        <f t="shared" si="16"/>
        <v>0</v>
      </c>
      <c r="BH167" s="185">
        <f t="shared" si="17"/>
        <v>0</v>
      </c>
      <c r="BI167" s="185">
        <f t="shared" si="18"/>
        <v>0</v>
      </c>
      <c r="BJ167" s="15" t="s">
        <v>130</v>
      </c>
      <c r="BK167" s="185">
        <f t="shared" si="19"/>
        <v>0</v>
      </c>
      <c r="BL167" s="15" t="s">
        <v>144</v>
      </c>
      <c r="BM167" s="184" t="s">
        <v>555</v>
      </c>
    </row>
    <row r="168" spans="1:65" s="2" customFormat="1" ht="16.5" customHeight="1">
      <c r="A168" s="30"/>
      <c r="B168" s="171"/>
      <c r="C168" s="172" t="s">
        <v>7</v>
      </c>
      <c r="D168" s="172" t="s">
        <v>140</v>
      </c>
      <c r="E168" s="173" t="s">
        <v>556</v>
      </c>
      <c r="F168" s="174" t="s">
        <v>557</v>
      </c>
      <c r="G168" s="175" t="s">
        <v>167</v>
      </c>
      <c r="H168" s="176">
        <v>2</v>
      </c>
      <c r="I168" s="177"/>
      <c r="J168" s="178">
        <f t="shared" si="10"/>
        <v>0</v>
      </c>
      <c r="K168" s="179"/>
      <c r="L168" s="31"/>
      <c r="M168" s="180" t="s">
        <v>1</v>
      </c>
      <c r="N168" s="181" t="s">
        <v>46</v>
      </c>
      <c r="O168" s="56"/>
      <c r="P168" s="182">
        <f t="shared" si="11"/>
        <v>0</v>
      </c>
      <c r="Q168" s="182">
        <v>3E-05</v>
      </c>
      <c r="R168" s="182">
        <f t="shared" si="12"/>
        <v>6E-05</v>
      </c>
      <c r="S168" s="182">
        <v>0</v>
      </c>
      <c r="T168" s="183">
        <f t="shared" si="13"/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84" t="s">
        <v>144</v>
      </c>
      <c r="AT168" s="184" t="s">
        <v>140</v>
      </c>
      <c r="AU168" s="184" t="s">
        <v>145</v>
      </c>
      <c r="AY168" s="15" t="s">
        <v>131</v>
      </c>
      <c r="BE168" s="185">
        <f t="shared" si="14"/>
        <v>0</v>
      </c>
      <c r="BF168" s="185">
        <f t="shared" si="15"/>
        <v>0</v>
      </c>
      <c r="BG168" s="185">
        <f t="shared" si="16"/>
        <v>0</v>
      </c>
      <c r="BH168" s="185">
        <f t="shared" si="17"/>
        <v>0</v>
      </c>
      <c r="BI168" s="185">
        <f t="shared" si="18"/>
        <v>0</v>
      </c>
      <c r="BJ168" s="15" t="s">
        <v>130</v>
      </c>
      <c r="BK168" s="185">
        <f t="shared" si="19"/>
        <v>0</v>
      </c>
      <c r="BL168" s="15" t="s">
        <v>144</v>
      </c>
      <c r="BM168" s="184" t="s">
        <v>558</v>
      </c>
    </row>
    <row r="169" spans="1:65" s="2" customFormat="1" ht="21.75" customHeight="1">
      <c r="A169" s="30"/>
      <c r="B169" s="171"/>
      <c r="C169" s="186" t="s">
        <v>559</v>
      </c>
      <c r="D169" s="186" t="s">
        <v>164</v>
      </c>
      <c r="E169" s="187" t="s">
        <v>560</v>
      </c>
      <c r="F169" s="188" t="s">
        <v>561</v>
      </c>
      <c r="G169" s="189" t="s">
        <v>167</v>
      </c>
      <c r="H169" s="190">
        <v>2</v>
      </c>
      <c r="I169" s="191"/>
      <c r="J169" s="192">
        <f t="shared" si="10"/>
        <v>0</v>
      </c>
      <c r="K169" s="193"/>
      <c r="L169" s="194"/>
      <c r="M169" s="195" t="s">
        <v>1</v>
      </c>
      <c r="N169" s="196" t="s">
        <v>46</v>
      </c>
      <c r="O169" s="56"/>
      <c r="P169" s="182">
        <f t="shared" si="11"/>
        <v>0</v>
      </c>
      <c r="Q169" s="182">
        <v>0.00019</v>
      </c>
      <c r="R169" s="182">
        <f t="shared" si="12"/>
        <v>0.00038</v>
      </c>
      <c r="S169" s="182">
        <v>0</v>
      </c>
      <c r="T169" s="183">
        <f t="shared" si="13"/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84" t="s">
        <v>168</v>
      </c>
      <c r="AT169" s="184" t="s">
        <v>164</v>
      </c>
      <c r="AU169" s="184" t="s">
        <v>145</v>
      </c>
      <c r="AY169" s="15" t="s">
        <v>131</v>
      </c>
      <c r="BE169" s="185">
        <f t="shared" si="14"/>
        <v>0</v>
      </c>
      <c r="BF169" s="185">
        <f t="shared" si="15"/>
        <v>0</v>
      </c>
      <c r="BG169" s="185">
        <f t="shared" si="16"/>
        <v>0</v>
      </c>
      <c r="BH169" s="185">
        <f t="shared" si="17"/>
        <v>0</v>
      </c>
      <c r="BI169" s="185">
        <f t="shared" si="18"/>
        <v>0</v>
      </c>
      <c r="BJ169" s="15" t="s">
        <v>130</v>
      </c>
      <c r="BK169" s="185">
        <f t="shared" si="19"/>
        <v>0</v>
      </c>
      <c r="BL169" s="15" t="s">
        <v>144</v>
      </c>
      <c r="BM169" s="184" t="s">
        <v>562</v>
      </c>
    </row>
    <row r="170" spans="1:65" s="2" customFormat="1" ht="21.75" customHeight="1">
      <c r="A170" s="30"/>
      <c r="B170" s="171"/>
      <c r="C170" s="172" t="s">
        <v>563</v>
      </c>
      <c r="D170" s="172" t="s">
        <v>140</v>
      </c>
      <c r="E170" s="173" t="s">
        <v>564</v>
      </c>
      <c r="F170" s="174" t="s">
        <v>565</v>
      </c>
      <c r="G170" s="175" t="s">
        <v>167</v>
      </c>
      <c r="H170" s="176">
        <v>5</v>
      </c>
      <c r="I170" s="177"/>
      <c r="J170" s="178">
        <f t="shared" si="10"/>
        <v>0</v>
      </c>
      <c r="K170" s="179"/>
      <c r="L170" s="31"/>
      <c r="M170" s="180" t="s">
        <v>1</v>
      </c>
      <c r="N170" s="181" t="s">
        <v>46</v>
      </c>
      <c r="O170" s="56"/>
      <c r="P170" s="182">
        <f t="shared" si="11"/>
        <v>0</v>
      </c>
      <c r="Q170" s="182">
        <v>0.00086</v>
      </c>
      <c r="R170" s="182">
        <f t="shared" si="12"/>
        <v>0.0043</v>
      </c>
      <c r="S170" s="182">
        <v>0</v>
      </c>
      <c r="T170" s="183">
        <f t="shared" si="13"/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84" t="s">
        <v>144</v>
      </c>
      <c r="AT170" s="184" t="s">
        <v>140</v>
      </c>
      <c r="AU170" s="184" t="s">
        <v>145</v>
      </c>
      <c r="AY170" s="15" t="s">
        <v>131</v>
      </c>
      <c r="BE170" s="185">
        <f t="shared" si="14"/>
        <v>0</v>
      </c>
      <c r="BF170" s="185">
        <f t="shared" si="15"/>
        <v>0</v>
      </c>
      <c r="BG170" s="185">
        <f t="shared" si="16"/>
        <v>0</v>
      </c>
      <c r="BH170" s="185">
        <f t="shared" si="17"/>
        <v>0</v>
      </c>
      <c r="BI170" s="185">
        <f t="shared" si="18"/>
        <v>0</v>
      </c>
      <c r="BJ170" s="15" t="s">
        <v>130</v>
      </c>
      <c r="BK170" s="185">
        <f t="shared" si="19"/>
        <v>0</v>
      </c>
      <c r="BL170" s="15" t="s">
        <v>144</v>
      </c>
      <c r="BM170" s="184" t="s">
        <v>566</v>
      </c>
    </row>
    <row r="171" spans="1:65" s="2" customFormat="1" ht="21.75" customHeight="1">
      <c r="A171" s="30"/>
      <c r="B171" s="171"/>
      <c r="C171" s="172" t="s">
        <v>567</v>
      </c>
      <c r="D171" s="172" t="s">
        <v>140</v>
      </c>
      <c r="E171" s="173" t="s">
        <v>568</v>
      </c>
      <c r="F171" s="174" t="s">
        <v>569</v>
      </c>
      <c r="G171" s="175" t="s">
        <v>167</v>
      </c>
      <c r="H171" s="176">
        <v>1</v>
      </c>
      <c r="I171" s="177"/>
      <c r="J171" s="178">
        <f t="shared" si="10"/>
        <v>0</v>
      </c>
      <c r="K171" s="179"/>
      <c r="L171" s="31"/>
      <c r="M171" s="180" t="s">
        <v>1</v>
      </c>
      <c r="N171" s="181" t="s">
        <v>46</v>
      </c>
      <c r="O171" s="56"/>
      <c r="P171" s="182">
        <f t="shared" si="11"/>
        <v>0</v>
      </c>
      <c r="Q171" s="182">
        <v>0.00029</v>
      </c>
      <c r="R171" s="182">
        <f t="shared" si="12"/>
        <v>0.00029</v>
      </c>
      <c r="S171" s="182">
        <v>0</v>
      </c>
      <c r="T171" s="183">
        <f t="shared" si="13"/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84" t="s">
        <v>144</v>
      </c>
      <c r="AT171" s="184" t="s">
        <v>140</v>
      </c>
      <c r="AU171" s="184" t="s">
        <v>145</v>
      </c>
      <c r="AY171" s="15" t="s">
        <v>131</v>
      </c>
      <c r="BE171" s="185">
        <f t="shared" si="14"/>
        <v>0</v>
      </c>
      <c r="BF171" s="185">
        <f t="shared" si="15"/>
        <v>0</v>
      </c>
      <c r="BG171" s="185">
        <f t="shared" si="16"/>
        <v>0</v>
      </c>
      <c r="BH171" s="185">
        <f t="shared" si="17"/>
        <v>0</v>
      </c>
      <c r="BI171" s="185">
        <f t="shared" si="18"/>
        <v>0</v>
      </c>
      <c r="BJ171" s="15" t="s">
        <v>130</v>
      </c>
      <c r="BK171" s="185">
        <f t="shared" si="19"/>
        <v>0</v>
      </c>
      <c r="BL171" s="15" t="s">
        <v>144</v>
      </c>
      <c r="BM171" s="184" t="s">
        <v>570</v>
      </c>
    </row>
    <row r="172" spans="1:65" s="2" customFormat="1" ht="21.75" customHeight="1">
      <c r="A172" s="30"/>
      <c r="B172" s="171"/>
      <c r="C172" s="172" t="s">
        <v>571</v>
      </c>
      <c r="D172" s="172" t="s">
        <v>140</v>
      </c>
      <c r="E172" s="173" t="s">
        <v>572</v>
      </c>
      <c r="F172" s="174" t="s">
        <v>573</v>
      </c>
      <c r="G172" s="175" t="s">
        <v>167</v>
      </c>
      <c r="H172" s="176">
        <v>1</v>
      </c>
      <c r="I172" s="177"/>
      <c r="J172" s="178">
        <f t="shared" si="10"/>
        <v>0</v>
      </c>
      <c r="K172" s="179"/>
      <c r="L172" s="31"/>
      <c r="M172" s="180" t="s">
        <v>1</v>
      </c>
      <c r="N172" s="181" t="s">
        <v>46</v>
      </c>
      <c r="O172" s="56"/>
      <c r="P172" s="182">
        <f t="shared" si="11"/>
        <v>0</v>
      </c>
      <c r="Q172" s="182">
        <v>0.00028</v>
      </c>
      <c r="R172" s="182">
        <f t="shared" si="12"/>
        <v>0.00028</v>
      </c>
      <c r="S172" s="182">
        <v>0</v>
      </c>
      <c r="T172" s="183">
        <f t="shared" si="13"/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84" t="s">
        <v>144</v>
      </c>
      <c r="AT172" s="184" t="s">
        <v>140</v>
      </c>
      <c r="AU172" s="184" t="s">
        <v>145</v>
      </c>
      <c r="AY172" s="15" t="s">
        <v>131</v>
      </c>
      <c r="BE172" s="185">
        <f t="shared" si="14"/>
        <v>0</v>
      </c>
      <c r="BF172" s="185">
        <f t="shared" si="15"/>
        <v>0</v>
      </c>
      <c r="BG172" s="185">
        <f t="shared" si="16"/>
        <v>0</v>
      </c>
      <c r="BH172" s="185">
        <f t="shared" si="17"/>
        <v>0</v>
      </c>
      <c r="BI172" s="185">
        <f t="shared" si="18"/>
        <v>0</v>
      </c>
      <c r="BJ172" s="15" t="s">
        <v>130</v>
      </c>
      <c r="BK172" s="185">
        <f t="shared" si="19"/>
        <v>0</v>
      </c>
      <c r="BL172" s="15" t="s">
        <v>144</v>
      </c>
      <c r="BM172" s="184" t="s">
        <v>574</v>
      </c>
    </row>
    <row r="173" spans="1:65" s="2" customFormat="1" ht="16.5" customHeight="1">
      <c r="A173" s="30"/>
      <c r="B173" s="171"/>
      <c r="C173" s="186" t="s">
        <v>575</v>
      </c>
      <c r="D173" s="186" t="s">
        <v>164</v>
      </c>
      <c r="E173" s="187" t="s">
        <v>576</v>
      </c>
      <c r="F173" s="188" t="s">
        <v>577</v>
      </c>
      <c r="G173" s="189" t="s">
        <v>167</v>
      </c>
      <c r="H173" s="190">
        <v>12</v>
      </c>
      <c r="I173" s="191"/>
      <c r="J173" s="192">
        <f t="shared" si="10"/>
        <v>0</v>
      </c>
      <c r="K173" s="193"/>
      <c r="L173" s="194"/>
      <c r="M173" s="195" t="s">
        <v>1</v>
      </c>
      <c r="N173" s="196" t="s">
        <v>46</v>
      </c>
      <c r="O173" s="56"/>
      <c r="P173" s="182">
        <f t="shared" si="11"/>
        <v>0</v>
      </c>
      <c r="Q173" s="182">
        <v>5E-05</v>
      </c>
      <c r="R173" s="182">
        <f t="shared" si="12"/>
        <v>0.0006000000000000001</v>
      </c>
      <c r="S173" s="182">
        <v>0</v>
      </c>
      <c r="T173" s="183">
        <f t="shared" si="13"/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84" t="s">
        <v>168</v>
      </c>
      <c r="AT173" s="184" t="s">
        <v>164</v>
      </c>
      <c r="AU173" s="184" t="s">
        <v>145</v>
      </c>
      <c r="AY173" s="15" t="s">
        <v>131</v>
      </c>
      <c r="BE173" s="185">
        <f t="shared" si="14"/>
        <v>0</v>
      </c>
      <c r="BF173" s="185">
        <f t="shared" si="15"/>
        <v>0</v>
      </c>
      <c r="BG173" s="185">
        <f t="shared" si="16"/>
        <v>0</v>
      </c>
      <c r="BH173" s="185">
        <f t="shared" si="17"/>
        <v>0</v>
      </c>
      <c r="BI173" s="185">
        <f t="shared" si="18"/>
        <v>0</v>
      </c>
      <c r="BJ173" s="15" t="s">
        <v>130</v>
      </c>
      <c r="BK173" s="185">
        <f t="shared" si="19"/>
        <v>0</v>
      </c>
      <c r="BL173" s="15" t="s">
        <v>144</v>
      </c>
      <c r="BM173" s="184" t="s">
        <v>578</v>
      </c>
    </row>
    <row r="174" spans="1:65" s="2" customFormat="1" ht="21.75" customHeight="1">
      <c r="A174" s="30"/>
      <c r="B174" s="171"/>
      <c r="C174" s="172" t="s">
        <v>579</v>
      </c>
      <c r="D174" s="172" t="s">
        <v>140</v>
      </c>
      <c r="E174" s="173" t="s">
        <v>580</v>
      </c>
      <c r="F174" s="174" t="s">
        <v>581</v>
      </c>
      <c r="G174" s="175" t="s">
        <v>167</v>
      </c>
      <c r="H174" s="176">
        <v>6</v>
      </c>
      <c r="I174" s="177"/>
      <c r="J174" s="178">
        <f t="shared" si="10"/>
        <v>0</v>
      </c>
      <c r="K174" s="179"/>
      <c r="L174" s="31"/>
      <c r="M174" s="180" t="s">
        <v>1</v>
      </c>
      <c r="N174" s="181" t="s">
        <v>46</v>
      </c>
      <c r="O174" s="56"/>
      <c r="P174" s="182">
        <f t="shared" si="11"/>
        <v>0</v>
      </c>
      <c r="Q174" s="182">
        <v>0.00014</v>
      </c>
      <c r="R174" s="182">
        <f t="shared" si="12"/>
        <v>0.0008399999999999999</v>
      </c>
      <c r="S174" s="182">
        <v>0</v>
      </c>
      <c r="T174" s="183">
        <f t="shared" si="13"/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84" t="s">
        <v>144</v>
      </c>
      <c r="AT174" s="184" t="s">
        <v>140</v>
      </c>
      <c r="AU174" s="184" t="s">
        <v>145</v>
      </c>
      <c r="AY174" s="15" t="s">
        <v>131</v>
      </c>
      <c r="BE174" s="185">
        <f t="shared" si="14"/>
        <v>0</v>
      </c>
      <c r="BF174" s="185">
        <f t="shared" si="15"/>
        <v>0</v>
      </c>
      <c r="BG174" s="185">
        <f t="shared" si="16"/>
        <v>0</v>
      </c>
      <c r="BH174" s="185">
        <f t="shared" si="17"/>
        <v>0</v>
      </c>
      <c r="BI174" s="185">
        <f t="shared" si="18"/>
        <v>0</v>
      </c>
      <c r="BJ174" s="15" t="s">
        <v>130</v>
      </c>
      <c r="BK174" s="185">
        <f t="shared" si="19"/>
        <v>0</v>
      </c>
      <c r="BL174" s="15" t="s">
        <v>144</v>
      </c>
      <c r="BM174" s="184" t="s">
        <v>582</v>
      </c>
    </row>
    <row r="175" spans="1:65" s="2" customFormat="1" ht="21.75" customHeight="1">
      <c r="A175" s="30"/>
      <c r="B175" s="171"/>
      <c r="C175" s="172" t="s">
        <v>583</v>
      </c>
      <c r="D175" s="172" t="s">
        <v>140</v>
      </c>
      <c r="E175" s="173" t="s">
        <v>584</v>
      </c>
      <c r="F175" s="174" t="s">
        <v>585</v>
      </c>
      <c r="G175" s="175" t="s">
        <v>214</v>
      </c>
      <c r="H175" s="176">
        <v>0.008</v>
      </c>
      <c r="I175" s="177"/>
      <c r="J175" s="178">
        <f t="shared" si="10"/>
        <v>0</v>
      </c>
      <c r="K175" s="179"/>
      <c r="L175" s="31"/>
      <c r="M175" s="180" t="s">
        <v>1</v>
      </c>
      <c r="N175" s="181" t="s">
        <v>46</v>
      </c>
      <c r="O175" s="56"/>
      <c r="P175" s="182">
        <f t="shared" si="11"/>
        <v>0</v>
      </c>
      <c r="Q175" s="182">
        <v>0</v>
      </c>
      <c r="R175" s="182">
        <f t="shared" si="12"/>
        <v>0</v>
      </c>
      <c r="S175" s="182">
        <v>0</v>
      </c>
      <c r="T175" s="183">
        <f t="shared" si="13"/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84" t="s">
        <v>144</v>
      </c>
      <c r="AT175" s="184" t="s">
        <v>140</v>
      </c>
      <c r="AU175" s="184" t="s">
        <v>145</v>
      </c>
      <c r="AY175" s="15" t="s">
        <v>131</v>
      </c>
      <c r="BE175" s="185">
        <f t="shared" si="14"/>
        <v>0</v>
      </c>
      <c r="BF175" s="185">
        <f t="shared" si="15"/>
        <v>0</v>
      </c>
      <c r="BG175" s="185">
        <f t="shared" si="16"/>
        <v>0</v>
      </c>
      <c r="BH175" s="185">
        <f t="shared" si="17"/>
        <v>0</v>
      </c>
      <c r="BI175" s="185">
        <f t="shared" si="18"/>
        <v>0</v>
      </c>
      <c r="BJ175" s="15" t="s">
        <v>130</v>
      </c>
      <c r="BK175" s="185">
        <f t="shared" si="19"/>
        <v>0</v>
      </c>
      <c r="BL175" s="15" t="s">
        <v>144</v>
      </c>
      <c r="BM175" s="184" t="s">
        <v>586</v>
      </c>
    </row>
    <row r="176" spans="2:63" s="13" customFormat="1" ht="20.85" customHeight="1">
      <c r="B176" s="161"/>
      <c r="D176" s="162" t="s">
        <v>77</v>
      </c>
      <c r="E176" s="162" t="s">
        <v>587</v>
      </c>
      <c r="F176" s="162" t="s">
        <v>588</v>
      </c>
      <c r="I176" s="163"/>
      <c r="J176" s="164">
        <f>BK176</f>
        <v>0</v>
      </c>
      <c r="L176" s="161"/>
      <c r="M176" s="165"/>
      <c r="N176" s="166"/>
      <c r="O176" s="166"/>
      <c r="P176" s="167">
        <f>SUM(P177:P188)</f>
        <v>0</v>
      </c>
      <c r="Q176" s="166"/>
      <c r="R176" s="167">
        <f>SUM(R177:R188)</f>
        <v>0.22813999999999998</v>
      </c>
      <c r="S176" s="166"/>
      <c r="T176" s="168">
        <f>SUM(T177:T188)</f>
        <v>0</v>
      </c>
      <c r="AR176" s="162" t="s">
        <v>130</v>
      </c>
      <c r="AT176" s="169" t="s">
        <v>77</v>
      </c>
      <c r="AU176" s="169" t="s">
        <v>138</v>
      </c>
      <c r="AY176" s="162" t="s">
        <v>131</v>
      </c>
      <c r="BK176" s="170">
        <f>SUM(BK177:BK188)</f>
        <v>0</v>
      </c>
    </row>
    <row r="177" spans="1:65" s="2" customFormat="1" ht="21.75" customHeight="1">
      <c r="A177" s="30"/>
      <c r="B177" s="171"/>
      <c r="C177" s="172" t="s">
        <v>589</v>
      </c>
      <c r="D177" s="172" t="s">
        <v>140</v>
      </c>
      <c r="E177" s="173" t="s">
        <v>590</v>
      </c>
      <c r="F177" s="174" t="s">
        <v>591</v>
      </c>
      <c r="G177" s="175" t="s">
        <v>167</v>
      </c>
      <c r="H177" s="176">
        <v>2</v>
      </c>
      <c r="I177" s="177"/>
      <c r="J177" s="178">
        <f aca="true" t="shared" si="20" ref="J177:J188">ROUND(I177*H177,2)</f>
        <v>0</v>
      </c>
      <c r="K177" s="179"/>
      <c r="L177" s="31"/>
      <c r="M177" s="180" t="s">
        <v>1</v>
      </c>
      <c r="N177" s="181" t="s">
        <v>46</v>
      </c>
      <c r="O177" s="56"/>
      <c r="P177" s="182">
        <f aca="true" t="shared" si="21" ref="P177:P188">O177*H177</f>
        <v>0</v>
      </c>
      <c r="Q177" s="182">
        <v>0</v>
      </c>
      <c r="R177" s="182">
        <f aca="true" t="shared" si="22" ref="R177:R188">Q177*H177</f>
        <v>0</v>
      </c>
      <c r="S177" s="182">
        <v>0</v>
      </c>
      <c r="T177" s="183">
        <f aca="true" t="shared" si="23" ref="T177:T188">S177*H177</f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84" t="s">
        <v>144</v>
      </c>
      <c r="AT177" s="184" t="s">
        <v>140</v>
      </c>
      <c r="AU177" s="184" t="s">
        <v>145</v>
      </c>
      <c r="AY177" s="15" t="s">
        <v>131</v>
      </c>
      <c r="BE177" s="185">
        <f aca="true" t="shared" si="24" ref="BE177:BE188">IF(N177="základní",J177,0)</f>
        <v>0</v>
      </c>
      <c r="BF177" s="185">
        <f aca="true" t="shared" si="25" ref="BF177:BF188">IF(N177="snížená",J177,0)</f>
        <v>0</v>
      </c>
      <c r="BG177" s="185">
        <f aca="true" t="shared" si="26" ref="BG177:BG188">IF(N177="zákl. přenesená",J177,0)</f>
        <v>0</v>
      </c>
      <c r="BH177" s="185">
        <f aca="true" t="shared" si="27" ref="BH177:BH188">IF(N177="sníž. přenesená",J177,0)</f>
        <v>0</v>
      </c>
      <c r="BI177" s="185">
        <f aca="true" t="shared" si="28" ref="BI177:BI188">IF(N177="nulová",J177,0)</f>
        <v>0</v>
      </c>
      <c r="BJ177" s="15" t="s">
        <v>130</v>
      </c>
      <c r="BK177" s="185">
        <f aca="true" t="shared" si="29" ref="BK177:BK188">ROUND(I177*H177,2)</f>
        <v>0</v>
      </c>
      <c r="BL177" s="15" t="s">
        <v>144</v>
      </c>
      <c r="BM177" s="184" t="s">
        <v>592</v>
      </c>
    </row>
    <row r="178" spans="1:65" s="2" customFormat="1" ht="21.75" customHeight="1">
      <c r="A178" s="30"/>
      <c r="B178" s="171"/>
      <c r="C178" s="172" t="s">
        <v>593</v>
      </c>
      <c r="D178" s="172" t="s">
        <v>140</v>
      </c>
      <c r="E178" s="173" t="s">
        <v>594</v>
      </c>
      <c r="F178" s="174" t="s">
        <v>595</v>
      </c>
      <c r="G178" s="175" t="s">
        <v>167</v>
      </c>
      <c r="H178" s="176">
        <v>2</v>
      </c>
      <c r="I178" s="177"/>
      <c r="J178" s="178">
        <f t="shared" si="20"/>
        <v>0</v>
      </c>
      <c r="K178" s="179"/>
      <c r="L178" s="31"/>
      <c r="M178" s="180" t="s">
        <v>1</v>
      </c>
      <c r="N178" s="181" t="s">
        <v>46</v>
      </c>
      <c r="O178" s="56"/>
      <c r="P178" s="182">
        <f t="shared" si="21"/>
        <v>0</v>
      </c>
      <c r="Q178" s="182">
        <v>0</v>
      </c>
      <c r="R178" s="182">
        <f t="shared" si="22"/>
        <v>0</v>
      </c>
      <c r="S178" s="182">
        <v>0</v>
      </c>
      <c r="T178" s="183">
        <f t="shared" si="23"/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84" t="s">
        <v>144</v>
      </c>
      <c r="AT178" s="184" t="s">
        <v>140</v>
      </c>
      <c r="AU178" s="184" t="s">
        <v>145</v>
      </c>
      <c r="AY178" s="15" t="s">
        <v>131</v>
      </c>
      <c r="BE178" s="185">
        <f t="shared" si="24"/>
        <v>0</v>
      </c>
      <c r="BF178" s="185">
        <f t="shared" si="25"/>
        <v>0</v>
      </c>
      <c r="BG178" s="185">
        <f t="shared" si="26"/>
        <v>0</v>
      </c>
      <c r="BH178" s="185">
        <f t="shared" si="27"/>
        <v>0</v>
      </c>
      <c r="BI178" s="185">
        <f t="shared" si="28"/>
        <v>0</v>
      </c>
      <c r="BJ178" s="15" t="s">
        <v>130</v>
      </c>
      <c r="BK178" s="185">
        <f t="shared" si="29"/>
        <v>0</v>
      </c>
      <c r="BL178" s="15" t="s">
        <v>144</v>
      </c>
      <c r="BM178" s="184" t="s">
        <v>596</v>
      </c>
    </row>
    <row r="179" spans="1:65" s="2" customFormat="1" ht="21.75" customHeight="1">
      <c r="A179" s="30"/>
      <c r="B179" s="171"/>
      <c r="C179" s="172" t="s">
        <v>597</v>
      </c>
      <c r="D179" s="172" t="s">
        <v>140</v>
      </c>
      <c r="E179" s="173" t="s">
        <v>598</v>
      </c>
      <c r="F179" s="174" t="s">
        <v>599</v>
      </c>
      <c r="G179" s="175" t="s">
        <v>167</v>
      </c>
      <c r="H179" s="176">
        <v>1</v>
      </c>
      <c r="I179" s="177"/>
      <c r="J179" s="178">
        <f t="shared" si="20"/>
        <v>0</v>
      </c>
      <c r="K179" s="179"/>
      <c r="L179" s="31"/>
      <c r="M179" s="180" t="s">
        <v>1</v>
      </c>
      <c r="N179" s="181" t="s">
        <v>46</v>
      </c>
      <c r="O179" s="56"/>
      <c r="P179" s="182">
        <f t="shared" si="21"/>
        <v>0</v>
      </c>
      <c r="Q179" s="182">
        <v>0</v>
      </c>
      <c r="R179" s="182">
        <f t="shared" si="22"/>
        <v>0</v>
      </c>
      <c r="S179" s="182">
        <v>0</v>
      </c>
      <c r="T179" s="183">
        <f t="shared" si="23"/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84" t="s">
        <v>144</v>
      </c>
      <c r="AT179" s="184" t="s">
        <v>140</v>
      </c>
      <c r="AU179" s="184" t="s">
        <v>145</v>
      </c>
      <c r="AY179" s="15" t="s">
        <v>131</v>
      </c>
      <c r="BE179" s="185">
        <f t="shared" si="24"/>
        <v>0</v>
      </c>
      <c r="BF179" s="185">
        <f t="shared" si="25"/>
        <v>0</v>
      </c>
      <c r="BG179" s="185">
        <f t="shared" si="26"/>
        <v>0</v>
      </c>
      <c r="BH179" s="185">
        <f t="shared" si="27"/>
        <v>0</v>
      </c>
      <c r="BI179" s="185">
        <f t="shared" si="28"/>
        <v>0</v>
      </c>
      <c r="BJ179" s="15" t="s">
        <v>130</v>
      </c>
      <c r="BK179" s="185">
        <f t="shared" si="29"/>
        <v>0</v>
      </c>
      <c r="BL179" s="15" t="s">
        <v>144</v>
      </c>
      <c r="BM179" s="184" t="s">
        <v>600</v>
      </c>
    </row>
    <row r="180" spans="1:65" s="2" customFormat="1" ht="21.75" customHeight="1">
      <c r="A180" s="30"/>
      <c r="B180" s="171"/>
      <c r="C180" s="186" t="s">
        <v>601</v>
      </c>
      <c r="D180" s="186" t="s">
        <v>164</v>
      </c>
      <c r="E180" s="187" t="s">
        <v>602</v>
      </c>
      <c r="F180" s="188" t="s">
        <v>603</v>
      </c>
      <c r="G180" s="189" t="s">
        <v>167</v>
      </c>
      <c r="H180" s="190">
        <v>1</v>
      </c>
      <c r="I180" s="191"/>
      <c r="J180" s="192">
        <f t="shared" si="20"/>
        <v>0</v>
      </c>
      <c r="K180" s="193"/>
      <c r="L180" s="194"/>
      <c r="M180" s="195" t="s">
        <v>1</v>
      </c>
      <c r="N180" s="196" t="s">
        <v>46</v>
      </c>
      <c r="O180" s="56"/>
      <c r="P180" s="182">
        <f t="shared" si="21"/>
        <v>0</v>
      </c>
      <c r="Q180" s="182">
        <v>0.01956</v>
      </c>
      <c r="R180" s="182">
        <f t="shared" si="22"/>
        <v>0.01956</v>
      </c>
      <c r="S180" s="182">
        <v>0</v>
      </c>
      <c r="T180" s="183">
        <f t="shared" si="23"/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84" t="s">
        <v>168</v>
      </c>
      <c r="AT180" s="184" t="s">
        <v>164</v>
      </c>
      <c r="AU180" s="184" t="s">
        <v>145</v>
      </c>
      <c r="AY180" s="15" t="s">
        <v>131</v>
      </c>
      <c r="BE180" s="185">
        <f t="shared" si="24"/>
        <v>0</v>
      </c>
      <c r="BF180" s="185">
        <f t="shared" si="25"/>
        <v>0</v>
      </c>
      <c r="BG180" s="185">
        <f t="shared" si="26"/>
        <v>0</v>
      </c>
      <c r="BH180" s="185">
        <f t="shared" si="27"/>
        <v>0</v>
      </c>
      <c r="BI180" s="185">
        <f t="shared" si="28"/>
        <v>0</v>
      </c>
      <c r="BJ180" s="15" t="s">
        <v>130</v>
      </c>
      <c r="BK180" s="185">
        <f t="shared" si="29"/>
        <v>0</v>
      </c>
      <c r="BL180" s="15" t="s">
        <v>144</v>
      </c>
      <c r="BM180" s="184" t="s">
        <v>604</v>
      </c>
    </row>
    <row r="181" spans="1:65" s="2" customFormat="1" ht="21.75" customHeight="1">
      <c r="A181" s="30"/>
      <c r="B181" s="171"/>
      <c r="C181" s="186" t="s">
        <v>605</v>
      </c>
      <c r="D181" s="186" t="s">
        <v>164</v>
      </c>
      <c r="E181" s="187" t="s">
        <v>606</v>
      </c>
      <c r="F181" s="188" t="s">
        <v>607</v>
      </c>
      <c r="G181" s="189" t="s">
        <v>167</v>
      </c>
      <c r="H181" s="190">
        <v>2</v>
      </c>
      <c r="I181" s="191"/>
      <c r="J181" s="192">
        <f t="shared" si="20"/>
        <v>0</v>
      </c>
      <c r="K181" s="193"/>
      <c r="L181" s="194"/>
      <c r="M181" s="195" t="s">
        <v>1</v>
      </c>
      <c r="N181" s="196" t="s">
        <v>46</v>
      </c>
      <c r="O181" s="56"/>
      <c r="P181" s="182">
        <f t="shared" si="21"/>
        <v>0</v>
      </c>
      <c r="Q181" s="182">
        <v>0.04564</v>
      </c>
      <c r="R181" s="182">
        <f t="shared" si="22"/>
        <v>0.09128</v>
      </c>
      <c r="S181" s="182">
        <v>0</v>
      </c>
      <c r="T181" s="183">
        <f t="shared" si="23"/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84" t="s">
        <v>168</v>
      </c>
      <c r="AT181" s="184" t="s">
        <v>164</v>
      </c>
      <c r="AU181" s="184" t="s">
        <v>145</v>
      </c>
      <c r="AY181" s="15" t="s">
        <v>131</v>
      </c>
      <c r="BE181" s="185">
        <f t="shared" si="24"/>
        <v>0</v>
      </c>
      <c r="BF181" s="185">
        <f t="shared" si="25"/>
        <v>0</v>
      </c>
      <c r="BG181" s="185">
        <f t="shared" si="26"/>
        <v>0</v>
      </c>
      <c r="BH181" s="185">
        <f t="shared" si="27"/>
        <v>0</v>
      </c>
      <c r="BI181" s="185">
        <f t="shared" si="28"/>
        <v>0</v>
      </c>
      <c r="BJ181" s="15" t="s">
        <v>130</v>
      </c>
      <c r="BK181" s="185">
        <f t="shared" si="29"/>
        <v>0</v>
      </c>
      <c r="BL181" s="15" t="s">
        <v>144</v>
      </c>
      <c r="BM181" s="184" t="s">
        <v>608</v>
      </c>
    </row>
    <row r="182" spans="1:65" s="2" customFormat="1" ht="21.75" customHeight="1">
      <c r="A182" s="30"/>
      <c r="B182" s="171"/>
      <c r="C182" s="186" t="s">
        <v>609</v>
      </c>
      <c r="D182" s="186" t="s">
        <v>164</v>
      </c>
      <c r="E182" s="187" t="s">
        <v>610</v>
      </c>
      <c r="F182" s="188" t="s">
        <v>611</v>
      </c>
      <c r="G182" s="189" t="s">
        <v>167</v>
      </c>
      <c r="H182" s="190">
        <v>1</v>
      </c>
      <c r="I182" s="191"/>
      <c r="J182" s="192">
        <f t="shared" si="20"/>
        <v>0</v>
      </c>
      <c r="K182" s="193"/>
      <c r="L182" s="194"/>
      <c r="M182" s="195" t="s">
        <v>1</v>
      </c>
      <c r="N182" s="196" t="s">
        <v>46</v>
      </c>
      <c r="O182" s="56"/>
      <c r="P182" s="182">
        <f t="shared" si="21"/>
        <v>0</v>
      </c>
      <c r="Q182" s="182">
        <v>0.05216</v>
      </c>
      <c r="R182" s="182">
        <f t="shared" si="22"/>
        <v>0.05216</v>
      </c>
      <c r="S182" s="182">
        <v>0</v>
      </c>
      <c r="T182" s="183">
        <f t="shared" si="23"/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84" t="s">
        <v>168</v>
      </c>
      <c r="AT182" s="184" t="s">
        <v>164</v>
      </c>
      <c r="AU182" s="184" t="s">
        <v>145</v>
      </c>
      <c r="AY182" s="15" t="s">
        <v>131</v>
      </c>
      <c r="BE182" s="185">
        <f t="shared" si="24"/>
        <v>0</v>
      </c>
      <c r="BF182" s="185">
        <f t="shared" si="25"/>
        <v>0</v>
      </c>
      <c r="BG182" s="185">
        <f t="shared" si="26"/>
        <v>0</v>
      </c>
      <c r="BH182" s="185">
        <f t="shared" si="27"/>
        <v>0</v>
      </c>
      <c r="BI182" s="185">
        <f t="shared" si="28"/>
        <v>0</v>
      </c>
      <c r="BJ182" s="15" t="s">
        <v>130</v>
      </c>
      <c r="BK182" s="185">
        <f t="shared" si="29"/>
        <v>0</v>
      </c>
      <c r="BL182" s="15" t="s">
        <v>144</v>
      </c>
      <c r="BM182" s="184" t="s">
        <v>612</v>
      </c>
    </row>
    <row r="183" spans="1:65" s="2" customFormat="1" ht="21.75" customHeight="1">
      <c r="A183" s="30"/>
      <c r="B183" s="171"/>
      <c r="C183" s="186" t="s">
        <v>26</v>
      </c>
      <c r="D183" s="186" t="s">
        <v>164</v>
      </c>
      <c r="E183" s="187" t="s">
        <v>613</v>
      </c>
      <c r="F183" s="188" t="s">
        <v>614</v>
      </c>
      <c r="G183" s="189" t="s">
        <v>167</v>
      </c>
      <c r="H183" s="190">
        <v>1</v>
      </c>
      <c r="I183" s="191"/>
      <c r="J183" s="192">
        <f t="shared" si="20"/>
        <v>0</v>
      </c>
      <c r="K183" s="193"/>
      <c r="L183" s="194"/>
      <c r="M183" s="195" t="s">
        <v>1</v>
      </c>
      <c r="N183" s="196" t="s">
        <v>46</v>
      </c>
      <c r="O183" s="56"/>
      <c r="P183" s="182">
        <f t="shared" si="21"/>
        <v>0</v>
      </c>
      <c r="Q183" s="182">
        <v>0.03234</v>
      </c>
      <c r="R183" s="182">
        <f t="shared" si="22"/>
        <v>0.03234</v>
      </c>
      <c r="S183" s="182">
        <v>0</v>
      </c>
      <c r="T183" s="183">
        <f t="shared" si="23"/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84" t="s">
        <v>168</v>
      </c>
      <c r="AT183" s="184" t="s">
        <v>164</v>
      </c>
      <c r="AU183" s="184" t="s">
        <v>145</v>
      </c>
      <c r="AY183" s="15" t="s">
        <v>131</v>
      </c>
      <c r="BE183" s="185">
        <f t="shared" si="24"/>
        <v>0</v>
      </c>
      <c r="BF183" s="185">
        <f t="shared" si="25"/>
        <v>0</v>
      </c>
      <c r="BG183" s="185">
        <f t="shared" si="26"/>
        <v>0</v>
      </c>
      <c r="BH183" s="185">
        <f t="shared" si="27"/>
        <v>0</v>
      </c>
      <c r="BI183" s="185">
        <f t="shared" si="28"/>
        <v>0</v>
      </c>
      <c r="BJ183" s="15" t="s">
        <v>130</v>
      </c>
      <c r="BK183" s="185">
        <f t="shared" si="29"/>
        <v>0</v>
      </c>
      <c r="BL183" s="15" t="s">
        <v>144</v>
      </c>
      <c r="BM183" s="184" t="s">
        <v>615</v>
      </c>
    </row>
    <row r="184" spans="1:65" s="2" customFormat="1" ht="21.75" customHeight="1">
      <c r="A184" s="30"/>
      <c r="B184" s="171"/>
      <c r="C184" s="172" t="s">
        <v>616</v>
      </c>
      <c r="D184" s="172" t="s">
        <v>140</v>
      </c>
      <c r="E184" s="173" t="s">
        <v>617</v>
      </c>
      <c r="F184" s="174" t="s">
        <v>618</v>
      </c>
      <c r="G184" s="175" t="s">
        <v>167</v>
      </c>
      <c r="H184" s="176">
        <v>1</v>
      </c>
      <c r="I184" s="177"/>
      <c r="J184" s="178">
        <f t="shared" si="20"/>
        <v>0</v>
      </c>
      <c r="K184" s="179"/>
      <c r="L184" s="31"/>
      <c r="M184" s="180" t="s">
        <v>1</v>
      </c>
      <c r="N184" s="181" t="s">
        <v>46</v>
      </c>
      <c r="O184" s="56"/>
      <c r="P184" s="182">
        <f t="shared" si="21"/>
        <v>0</v>
      </c>
      <c r="Q184" s="182">
        <v>0</v>
      </c>
      <c r="R184" s="182">
        <f t="shared" si="22"/>
        <v>0</v>
      </c>
      <c r="S184" s="182">
        <v>0</v>
      </c>
      <c r="T184" s="183">
        <f t="shared" si="23"/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84" t="s">
        <v>144</v>
      </c>
      <c r="AT184" s="184" t="s">
        <v>140</v>
      </c>
      <c r="AU184" s="184" t="s">
        <v>145</v>
      </c>
      <c r="AY184" s="15" t="s">
        <v>131</v>
      </c>
      <c r="BE184" s="185">
        <f t="shared" si="24"/>
        <v>0</v>
      </c>
      <c r="BF184" s="185">
        <f t="shared" si="25"/>
        <v>0</v>
      </c>
      <c r="BG184" s="185">
        <f t="shared" si="26"/>
        <v>0</v>
      </c>
      <c r="BH184" s="185">
        <f t="shared" si="27"/>
        <v>0</v>
      </c>
      <c r="BI184" s="185">
        <f t="shared" si="28"/>
        <v>0</v>
      </c>
      <c r="BJ184" s="15" t="s">
        <v>130</v>
      </c>
      <c r="BK184" s="185">
        <f t="shared" si="29"/>
        <v>0</v>
      </c>
      <c r="BL184" s="15" t="s">
        <v>144</v>
      </c>
      <c r="BM184" s="184" t="s">
        <v>619</v>
      </c>
    </row>
    <row r="185" spans="1:65" s="2" customFormat="1" ht="16.5" customHeight="1">
      <c r="A185" s="30"/>
      <c r="B185" s="171"/>
      <c r="C185" s="186" t="s">
        <v>620</v>
      </c>
      <c r="D185" s="186" t="s">
        <v>164</v>
      </c>
      <c r="E185" s="187" t="s">
        <v>621</v>
      </c>
      <c r="F185" s="188" t="s">
        <v>622</v>
      </c>
      <c r="G185" s="189" t="s">
        <v>167</v>
      </c>
      <c r="H185" s="190">
        <v>1</v>
      </c>
      <c r="I185" s="191"/>
      <c r="J185" s="192">
        <f t="shared" si="20"/>
        <v>0</v>
      </c>
      <c r="K185" s="193"/>
      <c r="L185" s="194"/>
      <c r="M185" s="195" t="s">
        <v>1</v>
      </c>
      <c r="N185" s="196" t="s">
        <v>46</v>
      </c>
      <c r="O185" s="56"/>
      <c r="P185" s="182">
        <f t="shared" si="21"/>
        <v>0</v>
      </c>
      <c r="Q185" s="182">
        <v>0.0327</v>
      </c>
      <c r="R185" s="182">
        <f t="shared" si="22"/>
        <v>0.0327</v>
      </c>
      <c r="S185" s="182">
        <v>0</v>
      </c>
      <c r="T185" s="183">
        <f t="shared" si="23"/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84" t="s">
        <v>168</v>
      </c>
      <c r="AT185" s="184" t="s">
        <v>164</v>
      </c>
      <c r="AU185" s="184" t="s">
        <v>145</v>
      </c>
      <c r="AY185" s="15" t="s">
        <v>131</v>
      </c>
      <c r="BE185" s="185">
        <f t="shared" si="24"/>
        <v>0</v>
      </c>
      <c r="BF185" s="185">
        <f t="shared" si="25"/>
        <v>0</v>
      </c>
      <c r="BG185" s="185">
        <f t="shared" si="26"/>
        <v>0</v>
      </c>
      <c r="BH185" s="185">
        <f t="shared" si="27"/>
        <v>0</v>
      </c>
      <c r="BI185" s="185">
        <f t="shared" si="28"/>
        <v>0</v>
      </c>
      <c r="BJ185" s="15" t="s">
        <v>130</v>
      </c>
      <c r="BK185" s="185">
        <f t="shared" si="29"/>
        <v>0</v>
      </c>
      <c r="BL185" s="15" t="s">
        <v>144</v>
      </c>
      <c r="BM185" s="184" t="s">
        <v>623</v>
      </c>
    </row>
    <row r="186" spans="1:65" s="2" customFormat="1" ht="21.75" customHeight="1">
      <c r="A186" s="30"/>
      <c r="B186" s="171"/>
      <c r="C186" s="172" t="s">
        <v>624</v>
      </c>
      <c r="D186" s="172" t="s">
        <v>140</v>
      </c>
      <c r="E186" s="173" t="s">
        <v>625</v>
      </c>
      <c r="F186" s="174" t="s">
        <v>626</v>
      </c>
      <c r="G186" s="175" t="s">
        <v>167</v>
      </c>
      <c r="H186" s="176">
        <v>1</v>
      </c>
      <c r="I186" s="177"/>
      <c r="J186" s="178">
        <f t="shared" si="20"/>
        <v>0</v>
      </c>
      <c r="K186" s="179"/>
      <c r="L186" s="31"/>
      <c r="M186" s="180" t="s">
        <v>1</v>
      </c>
      <c r="N186" s="181" t="s">
        <v>46</v>
      </c>
      <c r="O186" s="56"/>
      <c r="P186" s="182">
        <f t="shared" si="21"/>
        <v>0</v>
      </c>
      <c r="Q186" s="182">
        <v>0</v>
      </c>
      <c r="R186" s="182">
        <f t="shared" si="22"/>
        <v>0</v>
      </c>
      <c r="S186" s="182">
        <v>0</v>
      </c>
      <c r="T186" s="183">
        <f t="shared" si="23"/>
        <v>0</v>
      </c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R186" s="184" t="s">
        <v>144</v>
      </c>
      <c r="AT186" s="184" t="s">
        <v>140</v>
      </c>
      <c r="AU186" s="184" t="s">
        <v>145</v>
      </c>
      <c r="AY186" s="15" t="s">
        <v>131</v>
      </c>
      <c r="BE186" s="185">
        <f t="shared" si="24"/>
        <v>0</v>
      </c>
      <c r="BF186" s="185">
        <f t="shared" si="25"/>
        <v>0</v>
      </c>
      <c r="BG186" s="185">
        <f t="shared" si="26"/>
        <v>0</v>
      </c>
      <c r="BH186" s="185">
        <f t="shared" si="27"/>
        <v>0</v>
      </c>
      <c r="BI186" s="185">
        <f t="shared" si="28"/>
        <v>0</v>
      </c>
      <c r="BJ186" s="15" t="s">
        <v>130</v>
      </c>
      <c r="BK186" s="185">
        <f t="shared" si="29"/>
        <v>0</v>
      </c>
      <c r="BL186" s="15" t="s">
        <v>144</v>
      </c>
      <c r="BM186" s="184" t="s">
        <v>627</v>
      </c>
    </row>
    <row r="187" spans="1:65" s="2" customFormat="1" ht="16.5" customHeight="1">
      <c r="A187" s="30"/>
      <c r="B187" s="171"/>
      <c r="C187" s="186" t="s">
        <v>628</v>
      </c>
      <c r="D187" s="186" t="s">
        <v>164</v>
      </c>
      <c r="E187" s="187" t="s">
        <v>629</v>
      </c>
      <c r="F187" s="188" t="s">
        <v>630</v>
      </c>
      <c r="G187" s="189" t="s">
        <v>167</v>
      </c>
      <c r="H187" s="190">
        <v>1</v>
      </c>
      <c r="I187" s="191"/>
      <c r="J187" s="192">
        <f t="shared" si="20"/>
        <v>0</v>
      </c>
      <c r="K187" s="193"/>
      <c r="L187" s="194"/>
      <c r="M187" s="195" t="s">
        <v>1</v>
      </c>
      <c r="N187" s="196" t="s">
        <v>46</v>
      </c>
      <c r="O187" s="56"/>
      <c r="P187" s="182">
        <f t="shared" si="21"/>
        <v>0</v>
      </c>
      <c r="Q187" s="182">
        <v>0.0001</v>
      </c>
      <c r="R187" s="182">
        <f t="shared" si="22"/>
        <v>0.0001</v>
      </c>
      <c r="S187" s="182">
        <v>0</v>
      </c>
      <c r="T187" s="183">
        <f t="shared" si="23"/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84" t="s">
        <v>168</v>
      </c>
      <c r="AT187" s="184" t="s">
        <v>164</v>
      </c>
      <c r="AU187" s="184" t="s">
        <v>145</v>
      </c>
      <c r="AY187" s="15" t="s">
        <v>131</v>
      </c>
      <c r="BE187" s="185">
        <f t="shared" si="24"/>
        <v>0</v>
      </c>
      <c r="BF187" s="185">
        <f t="shared" si="25"/>
        <v>0</v>
      </c>
      <c r="BG187" s="185">
        <f t="shared" si="26"/>
        <v>0</v>
      </c>
      <c r="BH187" s="185">
        <f t="shared" si="27"/>
        <v>0</v>
      </c>
      <c r="BI187" s="185">
        <f t="shared" si="28"/>
        <v>0</v>
      </c>
      <c r="BJ187" s="15" t="s">
        <v>130</v>
      </c>
      <c r="BK187" s="185">
        <f t="shared" si="29"/>
        <v>0</v>
      </c>
      <c r="BL187" s="15" t="s">
        <v>144</v>
      </c>
      <c r="BM187" s="184" t="s">
        <v>631</v>
      </c>
    </row>
    <row r="188" spans="1:65" s="2" customFormat="1" ht="21.75" customHeight="1">
      <c r="A188" s="30"/>
      <c r="B188" s="171"/>
      <c r="C188" s="172" t="s">
        <v>144</v>
      </c>
      <c r="D188" s="172" t="s">
        <v>140</v>
      </c>
      <c r="E188" s="173" t="s">
        <v>632</v>
      </c>
      <c r="F188" s="174" t="s">
        <v>633</v>
      </c>
      <c r="G188" s="175" t="s">
        <v>214</v>
      </c>
      <c r="H188" s="176">
        <v>1.196</v>
      </c>
      <c r="I188" s="177"/>
      <c r="J188" s="178">
        <f t="shared" si="20"/>
        <v>0</v>
      </c>
      <c r="K188" s="179"/>
      <c r="L188" s="31"/>
      <c r="M188" s="180" t="s">
        <v>1</v>
      </c>
      <c r="N188" s="181" t="s">
        <v>46</v>
      </c>
      <c r="O188" s="56"/>
      <c r="P188" s="182">
        <f t="shared" si="21"/>
        <v>0</v>
      </c>
      <c r="Q188" s="182">
        <v>0</v>
      </c>
      <c r="R188" s="182">
        <f t="shared" si="22"/>
        <v>0</v>
      </c>
      <c r="S188" s="182">
        <v>0</v>
      </c>
      <c r="T188" s="183">
        <f t="shared" si="23"/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84" t="s">
        <v>144</v>
      </c>
      <c r="AT188" s="184" t="s">
        <v>140</v>
      </c>
      <c r="AU188" s="184" t="s">
        <v>145</v>
      </c>
      <c r="AY188" s="15" t="s">
        <v>131</v>
      </c>
      <c r="BE188" s="185">
        <f t="shared" si="24"/>
        <v>0</v>
      </c>
      <c r="BF188" s="185">
        <f t="shared" si="25"/>
        <v>0</v>
      </c>
      <c r="BG188" s="185">
        <f t="shared" si="26"/>
        <v>0</v>
      </c>
      <c r="BH188" s="185">
        <f t="shared" si="27"/>
        <v>0</v>
      </c>
      <c r="BI188" s="185">
        <f t="shared" si="28"/>
        <v>0</v>
      </c>
      <c r="BJ188" s="15" t="s">
        <v>130</v>
      </c>
      <c r="BK188" s="185">
        <f t="shared" si="29"/>
        <v>0</v>
      </c>
      <c r="BL188" s="15" t="s">
        <v>144</v>
      </c>
      <c r="BM188" s="184" t="s">
        <v>634</v>
      </c>
    </row>
    <row r="189" spans="2:63" s="13" customFormat="1" ht="20.85" customHeight="1">
      <c r="B189" s="161"/>
      <c r="D189" s="162" t="s">
        <v>77</v>
      </c>
      <c r="E189" s="162" t="s">
        <v>635</v>
      </c>
      <c r="F189" s="162" t="s">
        <v>506</v>
      </c>
      <c r="I189" s="163"/>
      <c r="J189" s="164">
        <f>BK189</f>
        <v>0</v>
      </c>
      <c r="L189" s="161"/>
      <c r="M189" s="165"/>
      <c r="N189" s="166"/>
      <c r="O189" s="166"/>
      <c r="P189" s="167">
        <f>SUM(P190:P193)</f>
        <v>0</v>
      </c>
      <c r="Q189" s="166"/>
      <c r="R189" s="167">
        <f>SUM(R190:R193)</f>
        <v>0.0028799999999999993</v>
      </c>
      <c r="S189" s="166"/>
      <c r="T189" s="168">
        <f>SUM(T190:T193)</f>
        <v>0.025740000000000002</v>
      </c>
      <c r="AR189" s="162" t="s">
        <v>130</v>
      </c>
      <c r="AT189" s="169" t="s">
        <v>77</v>
      </c>
      <c r="AU189" s="169" t="s">
        <v>138</v>
      </c>
      <c r="AY189" s="162" t="s">
        <v>131</v>
      </c>
      <c r="BK189" s="170">
        <f>SUM(BK190:BK193)</f>
        <v>0</v>
      </c>
    </row>
    <row r="190" spans="1:65" s="2" customFormat="1" ht="21.75" customHeight="1">
      <c r="A190" s="30"/>
      <c r="B190" s="171"/>
      <c r="C190" s="172" t="s">
        <v>168</v>
      </c>
      <c r="D190" s="172" t="s">
        <v>140</v>
      </c>
      <c r="E190" s="173" t="s">
        <v>636</v>
      </c>
      <c r="F190" s="174" t="s">
        <v>637</v>
      </c>
      <c r="G190" s="175" t="s">
        <v>638</v>
      </c>
      <c r="H190" s="176">
        <v>1</v>
      </c>
      <c r="I190" s="177"/>
      <c r="J190" s="178">
        <f>ROUND(I190*H190,2)</f>
        <v>0</v>
      </c>
      <c r="K190" s="179"/>
      <c r="L190" s="31"/>
      <c r="M190" s="180" t="s">
        <v>1</v>
      </c>
      <c r="N190" s="181" t="s">
        <v>46</v>
      </c>
      <c r="O190" s="56"/>
      <c r="P190" s="182">
        <f>O190*H190</f>
        <v>0</v>
      </c>
      <c r="Q190" s="182">
        <v>0.00261</v>
      </c>
      <c r="R190" s="182">
        <f>Q190*H190</f>
        <v>0.00261</v>
      </c>
      <c r="S190" s="182">
        <v>0</v>
      </c>
      <c r="T190" s="183">
        <f>S190*H190</f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84" t="s">
        <v>144</v>
      </c>
      <c r="AT190" s="184" t="s">
        <v>140</v>
      </c>
      <c r="AU190" s="184" t="s">
        <v>145</v>
      </c>
      <c r="AY190" s="15" t="s">
        <v>131</v>
      </c>
      <c r="BE190" s="185">
        <f>IF(N190="základní",J190,0)</f>
        <v>0</v>
      </c>
      <c r="BF190" s="185">
        <f>IF(N190="snížená",J190,0)</f>
        <v>0</v>
      </c>
      <c r="BG190" s="185">
        <f>IF(N190="zákl. přenesená",J190,0)</f>
        <v>0</v>
      </c>
      <c r="BH190" s="185">
        <f>IF(N190="sníž. přenesená",J190,0)</f>
        <v>0</v>
      </c>
      <c r="BI190" s="185">
        <f>IF(N190="nulová",J190,0)</f>
        <v>0</v>
      </c>
      <c r="BJ190" s="15" t="s">
        <v>130</v>
      </c>
      <c r="BK190" s="185">
        <f>ROUND(I190*H190,2)</f>
        <v>0</v>
      </c>
      <c r="BL190" s="15" t="s">
        <v>144</v>
      </c>
      <c r="BM190" s="184" t="s">
        <v>639</v>
      </c>
    </row>
    <row r="191" spans="1:65" s="2" customFormat="1" ht="16.5" customHeight="1">
      <c r="A191" s="30"/>
      <c r="B191" s="171"/>
      <c r="C191" s="172" t="s">
        <v>640</v>
      </c>
      <c r="D191" s="172" t="s">
        <v>140</v>
      </c>
      <c r="E191" s="173" t="s">
        <v>221</v>
      </c>
      <c r="F191" s="174" t="s">
        <v>222</v>
      </c>
      <c r="G191" s="175" t="s">
        <v>155</v>
      </c>
      <c r="H191" s="176">
        <v>1</v>
      </c>
      <c r="I191" s="177"/>
      <c r="J191" s="178">
        <f>ROUND(I191*H191,2)</f>
        <v>0</v>
      </c>
      <c r="K191" s="179"/>
      <c r="L191" s="31"/>
      <c r="M191" s="180" t="s">
        <v>1</v>
      </c>
      <c r="N191" s="181" t="s">
        <v>46</v>
      </c>
      <c r="O191" s="56"/>
      <c r="P191" s="182">
        <f>O191*H191</f>
        <v>0</v>
      </c>
      <c r="Q191" s="182">
        <v>9E-05</v>
      </c>
      <c r="R191" s="182">
        <f>Q191*H191</f>
        <v>9E-05</v>
      </c>
      <c r="S191" s="182">
        <v>0.00858</v>
      </c>
      <c r="T191" s="183">
        <f>S191*H191</f>
        <v>0.00858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84" t="s">
        <v>144</v>
      </c>
      <c r="AT191" s="184" t="s">
        <v>140</v>
      </c>
      <c r="AU191" s="184" t="s">
        <v>145</v>
      </c>
      <c r="AY191" s="15" t="s">
        <v>131</v>
      </c>
      <c r="BE191" s="185">
        <f>IF(N191="základní",J191,0)</f>
        <v>0</v>
      </c>
      <c r="BF191" s="185">
        <f>IF(N191="snížená",J191,0)</f>
        <v>0</v>
      </c>
      <c r="BG191" s="185">
        <f>IF(N191="zákl. přenesená",J191,0)</f>
        <v>0</v>
      </c>
      <c r="BH191" s="185">
        <f>IF(N191="sníž. přenesená",J191,0)</f>
        <v>0</v>
      </c>
      <c r="BI191" s="185">
        <f>IF(N191="nulová",J191,0)</f>
        <v>0</v>
      </c>
      <c r="BJ191" s="15" t="s">
        <v>130</v>
      </c>
      <c r="BK191" s="185">
        <f>ROUND(I191*H191,2)</f>
        <v>0</v>
      </c>
      <c r="BL191" s="15" t="s">
        <v>144</v>
      </c>
      <c r="BM191" s="184" t="s">
        <v>641</v>
      </c>
    </row>
    <row r="192" spans="1:65" s="2" customFormat="1" ht="16.5" customHeight="1">
      <c r="A192" s="30"/>
      <c r="B192" s="171"/>
      <c r="C192" s="172" t="s">
        <v>642</v>
      </c>
      <c r="D192" s="172" t="s">
        <v>140</v>
      </c>
      <c r="E192" s="173" t="s">
        <v>217</v>
      </c>
      <c r="F192" s="174" t="s">
        <v>218</v>
      </c>
      <c r="G192" s="175" t="s">
        <v>155</v>
      </c>
      <c r="H192" s="176">
        <v>1</v>
      </c>
      <c r="I192" s="177"/>
      <c r="J192" s="178">
        <f>ROUND(I192*H192,2)</f>
        <v>0</v>
      </c>
      <c r="K192" s="179"/>
      <c r="L192" s="31"/>
      <c r="M192" s="180" t="s">
        <v>1</v>
      </c>
      <c r="N192" s="181" t="s">
        <v>46</v>
      </c>
      <c r="O192" s="56"/>
      <c r="P192" s="182">
        <f>O192*H192</f>
        <v>0</v>
      </c>
      <c r="Q192" s="182">
        <v>9E-05</v>
      </c>
      <c r="R192" s="182">
        <f>Q192*H192</f>
        <v>9E-05</v>
      </c>
      <c r="S192" s="182">
        <v>0.00858</v>
      </c>
      <c r="T192" s="183">
        <f>S192*H192</f>
        <v>0.00858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R192" s="184" t="s">
        <v>144</v>
      </c>
      <c r="AT192" s="184" t="s">
        <v>140</v>
      </c>
      <c r="AU192" s="184" t="s">
        <v>145</v>
      </c>
      <c r="AY192" s="15" t="s">
        <v>131</v>
      </c>
      <c r="BE192" s="185">
        <f>IF(N192="základní",J192,0)</f>
        <v>0</v>
      </c>
      <c r="BF192" s="185">
        <f>IF(N192="snížená",J192,0)</f>
        <v>0</v>
      </c>
      <c r="BG192" s="185">
        <f>IF(N192="zákl. přenesená",J192,0)</f>
        <v>0</v>
      </c>
      <c r="BH192" s="185">
        <f>IF(N192="sníž. přenesená",J192,0)</f>
        <v>0</v>
      </c>
      <c r="BI192" s="185">
        <f>IF(N192="nulová",J192,0)</f>
        <v>0</v>
      </c>
      <c r="BJ192" s="15" t="s">
        <v>130</v>
      </c>
      <c r="BK192" s="185">
        <f>ROUND(I192*H192,2)</f>
        <v>0</v>
      </c>
      <c r="BL192" s="15" t="s">
        <v>144</v>
      </c>
      <c r="BM192" s="184" t="s">
        <v>643</v>
      </c>
    </row>
    <row r="193" spans="1:65" s="2" customFormat="1" ht="16.5" customHeight="1">
      <c r="A193" s="30"/>
      <c r="B193" s="171"/>
      <c r="C193" s="172" t="s">
        <v>644</v>
      </c>
      <c r="D193" s="172" t="s">
        <v>140</v>
      </c>
      <c r="E193" s="173" t="s">
        <v>645</v>
      </c>
      <c r="F193" s="174" t="s">
        <v>646</v>
      </c>
      <c r="G193" s="175" t="s">
        <v>155</v>
      </c>
      <c r="H193" s="176">
        <v>1</v>
      </c>
      <c r="I193" s="177"/>
      <c r="J193" s="178">
        <f>ROUND(I193*H193,2)</f>
        <v>0</v>
      </c>
      <c r="K193" s="179"/>
      <c r="L193" s="31"/>
      <c r="M193" s="180" t="s">
        <v>1</v>
      </c>
      <c r="N193" s="181" t="s">
        <v>46</v>
      </c>
      <c r="O193" s="56"/>
      <c r="P193" s="182">
        <f>O193*H193</f>
        <v>0</v>
      </c>
      <c r="Q193" s="182">
        <v>9E-05</v>
      </c>
      <c r="R193" s="182">
        <f>Q193*H193</f>
        <v>9E-05</v>
      </c>
      <c r="S193" s="182">
        <v>0.00858</v>
      </c>
      <c r="T193" s="183">
        <f>S193*H193</f>
        <v>0.00858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184" t="s">
        <v>144</v>
      </c>
      <c r="AT193" s="184" t="s">
        <v>140</v>
      </c>
      <c r="AU193" s="184" t="s">
        <v>145</v>
      </c>
      <c r="AY193" s="15" t="s">
        <v>131</v>
      </c>
      <c r="BE193" s="185">
        <f>IF(N193="základní",J193,0)</f>
        <v>0</v>
      </c>
      <c r="BF193" s="185">
        <f>IF(N193="snížená",J193,0)</f>
        <v>0</v>
      </c>
      <c r="BG193" s="185">
        <f>IF(N193="zákl. přenesená",J193,0)</f>
        <v>0</v>
      </c>
      <c r="BH193" s="185">
        <f>IF(N193="sníž. přenesená",J193,0)</f>
        <v>0</v>
      </c>
      <c r="BI193" s="185">
        <f>IF(N193="nulová",J193,0)</f>
        <v>0</v>
      </c>
      <c r="BJ193" s="15" t="s">
        <v>130</v>
      </c>
      <c r="BK193" s="185">
        <f>ROUND(I193*H193,2)</f>
        <v>0</v>
      </c>
      <c r="BL193" s="15" t="s">
        <v>144</v>
      </c>
      <c r="BM193" s="184" t="s">
        <v>647</v>
      </c>
    </row>
    <row r="194" spans="2:63" s="12" customFormat="1" ht="20.85" customHeight="1">
      <c r="B194" s="149"/>
      <c r="D194" s="150" t="s">
        <v>77</v>
      </c>
      <c r="E194" s="159" t="s">
        <v>232</v>
      </c>
      <c r="F194" s="159" t="s">
        <v>648</v>
      </c>
      <c r="I194" s="152"/>
      <c r="J194" s="160">
        <f>BK194</f>
        <v>0</v>
      </c>
      <c r="L194" s="149"/>
      <c r="M194" s="153"/>
      <c r="N194" s="154"/>
      <c r="O194" s="154"/>
      <c r="P194" s="155">
        <f>P195</f>
        <v>0</v>
      </c>
      <c r="Q194" s="154"/>
      <c r="R194" s="155">
        <f>R195</f>
        <v>0.0026999999999999997</v>
      </c>
      <c r="S194" s="154"/>
      <c r="T194" s="156">
        <f>T195</f>
        <v>0.00858</v>
      </c>
      <c r="AR194" s="150" t="s">
        <v>130</v>
      </c>
      <c r="AT194" s="157" t="s">
        <v>77</v>
      </c>
      <c r="AU194" s="157" t="s">
        <v>130</v>
      </c>
      <c r="AY194" s="150" t="s">
        <v>131</v>
      </c>
      <c r="BK194" s="158">
        <f>BK195</f>
        <v>0</v>
      </c>
    </row>
    <row r="195" spans="2:63" s="13" customFormat="1" ht="20.85" customHeight="1">
      <c r="B195" s="161"/>
      <c r="D195" s="162" t="s">
        <v>77</v>
      </c>
      <c r="E195" s="162" t="s">
        <v>635</v>
      </c>
      <c r="F195" s="162" t="s">
        <v>506</v>
      </c>
      <c r="I195" s="163"/>
      <c r="J195" s="164">
        <f>BK195</f>
        <v>0</v>
      </c>
      <c r="L195" s="161"/>
      <c r="M195" s="165"/>
      <c r="N195" s="166"/>
      <c r="O195" s="166"/>
      <c r="P195" s="167">
        <f>SUM(P196:P197)</f>
        <v>0</v>
      </c>
      <c r="Q195" s="166"/>
      <c r="R195" s="167">
        <f>SUM(R196:R197)</f>
        <v>0.0026999999999999997</v>
      </c>
      <c r="S195" s="166"/>
      <c r="T195" s="168">
        <f>SUM(T196:T197)</f>
        <v>0.00858</v>
      </c>
      <c r="AR195" s="162" t="s">
        <v>130</v>
      </c>
      <c r="AT195" s="169" t="s">
        <v>77</v>
      </c>
      <c r="AU195" s="169" t="s">
        <v>138</v>
      </c>
      <c r="AY195" s="162" t="s">
        <v>131</v>
      </c>
      <c r="BK195" s="170">
        <f>SUM(BK196:BK197)</f>
        <v>0</v>
      </c>
    </row>
    <row r="196" spans="1:65" s="2" customFormat="1" ht="21.75" customHeight="1">
      <c r="A196" s="30"/>
      <c r="B196" s="171"/>
      <c r="C196" s="172" t="s">
        <v>649</v>
      </c>
      <c r="D196" s="172" t="s">
        <v>140</v>
      </c>
      <c r="E196" s="173" t="s">
        <v>636</v>
      </c>
      <c r="F196" s="174" t="s">
        <v>637</v>
      </c>
      <c r="G196" s="175" t="s">
        <v>638</v>
      </c>
      <c r="H196" s="176">
        <v>1</v>
      </c>
      <c r="I196" s="177"/>
      <c r="J196" s="178">
        <f>ROUND(I196*H196,2)</f>
        <v>0</v>
      </c>
      <c r="K196" s="179"/>
      <c r="L196" s="31"/>
      <c r="M196" s="180" t="s">
        <v>1</v>
      </c>
      <c r="N196" s="181" t="s">
        <v>46</v>
      </c>
      <c r="O196" s="56"/>
      <c r="P196" s="182">
        <f>O196*H196</f>
        <v>0</v>
      </c>
      <c r="Q196" s="182">
        <v>0.00261</v>
      </c>
      <c r="R196" s="182">
        <f>Q196*H196</f>
        <v>0.00261</v>
      </c>
      <c r="S196" s="182">
        <v>0</v>
      </c>
      <c r="T196" s="183">
        <f>S196*H196</f>
        <v>0</v>
      </c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R196" s="184" t="s">
        <v>144</v>
      </c>
      <c r="AT196" s="184" t="s">
        <v>140</v>
      </c>
      <c r="AU196" s="184" t="s">
        <v>145</v>
      </c>
      <c r="AY196" s="15" t="s">
        <v>131</v>
      </c>
      <c r="BE196" s="185">
        <f>IF(N196="základní",J196,0)</f>
        <v>0</v>
      </c>
      <c r="BF196" s="185">
        <f>IF(N196="snížená",J196,0)</f>
        <v>0</v>
      </c>
      <c r="BG196" s="185">
        <f>IF(N196="zákl. přenesená",J196,0)</f>
        <v>0</v>
      </c>
      <c r="BH196" s="185">
        <f>IF(N196="sníž. přenesená",J196,0)</f>
        <v>0</v>
      </c>
      <c r="BI196" s="185">
        <f>IF(N196="nulová",J196,0)</f>
        <v>0</v>
      </c>
      <c r="BJ196" s="15" t="s">
        <v>130</v>
      </c>
      <c r="BK196" s="185">
        <f>ROUND(I196*H196,2)</f>
        <v>0</v>
      </c>
      <c r="BL196" s="15" t="s">
        <v>144</v>
      </c>
      <c r="BM196" s="184" t="s">
        <v>650</v>
      </c>
    </row>
    <row r="197" spans="1:65" s="2" customFormat="1" ht="16.5" customHeight="1">
      <c r="A197" s="30"/>
      <c r="B197" s="171"/>
      <c r="C197" s="172" t="s">
        <v>651</v>
      </c>
      <c r="D197" s="172" t="s">
        <v>140</v>
      </c>
      <c r="E197" s="173" t="s">
        <v>645</v>
      </c>
      <c r="F197" s="174" t="s">
        <v>646</v>
      </c>
      <c r="G197" s="175" t="s">
        <v>155</v>
      </c>
      <c r="H197" s="176">
        <v>1</v>
      </c>
      <c r="I197" s="177"/>
      <c r="J197" s="178">
        <f>ROUND(I197*H197,2)</f>
        <v>0</v>
      </c>
      <c r="K197" s="179"/>
      <c r="L197" s="31"/>
      <c r="M197" s="180" t="s">
        <v>1</v>
      </c>
      <c r="N197" s="181" t="s">
        <v>46</v>
      </c>
      <c r="O197" s="56"/>
      <c r="P197" s="182">
        <f>O197*H197</f>
        <v>0</v>
      </c>
      <c r="Q197" s="182">
        <v>9E-05</v>
      </c>
      <c r="R197" s="182">
        <f>Q197*H197</f>
        <v>9E-05</v>
      </c>
      <c r="S197" s="182">
        <v>0.00858</v>
      </c>
      <c r="T197" s="183">
        <f>S197*H197</f>
        <v>0.00858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184" t="s">
        <v>144</v>
      </c>
      <c r="AT197" s="184" t="s">
        <v>140</v>
      </c>
      <c r="AU197" s="184" t="s">
        <v>145</v>
      </c>
      <c r="AY197" s="15" t="s">
        <v>131</v>
      </c>
      <c r="BE197" s="185">
        <f>IF(N197="základní",J197,0)</f>
        <v>0</v>
      </c>
      <c r="BF197" s="185">
        <f>IF(N197="snížená",J197,0)</f>
        <v>0</v>
      </c>
      <c r="BG197" s="185">
        <f>IF(N197="zákl. přenesená",J197,0)</f>
        <v>0</v>
      </c>
      <c r="BH197" s="185">
        <f>IF(N197="sníž. přenesená",J197,0)</f>
        <v>0</v>
      </c>
      <c r="BI197" s="185">
        <f>IF(N197="nulová",J197,0)</f>
        <v>0</v>
      </c>
      <c r="BJ197" s="15" t="s">
        <v>130</v>
      </c>
      <c r="BK197" s="185">
        <f>ROUND(I197*H197,2)</f>
        <v>0</v>
      </c>
      <c r="BL197" s="15" t="s">
        <v>144</v>
      </c>
      <c r="BM197" s="184" t="s">
        <v>652</v>
      </c>
    </row>
    <row r="198" spans="2:63" s="12" customFormat="1" ht="20.85" customHeight="1">
      <c r="B198" s="149"/>
      <c r="D198" s="150" t="s">
        <v>77</v>
      </c>
      <c r="E198" s="159" t="s">
        <v>273</v>
      </c>
      <c r="F198" s="159" t="s">
        <v>274</v>
      </c>
      <c r="I198" s="152"/>
      <c r="J198" s="160">
        <f>BK198</f>
        <v>0</v>
      </c>
      <c r="L198" s="149"/>
      <c r="M198" s="153"/>
      <c r="N198" s="154"/>
      <c r="O198" s="154"/>
      <c r="P198" s="155">
        <f>P199</f>
        <v>0</v>
      </c>
      <c r="Q198" s="154"/>
      <c r="R198" s="155">
        <f>R199</f>
        <v>0.0026999999999999997</v>
      </c>
      <c r="S198" s="154"/>
      <c r="T198" s="156">
        <f>T199</f>
        <v>0.00858</v>
      </c>
      <c r="AR198" s="150" t="s">
        <v>130</v>
      </c>
      <c r="AT198" s="157" t="s">
        <v>77</v>
      </c>
      <c r="AU198" s="157" t="s">
        <v>130</v>
      </c>
      <c r="AY198" s="150" t="s">
        <v>131</v>
      </c>
      <c r="BK198" s="158">
        <f>BK199</f>
        <v>0</v>
      </c>
    </row>
    <row r="199" spans="2:63" s="13" customFormat="1" ht="20.85" customHeight="1">
      <c r="B199" s="161"/>
      <c r="D199" s="162" t="s">
        <v>77</v>
      </c>
      <c r="E199" s="162" t="s">
        <v>635</v>
      </c>
      <c r="F199" s="162" t="s">
        <v>506</v>
      </c>
      <c r="I199" s="163"/>
      <c r="J199" s="164">
        <f>BK199</f>
        <v>0</v>
      </c>
      <c r="L199" s="161"/>
      <c r="M199" s="165"/>
      <c r="N199" s="166"/>
      <c r="O199" s="166"/>
      <c r="P199" s="167">
        <f>SUM(P200:P201)</f>
        <v>0</v>
      </c>
      <c r="Q199" s="166"/>
      <c r="R199" s="167">
        <f>SUM(R200:R201)</f>
        <v>0.0026999999999999997</v>
      </c>
      <c r="S199" s="166"/>
      <c r="T199" s="168">
        <f>SUM(T200:T201)</f>
        <v>0.00858</v>
      </c>
      <c r="AR199" s="162" t="s">
        <v>130</v>
      </c>
      <c r="AT199" s="169" t="s">
        <v>77</v>
      </c>
      <c r="AU199" s="169" t="s">
        <v>138</v>
      </c>
      <c r="AY199" s="162" t="s">
        <v>131</v>
      </c>
      <c r="BK199" s="170">
        <f>SUM(BK200:BK201)</f>
        <v>0</v>
      </c>
    </row>
    <row r="200" spans="1:65" s="2" customFormat="1" ht="21.75" customHeight="1">
      <c r="A200" s="30"/>
      <c r="B200" s="171"/>
      <c r="C200" s="172" t="s">
        <v>249</v>
      </c>
      <c r="D200" s="172" t="s">
        <v>140</v>
      </c>
      <c r="E200" s="173" t="s">
        <v>636</v>
      </c>
      <c r="F200" s="174" t="s">
        <v>637</v>
      </c>
      <c r="G200" s="175" t="s">
        <v>638</v>
      </c>
      <c r="H200" s="176">
        <v>1</v>
      </c>
      <c r="I200" s="177"/>
      <c r="J200" s="178">
        <f>ROUND(I200*H200,2)</f>
        <v>0</v>
      </c>
      <c r="K200" s="179"/>
      <c r="L200" s="31"/>
      <c r="M200" s="180" t="s">
        <v>1</v>
      </c>
      <c r="N200" s="181" t="s">
        <v>46</v>
      </c>
      <c r="O200" s="56"/>
      <c r="P200" s="182">
        <f>O200*H200</f>
        <v>0</v>
      </c>
      <c r="Q200" s="182">
        <v>0.00261</v>
      </c>
      <c r="R200" s="182">
        <f>Q200*H200</f>
        <v>0.00261</v>
      </c>
      <c r="S200" s="182">
        <v>0</v>
      </c>
      <c r="T200" s="183">
        <f>S200*H200</f>
        <v>0</v>
      </c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R200" s="184" t="s">
        <v>144</v>
      </c>
      <c r="AT200" s="184" t="s">
        <v>140</v>
      </c>
      <c r="AU200" s="184" t="s">
        <v>145</v>
      </c>
      <c r="AY200" s="15" t="s">
        <v>131</v>
      </c>
      <c r="BE200" s="185">
        <f>IF(N200="základní",J200,0)</f>
        <v>0</v>
      </c>
      <c r="BF200" s="185">
        <f>IF(N200="snížená",J200,0)</f>
        <v>0</v>
      </c>
      <c r="BG200" s="185">
        <f>IF(N200="zákl. přenesená",J200,0)</f>
        <v>0</v>
      </c>
      <c r="BH200" s="185">
        <f>IF(N200="sníž. přenesená",J200,0)</f>
        <v>0</v>
      </c>
      <c r="BI200" s="185">
        <f>IF(N200="nulová",J200,0)</f>
        <v>0</v>
      </c>
      <c r="BJ200" s="15" t="s">
        <v>130</v>
      </c>
      <c r="BK200" s="185">
        <f>ROUND(I200*H200,2)</f>
        <v>0</v>
      </c>
      <c r="BL200" s="15" t="s">
        <v>144</v>
      </c>
      <c r="BM200" s="184" t="s">
        <v>653</v>
      </c>
    </row>
    <row r="201" spans="1:65" s="2" customFormat="1" ht="16.5" customHeight="1">
      <c r="A201" s="30"/>
      <c r="B201" s="171"/>
      <c r="C201" s="172" t="s">
        <v>654</v>
      </c>
      <c r="D201" s="172" t="s">
        <v>140</v>
      </c>
      <c r="E201" s="173" t="s">
        <v>645</v>
      </c>
      <c r="F201" s="174" t="s">
        <v>646</v>
      </c>
      <c r="G201" s="175" t="s">
        <v>155</v>
      </c>
      <c r="H201" s="176">
        <v>1</v>
      </c>
      <c r="I201" s="177"/>
      <c r="J201" s="178">
        <f>ROUND(I201*H201,2)</f>
        <v>0</v>
      </c>
      <c r="K201" s="179"/>
      <c r="L201" s="31"/>
      <c r="M201" s="180" t="s">
        <v>1</v>
      </c>
      <c r="N201" s="181" t="s">
        <v>46</v>
      </c>
      <c r="O201" s="56"/>
      <c r="P201" s="182">
        <f>O201*H201</f>
        <v>0</v>
      </c>
      <c r="Q201" s="182">
        <v>9E-05</v>
      </c>
      <c r="R201" s="182">
        <f>Q201*H201</f>
        <v>9E-05</v>
      </c>
      <c r="S201" s="182">
        <v>0.00858</v>
      </c>
      <c r="T201" s="183">
        <f>S201*H201</f>
        <v>0.00858</v>
      </c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R201" s="184" t="s">
        <v>144</v>
      </c>
      <c r="AT201" s="184" t="s">
        <v>140</v>
      </c>
      <c r="AU201" s="184" t="s">
        <v>145</v>
      </c>
      <c r="AY201" s="15" t="s">
        <v>131</v>
      </c>
      <c r="BE201" s="185">
        <f>IF(N201="základní",J201,0)</f>
        <v>0</v>
      </c>
      <c r="BF201" s="185">
        <f>IF(N201="snížená",J201,0)</f>
        <v>0</v>
      </c>
      <c r="BG201" s="185">
        <f>IF(N201="zákl. přenesená",J201,0)</f>
        <v>0</v>
      </c>
      <c r="BH201" s="185">
        <f>IF(N201="sníž. přenesená",J201,0)</f>
        <v>0</v>
      </c>
      <c r="BI201" s="185">
        <f>IF(N201="nulová",J201,0)</f>
        <v>0</v>
      </c>
      <c r="BJ201" s="15" t="s">
        <v>130</v>
      </c>
      <c r="BK201" s="185">
        <f>ROUND(I201*H201,2)</f>
        <v>0</v>
      </c>
      <c r="BL201" s="15" t="s">
        <v>144</v>
      </c>
      <c r="BM201" s="184" t="s">
        <v>655</v>
      </c>
    </row>
    <row r="202" spans="2:63" s="12" customFormat="1" ht="22.9" customHeight="1">
      <c r="B202" s="149"/>
      <c r="D202" s="150" t="s">
        <v>77</v>
      </c>
      <c r="E202" s="159" t="s">
        <v>311</v>
      </c>
      <c r="F202" s="159" t="s">
        <v>312</v>
      </c>
      <c r="I202" s="152"/>
      <c r="J202" s="160">
        <f>BK202</f>
        <v>0</v>
      </c>
      <c r="L202" s="149"/>
      <c r="M202" s="153"/>
      <c r="N202" s="154"/>
      <c r="O202" s="154"/>
      <c r="P202" s="155">
        <f>P203+P237+P274</f>
        <v>0</v>
      </c>
      <c r="Q202" s="154"/>
      <c r="R202" s="155">
        <f>R203+R237+R274</f>
        <v>0.56062</v>
      </c>
      <c r="S202" s="154"/>
      <c r="T202" s="156">
        <f>T203+T237+T274</f>
        <v>0.06006</v>
      </c>
      <c r="AR202" s="150" t="s">
        <v>130</v>
      </c>
      <c r="AT202" s="157" t="s">
        <v>77</v>
      </c>
      <c r="AU202" s="157" t="s">
        <v>21</v>
      </c>
      <c r="AY202" s="150" t="s">
        <v>131</v>
      </c>
      <c r="BK202" s="158">
        <f>BK203+BK237+BK274</f>
        <v>0</v>
      </c>
    </row>
    <row r="203" spans="2:63" s="12" customFormat="1" ht="20.85" customHeight="1">
      <c r="B203" s="149"/>
      <c r="D203" s="150" t="s">
        <v>77</v>
      </c>
      <c r="E203" s="159" t="s">
        <v>313</v>
      </c>
      <c r="F203" s="159" t="s">
        <v>656</v>
      </c>
      <c r="I203" s="152"/>
      <c r="J203" s="160">
        <f>BK203</f>
        <v>0</v>
      </c>
      <c r="L203" s="149"/>
      <c r="M203" s="153"/>
      <c r="N203" s="154"/>
      <c r="O203" s="154"/>
      <c r="P203" s="155">
        <f>P204+P211+P223+P232</f>
        <v>0</v>
      </c>
      <c r="Q203" s="154"/>
      <c r="R203" s="155">
        <f>R204+R211+R223+R232</f>
        <v>0.27504999999999996</v>
      </c>
      <c r="S203" s="154"/>
      <c r="T203" s="156">
        <f>T204+T211+T223+T232</f>
        <v>0.025740000000000002</v>
      </c>
      <c r="AR203" s="150" t="s">
        <v>130</v>
      </c>
      <c r="AT203" s="157" t="s">
        <v>77</v>
      </c>
      <c r="AU203" s="157" t="s">
        <v>130</v>
      </c>
      <c r="AY203" s="150" t="s">
        <v>131</v>
      </c>
      <c r="BK203" s="158">
        <f>BK204+BK211+BK223+BK232</f>
        <v>0</v>
      </c>
    </row>
    <row r="204" spans="2:63" s="13" customFormat="1" ht="20.85" customHeight="1">
      <c r="B204" s="161"/>
      <c r="D204" s="162" t="s">
        <v>77</v>
      </c>
      <c r="E204" s="162" t="s">
        <v>523</v>
      </c>
      <c r="F204" s="162" t="s">
        <v>524</v>
      </c>
      <c r="I204" s="163"/>
      <c r="J204" s="164">
        <f>BK204</f>
        <v>0</v>
      </c>
      <c r="L204" s="161"/>
      <c r="M204" s="165"/>
      <c r="N204" s="166"/>
      <c r="O204" s="166"/>
      <c r="P204" s="167">
        <f>SUM(P205:P210)</f>
        <v>0</v>
      </c>
      <c r="Q204" s="166"/>
      <c r="R204" s="167">
        <f>SUM(R205:R210)</f>
        <v>0.0292</v>
      </c>
      <c r="S204" s="166"/>
      <c r="T204" s="168">
        <f>SUM(T205:T210)</f>
        <v>0</v>
      </c>
      <c r="AR204" s="162" t="s">
        <v>130</v>
      </c>
      <c r="AT204" s="169" t="s">
        <v>77</v>
      </c>
      <c r="AU204" s="169" t="s">
        <v>138</v>
      </c>
      <c r="AY204" s="162" t="s">
        <v>131</v>
      </c>
      <c r="BK204" s="170">
        <f>SUM(BK205:BK210)</f>
        <v>0</v>
      </c>
    </row>
    <row r="205" spans="1:65" s="2" customFormat="1" ht="21.75" customHeight="1">
      <c r="A205" s="30"/>
      <c r="B205" s="171"/>
      <c r="C205" s="172" t="s">
        <v>657</v>
      </c>
      <c r="D205" s="172" t="s">
        <v>140</v>
      </c>
      <c r="E205" s="173" t="s">
        <v>525</v>
      </c>
      <c r="F205" s="174" t="s">
        <v>526</v>
      </c>
      <c r="G205" s="175" t="s">
        <v>150</v>
      </c>
      <c r="H205" s="176">
        <v>20</v>
      </c>
      <c r="I205" s="177"/>
      <c r="J205" s="178">
        <f aca="true" t="shared" si="30" ref="J205:J210">ROUND(I205*H205,2)</f>
        <v>0</v>
      </c>
      <c r="K205" s="179"/>
      <c r="L205" s="31"/>
      <c r="M205" s="180" t="s">
        <v>1</v>
      </c>
      <c r="N205" s="181" t="s">
        <v>46</v>
      </c>
      <c r="O205" s="56"/>
      <c r="P205" s="182">
        <f aca="true" t="shared" si="31" ref="P205:P210">O205*H205</f>
        <v>0</v>
      </c>
      <c r="Q205" s="182">
        <v>0.00046</v>
      </c>
      <c r="R205" s="182">
        <f aca="true" t="shared" si="32" ref="R205:R210">Q205*H205</f>
        <v>0.0092</v>
      </c>
      <c r="S205" s="182">
        <v>0</v>
      </c>
      <c r="T205" s="183">
        <f aca="true" t="shared" si="33" ref="T205:T210">S205*H205</f>
        <v>0</v>
      </c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R205" s="184" t="s">
        <v>144</v>
      </c>
      <c r="AT205" s="184" t="s">
        <v>140</v>
      </c>
      <c r="AU205" s="184" t="s">
        <v>145</v>
      </c>
      <c r="AY205" s="15" t="s">
        <v>131</v>
      </c>
      <c r="BE205" s="185">
        <f aca="true" t="shared" si="34" ref="BE205:BE210">IF(N205="základní",J205,0)</f>
        <v>0</v>
      </c>
      <c r="BF205" s="185">
        <f aca="true" t="shared" si="35" ref="BF205:BF210">IF(N205="snížená",J205,0)</f>
        <v>0</v>
      </c>
      <c r="BG205" s="185">
        <f aca="true" t="shared" si="36" ref="BG205:BG210">IF(N205="zákl. přenesená",J205,0)</f>
        <v>0</v>
      </c>
      <c r="BH205" s="185">
        <f aca="true" t="shared" si="37" ref="BH205:BH210">IF(N205="sníž. přenesená",J205,0)</f>
        <v>0</v>
      </c>
      <c r="BI205" s="185">
        <f aca="true" t="shared" si="38" ref="BI205:BI210">IF(N205="nulová",J205,0)</f>
        <v>0</v>
      </c>
      <c r="BJ205" s="15" t="s">
        <v>130</v>
      </c>
      <c r="BK205" s="185">
        <f aca="true" t="shared" si="39" ref="BK205:BK210">ROUND(I205*H205,2)</f>
        <v>0</v>
      </c>
      <c r="BL205" s="15" t="s">
        <v>144</v>
      </c>
      <c r="BM205" s="184" t="s">
        <v>658</v>
      </c>
    </row>
    <row r="206" spans="1:65" s="2" customFormat="1" ht="21.75" customHeight="1">
      <c r="A206" s="30"/>
      <c r="B206" s="171"/>
      <c r="C206" s="172" t="s">
        <v>659</v>
      </c>
      <c r="D206" s="172" t="s">
        <v>140</v>
      </c>
      <c r="E206" s="173" t="s">
        <v>528</v>
      </c>
      <c r="F206" s="174" t="s">
        <v>529</v>
      </c>
      <c r="G206" s="175" t="s">
        <v>150</v>
      </c>
      <c r="H206" s="176">
        <v>14</v>
      </c>
      <c r="I206" s="177"/>
      <c r="J206" s="178">
        <f t="shared" si="30"/>
        <v>0</v>
      </c>
      <c r="K206" s="179"/>
      <c r="L206" s="31"/>
      <c r="M206" s="180" t="s">
        <v>1</v>
      </c>
      <c r="N206" s="181" t="s">
        <v>46</v>
      </c>
      <c r="O206" s="56"/>
      <c r="P206" s="182">
        <f t="shared" si="31"/>
        <v>0</v>
      </c>
      <c r="Q206" s="182">
        <v>0.00057</v>
      </c>
      <c r="R206" s="182">
        <f t="shared" si="32"/>
        <v>0.00798</v>
      </c>
      <c r="S206" s="182">
        <v>0</v>
      </c>
      <c r="T206" s="183">
        <f t="shared" si="33"/>
        <v>0</v>
      </c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R206" s="184" t="s">
        <v>144</v>
      </c>
      <c r="AT206" s="184" t="s">
        <v>140</v>
      </c>
      <c r="AU206" s="184" t="s">
        <v>145</v>
      </c>
      <c r="AY206" s="15" t="s">
        <v>131</v>
      </c>
      <c r="BE206" s="185">
        <f t="shared" si="34"/>
        <v>0</v>
      </c>
      <c r="BF206" s="185">
        <f t="shared" si="35"/>
        <v>0</v>
      </c>
      <c r="BG206" s="185">
        <f t="shared" si="36"/>
        <v>0</v>
      </c>
      <c r="BH206" s="185">
        <f t="shared" si="37"/>
        <v>0</v>
      </c>
      <c r="BI206" s="185">
        <f t="shared" si="38"/>
        <v>0</v>
      </c>
      <c r="BJ206" s="15" t="s">
        <v>130</v>
      </c>
      <c r="BK206" s="185">
        <f t="shared" si="39"/>
        <v>0</v>
      </c>
      <c r="BL206" s="15" t="s">
        <v>144</v>
      </c>
      <c r="BM206" s="184" t="s">
        <v>660</v>
      </c>
    </row>
    <row r="207" spans="1:65" s="2" customFormat="1" ht="21.75" customHeight="1">
      <c r="A207" s="30"/>
      <c r="B207" s="171"/>
      <c r="C207" s="172" t="s">
        <v>661</v>
      </c>
      <c r="D207" s="172" t="s">
        <v>140</v>
      </c>
      <c r="E207" s="173" t="s">
        <v>531</v>
      </c>
      <c r="F207" s="174" t="s">
        <v>532</v>
      </c>
      <c r="G207" s="175" t="s">
        <v>150</v>
      </c>
      <c r="H207" s="176">
        <v>17</v>
      </c>
      <c r="I207" s="177"/>
      <c r="J207" s="178">
        <f t="shared" si="30"/>
        <v>0</v>
      </c>
      <c r="K207" s="179"/>
      <c r="L207" s="31"/>
      <c r="M207" s="180" t="s">
        <v>1</v>
      </c>
      <c r="N207" s="181" t="s">
        <v>46</v>
      </c>
      <c r="O207" s="56"/>
      <c r="P207" s="182">
        <f t="shared" si="31"/>
        <v>0</v>
      </c>
      <c r="Q207" s="182">
        <v>0.0007</v>
      </c>
      <c r="R207" s="182">
        <f t="shared" si="32"/>
        <v>0.011899999999999999</v>
      </c>
      <c r="S207" s="182">
        <v>0</v>
      </c>
      <c r="T207" s="183">
        <f t="shared" si="33"/>
        <v>0</v>
      </c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R207" s="184" t="s">
        <v>144</v>
      </c>
      <c r="AT207" s="184" t="s">
        <v>140</v>
      </c>
      <c r="AU207" s="184" t="s">
        <v>145</v>
      </c>
      <c r="AY207" s="15" t="s">
        <v>131</v>
      </c>
      <c r="BE207" s="185">
        <f t="shared" si="34"/>
        <v>0</v>
      </c>
      <c r="BF207" s="185">
        <f t="shared" si="35"/>
        <v>0</v>
      </c>
      <c r="BG207" s="185">
        <f t="shared" si="36"/>
        <v>0</v>
      </c>
      <c r="BH207" s="185">
        <f t="shared" si="37"/>
        <v>0</v>
      </c>
      <c r="BI207" s="185">
        <f t="shared" si="38"/>
        <v>0</v>
      </c>
      <c r="BJ207" s="15" t="s">
        <v>130</v>
      </c>
      <c r="BK207" s="185">
        <f t="shared" si="39"/>
        <v>0</v>
      </c>
      <c r="BL207" s="15" t="s">
        <v>144</v>
      </c>
      <c r="BM207" s="184" t="s">
        <v>662</v>
      </c>
    </row>
    <row r="208" spans="1:65" s="2" customFormat="1" ht="21.75" customHeight="1">
      <c r="A208" s="30"/>
      <c r="B208" s="171"/>
      <c r="C208" s="172" t="s">
        <v>663</v>
      </c>
      <c r="D208" s="172" t="s">
        <v>140</v>
      </c>
      <c r="E208" s="173" t="s">
        <v>534</v>
      </c>
      <c r="F208" s="174" t="s">
        <v>535</v>
      </c>
      <c r="G208" s="175" t="s">
        <v>167</v>
      </c>
      <c r="H208" s="176">
        <v>12</v>
      </c>
      <c r="I208" s="177"/>
      <c r="J208" s="178">
        <f t="shared" si="30"/>
        <v>0</v>
      </c>
      <c r="K208" s="179"/>
      <c r="L208" s="31"/>
      <c r="M208" s="180" t="s">
        <v>1</v>
      </c>
      <c r="N208" s="181" t="s">
        <v>46</v>
      </c>
      <c r="O208" s="56"/>
      <c r="P208" s="182">
        <f t="shared" si="31"/>
        <v>0</v>
      </c>
      <c r="Q208" s="182">
        <v>1E-05</v>
      </c>
      <c r="R208" s="182">
        <f t="shared" si="32"/>
        <v>0.00012000000000000002</v>
      </c>
      <c r="S208" s="182">
        <v>0</v>
      </c>
      <c r="T208" s="183">
        <f t="shared" si="33"/>
        <v>0</v>
      </c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R208" s="184" t="s">
        <v>144</v>
      </c>
      <c r="AT208" s="184" t="s">
        <v>140</v>
      </c>
      <c r="AU208" s="184" t="s">
        <v>145</v>
      </c>
      <c r="AY208" s="15" t="s">
        <v>131</v>
      </c>
      <c r="BE208" s="185">
        <f t="shared" si="34"/>
        <v>0</v>
      </c>
      <c r="BF208" s="185">
        <f t="shared" si="35"/>
        <v>0</v>
      </c>
      <c r="BG208" s="185">
        <f t="shared" si="36"/>
        <v>0</v>
      </c>
      <c r="BH208" s="185">
        <f t="shared" si="37"/>
        <v>0</v>
      </c>
      <c r="BI208" s="185">
        <f t="shared" si="38"/>
        <v>0</v>
      </c>
      <c r="BJ208" s="15" t="s">
        <v>130</v>
      </c>
      <c r="BK208" s="185">
        <f t="shared" si="39"/>
        <v>0</v>
      </c>
      <c r="BL208" s="15" t="s">
        <v>144</v>
      </c>
      <c r="BM208" s="184" t="s">
        <v>664</v>
      </c>
    </row>
    <row r="209" spans="1:65" s="2" customFormat="1" ht="16.5" customHeight="1">
      <c r="A209" s="30"/>
      <c r="B209" s="171"/>
      <c r="C209" s="172" t="s">
        <v>665</v>
      </c>
      <c r="D209" s="172" t="s">
        <v>140</v>
      </c>
      <c r="E209" s="173" t="s">
        <v>188</v>
      </c>
      <c r="F209" s="174" t="s">
        <v>189</v>
      </c>
      <c r="G209" s="175" t="s">
        <v>150</v>
      </c>
      <c r="H209" s="176">
        <v>51</v>
      </c>
      <c r="I209" s="177"/>
      <c r="J209" s="178">
        <f t="shared" si="30"/>
        <v>0</v>
      </c>
      <c r="K209" s="179"/>
      <c r="L209" s="31"/>
      <c r="M209" s="180" t="s">
        <v>1</v>
      </c>
      <c r="N209" s="181" t="s">
        <v>46</v>
      </c>
      <c r="O209" s="56"/>
      <c r="P209" s="182">
        <f t="shared" si="31"/>
        <v>0</v>
      </c>
      <c r="Q209" s="182">
        <v>0</v>
      </c>
      <c r="R209" s="182">
        <f t="shared" si="32"/>
        <v>0</v>
      </c>
      <c r="S209" s="182">
        <v>0</v>
      </c>
      <c r="T209" s="183">
        <f t="shared" si="33"/>
        <v>0</v>
      </c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R209" s="184" t="s">
        <v>144</v>
      </c>
      <c r="AT209" s="184" t="s">
        <v>140</v>
      </c>
      <c r="AU209" s="184" t="s">
        <v>145</v>
      </c>
      <c r="AY209" s="15" t="s">
        <v>131</v>
      </c>
      <c r="BE209" s="185">
        <f t="shared" si="34"/>
        <v>0</v>
      </c>
      <c r="BF209" s="185">
        <f t="shared" si="35"/>
        <v>0</v>
      </c>
      <c r="BG209" s="185">
        <f t="shared" si="36"/>
        <v>0</v>
      </c>
      <c r="BH209" s="185">
        <f t="shared" si="37"/>
        <v>0</v>
      </c>
      <c r="BI209" s="185">
        <f t="shared" si="38"/>
        <v>0</v>
      </c>
      <c r="BJ209" s="15" t="s">
        <v>130</v>
      </c>
      <c r="BK209" s="185">
        <f t="shared" si="39"/>
        <v>0</v>
      </c>
      <c r="BL209" s="15" t="s">
        <v>144</v>
      </c>
      <c r="BM209" s="184" t="s">
        <v>666</v>
      </c>
    </row>
    <row r="210" spans="1:65" s="2" customFormat="1" ht="21.75" customHeight="1">
      <c r="A210" s="30"/>
      <c r="B210" s="171"/>
      <c r="C210" s="172" t="s">
        <v>667</v>
      </c>
      <c r="D210" s="172" t="s">
        <v>140</v>
      </c>
      <c r="E210" s="173" t="s">
        <v>539</v>
      </c>
      <c r="F210" s="174" t="s">
        <v>540</v>
      </c>
      <c r="G210" s="175" t="s">
        <v>214</v>
      </c>
      <c r="H210" s="176">
        <v>0.029</v>
      </c>
      <c r="I210" s="177"/>
      <c r="J210" s="178">
        <f t="shared" si="30"/>
        <v>0</v>
      </c>
      <c r="K210" s="179"/>
      <c r="L210" s="31"/>
      <c r="M210" s="180" t="s">
        <v>1</v>
      </c>
      <c r="N210" s="181" t="s">
        <v>46</v>
      </c>
      <c r="O210" s="56"/>
      <c r="P210" s="182">
        <f t="shared" si="31"/>
        <v>0</v>
      </c>
      <c r="Q210" s="182">
        <v>0</v>
      </c>
      <c r="R210" s="182">
        <f t="shared" si="32"/>
        <v>0</v>
      </c>
      <c r="S210" s="182">
        <v>0</v>
      </c>
      <c r="T210" s="183">
        <f t="shared" si="33"/>
        <v>0</v>
      </c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R210" s="184" t="s">
        <v>144</v>
      </c>
      <c r="AT210" s="184" t="s">
        <v>140</v>
      </c>
      <c r="AU210" s="184" t="s">
        <v>145</v>
      </c>
      <c r="AY210" s="15" t="s">
        <v>131</v>
      </c>
      <c r="BE210" s="185">
        <f t="shared" si="34"/>
        <v>0</v>
      </c>
      <c r="BF210" s="185">
        <f t="shared" si="35"/>
        <v>0</v>
      </c>
      <c r="BG210" s="185">
        <f t="shared" si="36"/>
        <v>0</v>
      </c>
      <c r="BH210" s="185">
        <f t="shared" si="37"/>
        <v>0</v>
      </c>
      <c r="BI210" s="185">
        <f t="shared" si="38"/>
        <v>0</v>
      </c>
      <c r="BJ210" s="15" t="s">
        <v>130</v>
      </c>
      <c r="BK210" s="185">
        <f t="shared" si="39"/>
        <v>0</v>
      </c>
      <c r="BL210" s="15" t="s">
        <v>144</v>
      </c>
      <c r="BM210" s="184" t="s">
        <v>668</v>
      </c>
    </row>
    <row r="211" spans="2:63" s="13" customFormat="1" ht="20.85" customHeight="1">
      <c r="B211" s="161"/>
      <c r="D211" s="162" t="s">
        <v>77</v>
      </c>
      <c r="E211" s="162" t="s">
        <v>542</v>
      </c>
      <c r="F211" s="162" t="s">
        <v>543</v>
      </c>
      <c r="I211" s="163"/>
      <c r="J211" s="164">
        <f>BK211</f>
        <v>0</v>
      </c>
      <c r="L211" s="161"/>
      <c r="M211" s="165"/>
      <c r="N211" s="166"/>
      <c r="O211" s="166"/>
      <c r="P211" s="167">
        <f>SUM(P212:P222)</f>
        <v>0</v>
      </c>
      <c r="Q211" s="166"/>
      <c r="R211" s="167">
        <f>SUM(R212:R222)</f>
        <v>0.008409999999999999</v>
      </c>
      <c r="S211" s="166"/>
      <c r="T211" s="168">
        <f>SUM(T212:T222)</f>
        <v>0</v>
      </c>
      <c r="AR211" s="162" t="s">
        <v>130</v>
      </c>
      <c r="AT211" s="169" t="s">
        <v>77</v>
      </c>
      <c r="AU211" s="169" t="s">
        <v>138</v>
      </c>
      <c r="AY211" s="162" t="s">
        <v>131</v>
      </c>
      <c r="BK211" s="170">
        <f>SUM(BK212:BK222)</f>
        <v>0</v>
      </c>
    </row>
    <row r="212" spans="1:65" s="2" customFormat="1" ht="16.5" customHeight="1">
      <c r="A212" s="30"/>
      <c r="B212" s="171"/>
      <c r="C212" s="172" t="s">
        <v>669</v>
      </c>
      <c r="D212" s="172" t="s">
        <v>140</v>
      </c>
      <c r="E212" s="173" t="s">
        <v>545</v>
      </c>
      <c r="F212" s="174" t="s">
        <v>546</v>
      </c>
      <c r="G212" s="175" t="s">
        <v>167</v>
      </c>
      <c r="H212" s="176">
        <v>4</v>
      </c>
      <c r="I212" s="177"/>
      <c r="J212" s="178">
        <f aca="true" t="shared" si="40" ref="J212:J222">ROUND(I212*H212,2)</f>
        <v>0</v>
      </c>
      <c r="K212" s="179"/>
      <c r="L212" s="31"/>
      <c r="M212" s="180" t="s">
        <v>1</v>
      </c>
      <c r="N212" s="181" t="s">
        <v>46</v>
      </c>
      <c r="O212" s="56"/>
      <c r="P212" s="182">
        <f aca="true" t="shared" si="41" ref="P212:P222">O212*H212</f>
        <v>0</v>
      </c>
      <c r="Q212" s="182">
        <v>0.0001</v>
      </c>
      <c r="R212" s="182">
        <f aca="true" t="shared" si="42" ref="R212:R222">Q212*H212</f>
        <v>0.0004</v>
      </c>
      <c r="S212" s="182">
        <v>0</v>
      </c>
      <c r="T212" s="183">
        <f aca="true" t="shared" si="43" ref="T212:T222">S212*H212</f>
        <v>0</v>
      </c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R212" s="184" t="s">
        <v>144</v>
      </c>
      <c r="AT212" s="184" t="s">
        <v>140</v>
      </c>
      <c r="AU212" s="184" t="s">
        <v>145</v>
      </c>
      <c r="AY212" s="15" t="s">
        <v>131</v>
      </c>
      <c r="BE212" s="185">
        <f aca="true" t="shared" si="44" ref="BE212:BE222">IF(N212="základní",J212,0)</f>
        <v>0</v>
      </c>
      <c r="BF212" s="185">
        <f aca="true" t="shared" si="45" ref="BF212:BF222">IF(N212="snížená",J212,0)</f>
        <v>0</v>
      </c>
      <c r="BG212" s="185">
        <f aca="true" t="shared" si="46" ref="BG212:BG222">IF(N212="zákl. přenesená",J212,0)</f>
        <v>0</v>
      </c>
      <c r="BH212" s="185">
        <f aca="true" t="shared" si="47" ref="BH212:BH222">IF(N212="sníž. přenesená",J212,0)</f>
        <v>0</v>
      </c>
      <c r="BI212" s="185">
        <f aca="true" t="shared" si="48" ref="BI212:BI222">IF(N212="nulová",J212,0)</f>
        <v>0</v>
      </c>
      <c r="BJ212" s="15" t="s">
        <v>130</v>
      </c>
      <c r="BK212" s="185">
        <f aca="true" t="shared" si="49" ref="BK212:BK222">ROUND(I212*H212,2)</f>
        <v>0</v>
      </c>
      <c r="BL212" s="15" t="s">
        <v>144</v>
      </c>
      <c r="BM212" s="184" t="s">
        <v>670</v>
      </c>
    </row>
    <row r="213" spans="1:65" s="2" customFormat="1" ht="16.5" customHeight="1">
      <c r="A213" s="30"/>
      <c r="B213" s="171"/>
      <c r="C213" s="186" t="s">
        <v>671</v>
      </c>
      <c r="D213" s="186" t="s">
        <v>164</v>
      </c>
      <c r="E213" s="187" t="s">
        <v>549</v>
      </c>
      <c r="F213" s="188" t="s">
        <v>550</v>
      </c>
      <c r="G213" s="189" t="s">
        <v>167</v>
      </c>
      <c r="H213" s="190">
        <v>1</v>
      </c>
      <c r="I213" s="191"/>
      <c r="J213" s="192">
        <f t="shared" si="40"/>
        <v>0</v>
      </c>
      <c r="K213" s="193"/>
      <c r="L213" s="194"/>
      <c r="M213" s="195" t="s">
        <v>1</v>
      </c>
      <c r="N213" s="196" t="s">
        <v>46</v>
      </c>
      <c r="O213" s="56"/>
      <c r="P213" s="182">
        <f t="shared" si="41"/>
        <v>0</v>
      </c>
      <c r="Q213" s="182">
        <v>0.0003</v>
      </c>
      <c r="R213" s="182">
        <f t="shared" si="42"/>
        <v>0.0003</v>
      </c>
      <c r="S213" s="182">
        <v>0</v>
      </c>
      <c r="T213" s="183">
        <f t="shared" si="43"/>
        <v>0</v>
      </c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R213" s="184" t="s">
        <v>168</v>
      </c>
      <c r="AT213" s="184" t="s">
        <v>164</v>
      </c>
      <c r="AU213" s="184" t="s">
        <v>145</v>
      </c>
      <c r="AY213" s="15" t="s">
        <v>131</v>
      </c>
      <c r="BE213" s="185">
        <f t="shared" si="44"/>
        <v>0</v>
      </c>
      <c r="BF213" s="185">
        <f t="shared" si="45"/>
        <v>0</v>
      </c>
      <c r="BG213" s="185">
        <f t="shared" si="46"/>
        <v>0</v>
      </c>
      <c r="BH213" s="185">
        <f t="shared" si="47"/>
        <v>0</v>
      </c>
      <c r="BI213" s="185">
        <f t="shared" si="48"/>
        <v>0</v>
      </c>
      <c r="BJ213" s="15" t="s">
        <v>130</v>
      </c>
      <c r="BK213" s="185">
        <f t="shared" si="49"/>
        <v>0</v>
      </c>
      <c r="BL213" s="15" t="s">
        <v>144</v>
      </c>
      <c r="BM213" s="184" t="s">
        <v>672</v>
      </c>
    </row>
    <row r="214" spans="1:65" s="2" customFormat="1" ht="16.5" customHeight="1">
      <c r="A214" s="30"/>
      <c r="B214" s="171"/>
      <c r="C214" s="186" t="s">
        <v>673</v>
      </c>
      <c r="D214" s="186" t="s">
        <v>164</v>
      </c>
      <c r="E214" s="187" t="s">
        <v>553</v>
      </c>
      <c r="F214" s="188" t="s">
        <v>554</v>
      </c>
      <c r="G214" s="189" t="s">
        <v>167</v>
      </c>
      <c r="H214" s="190">
        <v>3</v>
      </c>
      <c r="I214" s="191"/>
      <c r="J214" s="192">
        <f t="shared" si="40"/>
        <v>0</v>
      </c>
      <c r="K214" s="193"/>
      <c r="L214" s="194"/>
      <c r="M214" s="195" t="s">
        <v>1</v>
      </c>
      <c r="N214" s="196" t="s">
        <v>46</v>
      </c>
      <c r="O214" s="56"/>
      <c r="P214" s="182">
        <f t="shared" si="41"/>
        <v>0</v>
      </c>
      <c r="Q214" s="182">
        <v>0.00032</v>
      </c>
      <c r="R214" s="182">
        <f t="shared" si="42"/>
        <v>0.0009600000000000001</v>
      </c>
      <c r="S214" s="182">
        <v>0</v>
      </c>
      <c r="T214" s="183">
        <f t="shared" si="43"/>
        <v>0</v>
      </c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R214" s="184" t="s">
        <v>168</v>
      </c>
      <c r="AT214" s="184" t="s">
        <v>164</v>
      </c>
      <c r="AU214" s="184" t="s">
        <v>145</v>
      </c>
      <c r="AY214" s="15" t="s">
        <v>131</v>
      </c>
      <c r="BE214" s="185">
        <f t="shared" si="44"/>
        <v>0</v>
      </c>
      <c r="BF214" s="185">
        <f t="shared" si="45"/>
        <v>0</v>
      </c>
      <c r="BG214" s="185">
        <f t="shared" si="46"/>
        <v>0</v>
      </c>
      <c r="BH214" s="185">
        <f t="shared" si="47"/>
        <v>0</v>
      </c>
      <c r="BI214" s="185">
        <f t="shared" si="48"/>
        <v>0</v>
      </c>
      <c r="BJ214" s="15" t="s">
        <v>130</v>
      </c>
      <c r="BK214" s="185">
        <f t="shared" si="49"/>
        <v>0</v>
      </c>
      <c r="BL214" s="15" t="s">
        <v>144</v>
      </c>
      <c r="BM214" s="184" t="s">
        <v>674</v>
      </c>
    </row>
    <row r="215" spans="1:65" s="2" customFormat="1" ht="16.5" customHeight="1">
      <c r="A215" s="30"/>
      <c r="B215" s="171"/>
      <c r="C215" s="172" t="s">
        <v>675</v>
      </c>
      <c r="D215" s="172" t="s">
        <v>140</v>
      </c>
      <c r="E215" s="173" t="s">
        <v>556</v>
      </c>
      <c r="F215" s="174" t="s">
        <v>557</v>
      </c>
      <c r="G215" s="175" t="s">
        <v>167</v>
      </c>
      <c r="H215" s="176">
        <v>2</v>
      </c>
      <c r="I215" s="177"/>
      <c r="J215" s="178">
        <f t="shared" si="40"/>
        <v>0</v>
      </c>
      <c r="K215" s="179"/>
      <c r="L215" s="31"/>
      <c r="M215" s="180" t="s">
        <v>1</v>
      </c>
      <c r="N215" s="181" t="s">
        <v>46</v>
      </c>
      <c r="O215" s="56"/>
      <c r="P215" s="182">
        <f t="shared" si="41"/>
        <v>0</v>
      </c>
      <c r="Q215" s="182">
        <v>3E-05</v>
      </c>
      <c r="R215" s="182">
        <f t="shared" si="42"/>
        <v>6E-05</v>
      </c>
      <c r="S215" s="182">
        <v>0</v>
      </c>
      <c r="T215" s="183">
        <f t="shared" si="43"/>
        <v>0</v>
      </c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R215" s="184" t="s">
        <v>144</v>
      </c>
      <c r="AT215" s="184" t="s">
        <v>140</v>
      </c>
      <c r="AU215" s="184" t="s">
        <v>145</v>
      </c>
      <c r="AY215" s="15" t="s">
        <v>131</v>
      </c>
      <c r="BE215" s="185">
        <f t="shared" si="44"/>
        <v>0</v>
      </c>
      <c r="BF215" s="185">
        <f t="shared" si="45"/>
        <v>0</v>
      </c>
      <c r="BG215" s="185">
        <f t="shared" si="46"/>
        <v>0</v>
      </c>
      <c r="BH215" s="185">
        <f t="shared" si="47"/>
        <v>0</v>
      </c>
      <c r="BI215" s="185">
        <f t="shared" si="48"/>
        <v>0</v>
      </c>
      <c r="BJ215" s="15" t="s">
        <v>130</v>
      </c>
      <c r="BK215" s="185">
        <f t="shared" si="49"/>
        <v>0</v>
      </c>
      <c r="BL215" s="15" t="s">
        <v>144</v>
      </c>
      <c r="BM215" s="184" t="s">
        <v>676</v>
      </c>
    </row>
    <row r="216" spans="1:65" s="2" customFormat="1" ht="21.75" customHeight="1">
      <c r="A216" s="30"/>
      <c r="B216" s="171"/>
      <c r="C216" s="186" t="s">
        <v>677</v>
      </c>
      <c r="D216" s="186" t="s">
        <v>164</v>
      </c>
      <c r="E216" s="187" t="s">
        <v>560</v>
      </c>
      <c r="F216" s="188" t="s">
        <v>561</v>
      </c>
      <c r="G216" s="189" t="s">
        <v>167</v>
      </c>
      <c r="H216" s="190">
        <v>2</v>
      </c>
      <c r="I216" s="191"/>
      <c r="J216" s="192">
        <f t="shared" si="40"/>
        <v>0</v>
      </c>
      <c r="K216" s="193"/>
      <c r="L216" s="194"/>
      <c r="M216" s="195" t="s">
        <v>1</v>
      </c>
      <c r="N216" s="196" t="s">
        <v>46</v>
      </c>
      <c r="O216" s="56"/>
      <c r="P216" s="182">
        <f t="shared" si="41"/>
        <v>0</v>
      </c>
      <c r="Q216" s="182">
        <v>0.00019</v>
      </c>
      <c r="R216" s="182">
        <f t="shared" si="42"/>
        <v>0.00038</v>
      </c>
      <c r="S216" s="182">
        <v>0</v>
      </c>
      <c r="T216" s="183">
        <f t="shared" si="43"/>
        <v>0</v>
      </c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R216" s="184" t="s">
        <v>168</v>
      </c>
      <c r="AT216" s="184" t="s">
        <v>164</v>
      </c>
      <c r="AU216" s="184" t="s">
        <v>145</v>
      </c>
      <c r="AY216" s="15" t="s">
        <v>131</v>
      </c>
      <c r="BE216" s="185">
        <f t="shared" si="44"/>
        <v>0</v>
      </c>
      <c r="BF216" s="185">
        <f t="shared" si="45"/>
        <v>0</v>
      </c>
      <c r="BG216" s="185">
        <f t="shared" si="46"/>
        <v>0</v>
      </c>
      <c r="BH216" s="185">
        <f t="shared" si="47"/>
        <v>0</v>
      </c>
      <c r="BI216" s="185">
        <f t="shared" si="48"/>
        <v>0</v>
      </c>
      <c r="BJ216" s="15" t="s">
        <v>130</v>
      </c>
      <c r="BK216" s="185">
        <f t="shared" si="49"/>
        <v>0</v>
      </c>
      <c r="BL216" s="15" t="s">
        <v>144</v>
      </c>
      <c r="BM216" s="184" t="s">
        <v>678</v>
      </c>
    </row>
    <row r="217" spans="1:65" s="2" customFormat="1" ht="21.75" customHeight="1">
      <c r="A217" s="30"/>
      <c r="B217" s="171"/>
      <c r="C217" s="172" t="s">
        <v>679</v>
      </c>
      <c r="D217" s="172" t="s">
        <v>140</v>
      </c>
      <c r="E217" s="173" t="s">
        <v>564</v>
      </c>
      <c r="F217" s="174" t="s">
        <v>565</v>
      </c>
      <c r="G217" s="175" t="s">
        <v>167</v>
      </c>
      <c r="H217" s="176">
        <v>5</v>
      </c>
      <c r="I217" s="177"/>
      <c r="J217" s="178">
        <f t="shared" si="40"/>
        <v>0</v>
      </c>
      <c r="K217" s="179"/>
      <c r="L217" s="31"/>
      <c r="M217" s="180" t="s">
        <v>1</v>
      </c>
      <c r="N217" s="181" t="s">
        <v>46</v>
      </c>
      <c r="O217" s="56"/>
      <c r="P217" s="182">
        <f t="shared" si="41"/>
        <v>0</v>
      </c>
      <c r="Q217" s="182">
        <v>0.00086</v>
      </c>
      <c r="R217" s="182">
        <f t="shared" si="42"/>
        <v>0.0043</v>
      </c>
      <c r="S217" s="182">
        <v>0</v>
      </c>
      <c r="T217" s="183">
        <f t="shared" si="43"/>
        <v>0</v>
      </c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R217" s="184" t="s">
        <v>144</v>
      </c>
      <c r="AT217" s="184" t="s">
        <v>140</v>
      </c>
      <c r="AU217" s="184" t="s">
        <v>145</v>
      </c>
      <c r="AY217" s="15" t="s">
        <v>131</v>
      </c>
      <c r="BE217" s="185">
        <f t="shared" si="44"/>
        <v>0</v>
      </c>
      <c r="BF217" s="185">
        <f t="shared" si="45"/>
        <v>0</v>
      </c>
      <c r="BG217" s="185">
        <f t="shared" si="46"/>
        <v>0</v>
      </c>
      <c r="BH217" s="185">
        <f t="shared" si="47"/>
        <v>0</v>
      </c>
      <c r="BI217" s="185">
        <f t="shared" si="48"/>
        <v>0</v>
      </c>
      <c r="BJ217" s="15" t="s">
        <v>130</v>
      </c>
      <c r="BK217" s="185">
        <f t="shared" si="49"/>
        <v>0</v>
      </c>
      <c r="BL217" s="15" t="s">
        <v>144</v>
      </c>
      <c r="BM217" s="184" t="s">
        <v>680</v>
      </c>
    </row>
    <row r="218" spans="1:65" s="2" customFormat="1" ht="21.75" customHeight="1">
      <c r="A218" s="30"/>
      <c r="B218" s="171"/>
      <c r="C218" s="172" t="s">
        <v>681</v>
      </c>
      <c r="D218" s="172" t="s">
        <v>140</v>
      </c>
      <c r="E218" s="173" t="s">
        <v>568</v>
      </c>
      <c r="F218" s="174" t="s">
        <v>569</v>
      </c>
      <c r="G218" s="175" t="s">
        <v>167</v>
      </c>
      <c r="H218" s="176">
        <v>1</v>
      </c>
      <c r="I218" s="177"/>
      <c r="J218" s="178">
        <f t="shared" si="40"/>
        <v>0</v>
      </c>
      <c r="K218" s="179"/>
      <c r="L218" s="31"/>
      <c r="M218" s="180" t="s">
        <v>1</v>
      </c>
      <c r="N218" s="181" t="s">
        <v>46</v>
      </c>
      <c r="O218" s="56"/>
      <c r="P218" s="182">
        <f t="shared" si="41"/>
        <v>0</v>
      </c>
      <c r="Q218" s="182">
        <v>0.00029</v>
      </c>
      <c r="R218" s="182">
        <f t="shared" si="42"/>
        <v>0.00029</v>
      </c>
      <c r="S218" s="182">
        <v>0</v>
      </c>
      <c r="T218" s="183">
        <f t="shared" si="43"/>
        <v>0</v>
      </c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R218" s="184" t="s">
        <v>144</v>
      </c>
      <c r="AT218" s="184" t="s">
        <v>140</v>
      </c>
      <c r="AU218" s="184" t="s">
        <v>145</v>
      </c>
      <c r="AY218" s="15" t="s">
        <v>131</v>
      </c>
      <c r="BE218" s="185">
        <f t="shared" si="44"/>
        <v>0</v>
      </c>
      <c r="BF218" s="185">
        <f t="shared" si="45"/>
        <v>0</v>
      </c>
      <c r="BG218" s="185">
        <f t="shared" si="46"/>
        <v>0</v>
      </c>
      <c r="BH218" s="185">
        <f t="shared" si="47"/>
        <v>0</v>
      </c>
      <c r="BI218" s="185">
        <f t="shared" si="48"/>
        <v>0</v>
      </c>
      <c r="BJ218" s="15" t="s">
        <v>130</v>
      </c>
      <c r="BK218" s="185">
        <f t="shared" si="49"/>
        <v>0</v>
      </c>
      <c r="BL218" s="15" t="s">
        <v>144</v>
      </c>
      <c r="BM218" s="184" t="s">
        <v>682</v>
      </c>
    </row>
    <row r="219" spans="1:65" s="2" customFormat="1" ht="21.75" customHeight="1">
      <c r="A219" s="30"/>
      <c r="B219" s="171"/>
      <c r="C219" s="172" t="s">
        <v>683</v>
      </c>
      <c r="D219" s="172" t="s">
        <v>140</v>
      </c>
      <c r="E219" s="173" t="s">
        <v>572</v>
      </c>
      <c r="F219" s="174" t="s">
        <v>573</v>
      </c>
      <c r="G219" s="175" t="s">
        <v>167</v>
      </c>
      <c r="H219" s="176">
        <v>1</v>
      </c>
      <c r="I219" s="177"/>
      <c r="J219" s="178">
        <f t="shared" si="40"/>
        <v>0</v>
      </c>
      <c r="K219" s="179"/>
      <c r="L219" s="31"/>
      <c r="M219" s="180" t="s">
        <v>1</v>
      </c>
      <c r="N219" s="181" t="s">
        <v>46</v>
      </c>
      <c r="O219" s="56"/>
      <c r="P219" s="182">
        <f t="shared" si="41"/>
        <v>0</v>
      </c>
      <c r="Q219" s="182">
        <v>0.00028</v>
      </c>
      <c r="R219" s="182">
        <f t="shared" si="42"/>
        <v>0.00028</v>
      </c>
      <c r="S219" s="182">
        <v>0</v>
      </c>
      <c r="T219" s="183">
        <f t="shared" si="43"/>
        <v>0</v>
      </c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R219" s="184" t="s">
        <v>144</v>
      </c>
      <c r="AT219" s="184" t="s">
        <v>140</v>
      </c>
      <c r="AU219" s="184" t="s">
        <v>145</v>
      </c>
      <c r="AY219" s="15" t="s">
        <v>131</v>
      </c>
      <c r="BE219" s="185">
        <f t="shared" si="44"/>
        <v>0</v>
      </c>
      <c r="BF219" s="185">
        <f t="shared" si="45"/>
        <v>0</v>
      </c>
      <c r="BG219" s="185">
        <f t="shared" si="46"/>
        <v>0</v>
      </c>
      <c r="BH219" s="185">
        <f t="shared" si="47"/>
        <v>0</v>
      </c>
      <c r="BI219" s="185">
        <f t="shared" si="48"/>
        <v>0</v>
      </c>
      <c r="BJ219" s="15" t="s">
        <v>130</v>
      </c>
      <c r="BK219" s="185">
        <f t="shared" si="49"/>
        <v>0</v>
      </c>
      <c r="BL219" s="15" t="s">
        <v>144</v>
      </c>
      <c r="BM219" s="184" t="s">
        <v>684</v>
      </c>
    </row>
    <row r="220" spans="1:65" s="2" customFormat="1" ht="16.5" customHeight="1">
      <c r="A220" s="30"/>
      <c r="B220" s="171"/>
      <c r="C220" s="186" t="s">
        <v>685</v>
      </c>
      <c r="D220" s="186" t="s">
        <v>164</v>
      </c>
      <c r="E220" s="187" t="s">
        <v>576</v>
      </c>
      <c r="F220" s="188" t="s">
        <v>577</v>
      </c>
      <c r="G220" s="189" t="s">
        <v>167</v>
      </c>
      <c r="H220" s="190">
        <v>12</v>
      </c>
      <c r="I220" s="191"/>
      <c r="J220" s="192">
        <f t="shared" si="40"/>
        <v>0</v>
      </c>
      <c r="K220" s="193"/>
      <c r="L220" s="194"/>
      <c r="M220" s="195" t="s">
        <v>1</v>
      </c>
      <c r="N220" s="196" t="s">
        <v>46</v>
      </c>
      <c r="O220" s="56"/>
      <c r="P220" s="182">
        <f t="shared" si="41"/>
        <v>0</v>
      </c>
      <c r="Q220" s="182">
        <v>5E-05</v>
      </c>
      <c r="R220" s="182">
        <f t="shared" si="42"/>
        <v>0.0006000000000000001</v>
      </c>
      <c r="S220" s="182">
        <v>0</v>
      </c>
      <c r="T220" s="183">
        <f t="shared" si="43"/>
        <v>0</v>
      </c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R220" s="184" t="s">
        <v>168</v>
      </c>
      <c r="AT220" s="184" t="s">
        <v>164</v>
      </c>
      <c r="AU220" s="184" t="s">
        <v>145</v>
      </c>
      <c r="AY220" s="15" t="s">
        <v>131</v>
      </c>
      <c r="BE220" s="185">
        <f t="shared" si="44"/>
        <v>0</v>
      </c>
      <c r="BF220" s="185">
        <f t="shared" si="45"/>
        <v>0</v>
      </c>
      <c r="BG220" s="185">
        <f t="shared" si="46"/>
        <v>0</v>
      </c>
      <c r="BH220" s="185">
        <f t="shared" si="47"/>
        <v>0</v>
      </c>
      <c r="BI220" s="185">
        <f t="shared" si="48"/>
        <v>0</v>
      </c>
      <c r="BJ220" s="15" t="s">
        <v>130</v>
      </c>
      <c r="BK220" s="185">
        <f t="shared" si="49"/>
        <v>0</v>
      </c>
      <c r="BL220" s="15" t="s">
        <v>144</v>
      </c>
      <c r="BM220" s="184" t="s">
        <v>686</v>
      </c>
    </row>
    <row r="221" spans="1:65" s="2" customFormat="1" ht="21.75" customHeight="1">
      <c r="A221" s="30"/>
      <c r="B221" s="171"/>
      <c r="C221" s="172" t="s">
        <v>687</v>
      </c>
      <c r="D221" s="172" t="s">
        <v>140</v>
      </c>
      <c r="E221" s="173" t="s">
        <v>580</v>
      </c>
      <c r="F221" s="174" t="s">
        <v>581</v>
      </c>
      <c r="G221" s="175" t="s">
        <v>167</v>
      </c>
      <c r="H221" s="176">
        <v>6</v>
      </c>
      <c r="I221" s="177"/>
      <c r="J221" s="178">
        <f t="shared" si="40"/>
        <v>0</v>
      </c>
      <c r="K221" s="179"/>
      <c r="L221" s="31"/>
      <c r="M221" s="180" t="s">
        <v>1</v>
      </c>
      <c r="N221" s="181" t="s">
        <v>46</v>
      </c>
      <c r="O221" s="56"/>
      <c r="P221" s="182">
        <f t="shared" si="41"/>
        <v>0</v>
      </c>
      <c r="Q221" s="182">
        <v>0.00014</v>
      </c>
      <c r="R221" s="182">
        <f t="shared" si="42"/>
        <v>0.0008399999999999999</v>
      </c>
      <c r="S221" s="182">
        <v>0</v>
      </c>
      <c r="T221" s="183">
        <f t="shared" si="43"/>
        <v>0</v>
      </c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R221" s="184" t="s">
        <v>144</v>
      </c>
      <c r="AT221" s="184" t="s">
        <v>140</v>
      </c>
      <c r="AU221" s="184" t="s">
        <v>145</v>
      </c>
      <c r="AY221" s="15" t="s">
        <v>131</v>
      </c>
      <c r="BE221" s="185">
        <f t="shared" si="44"/>
        <v>0</v>
      </c>
      <c r="BF221" s="185">
        <f t="shared" si="45"/>
        <v>0</v>
      </c>
      <c r="BG221" s="185">
        <f t="shared" si="46"/>
        <v>0</v>
      </c>
      <c r="BH221" s="185">
        <f t="shared" si="47"/>
        <v>0</v>
      </c>
      <c r="BI221" s="185">
        <f t="shared" si="48"/>
        <v>0</v>
      </c>
      <c r="BJ221" s="15" t="s">
        <v>130</v>
      </c>
      <c r="BK221" s="185">
        <f t="shared" si="49"/>
        <v>0</v>
      </c>
      <c r="BL221" s="15" t="s">
        <v>144</v>
      </c>
      <c r="BM221" s="184" t="s">
        <v>688</v>
      </c>
    </row>
    <row r="222" spans="1:65" s="2" customFormat="1" ht="21.75" customHeight="1">
      <c r="A222" s="30"/>
      <c r="B222" s="171"/>
      <c r="C222" s="172" t="s">
        <v>689</v>
      </c>
      <c r="D222" s="172" t="s">
        <v>140</v>
      </c>
      <c r="E222" s="173" t="s">
        <v>584</v>
      </c>
      <c r="F222" s="174" t="s">
        <v>585</v>
      </c>
      <c r="G222" s="175" t="s">
        <v>214</v>
      </c>
      <c r="H222" s="176">
        <v>0.008</v>
      </c>
      <c r="I222" s="177"/>
      <c r="J222" s="178">
        <f t="shared" si="40"/>
        <v>0</v>
      </c>
      <c r="K222" s="179"/>
      <c r="L222" s="31"/>
      <c r="M222" s="180" t="s">
        <v>1</v>
      </c>
      <c r="N222" s="181" t="s">
        <v>46</v>
      </c>
      <c r="O222" s="56"/>
      <c r="P222" s="182">
        <f t="shared" si="41"/>
        <v>0</v>
      </c>
      <c r="Q222" s="182">
        <v>0</v>
      </c>
      <c r="R222" s="182">
        <f t="shared" si="42"/>
        <v>0</v>
      </c>
      <c r="S222" s="182">
        <v>0</v>
      </c>
      <c r="T222" s="183">
        <f t="shared" si="43"/>
        <v>0</v>
      </c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R222" s="184" t="s">
        <v>144</v>
      </c>
      <c r="AT222" s="184" t="s">
        <v>140</v>
      </c>
      <c r="AU222" s="184" t="s">
        <v>145</v>
      </c>
      <c r="AY222" s="15" t="s">
        <v>131</v>
      </c>
      <c r="BE222" s="185">
        <f t="shared" si="44"/>
        <v>0</v>
      </c>
      <c r="BF222" s="185">
        <f t="shared" si="45"/>
        <v>0</v>
      </c>
      <c r="BG222" s="185">
        <f t="shared" si="46"/>
        <v>0</v>
      </c>
      <c r="BH222" s="185">
        <f t="shared" si="47"/>
        <v>0</v>
      </c>
      <c r="BI222" s="185">
        <f t="shared" si="48"/>
        <v>0</v>
      </c>
      <c r="BJ222" s="15" t="s">
        <v>130</v>
      </c>
      <c r="BK222" s="185">
        <f t="shared" si="49"/>
        <v>0</v>
      </c>
      <c r="BL222" s="15" t="s">
        <v>144</v>
      </c>
      <c r="BM222" s="184" t="s">
        <v>690</v>
      </c>
    </row>
    <row r="223" spans="2:63" s="13" customFormat="1" ht="20.85" customHeight="1">
      <c r="B223" s="161"/>
      <c r="D223" s="162" t="s">
        <v>77</v>
      </c>
      <c r="E223" s="162" t="s">
        <v>587</v>
      </c>
      <c r="F223" s="162" t="s">
        <v>588</v>
      </c>
      <c r="I223" s="163"/>
      <c r="J223" s="164">
        <f>BK223</f>
        <v>0</v>
      </c>
      <c r="L223" s="161"/>
      <c r="M223" s="165"/>
      <c r="N223" s="166"/>
      <c r="O223" s="166"/>
      <c r="P223" s="167">
        <f>SUM(P224:P231)</f>
        <v>0</v>
      </c>
      <c r="Q223" s="166"/>
      <c r="R223" s="167">
        <f>SUM(R224:R231)</f>
        <v>0.23456</v>
      </c>
      <c r="S223" s="166"/>
      <c r="T223" s="168">
        <f>SUM(T224:T231)</f>
        <v>0</v>
      </c>
      <c r="AR223" s="162" t="s">
        <v>130</v>
      </c>
      <c r="AT223" s="169" t="s">
        <v>77</v>
      </c>
      <c r="AU223" s="169" t="s">
        <v>138</v>
      </c>
      <c r="AY223" s="162" t="s">
        <v>131</v>
      </c>
      <c r="BK223" s="170">
        <f>SUM(BK224:BK231)</f>
        <v>0</v>
      </c>
    </row>
    <row r="224" spans="1:65" s="2" customFormat="1" ht="21.75" customHeight="1">
      <c r="A224" s="30"/>
      <c r="B224" s="171"/>
      <c r="C224" s="172" t="s">
        <v>173</v>
      </c>
      <c r="D224" s="172" t="s">
        <v>140</v>
      </c>
      <c r="E224" s="173" t="s">
        <v>590</v>
      </c>
      <c r="F224" s="174" t="s">
        <v>591</v>
      </c>
      <c r="G224" s="175" t="s">
        <v>167</v>
      </c>
      <c r="H224" s="176">
        <v>3</v>
      </c>
      <c r="I224" s="177"/>
      <c r="J224" s="178">
        <f aca="true" t="shared" si="50" ref="J224:J231">ROUND(I224*H224,2)</f>
        <v>0</v>
      </c>
      <c r="K224" s="179"/>
      <c r="L224" s="31"/>
      <c r="M224" s="180" t="s">
        <v>1</v>
      </c>
      <c r="N224" s="181" t="s">
        <v>46</v>
      </c>
      <c r="O224" s="56"/>
      <c r="P224" s="182">
        <f aca="true" t="shared" si="51" ref="P224:P231">O224*H224</f>
        <v>0</v>
      </c>
      <c r="Q224" s="182">
        <v>0</v>
      </c>
      <c r="R224" s="182">
        <f aca="true" t="shared" si="52" ref="R224:R231">Q224*H224</f>
        <v>0</v>
      </c>
      <c r="S224" s="182">
        <v>0</v>
      </c>
      <c r="T224" s="183">
        <f aca="true" t="shared" si="53" ref="T224:T231">S224*H224</f>
        <v>0</v>
      </c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R224" s="184" t="s">
        <v>144</v>
      </c>
      <c r="AT224" s="184" t="s">
        <v>140</v>
      </c>
      <c r="AU224" s="184" t="s">
        <v>145</v>
      </c>
      <c r="AY224" s="15" t="s">
        <v>131</v>
      </c>
      <c r="BE224" s="185">
        <f aca="true" t="shared" si="54" ref="BE224:BE231">IF(N224="základní",J224,0)</f>
        <v>0</v>
      </c>
      <c r="BF224" s="185">
        <f aca="true" t="shared" si="55" ref="BF224:BF231">IF(N224="snížená",J224,0)</f>
        <v>0</v>
      </c>
      <c r="BG224" s="185">
        <f aca="true" t="shared" si="56" ref="BG224:BG231">IF(N224="zákl. přenesená",J224,0)</f>
        <v>0</v>
      </c>
      <c r="BH224" s="185">
        <f aca="true" t="shared" si="57" ref="BH224:BH231">IF(N224="sníž. přenesená",J224,0)</f>
        <v>0</v>
      </c>
      <c r="BI224" s="185">
        <f aca="true" t="shared" si="58" ref="BI224:BI231">IF(N224="nulová",J224,0)</f>
        <v>0</v>
      </c>
      <c r="BJ224" s="15" t="s">
        <v>130</v>
      </c>
      <c r="BK224" s="185">
        <f aca="true" t="shared" si="59" ref="BK224:BK231">ROUND(I224*H224,2)</f>
        <v>0</v>
      </c>
      <c r="BL224" s="15" t="s">
        <v>144</v>
      </c>
      <c r="BM224" s="184" t="s">
        <v>691</v>
      </c>
    </row>
    <row r="225" spans="1:65" s="2" customFormat="1" ht="21.75" customHeight="1">
      <c r="A225" s="30"/>
      <c r="B225" s="171"/>
      <c r="C225" s="172" t="s">
        <v>692</v>
      </c>
      <c r="D225" s="172" t="s">
        <v>140</v>
      </c>
      <c r="E225" s="173" t="s">
        <v>598</v>
      </c>
      <c r="F225" s="174" t="s">
        <v>599</v>
      </c>
      <c r="G225" s="175" t="s">
        <v>167</v>
      </c>
      <c r="H225" s="176">
        <v>2</v>
      </c>
      <c r="I225" s="177"/>
      <c r="J225" s="178">
        <f t="shared" si="50"/>
        <v>0</v>
      </c>
      <c r="K225" s="179"/>
      <c r="L225" s="31"/>
      <c r="M225" s="180" t="s">
        <v>1</v>
      </c>
      <c r="N225" s="181" t="s">
        <v>46</v>
      </c>
      <c r="O225" s="56"/>
      <c r="P225" s="182">
        <f t="shared" si="51"/>
        <v>0</v>
      </c>
      <c r="Q225" s="182">
        <v>0</v>
      </c>
      <c r="R225" s="182">
        <f t="shared" si="52"/>
        <v>0</v>
      </c>
      <c r="S225" s="182">
        <v>0</v>
      </c>
      <c r="T225" s="183">
        <f t="shared" si="53"/>
        <v>0</v>
      </c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R225" s="184" t="s">
        <v>144</v>
      </c>
      <c r="AT225" s="184" t="s">
        <v>140</v>
      </c>
      <c r="AU225" s="184" t="s">
        <v>145</v>
      </c>
      <c r="AY225" s="15" t="s">
        <v>131</v>
      </c>
      <c r="BE225" s="185">
        <f t="shared" si="54"/>
        <v>0</v>
      </c>
      <c r="BF225" s="185">
        <f t="shared" si="55"/>
        <v>0</v>
      </c>
      <c r="BG225" s="185">
        <f t="shared" si="56"/>
        <v>0</v>
      </c>
      <c r="BH225" s="185">
        <f t="shared" si="57"/>
        <v>0</v>
      </c>
      <c r="BI225" s="185">
        <f t="shared" si="58"/>
        <v>0</v>
      </c>
      <c r="BJ225" s="15" t="s">
        <v>130</v>
      </c>
      <c r="BK225" s="185">
        <f t="shared" si="59"/>
        <v>0</v>
      </c>
      <c r="BL225" s="15" t="s">
        <v>144</v>
      </c>
      <c r="BM225" s="184" t="s">
        <v>693</v>
      </c>
    </row>
    <row r="226" spans="1:65" s="2" customFormat="1" ht="21.75" customHeight="1">
      <c r="A226" s="30"/>
      <c r="B226" s="171"/>
      <c r="C226" s="186" t="s">
        <v>694</v>
      </c>
      <c r="D226" s="186" t="s">
        <v>164</v>
      </c>
      <c r="E226" s="187" t="s">
        <v>613</v>
      </c>
      <c r="F226" s="188" t="s">
        <v>614</v>
      </c>
      <c r="G226" s="189" t="s">
        <v>167</v>
      </c>
      <c r="H226" s="190">
        <v>1</v>
      </c>
      <c r="I226" s="191"/>
      <c r="J226" s="192">
        <f t="shared" si="50"/>
        <v>0</v>
      </c>
      <c r="K226" s="193"/>
      <c r="L226" s="194"/>
      <c r="M226" s="195" t="s">
        <v>1</v>
      </c>
      <c r="N226" s="196" t="s">
        <v>46</v>
      </c>
      <c r="O226" s="56"/>
      <c r="P226" s="182">
        <f t="shared" si="51"/>
        <v>0</v>
      </c>
      <c r="Q226" s="182">
        <v>0.03234</v>
      </c>
      <c r="R226" s="182">
        <f t="shared" si="52"/>
        <v>0.03234</v>
      </c>
      <c r="S226" s="182">
        <v>0</v>
      </c>
      <c r="T226" s="183">
        <f t="shared" si="53"/>
        <v>0</v>
      </c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R226" s="184" t="s">
        <v>168</v>
      </c>
      <c r="AT226" s="184" t="s">
        <v>164</v>
      </c>
      <c r="AU226" s="184" t="s">
        <v>145</v>
      </c>
      <c r="AY226" s="15" t="s">
        <v>131</v>
      </c>
      <c r="BE226" s="185">
        <f t="shared" si="54"/>
        <v>0</v>
      </c>
      <c r="BF226" s="185">
        <f t="shared" si="55"/>
        <v>0</v>
      </c>
      <c r="BG226" s="185">
        <f t="shared" si="56"/>
        <v>0</v>
      </c>
      <c r="BH226" s="185">
        <f t="shared" si="57"/>
        <v>0</v>
      </c>
      <c r="BI226" s="185">
        <f t="shared" si="58"/>
        <v>0</v>
      </c>
      <c r="BJ226" s="15" t="s">
        <v>130</v>
      </c>
      <c r="BK226" s="185">
        <f t="shared" si="59"/>
        <v>0</v>
      </c>
      <c r="BL226" s="15" t="s">
        <v>144</v>
      </c>
      <c r="BM226" s="184" t="s">
        <v>695</v>
      </c>
    </row>
    <row r="227" spans="1:65" s="2" customFormat="1" ht="21.75" customHeight="1">
      <c r="A227" s="30"/>
      <c r="B227" s="171"/>
      <c r="C227" s="186" t="s">
        <v>696</v>
      </c>
      <c r="D227" s="186" t="s">
        <v>164</v>
      </c>
      <c r="E227" s="187" t="s">
        <v>697</v>
      </c>
      <c r="F227" s="188" t="s">
        <v>698</v>
      </c>
      <c r="G227" s="189" t="s">
        <v>167</v>
      </c>
      <c r="H227" s="190">
        <v>2</v>
      </c>
      <c r="I227" s="191"/>
      <c r="J227" s="192">
        <f t="shared" si="50"/>
        <v>0</v>
      </c>
      <c r="K227" s="193"/>
      <c r="L227" s="194"/>
      <c r="M227" s="195" t="s">
        <v>1</v>
      </c>
      <c r="N227" s="196" t="s">
        <v>46</v>
      </c>
      <c r="O227" s="56"/>
      <c r="P227" s="182">
        <f t="shared" si="51"/>
        <v>0</v>
      </c>
      <c r="Q227" s="182">
        <v>0.0326</v>
      </c>
      <c r="R227" s="182">
        <f t="shared" si="52"/>
        <v>0.0652</v>
      </c>
      <c r="S227" s="182">
        <v>0</v>
      </c>
      <c r="T227" s="183">
        <f t="shared" si="53"/>
        <v>0</v>
      </c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R227" s="184" t="s">
        <v>168</v>
      </c>
      <c r="AT227" s="184" t="s">
        <v>164</v>
      </c>
      <c r="AU227" s="184" t="s">
        <v>145</v>
      </c>
      <c r="AY227" s="15" t="s">
        <v>131</v>
      </c>
      <c r="BE227" s="185">
        <f t="shared" si="54"/>
        <v>0</v>
      </c>
      <c r="BF227" s="185">
        <f t="shared" si="55"/>
        <v>0</v>
      </c>
      <c r="BG227" s="185">
        <f t="shared" si="56"/>
        <v>0</v>
      </c>
      <c r="BH227" s="185">
        <f t="shared" si="57"/>
        <v>0</v>
      </c>
      <c r="BI227" s="185">
        <f t="shared" si="58"/>
        <v>0</v>
      </c>
      <c r="BJ227" s="15" t="s">
        <v>130</v>
      </c>
      <c r="BK227" s="185">
        <f t="shared" si="59"/>
        <v>0</v>
      </c>
      <c r="BL227" s="15" t="s">
        <v>144</v>
      </c>
      <c r="BM227" s="184" t="s">
        <v>699</v>
      </c>
    </row>
    <row r="228" spans="1:65" s="2" customFormat="1" ht="21.75" customHeight="1">
      <c r="A228" s="30"/>
      <c r="B228" s="171"/>
      <c r="C228" s="186" t="s">
        <v>700</v>
      </c>
      <c r="D228" s="186" t="s">
        <v>164</v>
      </c>
      <c r="E228" s="187" t="s">
        <v>610</v>
      </c>
      <c r="F228" s="188" t="s">
        <v>611</v>
      </c>
      <c r="G228" s="189" t="s">
        <v>167</v>
      </c>
      <c r="H228" s="190">
        <v>2</v>
      </c>
      <c r="I228" s="191"/>
      <c r="J228" s="192">
        <f t="shared" si="50"/>
        <v>0</v>
      </c>
      <c r="K228" s="193"/>
      <c r="L228" s="194"/>
      <c r="M228" s="195" t="s">
        <v>1</v>
      </c>
      <c r="N228" s="196" t="s">
        <v>46</v>
      </c>
      <c r="O228" s="56"/>
      <c r="P228" s="182">
        <f t="shared" si="51"/>
        <v>0</v>
      </c>
      <c r="Q228" s="182">
        <v>0.05216</v>
      </c>
      <c r="R228" s="182">
        <f t="shared" si="52"/>
        <v>0.10432</v>
      </c>
      <c r="S228" s="182">
        <v>0</v>
      </c>
      <c r="T228" s="183">
        <f t="shared" si="53"/>
        <v>0</v>
      </c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R228" s="184" t="s">
        <v>168</v>
      </c>
      <c r="AT228" s="184" t="s">
        <v>164</v>
      </c>
      <c r="AU228" s="184" t="s">
        <v>145</v>
      </c>
      <c r="AY228" s="15" t="s">
        <v>131</v>
      </c>
      <c r="BE228" s="185">
        <f t="shared" si="54"/>
        <v>0</v>
      </c>
      <c r="BF228" s="185">
        <f t="shared" si="55"/>
        <v>0</v>
      </c>
      <c r="BG228" s="185">
        <f t="shared" si="56"/>
        <v>0</v>
      </c>
      <c r="BH228" s="185">
        <f t="shared" si="57"/>
        <v>0</v>
      </c>
      <c r="BI228" s="185">
        <f t="shared" si="58"/>
        <v>0</v>
      </c>
      <c r="BJ228" s="15" t="s">
        <v>130</v>
      </c>
      <c r="BK228" s="185">
        <f t="shared" si="59"/>
        <v>0</v>
      </c>
      <c r="BL228" s="15" t="s">
        <v>144</v>
      </c>
      <c r="BM228" s="184" t="s">
        <v>701</v>
      </c>
    </row>
    <row r="229" spans="1:65" s="2" customFormat="1" ht="21.75" customHeight="1">
      <c r="A229" s="30"/>
      <c r="B229" s="171"/>
      <c r="C229" s="172" t="s">
        <v>702</v>
      </c>
      <c r="D229" s="172" t="s">
        <v>140</v>
      </c>
      <c r="E229" s="173" t="s">
        <v>617</v>
      </c>
      <c r="F229" s="174" t="s">
        <v>618</v>
      </c>
      <c r="G229" s="175" t="s">
        <v>167</v>
      </c>
      <c r="H229" s="176">
        <v>1</v>
      </c>
      <c r="I229" s="177"/>
      <c r="J229" s="178">
        <f t="shared" si="50"/>
        <v>0</v>
      </c>
      <c r="K229" s="179"/>
      <c r="L229" s="31"/>
      <c r="M229" s="180" t="s">
        <v>1</v>
      </c>
      <c r="N229" s="181" t="s">
        <v>46</v>
      </c>
      <c r="O229" s="56"/>
      <c r="P229" s="182">
        <f t="shared" si="51"/>
        <v>0</v>
      </c>
      <c r="Q229" s="182">
        <v>0</v>
      </c>
      <c r="R229" s="182">
        <f t="shared" si="52"/>
        <v>0</v>
      </c>
      <c r="S229" s="182">
        <v>0</v>
      </c>
      <c r="T229" s="183">
        <f t="shared" si="53"/>
        <v>0</v>
      </c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R229" s="184" t="s">
        <v>144</v>
      </c>
      <c r="AT229" s="184" t="s">
        <v>140</v>
      </c>
      <c r="AU229" s="184" t="s">
        <v>145</v>
      </c>
      <c r="AY229" s="15" t="s">
        <v>131</v>
      </c>
      <c r="BE229" s="185">
        <f t="shared" si="54"/>
        <v>0</v>
      </c>
      <c r="BF229" s="185">
        <f t="shared" si="55"/>
        <v>0</v>
      </c>
      <c r="BG229" s="185">
        <f t="shared" si="56"/>
        <v>0</v>
      </c>
      <c r="BH229" s="185">
        <f t="shared" si="57"/>
        <v>0</v>
      </c>
      <c r="BI229" s="185">
        <f t="shared" si="58"/>
        <v>0</v>
      </c>
      <c r="BJ229" s="15" t="s">
        <v>130</v>
      </c>
      <c r="BK229" s="185">
        <f t="shared" si="59"/>
        <v>0</v>
      </c>
      <c r="BL229" s="15" t="s">
        <v>144</v>
      </c>
      <c r="BM229" s="184" t="s">
        <v>703</v>
      </c>
    </row>
    <row r="230" spans="1:65" s="2" customFormat="1" ht="16.5" customHeight="1">
      <c r="A230" s="30"/>
      <c r="B230" s="171"/>
      <c r="C230" s="186" t="s">
        <v>704</v>
      </c>
      <c r="D230" s="186" t="s">
        <v>164</v>
      </c>
      <c r="E230" s="187" t="s">
        <v>621</v>
      </c>
      <c r="F230" s="188" t="s">
        <v>622</v>
      </c>
      <c r="G230" s="189" t="s">
        <v>167</v>
      </c>
      <c r="H230" s="190">
        <v>1</v>
      </c>
      <c r="I230" s="191"/>
      <c r="J230" s="192">
        <f t="shared" si="50"/>
        <v>0</v>
      </c>
      <c r="K230" s="193"/>
      <c r="L230" s="194"/>
      <c r="M230" s="195" t="s">
        <v>1</v>
      </c>
      <c r="N230" s="196" t="s">
        <v>46</v>
      </c>
      <c r="O230" s="56"/>
      <c r="P230" s="182">
        <f t="shared" si="51"/>
        <v>0</v>
      </c>
      <c r="Q230" s="182">
        <v>0.0327</v>
      </c>
      <c r="R230" s="182">
        <f t="shared" si="52"/>
        <v>0.0327</v>
      </c>
      <c r="S230" s="182">
        <v>0</v>
      </c>
      <c r="T230" s="183">
        <f t="shared" si="53"/>
        <v>0</v>
      </c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R230" s="184" t="s">
        <v>168</v>
      </c>
      <c r="AT230" s="184" t="s">
        <v>164</v>
      </c>
      <c r="AU230" s="184" t="s">
        <v>145</v>
      </c>
      <c r="AY230" s="15" t="s">
        <v>131</v>
      </c>
      <c r="BE230" s="185">
        <f t="shared" si="54"/>
        <v>0</v>
      </c>
      <c r="BF230" s="185">
        <f t="shared" si="55"/>
        <v>0</v>
      </c>
      <c r="BG230" s="185">
        <f t="shared" si="56"/>
        <v>0</v>
      </c>
      <c r="BH230" s="185">
        <f t="shared" si="57"/>
        <v>0</v>
      </c>
      <c r="BI230" s="185">
        <f t="shared" si="58"/>
        <v>0</v>
      </c>
      <c r="BJ230" s="15" t="s">
        <v>130</v>
      </c>
      <c r="BK230" s="185">
        <f t="shared" si="59"/>
        <v>0</v>
      </c>
      <c r="BL230" s="15" t="s">
        <v>144</v>
      </c>
      <c r="BM230" s="184" t="s">
        <v>705</v>
      </c>
    </row>
    <row r="231" spans="1:65" s="2" customFormat="1" ht="21.75" customHeight="1">
      <c r="A231" s="30"/>
      <c r="B231" s="171"/>
      <c r="C231" s="172" t="s">
        <v>706</v>
      </c>
      <c r="D231" s="172" t="s">
        <v>140</v>
      </c>
      <c r="E231" s="173" t="s">
        <v>632</v>
      </c>
      <c r="F231" s="174" t="s">
        <v>633</v>
      </c>
      <c r="G231" s="175" t="s">
        <v>214</v>
      </c>
      <c r="H231" s="176">
        <v>1.196</v>
      </c>
      <c r="I231" s="177"/>
      <c r="J231" s="178">
        <f t="shared" si="50"/>
        <v>0</v>
      </c>
      <c r="K231" s="179"/>
      <c r="L231" s="31"/>
      <c r="M231" s="180" t="s">
        <v>1</v>
      </c>
      <c r="N231" s="181" t="s">
        <v>46</v>
      </c>
      <c r="O231" s="56"/>
      <c r="P231" s="182">
        <f t="shared" si="51"/>
        <v>0</v>
      </c>
      <c r="Q231" s="182">
        <v>0</v>
      </c>
      <c r="R231" s="182">
        <f t="shared" si="52"/>
        <v>0</v>
      </c>
      <c r="S231" s="182">
        <v>0</v>
      </c>
      <c r="T231" s="183">
        <f t="shared" si="53"/>
        <v>0</v>
      </c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R231" s="184" t="s">
        <v>144</v>
      </c>
      <c r="AT231" s="184" t="s">
        <v>140</v>
      </c>
      <c r="AU231" s="184" t="s">
        <v>145</v>
      </c>
      <c r="AY231" s="15" t="s">
        <v>131</v>
      </c>
      <c r="BE231" s="185">
        <f t="shared" si="54"/>
        <v>0</v>
      </c>
      <c r="BF231" s="185">
        <f t="shared" si="55"/>
        <v>0</v>
      </c>
      <c r="BG231" s="185">
        <f t="shared" si="56"/>
        <v>0</v>
      </c>
      <c r="BH231" s="185">
        <f t="shared" si="57"/>
        <v>0</v>
      </c>
      <c r="BI231" s="185">
        <f t="shared" si="58"/>
        <v>0</v>
      </c>
      <c r="BJ231" s="15" t="s">
        <v>130</v>
      </c>
      <c r="BK231" s="185">
        <f t="shared" si="59"/>
        <v>0</v>
      </c>
      <c r="BL231" s="15" t="s">
        <v>144</v>
      </c>
      <c r="BM231" s="184" t="s">
        <v>707</v>
      </c>
    </row>
    <row r="232" spans="2:63" s="13" customFormat="1" ht="20.85" customHeight="1">
      <c r="B232" s="161"/>
      <c r="D232" s="162" t="s">
        <v>77</v>
      </c>
      <c r="E232" s="162" t="s">
        <v>635</v>
      </c>
      <c r="F232" s="162" t="s">
        <v>506</v>
      </c>
      <c r="I232" s="163"/>
      <c r="J232" s="164">
        <f>BK232</f>
        <v>0</v>
      </c>
      <c r="L232" s="161"/>
      <c r="M232" s="165"/>
      <c r="N232" s="166"/>
      <c r="O232" s="166"/>
      <c r="P232" s="167">
        <f>SUM(P233:P236)</f>
        <v>0</v>
      </c>
      <c r="Q232" s="166"/>
      <c r="R232" s="167">
        <f>SUM(R233:R236)</f>
        <v>0.0028799999999999993</v>
      </c>
      <c r="S232" s="166"/>
      <c r="T232" s="168">
        <f>SUM(T233:T236)</f>
        <v>0.025740000000000002</v>
      </c>
      <c r="AR232" s="162" t="s">
        <v>130</v>
      </c>
      <c r="AT232" s="169" t="s">
        <v>77</v>
      </c>
      <c r="AU232" s="169" t="s">
        <v>138</v>
      </c>
      <c r="AY232" s="162" t="s">
        <v>131</v>
      </c>
      <c r="BK232" s="170">
        <f>SUM(BK233:BK236)</f>
        <v>0</v>
      </c>
    </row>
    <row r="233" spans="1:65" s="2" customFormat="1" ht="21.75" customHeight="1">
      <c r="A233" s="30"/>
      <c r="B233" s="171"/>
      <c r="C233" s="172" t="s">
        <v>708</v>
      </c>
      <c r="D233" s="172" t="s">
        <v>140</v>
      </c>
      <c r="E233" s="173" t="s">
        <v>636</v>
      </c>
      <c r="F233" s="174" t="s">
        <v>637</v>
      </c>
      <c r="G233" s="175" t="s">
        <v>638</v>
      </c>
      <c r="H233" s="176">
        <v>1</v>
      </c>
      <c r="I233" s="177"/>
      <c r="J233" s="178">
        <f>ROUND(I233*H233,2)</f>
        <v>0</v>
      </c>
      <c r="K233" s="179"/>
      <c r="L233" s="31"/>
      <c r="M233" s="180" t="s">
        <v>1</v>
      </c>
      <c r="N233" s="181" t="s">
        <v>46</v>
      </c>
      <c r="O233" s="56"/>
      <c r="P233" s="182">
        <f>O233*H233</f>
        <v>0</v>
      </c>
      <c r="Q233" s="182">
        <v>0.00261</v>
      </c>
      <c r="R233" s="182">
        <f>Q233*H233</f>
        <v>0.00261</v>
      </c>
      <c r="S233" s="182">
        <v>0</v>
      </c>
      <c r="T233" s="183">
        <f>S233*H233</f>
        <v>0</v>
      </c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R233" s="184" t="s">
        <v>144</v>
      </c>
      <c r="AT233" s="184" t="s">
        <v>140</v>
      </c>
      <c r="AU233" s="184" t="s">
        <v>145</v>
      </c>
      <c r="AY233" s="15" t="s">
        <v>131</v>
      </c>
      <c r="BE233" s="185">
        <f>IF(N233="základní",J233,0)</f>
        <v>0</v>
      </c>
      <c r="BF233" s="185">
        <f>IF(N233="snížená",J233,0)</f>
        <v>0</v>
      </c>
      <c r="BG233" s="185">
        <f>IF(N233="zákl. přenesená",J233,0)</f>
        <v>0</v>
      </c>
      <c r="BH233" s="185">
        <f>IF(N233="sníž. přenesená",J233,0)</f>
        <v>0</v>
      </c>
      <c r="BI233" s="185">
        <f>IF(N233="nulová",J233,0)</f>
        <v>0</v>
      </c>
      <c r="BJ233" s="15" t="s">
        <v>130</v>
      </c>
      <c r="BK233" s="185">
        <f>ROUND(I233*H233,2)</f>
        <v>0</v>
      </c>
      <c r="BL233" s="15" t="s">
        <v>144</v>
      </c>
      <c r="BM233" s="184" t="s">
        <v>709</v>
      </c>
    </row>
    <row r="234" spans="1:65" s="2" customFormat="1" ht="16.5" customHeight="1">
      <c r="A234" s="30"/>
      <c r="B234" s="171"/>
      <c r="C234" s="172" t="s">
        <v>710</v>
      </c>
      <c r="D234" s="172" t="s">
        <v>140</v>
      </c>
      <c r="E234" s="173" t="s">
        <v>221</v>
      </c>
      <c r="F234" s="174" t="s">
        <v>222</v>
      </c>
      <c r="G234" s="175" t="s">
        <v>155</v>
      </c>
      <c r="H234" s="176">
        <v>1</v>
      </c>
      <c r="I234" s="177"/>
      <c r="J234" s="178">
        <f>ROUND(I234*H234,2)</f>
        <v>0</v>
      </c>
      <c r="K234" s="179"/>
      <c r="L234" s="31"/>
      <c r="M234" s="180" t="s">
        <v>1</v>
      </c>
      <c r="N234" s="181" t="s">
        <v>46</v>
      </c>
      <c r="O234" s="56"/>
      <c r="P234" s="182">
        <f>O234*H234</f>
        <v>0</v>
      </c>
      <c r="Q234" s="182">
        <v>9E-05</v>
      </c>
      <c r="R234" s="182">
        <f>Q234*H234</f>
        <v>9E-05</v>
      </c>
      <c r="S234" s="182">
        <v>0.00858</v>
      </c>
      <c r="T234" s="183">
        <f>S234*H234</f>
        <v>0.00858</v>
      </c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R234" s="184" t="s">
        <v>144</v>
      </c>
      <c r="AT234" s="184" t="s">
        <v>140</v>
      </c>
      <c r="AU234" s="184" t="s">
        <v>145</v>
      </c>
      <c r="AY234" s="15" t="s">
        <v>131</v>
      </c>
      <c r="BE234" s="185">
        <f>IF(N234="základní",J234,0)</f>
        <v>0</v>
      </c>
      <c r="BF234" s="185">
        <f>IF(N234="snížená",J234,0)</f>
        <v>0</v>
      </c>
      <c r="BG234" s="185">
        <f>IF(N234="zákl. přenesená",J234,0)</f>
        <v>0</v>
      </c>
      <c r="BH234" s="185">
        <f>IF(N234="sníž. přenesená",J234,0)</f>
        <v>0</v>
      </c>
      <c r="BI234" s="185">
        <f>IF(N234="nulová",J234,0)</f>
        <v>0</v>
      </c>
      <c r="BJ234" s="15" t="s">
        <v>130</v>
      </c>
      <c r="BK234" s="185">
        <f>ROUND(I234*H234,2)</f>
        <v>0</v>
      </c>
      <c r="BL234" s="15" t="s">
        <v>144</v>
      </c>
      <c r="BM234" s="184" t="s">
        <v>711</v>
      </c>
    </row>
    <row r="235" spans="1:65" s="2" customFormat="1" ht="16.5" customHeight="1">
      <c r="A235" s="30"/>
      <c r="B235" s="171"/>
      <c r="C235" s="172" t="s">
        <v>712</v>
      </c>
      <c r="D235" s="172" t="s">
        <v>140</v>
      </c>
      <c r="E235" s="173" t="s">
        <v>217</v>
      </c>
      <c r="F235" s="174" t="s">
        <v>218</v>
      </c>
      <c r="G235" s="175" t="s">
        <v>155</v>
      </c>
      <c r="H235" s="176">
        <v>1</v>
      </c>
      <c r="I235" s="177"/>
      <c r="J235" s="178">
        <f>ROUND(I235*H235,2)</f>
        <v>0</v>
      </c>
      <c r="K235" s="179"/>
      <c r="L235" s="31"/>
      <c r="M235" s="180" t="s">
        <v>1</v>
      </c>
      <c r="N235" s="181" t="s">
        <v>46</v>
      </c>
      <c r="O235" s="56"/>
      <c r="P235" s="182">
        <f>O235*H235</f>
        <v>0</v>
      </c>
      <c r="Q235" s="182">
        <v>9E-05</v>
      </c>
      <c r="R235" s="182">
        <f>Q235*H235</f>
        <v>9E-05</v>
      </c>
      <c r="S235" s="182">
        <v>0.00858</v>
      </c>
      <c r="T235" s="183">
        <f>S235*H235</f>
        <v>0.00858</v>
      </c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R235" s="184" t="s">
        <v>144</v>
      </c>
      <c r="AT235" s="184" t="s">
        <v>140</v>
      </c>
      <c r="AU235" s="184" t="s">
        <v>145</v>
      </c>
      <c r="AY235" s="15" t="s">
        <v>131</v>
      </c>
      <c r="BE235" s="185">
        <f>IF(N235="základní",J235,0)</f>
        <v>0</v>
      </c>
      <c r="BF235" s="185">
        <f>IF(N235="snížená",J235,0)</f>
        <v>0</v>
      </c>
      <c r="BG235" s="185">
        <f>IF(N235="zákl. přenesená",J235,0)</f>
        <v>0</v>
      </c>
      <c r="BH235" s="185">
        <f>IF(N235="sníž. přenesená",J235,0)</f>
        <v>0</v>
      </c>
      <c r="BI235" s="185">
        <f>IF(N235="nulová",J235,0)</f>
        <v>0</v>
      </c>
      <c r="BJ235" s="15" t="s">
        <v>130</v>
      </c>
      <c r="BK235" s="185">
        <f>ROUND(I235*H235,2)</f>
        <v>0</v>
      </c>
      <c r="BL235" s="15" t="s">
        <v>144</v>
      </c>
      <c r="BM235" s="184" t="s">
        <v>713</v>
      </c>
    </row>
    <row r="236" spans="1:65" s="2" customFormat="1" ht="16.5" customHeight="1">
      <c r="A236" s="30"/>
      <c r="B236" s="171"/>
      <c r="C236" s="172" t="s">
        <v>714</v>
      </c>
      <c r="D236" s="172" t="s">
        <v>140</v>
      </c>
      <c r="E236" s="173" t="s">
        <v>645</v>
      </c>
      <c r="F236" s="174" t="s">
        <v>646</v>
      </c>
      <c r="G236" s="175" t="s">
        <v>155</v>
      </c>
      <c r="H236" s="176">
        <v>1</v>
      </c>
      <c r="I236" s="177"/>
      <c r="J236" s="178">
        <f>ROUND(I236*H236,2)</f>
        <v>0</v>
      </c>
      <c r="K236" s="179"/>
      <c r="L236" s="31"/>
      <c r="M236" s="180" t="s">
        <v>1</v>
      </c>
      <c r="N236" s="181" t="s">
        <v>46</v>
      </c>
      <c r="O236" s="56"/>
      <c r="P236" s="182">
        <f>O236*H236</f>
        <v>0</v>
      </c>
      <c r="Q236" s="182">
        <v>9E-05</v>
      </c>
      <c r="R236" s="182">
        <f>Q236*H236</f>
        <v>9E-05</v>
      </c>
      <c r="S236" s="182">
        <v>0.00858</v>
      </c>
      <c r="T236" s="183">
        <f>S236*H236</f>
        <v>0.00858</v>
      </c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R236" s="184" t="s">
        <v>144</v>
      </c>
      <c r="AT236" s="184" t="s">
        <v>140</v>
      </c>
      <c r="AU236" s="184" t="s">
        <v>145</v>
      </c>
      <c r="AY236" s="15" t="s">
        <v>131</v>
      </c>
      <c r="BE236" s="185">
        <f>IF(N236="základní",J236,0)</f>
        <v>0</v>
      </c>
      <c r="BF236" s="185">
        <f>IF(N236="snížená",J236,0)</f>
        <v>0</v>
      </c>
      <c r="BG236" s="185">
        <f>IF(N236="zákl. přenesená",J236,0)</f>
        <v>0</v>
      </c>
      <c r="BH236" s="185">
        <f>IF(N236="sníž. přenesená",J236,0)</f>
        <v>0</v>
      </c>
      <c r="BI236" s="185">
        <f>IF(N236="nulová",J236,0)</f>
        <v>0</v>
      </c>
      <c r="BJ236" s="15" t="s">
        <v>130</v>
      </c>
      <c r="BK236" s="185">
        <f>ROUND(I236*H236,2)</f>
        <v>0</v>
      </c>
      <c r="BL236" s="15" t="s">
        <v>144</v>
      </c>
      <c r="BM236" s="184" t="s">
        <v>715</v>
      </c>
    </row>
    <row r="237" spans="2:63" s="12" customFormat="1" ht="20.85" customHeight="1">
      <c r="B237" s="149"/>
      <c r="D237" s="150" t="s">
        <v>77</v>
      </c>
      <c r="E237" s="159" t="s">
        <v>353</v>
      </c>
      <c r="F237" s="159" t="s">
        <v>354</v>
      </c>
      <c r="I237" s="152"/>
      <c r="J237" s="160">
        <f>BK237</f>
        <v>0</v>
      </c>
      <c r="L237" s="149"/>
      <c r="M237" s="153"/>
      <c r="N237" s="154"/>
      <c r="O237" s="154"/>
      <c r="P237" s="155">
        <f>P238+P245+P259+P269</f>
        <v>0</v>
      </c>
      <c r="Q237" s="154"/>
      <c r="R237" s="155">
        <f>R238+R245+R259+R269</f>
        <v>0.28287</v>
      </c>
      <c r="S237" s="154"/>
      <c r="T237" s="156">
        <f>T238+T245+T259+T269</f>
        <v>0.025740000000000002</v>
      </c>
      <c r="AR237" s="150" t="s">
        <v>130</v>
      </c>
      <c r="AT237" s="157" t="s">
        <v>77</v>
      </c>
      <c r="AU237" s="157" t="s">
        <v>130</v>
      </c>
      <c r="AY237" s="150" t="s">
        <v>131</v>
      </c>
      <c r="BK237" s="158">
        <f>BK238+BK245+BK259+BK269</f>
        <v>0</v>
      </c>
    </row>
    <row r="238" spans="2:63" s="13" customFormat="1" ht="20.85" customHeight="1">
      <c r="B238" s="161"/>
      <c r="D238" s="162" t="s">
        <v>77</v>
      </c>
      <c r="E238" s="162" t="s">
        <v>523</v>
      </c>
      <c r="F238" s="162" t="s">
        <v>524</v>
      </c>
      <c r="I238" s="163"/>
      <c r="J238" s="164">
        <f>BK238</f>
        <v>0</v>
      </c>
      <c r="L238" s="161"/>
      <c r="M238" s="165"/>
      <c r="N238" s="166"/>
      <c r="O238" s="166"/>
      <c r="P238" s="167">
        <f>SUM(P239:P244)</f>
        <v>0</v>
      </c>
      <c r="Q238" s="166"/>
      <c r="R238" s="167">
        <f>SUM(R239:R244)</f>
        <v>0.03722</v>
      </c>
      <c r="S238" s="166"/>
      <c r="T238" s="168">
        <f>SUM(T239:T244)</f>
        <v>0</v>
      </c>
      <c r="AR238" s="162" t="s">
        <v>130</v>
      </c>
      <c r="AT238" s="169" t="s">
        <v>77</v>
      </c>
      <c r="AU238" s="169" t="s">
        <v>138</v>
      </c>
      <c r="AY238" s="162" t="s">
        <v>131</v>
      </c>
      <c r="BK238" s="170">
        <f>SUM(BK239:BK244)</f>
        <v>0</v>
      </c>
    </row>
    <row r="239" spans="1:65" s="2" customFormat="1" ht="21.75" customHeight="1">
      <c r="A239" s="30"/>
      <c r="B239" s="171"/>
      <c r="C239" s="172" t="s">
        <v>716</v>
      </c>
      <c r="D239" s="172" t="s">
        <v>140</v>
      </c>
      <c r="E239" s="173" t="s">
        <v>525</v>
      </c>
      <c r="F239" s="174" t="s">
        <v>526</v>
      </c>
      <c r="G239" s="175" t="s">
        <v>150</v>
      </c>
      <c r="H239" s="176">
        <v>15</v>
      </c>
      <c r="I239" s="177"/>
      <c r="J239" s="178">
        <f aca="true" t="shared" si="60" ref="J239:J244">ROUND(I239*H239,2)</f>
        <v>0</v>
      </c>
      <c r="K239" s="179"/>
      <c r="L239" s="31"/>
      <c r="M239" s="180" t="s">
        <v>1</v>
      </c>
      <c r="N239" s="181" t="s">
        <v>46</v>
      </c>
      <c r="O239" s="56"/>
      <c r="P239" s="182">
        <f aca="true" t="shared" si="61" ref="P239:P244">O239*H239</f>
        <v>0</v>
      </c>
      <c r="Q239" s="182">
        <v>0.00046</v>
      </c>
      <c r="R239" s="182">
        <f aca="true" t="shared" si="62" ref="R239:R244">Q239*H239</f>
        <v>0.0069</v>
      </c>
      <c r="S239" s="182">
        <v>0</v>
      </c>
      <c r="T239" s="183">
        <f aca="true" t="shared" si="63" ref="T239:T244">S239*H239</f>
        <v>0</v>
      </c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R239" s="184" t="s">
        <v>144</v>
      </c>
      <c r="AT239" s="184" t="s">
        <v>140</v>
      </c>
      <c r="AU239" s="184" t="s">
        <v>145</v>
      </c>
      <c r="AY239" s="15" t="s">
        <v>131</v>
      </c>
      <c r="BE239" s="185">
        <f aca="true" t="shared" si="64" ref="BE239:BE244">IF(N239="základní",J239,0)</f>
        <v>0</v>
      </c>
      <c r="BF239" s="185">
        <f aca="true" t="shared" si="65" ref="BF239:BF244">IF(N239="snížená",J239,0)</f>
        <v>0</v>
      </c>
      <c r="BG239" s="185">
        <f aca="true" t="shared" si="66" ref="BG239:BG244">IF(N239="zákl. přenesená",J239,0)</f>
        <v>0</v>
      </c>
      <c r="BH239" s="185">
        <f aca="true" t="shared" si="67" ref="BH239:BH244">IF(N239="sníž. přenesená",J239,0)</f>
        <v>0</v>
      </c>
      <c r="BI239" s="185">
        <f aca="true" t="shared" si="68" ref="BI239:BI244">IF(N239="nulová",J239,0)</f>
        <v>0</v>
      </c>
      <c r="BJ239" s="15" t="s">
        <v>130</v>
      </c>
      <c r="BK239" s="185">
        <f aca="true" t="shared" si="69" ref="BK239:BK244">ROUND(I239*H239,2)</f>
        <v>0</v>
      </c>
      <c r="BL239" s="15" t="s">
        <v>144</v>
      </c>
      <c r="BM239" s="184" t="s">
        <v>717</v>
      </c>
    </row>
    <row r="240" spans="1:65" s="2" customFormat="1" ht="21.75" customHeight="1">
      <c r="A240" s="30"/>
      <c r="B240" s="171"/>
      <c r="C240" s="172" t="s">
        <v>718</v>
      </c>
      <c r="D240" s="172" t="s">
        <v>140</v>
      </c>
      <c r="E240" s="173" t="s">
        <v>528</v>
      </c>
      <c r="F240" s="174" t="s">
        <v>529</v>
      </c>
      <c r="G240" s="175" t="s">
        <v>150</v>
      </c>
      <c r="H240" s="176">
        <v>26</v>
      </c>
      <c r="I240" s="177"/>
      <c r="J240" s="178">
        <f t="shared" si="60"/>
        <v>0</v>
      </c>
      <c r="K240" s="179"/>
      <c r="L240" s="31"/>
      <c r="M240" s="180" t="s">
        <v>1</v>
      </c>
      <c r="N240" s="181" t="s">
        <v>46</v>
      </c>
      <c r="O240" s="56"/>
      <c r="P240" s="182">
        <f t="shared" si="61"/>
        <v>0</v>
      </c>
      <c r="Q240" s="182">
        <v>0.00057</v>
      </c>
      <c r="R240" s="182">
        <f t="shared" si="62"/>
        <v>0.01482</v>
      </c>
      <c r="S240" s="182">
        <v>0</v>
      </c>
      <c r="T240" s="183">
        <f t="shared" si="63"/>
        <v>0</v>
      </c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R240" s="184" t="s">
        <v>144</v>
      </c>
      <c r="AT240" s="184" t="s">
        <v>140</v>
      </c>
      <c r="AU240" s="184" t="s">
        <v>145</v>
      </c>
      <c r="AY240" s="15" t="s">
        <v>131</v>
      </c>
      <c r="BE240" s="185">
        <f t="shared" si="64"/>
        <v>0</v>
      </c>
      <c r="BF240" s="185">
        <f t="shared" si="65"/>
        <v>0</v>
      </c>
      <c r="BG240" s="185">
        <f t="shared" si="66"/>
        <v>0</v>
      </c>
      <c r="BH240" s="185">
        <f t="shared" si="67"/>
        <v>0</v>
      </c>
      <c r="BI240" s="185">
        <f t="shared" si="68"/>
        <v>0</v>
      </c>
      <c r="BJ240" s="15" t="s">
        <v>130</v>
      </c>
      <c r="BK240" s="185">
        <f t="shared" si="69"/>
        <v>0</v>
      </c>
      <c r="BL240" s="15" t="s">
        <v>144</v>
      </c>
      <c r="BM240" s="184" t="s">
        <v>719</v>
      </c>
    </row>
    <row r="241" spans="1:65" s="2" customFormat="1" ht="21.75" customHeight="1">
      <c r="A241" s="30"/>
      <c r="B241" s="171"/>
      <c r="C241" s="172" t="s">
        <v>720</v>
      </c>
      <c r="D241" s="172" t="s">
        <v>140</v>
      </c>
      <c r="E241" s="173" t="s">
        <v>531</v>
      </c>
      <c r="F241" s="174" t="s">
        <v>532</v>
      </c>
      <c r="G241" s="175" t="s">
        <v>150</v>
      </c>
      <c r="H241" s="176">
        <v>22</v>
      </c>
      <c r="I241" s="177"/>
      <c r="J241" s="178">
        <f t="shared" si="60"/>
        <v>0</v>
      </c>
      <c r="K241" s="179"/>
      <c r="L241" s="31"/>
      <c r="M241" s="180" t="s">
        <v>1</v>
      </c>
      <c r="N241" s="181" t="s">
        <v>46</v>
      </c>
      <c r="O241" s="56"/>
      <c r="P241" s="182">
        <f t="shared" si="61"/>
        <v>0</v>
      </c>
      <c r="Q241" s="182">
        <v>0.0007</v>
      </c>
      <c r="R241" s="182">
        <f t="shared" si="62"/>
        <v>0.0154</v>
      </c>
      <c r="S241" s="182">
        <v>0</v>
      </c>
      <c r="T241" s="183">
        <f t="shared" si="63"/>
        <v>0</v>
      </c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R241" s="184" t="s">
        <v>144</v>
      </c>
      <c r="AT241" s="184" t="s">
        <v>140</v>
      </c>
      <c r="AU241" s="184" t="s">
        <v>145</v>
      </c>
      <c r="AY241" s="15" t="s">
        <v>131</v>
      </c>
      <c r="BE241" s="185">
        <f t="shared" si="64"/>
        <v>0</v>
      </c>
      <c r="BF241" s="185">
        <f t="shared" si="65"/>
        <v>0</v>
      </c>
      <c r="BG241" s="185">
        <f t="shared" si="66"/>
        <v>0</v>
      </c>
      <c r="BH241" s="185">
        <f t="shared" si="67"/>
        <v>0</v>
      </c>
      <c r="BI241" s="185">
        <f t="shared" si="68"/>
        <v>0</v>
      </c>
      <c r="BJ241" s="15" t="s">
        <v>130</v>
      </c>
      <c r="BK241" s="185">
        <f t="shared" si="69"/>
        <v>0</v>
      </c>
      <c r="BL241" s="15" t="s">
        <v>144</v>
      </c>
      <c r="BM241" s="184" t="s">
        <v>721</v>
      </c>
    </row>
    <row r="242" spans="1:65" s="2" customFormat="1" ht="21.75" customHeight="1">
      <c r="A242" s="30"/>
      <c r="B242" s="171"/>
      <c r="C242" s="172" t="s">
        <v>722</v>
      </c>
      <c r="D242" s="172" t="s">
        <v>140</v>
      </c>
      <c r="E242" s="173" t="s">
        <v>534</v>
      </c>
      <c r="F242" s="174" t="s">
        <v>535</v>
      </c>
      <c r="G242" s="175" t="s">
        <v>167</v>
      </c>
      <c r="H242" s="176">
        <v>10</v>
      </c>
      <c r="I242" s="177"/>
      <c r="J242" s="178">
        <f t="shared" si="60"/>
        <v>0</v>
      </c>
      <c r="K242" s="179"/>
      <c r="L242" s="31"/>
      <c r="M242" s="180" t="s">
        <v>1</v>
      </c>
      <c r="N242" s="181" t="s">
        <v>46</v>
      </c>
      <c r="O242" s="56"/>
      <c r="P242" s="182">
        <f t="shared" si="61"/>
        <v>0</v>
      </c>
      <c r="Q242" s="182">
        <v>1E-05</v>
      </c>
      <c r="R242" s="182">
        <f t="shared" si="62"/>
        <v>0.0001</v>
      </c>
      <c r="S242" s="182">
        <v>0</v>
      </c>
      <c r="T242" s="183">
        <f t="shared" si="63"/>
        <v>0</v>
      </c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R242" s="184" t="s">
        <v>144</v>
      </c>
      <c r="AT242" s="184" t="s">
        <v>140</v>
      </c>
      <c r="AU242" s="184" t="s">
        <v>145</v>
      </c>
      <c r="AY242" s="15" t="s">
        <v>131</v>
      </c>
      <c r="BE242" s="185">
        <f t="shared" si="64"/>
        <v>0</v>
      </c>
      <c r="BF242" s="185">
        <f t="shared" si="65"/>
        <v>0</v>
      </c>
      <c r="BG242" s="185">
        <f t="shared" si="66"/>
        <v>0</v>
      </c>
      <c r="BH242" s="185">
        <f t="shared" si="67"/>
        <v>0</v>
      </c>
      <c r="BI242" s="185">
        <f t="shared" si="68"/>
        <v>0</v>
      </c>
      <c r="BJ242" s="15" t="s">
        <v>130</v>
      </c>
      <c r="BK242" s="185">
        <f t="shared" si="69"/>
        <v>0</v>
      </c>
      <c r="BL242" s="15" t="s">
        <v>144</v>
      </c>
      <c r="BM242" s="184" t="s">
        <v>723</v>
      </c>
    </row>
    <row r="243" spans="1:65" s="2" customFormat="1" ht="16.5" customHeight="1">
      <c r="A243" s="30"/>
      <c r="B243" s="171"/>
      <c r="C243" s="172" t="s">
        <v>724</v>
      </c>
      <c r="D243" s="172" t="s">
        <v>140</v>
      </c>
      <c r="E243" s="173" t="s">
        <v>188</v>
      </c>
      <c r="F243" s="174" t="s">
        <v>189</v>
      </c>
      <c r="G243" s="175" t="s">
        <v>150</v>
      </c>
      <c r="H243" s="176">
        <v>63</v>
      </c>
      <c r="I243" s="177"/>
      <c r="J243" s="178">
        <f t="shared" si="60"/>
        <v>0</v>
      </c>
      <c r="K243" s="179"/>
      <c r="L243" s="31"/>
      <c r="M243" s="180" t="s">
        <v>1</v>
      </c>
      <c r="N243" s="181" t="s">
        <v>46</v>
      </c>
      <c r="O243" s="56"/>
      <c r="P243" s="182">
        <f t="shared" si="61"/>
        <v>0</v>
      </c>
      <c r="Q243" s="182">
        <v>0</v>
      </c>
      <c r="R243" s="182">
        <f t="shared" si="62"/>
        <v>0</v>
      </c>
      <c r="S243" s="182">
        <v>0</v>
      </c>
      <c r="T243" s="183">
        <f t="shared" si="63"/>
        <v>0</v>
      </c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R243" s="184" t="s">
        <v>144</v>
      </c>
      <c r="AT243" s="184" t="s">
        <v>140</v>
      </c>
      <c r="AU243" s="184" t="s">
        <v>145</v>
      </c>
      <c r="AY243" s="15" t="s">
        <v>131</v>
      </c>
      <c r="BE243" s="185">
        <f t="shared" si="64"/>
        <v>0</v>
      </c>
      <c r="BF243" s="185">
        <f t="shared" si="65"/>
        <v>0</v>
      </c>
      <c r="BG243" s="185">
        <f t="shared" si="66"/>
        <v>0</v>
      </c>
      <c r="BH243" s="185">
        <f t="shared" si="67"/>
        <v>0</v>
      </c>
      <c r="BI243" s="185">
        <f t="shared" si="68"/>
        <v>0</v>
      </c>
      <c r="BJ243" s="15" t="s">
        <v>130</v>
      </c>
      <c r="BK243" s="185">
        <f t="shared" si="69"/>
        <v>0</v>
      </c>
      <c r="BL243" s="15" t="s">
        <v>144</v>
      </c>
      <c r="BM243" s="184" t="s">
        <v>725</v>
      </c>
    </row>
    <row r="244" spans="1:65" s="2" customFormat="1" ht="21.75" customHeight="1">
      <c r="A244" s="30"/>
      <c r="B244" s="171"/>
      <c r="C244" s="172" t="s">
        <v>726</v>
      </c>
      <c r="D244" s="172" t="s">
        <v>140</v>
      </c>
      <c r="E244" s="173" t="s">
        <v>539</v>
      </c>
      <c r="F244" s="174" t="s">
        <v>540</v>
      </c>
      <c r="G244" s="175" t="s">
        <v>214</v>
      </c>
      <c r="H244" s="176">
        <v>0.037</v>
      </c>
      <c r="I244" s="177"/>
      <c r="J244" s="178">
        <f t="shared" si="60"/>
        <v>0</v>
      </c>
      <c r="K244" s="179"/>
      <c r="L244" s="31"/>
      <c r="M244" s="180" t="s">
        <v>1</v>
      </c>
      <c r="N244" s="181" t="s">
        <v>46</v>
      </c>
      <c r="O244" s="56"/>
      <c r="P244" s="182">
        <f t="shared" si="61"/>
        <v>0</v>
      </c>
      <c r="Q244" s="182">
        <v>0</v>
      </c>
      <c r="R244" s="182">
        <f t="shared" si="62"/>
        <v>0</v>
      </c>
      <c r="S244" s="182">
        <v>0</v>
      </c>
      <c r="T244" s="183">
        <f t="shared" si="63"/>
        <v>0</v>
      </c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R244" s="184" t="s">
        <v>144</v>
      </c>
      <c r="AT244" s="184" t="s">
        <v>140</v>
      </c>
      <c r="AU244" s="184" t="s">
        <v>145</v>
      </c>
      <c r="AY244" s="15" t="s">
        <v>131</v>
      </c>
      <c r="BE244" s="185">
        <f t="shared" si="64"/>
        <v>0</v>
      </c>
      <c r="BF244" s="185">
        <f t="shared" si="65"/>
        <v>0</v>
      </c>
      <c r="BG244" s="185">
        <f t="shared" si="66"/>
        <v>0</v>
      </c>
      <c r="BH244" s="185">
        <f t="shared" si="67"/>
        <v>0</v>
      </c>
      <c r="BI244" s="185">
        <f t="shared" si="68"/>
        <v>0</v>
      </c>
      <c r="BJ244" s="15" t="s">
        <v>130</v>
      </c>
      <c r="BK244" s="185">
        <f t="shared" si="69"/>
        <v>0</v>
      </c>
      <c r="BL244" s="15" t="s">
        <v>144</v>
      </c>
      <c r="BM244" s="184" t="s">
        <v>727</v>
      </c>
    </row>
    <row r="245" spans="2:63" s="13" customFormat="1" ht="20.85" customHeight="1">
      <c r="B245" s="161"/>
      <c r="D245" s="162" t="s">
        <v>77</v>
      </c>
      <c r="E245" s="162" t="s">
        <v>542</v>
      </c>
      <c r="F245" s="162" t="s">
        <v>543</v>
      </c>
      <c r="I245" s="163"/>
      <c r="J245" s="164">
        <f>BK245</f>
        <v>0</v>
      </c>
      <c r="L245" s="161"/>
      <c r="M245" s="165"/>
      <c r="N245" s="166"/>
      <c r="O245" s="166"/>
      <c r="P245" s="167">
        <f>SUM(P246:P258)</f>
        <v>0</v>
      </c>
      <c r="Q245" s="166"/>
      <c r="R245" s="167">
        <f>SUM(R246:R258)</f>
        <v>0.00821</v>
      </c>
      <c r="S245" s="166"/>
      <c r="T245" s="168">
        <f>SUM(T246:T258)</f>
        <v>0</v>
      </c>
      <c r="AR245" s="162" t="s">
        <v>130</v>
      </c>
      <c r="AT245" s="169" t="s">
        <v>77</v>
      </c>
      <c r="AU245" s="169" t="s">
        <v>138</v>
      </c>
      <c r="AY245" s="162" t="s">
        <v>131</v>
      </c>
      <c r="BK245" s="170">
        <f>SUM(BK246:BK258)</f>
        <v>0</v>
      </c>
    </row>
    <row r="246" spans="1:65" s="2" customFormat="1" ht="16.5" customHeight="1">
      <c r="A246" s="30"/>
      <c r="B246" s="171"/>
      <c r="C246" s="172" t="s">
        <v>728</v>
      </c>
      <c r="D246" s="172" t="s">
        <v>140</v>
      </c>
      <c r="E246" s="173" t="s">
        <v>545</v>
      </c>
      <c r="F246" s="174" t="s">
        <v>546</v>
      </c>
      <c r="G246" s="175" t="s">
        <v>167</v>
      </c>
      <c r="H246" s="176">
        <v>4</v>
      </c>
      <c r="I246" s="177"/>
      <c r="J246" s="178">
        <f aca="true" t="shared" si="70" ref="J246:J258">ROUND(I246*H246,2)</f>
        <v>0</v>
      </c>
      <c r="K246" s="179"/>
      <c r="L246" s="31"/>
      <c r="M246" s="180" t="s">
        <v>1</v>
      </c>
      <c r="N246" s="181" t="s">
        <v>46</v>
      </c>
      <c r="O246" s="56"/>
      <c r="P246" s="182">
        <f aca="true" t="shared" si="71" ref="P246:P258">O246*H246</f>
        <v>0</v>
      </c>
      <c r="Q246" s="182">
        <v>0.0001</v>
      </c>
      <c r="R246" s="182">
        <f aca="true" t="shared" si="72" ref="R246:R258">Q246*H246</f>
        <v>0.0004</v>
      </c>
      <c r="S246" s="182">
        <v>0</v>
      </c>
      <c r="T246" s="183">
        <f aca="true" t="shared" si="73" ref="T246:T258">S246*H246</f>
        <v>0</v>
      </c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R246" s="184" t="s">
        <v>144</v>
      </c>
      <c r="AT246" s="184" t="s">
        <v>140</v>
      </c>
      <c r="AU246" s="184" t="s">
        <v>145</v>
      </c>
      <c r="AY246" s="15" t="s">
        <v>131</v>
      </c>
      <c r="BE246" s="185">
        <f aca="true" t="shared" si="74" ref="BE246:BE258">IF(N246="základní",J246,0)</f>
        <v>0</v>
      </c>
      <c r="BF246" s="185">
        <f aca="true" t="shared" si="75" ref="BF246:BF258">IF(N246="snížená",J246,0)</f>
        <v>0</v>
      </c>
      <c r="BG246" s="185">
        <f aca="true" t="shared" si="76" ref="BG246:BG258">IF(N246="zákl. přenesená",J246,0)</f>
        <v>0</v>
      </c>
      <c r="BH246" s="185">
        <f aca="true" t="shared" si="77" ref="BH246:BH258">IF(N246="sníž. přenesená",J246,0)</f>
        <v>0</v>
      </c>
      <c r="BI246" s="185">
        <f aca="true" t="shared" si="78" ref="BI246:BI258">IF(N246="nulová",J246,0)</f>
        <v>0</v>
      </c>
      <c r="BJ246" s="15" t="s">
        <v>130</v>
      </c>
      <c r="BK246" s="185">
        <f aca="true" t="shared" si="79" ref="BK246:BK258">ROUND(I246*H246,2)</f>
        <v>0</v>
      </c>
      <c r="BL246" s="15" t="s">
        <v>144</v>
      </c>
      <c r="BM246" s="184" t="s">
        <v>729</v>
      </c>
    </row>
    <row r="247" spans="1:65" s="2" customFormat="1" ht="16.5" customHeight="1">
      <c r="A247" s="30"/>
      <c r="B247" s="171"/>
      <c r="C247" s="186" t="s">
        <v>730</v>
      </c>
      <c r="D247" s="186" t="s">
        <v>164</v>
      </c>
      <c r="E247" s="187" t="s">
        <v>549</v>
      </c>
      <c r="F247" s="188" t="s">
        <v>550</v>
      </c>
      <c r="G247" s="189" t="s">
        <v>167</v>
      </c>
      <c r="H247" s="190">
        <v>1</v>
      </c>
      <c r="I247" s="191"/>
      <c r="J247" s="192">
        <f t="shared" si="70"/>
        <v>0</v>
      </c>
      <c r="K247" s="193"/>
      <c r="L247" s="194"/>
      <c r="M247" s="195" t="s">
        <v>1</v>
      </c>
      <c r="N247" s="196" t="s">
        <v>46</v>
      </c>
      <c r="O247" s="56"/>
      <c r="P247" s="182">
        <f t="shared" si="71"/>
        <v>0</v>
      </c>
      <c r="Q247" s="182">
        <v>0.0003</v>
      </c>
      <c r="R247" s="182">
        <f t="shared" si="72"/>
        <v>0.0003</v>
      </c>
      <c r="S247" s="182">
        <v>0</v>
      </c>
      <c r="T247" s="183">
        <f t="shared" si="73"/>
        <v>0</v>
      </c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R247" s="184" t="s">
        <v>168</v>
      </c>
      <c r="AT247" s="184" t="s">
        <v>164</v>
      </c>
      <c r="AU247" s="184" t="s">
        <v>145</v>
      </c>
      <c r="AY247" s="15" t="s">
        <v>131</v>
      </c>
      <c r="BE247" s="185">
        <f t="shared" si="74"/>
        <v>0</v>
      </c>
      <c r="BF247" s="185">
        <f t="shared" si="75"/>
        <v>0</v>
      </c>
      <c r="BG247" s="185">
        <f t="shared" si="76"/>
        <v>0</v>
      </c>
      <c r="BH247" s="185">
        <f t="shared" si="77"/>
        <v>0</v>
      </c>
      <c r="BI247" s="185">
        <f t="shared" si="78"/>
        <v>0</v>
      </c>
      <c r="BJ247" s="15" t="s">
        <v>130</v>
      </c>
      <c r="BK247" s="185">
        <f t="shared" si="79"/>
        <v>0</v>
      </c>
      <c r="BL247" s="15" t="s">
        <v>144</v>
      </c>
      <c r="BM247" s="184" t="s">
        <v>731</v>
      </c>
    </row>
    <row r="248" spans="1:65" s="2" customFormat="1" ht="16.5" customHeight="1">
      <c r="A248" s="30"/>
      <c r="B248" s="171"/>
      <c r="C248" s="186" t="s">
        <v>732</v>
      </c>
      <c r="D248" s="186" t="s">
        <v>164</v>
      </c>
      <c r="E248" s="187" t="s">
        <v>553</v>
      </c>
      <c r="F248" s="188" t="s">
        <v>554</v>
      </c>
      <c r="G248" s="189" t="s">
        <v>167</v>
      </c>
      <c r="H248" s="190">
        <v>3</v>
      </c>
      <c r="I248" s="191"/>
      <c r="J248" s="192">
        <f t="shared" si="70"/>
        <v>0</v>
      </c>
      <c r="K248" s="193"/>
      <c r="L248" s="194"/>
      <c r="M248" s="195" t="s">
        <v>1</v>
      </c>
      <c r="N248" s="196" t="s">
        <v>46</v>
      </c>
      <c r="O248" s="56"/>
      <c r="P248" s="182">
        <f t="shared" si="71"/>
        <v>0</v>
      </c>
      <c r="Q248" s="182">
        <v>0.00032</v>
      </c>
      <c r="R248" s="182">
        <f t="shared" si="72"/>
        <v>0.0009600000000000001</v>
      </c>
      <c r="S248" s="182">
        <v>0</v>
      </c>
      <c r="T248" s="183">
        <f t="shared" si="73"/>
        <v>0</v>
      </c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R248" s="184" t="s">
        <v>168</v>
      </c>
      <c r="AT248" s="184" t="s">
        <v>164</v>
      </c>
      <c r="AU248" s="184" t="s">
        <v>145</v>
      </c>
      <c r="AY248" s="15" t="s">
        <v>131</v>
      </c>
      <c r="BE248" s="185">
        <f t="shared" si="74"/>
        <v>0</v>
      </c>
      <c r="BF248" s="185">
        <f t="shared" si="75"/>
        <v>0</v>
      </c>
      <c r="BG248" s="185">
        <f t="shared" si="76"/>
        <v>0</v>
      </c>
      <c r="BH248" s="185">
        <f t="shared" si="77"/>
        <v>0</v>
      </c>
      <c r="BI248" s="185">
        <f t="shared" si="78"/>
        <v>0</v>
      </c>
      <c r="BJ248" s="15" t="s">
        <v>130</v>
      </c>
      <c r="BK248" s="185">
        <f t="shared" si="79"/>
        <v>0</v>
      </c>
      <c r="BL248" s="15" t="s">
        <v>144</v>
      </c>
      <c r="BM248" s="184" t="s">
        <v>733</v>
      </c>
    </row>
    <row r="249" spans="1:65" s="2" customFormat="1" ht="16.5" customHeight="1">
      <c r="A249" s="30"/>
      <c r="B249" s="171"/>
      <c r="C249" s="172" t="s">
        <v>734</v>
      </c>
      <c r="D249" s="172" t="s">
        <v>140</v>
      </c>
      <c r="E249" s="173" t="s">
        <v>556</v>
      </c>
      <c r="F249" s="174" t="s">
        <v>557</v>
      </c>
      <c r="G249" s="175" t="s">
        <v>167</v>
      </c>
      <c r="H249" s="176">
        <v>4</v>
      </c>
      <c r="I249" s="177"/>
      <c r="J249" s="178">
        <f t="shared" si="70"/>
        <v>0</v>
      </c>
      <c r="K249" s="179"/>
      <c r="L249" s="31"/>
      <c r="M249" s="180" t="s">
        <v>1</v>
      </c>
      <c r="N249" s="181" t="s">
        <v>46</v>
      </c>
      <c r="O249" s="56"/>
      <c r="P249" s="182">
        <f t="shared" si="71"/>
        <v>0</v>
      </c>
      <c r="Q249" s="182">
        <v>3E-05</v>
      </c>
      <c r="R249" s="182">
        <f t="shared" si="72"/>
        <v>0.00012</v>
      </c>
      <c r="S249" s="182">
        <v>0</v>
      </c>
      <c r="T249" s="183">
        <f t="shared" si="73"/>
        <v>0</v>
      </c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R249" s="184" t="s">
        <v>144</v>
      </c>
      <c r="AT249" s="184" t="s">
        <v>140</v>
      </c>
      <c r="AU249" s="184" t="s">
        <v>145</v>
      </c>
      <c r="AY249" s="15" t="s">
        <v>131</v>
      </c>
      <c r="BE249" s="185">
        <f t="shared" si="74"/>
        <v>0</v>
      </c>
      <c r="BF249" s="185">
        <f t="shared" si="75"/>
        <v>0</v>
      </c>
      <c r="BG249" s="185">
        <f t="shared" si="76"/>
        <v>0</v>
      </c>
      <c r="BH249" s="185">
        <f t="shared" si="77"/>
        <v>0</v>
      </c>
      <c r="BI249" s="185">
        <f t="shared" si="78"/>
        <v>0</v>
      </c>
      <c r="BJ249" s="15" t="s">
        <v>130</v>
      </c>
      <c r="BK249" s="185">
        <f t="shared" si="79"/>
        <v>0</v>
      </c>
      <c r="BL249" s="15" t="s">
        <v>144</v>
      </c>
      <c r="BM249" s="184" t="s">
        <v>735</v>
      </c>
    </row>
    <row r="250" spans="1:65" s="2" customFormat="1" ht="21.75" customHeight="1">
      <c r="A250" s="30"/>
      <c r="B250" s="171"/>
      <c r="C250" s="186" t="s">
        <v>736</v>
      </c>
      <c r="D250" s="186" t="s">
        <v>164</v>
      </c>
      <c r="E250" s="187" t="s">
        <v>560</v>
      </c>
      <c r="F250" s="188" t="s">
        <v>561</v>
      </c>
      <c r="G250" s="189" t="s">
        <v>167</v>
      </c>
      <c r="H250" s="190">
        <v>4</v>
      </c>
      <c r="I250" s="191"/>
      <c r="J250" s="192">
        <f t="shared" si="70"/>
        <v>0</v>
      </c>
      <c r="K250" s="193"/>
      <c r="L250" s="194"/>
      <c r="M250" s="195" t="s">
        <v>1</v>
      </c>
      <c r="N250" s="196" t="s">
        <v>46</v>
      </c>
      <c r="O250" s="56"/>
      <c r="P250" s="182">
        <f t="shared" si="71"/>
        <v>0</v>
      </c>
      <c r="Q250" s="182">
        <v>0.00019</v>
      </c>
      <c r="R250" s="182">
        <f t="shared" si="72"/>
        <v>0.00076</v>
      </c>
      <c r="S250" s="182">
        <v>0</v>
      </c>
      <c r="T250" s="183">
        <f t="shared" si="73"/>
        <v>0</v>
      </c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R250" s="184" t="s">
        <v>168</v>
      </c>
      <c r="AT250" s="184" t="s">
        <v>164</v>
      </c>
      <c r="AU250" s="184" t="s">
        <v>145</v>
      </c>
      <c r="AY250" s="15" t="s">
        <v>131</v>
      </c>
      <c r="BE250" s="185">
        <f t="shared" si="74"/>
        <v>0</v>
      </c>
      <c r="BF250" s="185">
        <f t="shared" si="75"/>
        <v>0</v>
      </c>
      <c r="BG250" s="185">
        <f t="shared" si="76"/>
        <v>0</v>
      </c>
      <c r="BH250" s="185">
        <f t="shared" si="77"/>
        <v>0</v>
      </c>
      <c r="BI250" s="185">
        <f t="shared" si="78"/>
        <v>0</v>
      </c>
      <c r="BJ250" s="15" t="s">
        <v>130</v>
      </c>
      <c r="BK250" s="185">
        <f t="shared" si="79"/>
        <v>0</v>
      </c>
      <c r="BL250" s="15" t="s">
        <v>144</v>
      </c>
      <c r="BM250" s="184" t="s">
        <v>737</v>
      </c>
    </row>
    <row r="251" spans="1:65" s="2" customFormat="1" ht="16.5" customHeight="1">
      <c r="A251" s="30"/>
      <c r="B251" s="171"/>
      <c r="C251" s="172" t="s">
        <v>738</v>
      </c>
      <c r="D251" s="172" t="s">
        <v>140</v>
      </c>
      <c r="E251" s="173" t="s">
        <v>739</v>
      </c>
      <c r="F251" s="174" t="s">
        <v>740</v>
      </c>
      <c r="G251" s="175" t="s">
        <v>167</v>
      </c>
      <c r="H251" s="176">
        <v>2</v>
      </c>
      <c r="I251" s="177"/>
      <c r="J251" s="178">
        <f t="shared" si="70"/>
        <v>0</v>
      </c>
      <c r="K251" s="179"/>
      <c r="L251" s="31"/>
      <c r="M251" s="180" t="s">
        <v>1</v>
      </c>
      <c r="N251" s="181" t="s">
        <v>46</v>
      </c>
      <c r="O251" s="56"/>
      <c r="P251" s="182">
        <f t="shared" si="71"/>
        <v>0</v>
      </c>
      <c r="Q251" s="182">
        <v>3E-05</v>
      </c>
      <c r="R251" s="182">
        <f t="shared" si="72"/>
        <v>6E-05</v>
      </c>
      <c r="S251" s="182">
        <v>0</v>
      </c>
      <c r="T251" s="183">
        <f t="shared" si="73"/>
        <v>0</v>
      </c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R251" s="184" t="s">
        <v>144</v>
      </c>
      <c r="AT251" s="184" t="s">
        <v>140</v>
      </c>
      <c r="AU251" s="184" t="s">
        <v>145</v>
      </c>
      <c r="AY251" s="15" t="s">
        <v>131</v>
      </c>
      <c r="BE251" s="185">
        <f t="shared" si="74"/>
        <v>0</v>
      </c>
      <c r="BF251" s="185">
        <f t="shared" si="75"/>
        <v>0</v>
      </c>
      <c r="BG251" s="185">
        <f t="shared" si="76"/>
        <v>0</v>
      </c>
      <c r="BH251" s="185">
        <f t="shared" si="77"/>
        <v>0</v>
      </c>
      <c r="BI251" s="185">
        <f t="shared" si="78"/>
        <v>0</v>
      </c>
      <c r="BJ251" s="15" t="s">
        <v>130</v>
      </c>
      <c r="BK251" s="185">
        <f t="shared" si="79"/>
        <v>0</v>
      </c>
      <c r="BL251" s="15" t="s">
        <v>144</v>
      </c>
      <c r="BM251" s="184" t="s">
        <v>741</v>
      </c>
    </row>
    <row r="252" spans="1:65" s="2" customFormat="1" ht="21.75" customHeight="1">
      <c r="A252" s="30"/>
      <c r="B252" s="171"/>
      <c r="C252" s="186" t="s">
        <v>742</v>
      </c>
      <c r="D252" s="186" t="s">
        <v>164</v>
      </c>
      <c r="E252" s="187" t="s">
        <v>743</v>
      </c>
      <c r="F252" s="188" t="s">
        <v>744</v>
      </c>
      <c r="G252" s="189" t="s">
        <v>167</v>
      </c>
      <c r="H252" s="190">
        <v>2</v>
      </c>
      <c r="I252" s="191"/>
      <c r="J252" s="192">
        <f t="shared" si="70"/>
        <v>0</v>
      </c>
      <c r="K252" s="193"/>
      <c r="L252" s="194"/>
      <c r="M252" s="195" t="s">
        <v>1</v>
      </c>
      <c r="N252" s="196" t="s">
        <v>46</v>
      </c>
      <c r="O252" s="56"/>
      <c r="P252" s="182">
        <f t="shared" si="71"/>
        <v>0</v>
      </c>
      <c r="Q252" s="182">
        <v>0.0002</v>
      </c>
      <c r="R252" s="182">
        <f t="shared" si="72"/>
        <v>0.0004</v>
      </c>
      <c r="S252" s="182">
        <v>0</v>
      </c>
      <c r="T252" s="183">
        <f t="shared" si="73"/>
        <v>0</v>
      </c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R252" s="184" t="s">
        <v>168</v>
      </c>
      <c r="AT252" s="184" t="s">
        <v>164</v>
      </c>
      <c r="AU252" s="184" t="s">
        <v>145</v>
      </c>
      <c r="AY252" s="15" t="s">
        <v>131</v>
      </c>
      <c r="BE252" s="185">
        <f t="shared" si="74"/>
        <v>0</v>
      </c>
      <c r="BF252" s="185">
        <f t="shared" si="75"/>
        <v>0</v>
      </c>
      <c r="BG252" s="185">
        <f t="shared" si="76"/>
        <v>0</v>
      </c>
      <c r="BH252" s="185">
        <f t="shared" si="77"/>
        <v>0</v>
      </c>
      <c r="BI252" s="185">
        <f t="shared" si="78"/>
        <v>0</v>
      </c>
      <c r="BJ252" s="15" t="s">
        <v>130</v>
      </c>
      <c r="BK252" s="185">
        <f t="shared" si="79"/>
        <v>0</v>
      </c>
      <c r="BL252" s="15" t="s">
        <v>144</v>
      </c>
      <c r="BM252" s="184" t="s">
        <v>745</v>
      </c>
    </row>
    <row r="253" spans="1:65" s="2" customFormat="1" ht="21.75" customHeight="1">
      <c r="A253" s="30"/>
      <c r="B253" s="171"/>
      <c r="C253" s="172" t="s">
        <v>746</v>
      </c>
      <c r="D253" s="172" t="s">
        <v>140</v>
      </c>
      <c r="E253" s="173" t="s">
        <v>564</v>
      </c>
      <c r="F253" s="174" t="s">
        <v>565</v>
      </c>
      <c r="G253" s="175" t="s">
        <v>167</v>
      </c>
      <c r="H253" s="176">
        <v>4</v>
      </c>
      <c r="I253" s="177"/>
      <c r="J253" s="178">
        <f t="shared" si="70"/>
        <v>0</v>
      </c>
      <c r="K253" s="179"/>
      <c r="L253" s="31"/>
      <c r="M253" s="180" t="s">
        <v>1</v>
      </c>
      <c r="N253" s="181" t="s">
        <v>46</v>
      </c>
      <c r="O253" s="56"/>
      <c r="P253" s="182">
        <f t="shared" si="71"/>
        <v>0</v>
      </c>
      <c r="Q253" s="182">
        <v>0.00086</v>
      </c>
      <c r="R253" s="182">
        <f t="shared" si="72"/>
        <v>0.00344</v>
      </c>
      <c r="S253" s="182">
        <v>0</v>
      </c>
      <c r="T253" s="183">
        <f t="shared" si="73"/>
        <v>0</v>
      </c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R253" s="184" t="s">
        <v>144</v>
      </c>
      <c r="AT253" s="184" t="s">
        <v>140</v>
      </c>
      <c r="AU253" s="184" t="s">
        <v>145</v>
      </c>
      <c r="AY253" s="15" t="s">
        <v>131</v>
      </c>
      <c r="BE253" s="185">
        <f t="shared" si="74"/>
        <v>0</v>
      </c>
      <c r="BF253" s="185">
        <f t="shared" si="75"/>
        <v>0</v>
      </c>
      <c r="BG253" s="185">
        <f t="shared" si="76"/>
        <v>0</v>
      </c>
      <c r="BH253" s="185">
        <f t="shared" si="77"/>
        <v>0</v>
      </c>
      <c r="BI253" s="185">
        <f t="shared" si="78"/>
        <v>0</v>
      </c>
      <c r="BJ253" s="15" t="s">
        <v>130</v>
      </c>
      <c r="BK253" s="185">
        <f t="shared" si="79"/>
        <v>0</v>
      </c>
      <c r="BL253" s="15" t="s">
        <v>144</v>
      </c>
      <c r="BM253" s="184" t="s">
        <v>747</v>
      </c>
    </row>
    <row r="254" spans="1:65" s="2" customFormat="1" ht="21.75" customHeight="1">
      <c r="A254" s="30"/>
      <c r="B254" s="171"/>
      <c r="C254" s="172" t="s">
        <v>748</v>
      </c>
      <c r="D254" s="172" t="s">
        <v>140</v>
      </c>
      <c r="E254" s="173" t="s">
        <v>568</v>
      </c>
      <c r="F254" s="174" t="s">
        <v>569</v>
      </c>
      <c r="G254" s="175" t="s">
        <v>167</v>
      </c>
      <c r="H254" s="176">
        <v>1</v>
      </c>
      <c r="I254" s="177"/>
      <c r="J254" s="178">
        <f t="shared" si="70"/>
        <v>0</v>
      </c>
      <c r="K254" s="179"/>
      <c r="L254" s="31"/>
      <c r="M254" s="180" t="s">
        <v>1</v>
      </c>
      <c r="N254" s="181" t="s">
        <v>46</v>
      </c>
      <c r="O254" s="56"/>
      <c r="P254" s="182">
        <f t="shared" si="71"/>
        <v>0</v>
      </c>
      <c r="Q254" s="182">
        <v>0.00029</v>
      </c>
      <c r="R254" s="182">
        <f t="shared" si="72"/>
        <v>0.00029</v>
      </c>
      <c r="S254" s="182">
        <v>0</v>
      </c>
      <c r="T254" s="183">
        <f t="shared" si="73"/>
        <v>0</v>
      </c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R254" s="184" t="s">
        <v>144</v>
      </c>
      <c r="AT254" s="184" t="s">
        <v>140</v>
      </c>
      <c r="AU254" s="184" t="s">
        <v>145</v>
      </c>
      <c r="AY254" s="15" t="s">
        <v>131</v>
      </c>
      <c r="BE254" s="185">
        <f t="shared" si="74"/>
        <v>0</v>
      </c>
      <c r="BF254" s="185">
        <f t="shared" si="75"/>
        <v>0</v>
      </c>
      <c r="BG254" s="185">
        <f t="shared" si="76"/>
        <v>0</v>
      </c>
      <c r="BH254" s="185">
        <f t="shared" si="77"/>
        <v>0</v>
      </c>
      <c r="BI254" s="185">
        <f t="shared" si="78"/>
        <v>0</v>
      </c>
      <c r="BJ254" s="15" t="s">
        <v>130</v>
      </c>
      <c r="BK254" s="185">
        <f t="shared" si="79"/>
        <v>0</v>
      </c>
      <c r="BL254" s="15" t="s">
        <v>144</v>
      </c>
      <c r="BM254" s="184" t="s">
        <v>749</v>
      </c>
    </row>
    <row r="255" spans="1:65" s="2" customFormat="1" ht="21.75" customHeight="1">
      <c r="A255" s="30"/>
      <c r="B255" s="171"/>
      <c r="C255" s="172" t="s">
        <v>750</v>
      </c>
      <c r="D255" s="172" t="s">
        <v>140</v>
      </c>
      <c r="E255" s="173" t="s">
        <v>572</v>
      </c>
      <c r="F255" s="174" t="s">
        <v>573</v>
      </c>
      <c r="G255" s="175" t="s">
        <v>167</v>
      </c>
      <c r="H255" s="176">
        <v>1</v>
      </c>
      <c r="I255" s="177"/>
      <c r="J255" s="178">
        <f t="shared" si="70"/>
        <v>0</v>
      </c>
      <c r="K255" s="179"/>
      <c r="L255" s="31"/>
      <c r="M255" s="180" t="s">
        <v>1</v>
      </c>
      <c r="N255" s="181" t="s">
        <v>46</v>
      </c>
      <c r="O255" s="56"/>
      <c r="P255" s="182">
        <f t="shared" si="71"/>
        <v>0</v>
      </c>
      <c r="Q255" s="182">
        <v>0.00028</v>
      </c>
      <c r="R255" s="182">
        <f t="shared" si="72"/>
        <v>0.00028</v>
      </c>
      <c r="S255" s="182">
        <v>0</v>
      </c>
      <c r="T255" s="183">
        <f t="shared" si="73"/>
        <v>0</v>
      </c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R255" s="184" t="s">
        <v>144</v>
      </c>
      <c r="AT255" s="184" t="s">
        <v>140</v>
      </c>
      <c r="AU255" s="184" t="s">
        <v>145</v>
      </c>
      <c r="AY255" s="15" t="s">
        <v>131</v>
      </c>
      <c r="BE255" s="185">
        <f t="shared" si="74"/>
        <v>0</v>
      </c>
      <c r="BF255" s="185">
        <f t="shared" si="75"/>
        <v>0</v>
      </c>
      <c r="BG255" s="185">
        <f t="shared" si="76"/>
        <v>0</v>
      </c>
      <c r="BH255" s="185">
        <f t="shared" si="77"/>
        <v>0</v>
      </c>
      <c r="BI255" s="185">
        <f t="shared" si="78"/>
        <v>0</v>
      </c>
      <c r="BJ255" s="15" t="s">
        <v>130</v>
      </c>
      <c r="BK255" s="185">
        <f t="shared" si="79"/>
        <v>0</v>
      </c>
      <c r="BL255" s="15" t="s">
        <v>144</v>
      </c>
      <c r="BM255" s="184" t="s">
        <v>751</v>
      </c>
    </row>
    <row r="256" spans="1:65" s="2" customFormat="1" ht="16.5" customHeight="1">
      <c r="A256" s="30"/>
      <c r="B256" s="171"/>
      <c r="C256" s="186" t="s">
        <v>752</v>
      </c>
      <c r="D256" s="186" t="s">
        <v>164</v>
      </c>
      <c r="E256" s="187" t="s">
        <v>576</v>
      </c>
      <c r="F256" s="188" t="s">
        <v>577</v>
      </c>
      <c r="G256" s="189" t="s">
        <v>167</v>
      </c>
      <c r="H256" s="190">
        <v>10</v>
      </c>
      <c r="I256" s="191"/>
      <c r="J256" s="192">
        <f t="shared" si="70"/>
        <v>0</v>
      </c>
      <c r="K256" s="193"/>
      <c r="L256" s="194"/>
      <c r="M256" s="195" t="s">
        <v>1</v>
      </c>
      <c r="N256" s="196" t="s">
        <v>46</v>
      </c>
      <c r="O256" s="56"/>
      <c r="P256" s="182">
        <f t="shared" si="71"/>
        <v>0</v>
      </c>
      <c r="Q256" s="182">
        <v>5E-05</v>
      </c>
      <c r="R256" s="182">
        <f t="shared" si="72"/>
        <v>0.0005</v>
      </c>
      <c r="S256" s="182">
        <v>0</v>
      </c>
      <c r="T256" s="183">
        <f t="shared" si="73"/>
        <v>0</v>
      </c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R256" s="184" t="s">
        <v>168</v>
      </c>
      <c r="AT256" s="184" t="s">
        <v>164</v>
      </c>
      <c r="AU256" s="184" t="s">
        <v>145</v>
      </c>
      <c r="AY256" s="15" t="s">
        <v>131</v>
      </c>
      <c r="BE256" s="185">
        <f t="shared" si="74"/>
        <v>0</v>
      </c>
      <c r="BF256" s="185">
        <f t="shared" si="75"/>
        <v>0</v>
      </c>
      <c r="BG256" s="185">
        <f t="shared" si="76"/>
        <v>0</v>
      </c>
      <c r="BH256" s="185">
        <f t="shared" si="77"/>
        <v>0</v>
      </c>
      <c r="BI256" s="185">
        <f t="shared" si="78"/>
        <v>0</v>
      </c>
      <c r="BJ256" s="15" t="s">
        <v>130</v>
      </c>
      <c r="BK256" s="185">
        <f t="shared" si="79"/>
        <v>0</v>
      </c>
      <c r="BL256" s="15" t="s">
        <v>144</v>
      </c>
      <c r="BM256" s="184" t="s">
        <v>753</v>
      </c>
    </row>
    <row r="257" spans="1:65" s="2" customFormat="1" ht="21.75" customHeight="1">
      <c r="A257" s="30"/>
      <c r="B257" s="171"/>
      <c r="C257" s="172" t="s">
        <v>754</v>
      </c>
      <c r="D257" s="172" t="s">
        <v>140</v>
      </c>
      <c r="E257" s="173" t="s">
        <v>580</v>
      </c>
      <c r="F257" s="174" t="s">
        <v>581</v>
      </c>
      <c r="G257" s="175" t="s">
        <v>167</v>
      </c>
      <c r="H257" s="176">
        <v>5</v>
      </c>
      <c r="I257" s="177"/>
      <c r="J257" s="178">
        <f t="shared" si="70"/>
        <v>0</v>
      </c>
      <c r="K257" s="179"/>
      <c r="L257" s="31"/>
      <c r="M257" s="180" t="s">
        <v>1</v>
      </c>
      <c r="N257" s="181" t="s">
        <v>46</v>
      </c>
      <c r="O257" s="56"/>
      <c r="P257" s="182">
        <f t="shared" si="71"/>
        <v>0</v>
      </c>
      <c r="Q257" s="182">
        <v>0.00014</v>
      </c>
      <c r="R257" s="182">
        <f t="shared" si="72"/>
        <v>0.0006999999999999999</v>
      </c>
      <c r="S257" s="182">
        <v>0</v>
      </c>
      <c r="T257" s="183">
        <f t="shared" si="73"/>
        <v>0</v>
      </c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R257" s="184" t="s">
        <v>144</v>
      </c>
      <c r="AT257" s="184" t="s">
        <v>140</v>
      </c>
      <c r="AU257" s="184" t="s">
        <v>145</v>
      </c>
      <c r="AY257" s="15" t="s">
        <v>131</v>
      </c>
      <c r="BE257" s="185">
        <f t="shared" si="74"/>
        <v>0</v>
      </c>
      <c r="BF257" s="185">
        <f t="shared" si="75"/>
        <v>0</v>
      </c>
      <c r="BG257" s="185">
        <f t="shared" si="76"/>
        <v>0</v>
      </c>
      <c r="BH257" s="185">
        <f t="shared" si="77"/>
        <v>0</v>
      </c>
      <c r="BI257" s="185">
        <f t="shared" si="78"/>
        <v>0</v>
      </c>
      <c r="BJ257" s="15" t="s">
        <v>130</v>
      </c>
      <c r="BK257" s="185">
        <f t="shared" si="79"/>
        <v>0</v>
      </c>
      <c r="BL257" s="15" t="s">
        <v>144</v>
      </c>
      <c r="BM257" s="184" t="s">
        <v>755</v>
      </c>
    </row>
    <row r="258" spans="1:65" s="2" customFormat="1" ht="21.75" customHeight="1">
      <c r="A258" s="30"/>
      <c r="B258" s="171"/>
      <c r="C258" s="172" t="s">
        <v>27</v>
      </c>
      <c r="D258" s="172" t="s">
        <v>140</v>
      </c>
      <c r="E258" s="173" t="s">
        <v>584</v>
      </c>
      <c r="F258" s="174" t="s">
        <v>585</v>
      </c>
      <c r="G258" s="175" t="s">
        <v>214</v>
      </c>
      <c r="H258" s="176">
        <v>0.008</v>
      </c>
      <c r="I258" s="177"/>
      <c r="J258" s="178">
        <f t="shared" si="70"/>
        <v>0</v>
      </c>
      <c r="K258" s="179"/>
      <c r="L258" s="31"/>
      <c r="M258" s="180" t="s">
        <v>1</v>
      </c>
      <c r="N258" s="181" t="s">
        <v>46</v>
      </c>
      <c r="O258" s="56"/>
      <c r="P258" s="182">
        <f t="shared" si="71"/>
        <v>0</v>
      </c>
      <c r="Q258" s="182">
        <v>0</v>
      </c>
      <c r="R258" s="182">
        <f t="shared" si="72"/>
        <v>0</v>
      </c>
      <c r="S258" s="182">
        <v>0</v>
      </c>
      <c r="T258" s="183">
        <f t="shared" si="73"/>
        <v>0</v>
      </c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R258" s="184" t="s">
        <v>144</v>
      </c>
      <c r="AT258" s="184" t="s">
        <v>140</v>
      </c>
      <c r="AU258" s="184" t="s">
        <v>145</v>
      </c>
      <c r="AY258" s="15" t="s">
        <v>131</v>
      </c>
      <c r="BE258" s="185">
        <f t="shared" si="74"/>
        <v>0</v>
      </c>
      <c r="BF258" s="185">
        <f t="shared" si="75"/>
        <v>0</v>
      </c>
      <c r="BG258" s="185">
        <f t="shared" si="76"/>
        <v>0</v>
      </c>
      <c r="BH258" s="185">
        <f t="shared" si="77"/>
        <v>0</v>
      </c>
      <c r="BI258" s="185">
        <f t="shared" si="78"/>
        <v>0</v>
      </c>
      <c r="BJ258" s="15" t="s">
        <v>130</v>
      </c>
      <c r="BK258" s="185">
        <f t="shared" si="79"/>
        <v>0</v>
      </c>
      <c r="BL258" s="15" t="s">
        <v>144</v>
      </c>
      <c r="BM258" s="184" t="s">
        <v>756</v>
      </c>
    </row>
    <row r="259" spans="2:63" s="13" customFormat="1" ht="20.85" customHeight="1">
      <c r="B259" s="161"/>
      <c r="D259" s="162" t="s">
        <v>77</v>
      </c>
      <c r="E259" s="162" t="s">
        <v>587</v>
      </c>
      <c r="F259" s="162" t="s">
        <v>588</v>
      </c>
      <c r="I259" s="163"/>
      <c r="J259" s="164">
        <f>BK259</f>
        <v>0</v>
      </c>
      <c r="L259" s="161"/>
      <c r="M259" s="165"/>
      <c r="N259" s="166"/>
      <c r="O259" s="166"/>
      <c r="P259" s="167">
        <f>SUM(P260:P268)</f>
        <v>0</v>
      </c>
      <c r="Q259" s="166"/>
      <c r="R259" s="167">
        <f>SUM(R260:R268)</f>
        <v>0.23456</v>
      </c>
      <c r="S259" s="166"/>
      <c r="T259" s="168">
        <f>SUM(T260:T268)</f>
        <v>0</v>
      </c>
      <c r="AR259" s="162" t="s">
        <v>130</v>
      </c>
      <c r="AT259" s="169" t="s">
        <v>77</v>
      </c>
      <c r="AU259" s="169" t="s">
        <v>138</v>
      </c>
      <c r="AY259" s="162" t="s">
        <v>131</v>
      </c>
      <c r="BK259" s="170">
        <f>SUM(BK260:BK268)</f>
        <v>0</v>
      </c>
    </row>
    <row r="260" spans="1:65" s="2" customFormat="1" ht="21.75" customHeight="1">
      <c r="A260" s="30"/>
      <c r="B260" s="171"/>
      <c r="C260" s="172" t="s">
        <v>757</v>
      </c>
      <c r="D260" s="172" t="s">
        <v>140</v>
      </c>
      <c r="E260" s="173" t="s">
        <v>590</v>
      </c>
      <c r="F260" s="174" t="s">
        <v>591</v>
      </c>
      <c r="G260" s="175" t="s">
        <v>167</v>
      </c>
      <c r="H260" s="176">
        <v>1</v>
      </c>
      <c r="I260" s="177"/>
      <c r="J260" s="178">
        <f aca="true" t="shared" si="80" ref="J260:J268">ROUND(I260*H260,2)</f>
        <v>0</v>
      </c>
      <c r="K260" s="179"/>
      <c r="L260" s="31"/>
      <c r="M260" s="180" t="s">
        <v>1</v>
      </c>
      <c r="N260" s="181" t="s">
        <v>46</v>
      </c>
      <c r="O260" s="56"/>
      <c r="P260" s="182">
        <f aca="true" t="shared" si="81" ref="P260:P268">O260*H260</f>
        <v>0</v>
      </c>
      <c r="Q260" s="182">
        <v>0</v>
      </c>
      <c r="R260" s="182">
        <f aca="true" t="shared" si="82" ref="R260:R268">Q260*H260</f>
        <v>0</v>
      </c>
      <c r="S260" s="182">
        <v>0</v>
      </c>
      <c r="T260" s="183">
        <f aca="true" t="shared" si="83" ref="T260:T268">S260*H260</f>
        <v>0</v>
      </c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R260" s="184" t="s">
        <v>144</v>
      </c>
      <c r="AT260" s="184" t="s">
        <v>140</v>
      </c>
      <c r="AU260" s="184" t="s">
        <v>145</v>
      </c>
      <c r="AY260" s="15" t="s">
        <v>131</v>
      </c>
      <c r="BE260" s="185">
        <f aca="true" t="shared" si="84" ref="BE260:BE268">IF(N260="základní",J260,0)</f>
        <v>0</v>
      </c>
      <c r="BF260" s="185">
        <f aca="true" t="shared" si="85" ref="BF260:BF268">IF(N260="snížená",J260,0)</f>
        <v>0</v>
      </c>
      <c r="BG260" s="185">
        <f aca="true" t="shared" si="86" ref="BG260:BG268">IF(N260="zákl. přenesená",J260,0)</f>
        <v>0</v>
      </c>
      <c r="BH260" s="185">
        <f aca="true" t="shared" si="87" ref="BH260:BH268">IF(N260="sníž. přenesená",J260,0)</f>
        <v>0</v>
      </c>
      <c r="BI260" s="185">
        <f aca="true" t="shared" si="88" ref="BI260:BI268">IF(N260="nulová",J260,0)</f>
        <v>0</v>
      </c>
      <c r="BJ260" s="15" t="s">
        <v>130</v>
      </c>
      <c r="BK260" s="185">
        <f aca="true" t="shared" si="89" ref="BK260:BK268">ROUND(I260*H260,2)</f>
        <v>0</v>
      </c>
      <c r="BL260" s="15" t="s">
        <v>144</v>
      </c>
      <c r="BM260" s="184" t="s">
        <v>758</v>
      </c>
    </row>
    <row r="261" spans="1:65" s="2" customFormat="1" ht="21.75" customHeight="1">
      <c r="A261" s="30"/>
      <c r="B261" s="171"/>
      <c r="C261" s="172" t="s">
        <v>759</v>
      </c>
      <c r="D261" s="172" t="s">
        <v>140</v>
      </c>
      <c r="E261" s="173" t="s">
        <v>598</v>
      </c>
      <c r="F261" s="174" t="s">
        <v>599</v>
      </c>
      <c r="G261" s="175" t="s">
        <v>167</v>
      </c>
      <c r="H261" s="176">
        <v>2</v>
      </c>
      <c r="I261" s="177"/>
      <c r="J261" s="178">
        <f t="shared" si="80"/>
        <v>0</v>
      </c>
      <c r="K261" s="179"/>
      <c r="L261" s="31"/>
      <c r="M261" s="180" t="s">
        <v>1</v>
      </c>
      <c r="N261" s="181" t="s">
        <v>46</v>
      </c>
      <c r="O261" s="56"/>
      <c r="P261" s="182">
        <f t="shared" si="81"/>
        <v>0</v>
      </c>
      <c r="Q261" s="182">
        <v>0</v>
      </c>
      <c r="R261" s="182">
        <f t="shared" si="82"/>
        <v>0</v>
      </c>
      <c r="S261" s="182">
        <v>0</v>
      </c>
      <c r="T261" s="183">
        <f t="shared" si="83"/>
        <v>0</v>
      </c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R261" s="184" t="s">
        <v>144</v>
      </c>
      <c r="AT261" s="184" t="s">
        <v>140</v>
      </c>
      <c r="AU261" s="184" t="s">
        <v>145</v>
      </c>
      <c r="AY261" s="15" t="s">
        <v>131</v>
      </c>
      <c r="BE261" s="185">
        <f t="shared" si="84"/>
        <v>0</v>
      </c>
      <c r="BF261" s="185">
        <f t="shared" si="85"/>
        <v>0</v>
      </c>
      <c r="BG261" s="185">
        <f t="shared" si="86"/>
        <v>0</v>
      </c>
      <c r="BH261" s="185">
        <f t="shared" si="87"/>
        <v>0</v>
      </c>
      <c r="BI261" s="185">
        <f t="shared" si="88"/>
        <v>0</v>
      </c>
      <c r="BJ261" s="15" t="s">
        <v>130</v>
      </c>
      <c r="BK261" s="185">
        <f t="shared" si="89"/>
        <v>0</v>
      </c>
      <c r="BL261" s="15" t="s">
        <v>144</v>
      </c>
      <c r="BM261" s="184" t="s">
        <v>760</v>
      </c>
    </row>
    <row r="262" spans="1:65" s="2" customFormat="1" ht="21.75" customHeight="1">
      <c r="A262" s="30"/>
      <c r="B262" s="171"/>
      <c r="C262" s="172" t="s">
        <v>761</v>
      </c>
      <c r="D262" s="172" t="s">
        <v>140</v>
      </c>
      <c r="E262" s="173" t="s">
        <v>762</v>
      </c>
      <c r="F262" s="174" t="s">
        <v>763</v>
      </c>
      <c r="G262" s="175" t="s">
        <v>167</v>
      </c>
      <c r="H262" s="176">
        <v>1</v>
      </c>
      <c r="I262" s="177"/>
      <c r="J262" s="178">
        <f t="shared" si="80"/>
        <v>0</v>
      </c>
      <c r="K262" s="179"/>
      <c r="L262" s="31"/>
      <c r="M262" s="180" t="s">
        <v>1</v>
      </c>
      <c r="N262" s="181" t="s">
        <v>46</v>
      </c>
      <c r="O262" s="56"/>
      <c r="P262" s="182">
        <f t="shared" si="81"/>
        <v>0</v>
      </c>
      <c r="Q262" s="182">
        <v>0</v>
      </c>
      <c r="R262" s="182">
        <f t="shared" si="82"/>
        <v>0</v>
      </c>
      <c r="S262" s="182">
        <v>0</v>
      </c>
      <c r="T262" s="183">
        <f t="shared" si="83"/>
        <v>0</v>
      </c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R262" s="184" t="s">
        <v>144</v>
      </c>
      <c r="AT262" s="184" t="s">
        <v>140</v>
      </c>
      <c r="AU262" s="184" t="s">
        <v>145</v>
      </c>
      <c r="AY262" s="15" t="s">
        <v>131</v>
      </c>
      <c r="BE262" s="185">
        <f t="shared" si="84"/>
        <v>0</v>
      </c>
      <c r="BF262" s="185">
        <f t="shared" si="85"/>
        <v>0</v>
      </c>
      <c r="BG262" s="185">
        <f t="shared" si="86"/>
        <v>0</v>
      </c>
      <c r="BH262" s="185">
        <f t="shared" si="87"/>
        <v>0</v>
      </c>
      <c r="BI262" s="185">
        <f t="shared" si="88"/>
        <v>0</v>
      </c>
      <c r="BJ262" s="15" t="s">
        <v>130</v>
      </c>
      <c r="BK262" s="185">
        <f t="shared" si="89"/>
        <v>0</v>
      </c>
      <c r="BL262" s="15" t="s">
        <v>144</v>
      </c>
      <c r="BM262" s="184" t="s">
        <v>764</v>
      </c>
    </row>
    <row r="263" spans="1:65" s="2" customFormat="1" ht="21.75" customHeight="1">
      <c r="A263" s="30"/>
      <c r="B263" s="171"/>
      <c r="C263" s="186" t="s">
        <v>765</v>
      </c>
      <c r="D263" s="186" t="s">
        <v>164</v>
      </c>
      <c r="E263" s="187" t="s">
        <v>613</v>
      </c>
      <c r="F263" s="188" t="s">
        <v>614</v>
      </c>
      <c r="G263" s="189" t="s">
        <v>167</v>
      </c>
      <c r="H263" s="190">
        <v>1</v>
      </c>
      <c r="I263" s="191"/>
      <c r="J263" s="192">
        <f t="shared" si="80"/>
        <v>0</v>
      </c>
      <c r="K263" s="193"/>
      <c r="L263" s="194"/>
      <c r="M263" s="195" t="s">
        <v>1</v>
      </c>
      <c r="N263" s="196" t="s">
        <v>46</v>
      </c>
      <c r="O263" s="56"/>
      <c r="P263" s="182">
        <f t="shared" si="81"/>
        <v>0</v>
      </c>
      <c r="Q263" s="182">
        <v>0.03234</v>
      </c>
      <c r="R263" s="182">
        <f t="shared" si="82"/>
        <v>0.03234</v>
      </c>
      <c r="S263" s="182">
        <v>0</v>
      </c>
      <c r="T263" s="183">
        <f t="shared" si="83"/>
        <v>0</v>
      </c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R263" s="184" t="s">
        <v>168</v>
      </c>
      <c r="AT263" s="184" t="s">
        <v>164</v>
      </c>
      <c r="AU263" s="184" t="s">
        <v>145</v>
      </c>
      <c r="AY263" s="15" t="s">
        <v>131</v>
      </c>
      <c r="BE263" s="185">
        <f t="shared" si="84"/>
        <v>0</v>
      </c>
      <c r="BF263" s="185">
        <f t="shared" si="85"/>
        <v>0</v>
      </c>
      <c r="BG263" s="185">
        <f t="shared" si="86"/>
        <v>0</v>
      </c>
      <c r="BH263" s="185">
        <f t="shared" si="87"/>
        <v>0</v>
      </c>
      <c r="BI263" s="185">
        <f t="shared" si="88"/>
        <v>0</v>
      </c>
      <c r="BJ263" s="15" t="s">
        <v>130</v>
      </c>
      <c r="BK263" s="185">
        <f t="shared" si="89"/>
        <v>0</v>
      </c>
      <c r="BL263" s="15" t="s">
        <v>144</v>
      </c>
      <c r="BM263" s="184" t="s">
        <v>766</v>
      </c>
    </row>
    <row r="264" spans="1:65" s="2" customFormat="1" ht="21.75" customHeight="1">
      <c r="A264" s="30"/>
      <c r="B264" s="171"/>
      <c r="C264" s="186" t="s">
        <v>767</v>
      </c>
      <c r="D264" s="186" t="s">
        <v>164</v>
      </c>
      <c r="E264" s="187" t="s">
        <v>768</v>
      </c>
      <c r="F264" s="188" t="s">
        <v>769</v>
      </c>
      <c r="G264" s="189" t="s">
        <v>167</v>
      </c>
      <c r="H264" s="190">
        <v>1</v>
      </c>
      <c r="I264" s="191"/>
      <c r="J264" s="192">
        <f t="shared" si="80"/>
        <v>0</v>
      </c>
      <c r="K264" s="193"/>
      <c r="L264" s="194"/>
      <c r="M264" s="195" t="s">
        <v>1</v>
      </c>
      <c r="N264" s="196" t="s">
        <v>46</v>
      </c>
      <c r="O264" s="56"/>
      <c r="P264" s="182">
        <f t="shared" si="81"/>
        <v>0</v>
      </c>
      <c r="Q264" s="182">
        <v>0.0652</v>
      </c>
      <c r="R264" s="182">
        <f t="shared" si="82"/>
        <v>0.0652</v>
      </c>
      <c r="S264" s="182">
        <v>0</v>
      </c>
      <c r="T264" s="183">
        <f t="shared" si="83"/>
        <v>0</v>
      </c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R264" s="184" t="s">
        <v>168</v>
      </c>
      <c r="AT264" s="184" t="s">
        <v>164</v>
      </c>
      <c r="AU264" s="184" t="s">
        <v>145</v>
      </c>
      <c r="AY264" s="15" t="s">
        <v>131</v>
      </c>
      <c r="BE264" s="185">
        <f t="shared" si="84"/>
        <v>0</v>
      </c>
      <c r="BF264" s="185">
        <f t="shared" si="85"/>
        <v>0</v>
      </c>
      <c r="BG264" s="185">
        <f t="shared" si="86"/>
        <v>0</v>
      </c>
      <c r="BH264" s="185">
        <f t="shared" si="87"/>
        <v>0</v>
      </c>
      <c r="BI264" s="185">
        <f t="shared" si="88"/>
        <v>0</v>
      </c>
      <c r="BJ264" s="15" t="s">
        <v>130</v>
      </c>
      <c r="BK264" s="185">
        <f t="shared" si="89"/>
        <v>0</v>
      </c>
      <c r="BL264" s="15" t="s">
        <v>144</v>
      </c>
      <c r="BM264" s="184" t="s">
        <v>770</v>
      </c>
    </row>
    <row r="265" spans="1:65" s="2" customFormat="1" ht="21.75" customHeight="1">
      <c r="A265" s="30"/>
      <c r="B265" s="171"/>
      <c r="C265" s="186" t="s">
        <v>771</v>
      </c>
      <c r="D265" s="186" t="s">
        <v>164</v>
      </c>
      <c r="E265" s="187" t="s">
        <v>610</v>
      </c>
      <c r="F265" s="188" t="s">
        <v>611</v>
      </c>
      <c r="G265" s="189" t="s">
        <v>167</v>
      </c>
      <c r="H265" s="190">
        <v>2</v>
      </c>
      <c r="I265" s="191"/>
      <c r="J265" s="192">
        <f t="shared" si="80"/>
        <v>0</v>
      </c>
      <c r="K265" s="193"/>
      <c r="L265" s="194"/>
      <c r="M265" s="195" t="s">
        <v>1</v>
      </c>
      <c r="N265" s="196" t="s">
        <v>46</v>
      </c>
      <c r="O265" s="56"/>
      <c r="P265" s="182">
        <f t="shared" si="81"/>
        <v>0</v>
      </c>
      <c r="Q265" s="182">
        <v>0.05216</v>
      </c>
      <c r="R265" s="182">
        <f t="shared" si="82"/>
        <v>0.10432</v>
      </c>
      <c r="S265" s="182">
        <v>0</v>
      </c>
      <c r="T265" s="183">
        <f t="shared" si="83"/>
        <v>0</v>
      </c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R265" s="184" t="s">
        <v>168</v>
      </c>
      <c r="AT265" s="184" t="s">
        <v>164</v>
      </c>
      <c r="AU265" s="184" t="s">
        <v>145</v>
      </c>
      <c r="AY265" s="15" t="s">
        <v>131</v>
      </c>
      <c r="BE265" s="185">
        <f t="shared" si="84"/>
        <v>0</v>
      </c>
      <c r="BF265" s="185">
        <f t="shared" si="85"/>
        <v>0</v>
      </c>
      <c r="BG265" s="185">
        <f t="shared" si="86"/>
        <v>0</v>
      </c>
      <c r="BH265" s="185">
        <f t="shared" si="87"/>
        <v>0</v>
      </c>
      <c r="BI265" s="185">
        <f t="shared" si="88"/>
        <v>0</v>
      </c>
      <c r="BJ265" s="15" t="s">
        <v>130</v>
      </c>
      <c r="BK265" s="185">
        <f t="shared" si="89"/>
        <v>0</v>
      </c>
      <c r="BL265" s="15" t="s">
        <v>144</v>
      </c>
      <c r="BM265" s="184" t="s">
        <v>772</v>
      </c>
    </row>
    <row r="266" spans="1:65" s="2" customFormat="1" ht="21.75" customHeight="1">
      <c r="A266" s="30"/>
      <c r="B266" s="171"/>
      <c r="C266" s="172" t="s">
        <v>773</v>
      </c>
      <c r="D266" s="172" t="s">
        <v>140</v>
      </c>
      <c r="E266" s="173" t="s">
        <v>617</v>
      </c>
      <c r="F266" s="174" t="s">
        <v>618</v>
      </c>
      <c r="G266" s="175" t="s">
        <v>167</v>
      </c>
      <c r="H266" s="176">
        <v>1</v>
      </c>
      <c r="I266" s="177"/>
      <c r="J266" s="178">
        <f t="shared" si="80"/>
        <v>0</v>
      </c>
      <c r="K266" s="179"/>
      <c r="L266" s="31"/>
      <c r="M266" s="180" t="s">
        <v>1</v>
      </c>
      <c r="N266" s="181" t="s">
        <v>46</v>
      </c>
      <c r="O266" s="56"/>
      <c r="P266" s="182">
        <f t="shared" si="81"/>
        <v>0</v>
      </c>
      <c r="Q266" s="182">
        <v>0</v>
      </c>
      <c r="R266" s="182">
        <f t="shared" si="82"/>
        <v>0</v>
      </c>
      <c r="S266" s="182">
        <v>0</v>
      </c>
      <c r="T266" s="183">
        <f t="shared" si="83"/>
        <v>0</v>
      </c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R266" s="184" t="s">
        <v>144</v>
      </c>
      <c r="AT266" s="184" t="s">
        <v>140</v>
      </c>
      <c r="AU266" s="184" t="s">
        <v>145</v>
      </c>
      <c r="AY266" s="15" t="s">
        <v>131</v>
      </c>
      <c r="BE266" s="185">
        <f t="shared" si="84"/>
        <v>0</v>
      </c>
      <c r="BF266" s="185">
        <f t="shared" si="85"/>
        <v>0</v>
      </c>
      <c r="BG266" s="185">
        <f t="shared" si="86"/>
        <v>0</v>
      </c>
      <c r="BH266" s="185">
        <f t="shared" si="87"/>
        <v>0</v>
      </c>
      <c r="BI266" s="185">
        <f t="shared" si="88"/>
        <v>0</v>
      </c>
      <c r="BJ266" s="15" t="s">
        <v>130</v>
      </c>
      <c r="BK266" s="185">
        <f t="shared" si="89"/>
        <v>0</v>
      </c>
      <c r="BL266" s="15" t="s">
        <v>144</v>
      </c>
      <c r="BM266" s="184" t="s">
        <v>774</v>
      </c>
    </row>
    <row r="267" spans="1:65" s="2" customFormat="1" ht="16.5" customHeight="1">
      <c r="A267" s="30"/>
      <c r="B267" s="171"/>
      <c r="C267" s="186" t="s">
        <v>775</v>
      </c>
      <c r="D267" s="186" t="s">
        <v>164</v>
      </c>
      <c r="E267" s="187" t="s">
        <v>621</v>
      </c>
      <c r="F267" s="188" t="s">
        <v>622</v>
      </c>
      <c r="G267" s="189" t="s">
        <v>167</v>
      </c>
      <c r="H267" s="190">
        <v>1</v>
      </c>
      <c r="I267" s="191"/>
      <c r="J267" s="192">
        <f t="shared" si="80"/>
        <v>0</v>
      </c>
      <c r="K267" s="193"/>
      <c r="L267" s="194"/>
      <c r="M267" s="195" t="s">
        <v>1</v>
      </c>
      <c r="N267" s="196" t="s">
        <v>46</v>
      </c>
      <c r="O267" s="56"/>
      <c r="P267" s="182">
        <f t="shared" si="81"/>
        <v>0</v>
      </c>
      <c r="Q267" s="182">
        <v>0.0327</v>
      </c>
      <c r="R267" s="182">
        <f t="shared" si="82"/>
        <v>0.0327</v>
      </c>
      <c r="S267" s="182">
        <v>0</v>
      </c>
      <c r="T267" s="183">
        <f t="shared" si="83"/>
        <v>0</v>
      </c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R267" s="184" t="s">
        <v>168</v>
      </c>
      <c r="AT267" s="184" t="s">
        <v>164</v>
      </c>
      <c r="AU267" s="184" t="s">
        <v>145</v>
      </c>
      <c r="AY267" s="15" t="s">
        <v>131</v>
      </c>
      <c r="BE267" s="185">
        <f t="shared" si="84"/>
        <v>0</v>
      </c>
      <c r="BF267" s="185">
        <f t="shared" si="85"/>
        <v>0</v>
      </c>
      <c r="BG267" s="185">
        <f t="shared" si="86"/>
        <v>0</v>
      </c>
      <c r="BH267" s="185">
        <f t="shared" si="87"/>
        <v>0</v>
      </c>
      <c r="BI267" s="185">
        <f t="shared" si="88"/>
        <v>0</v>
      </c>
      <c r="BJ267" s="15" t="s">
        <v>130</v>
      </c>
      <c r="BK267" s="185">
        <f t="shared" si="89"/>
        <v>0</v>
      </c>
      <c r="BL267" s="15" t="s">
        <v>144</v>
      </c>
      <c r="BM267" s="184" t="s">
        <v>776</v>
      </c>
    </row>
    <row r="268" spans="1:65" s="2" customFormat="1" ht="21.75" customHeight="1">
      <c r="A268" s="30"/>
      <c r="B268" s="171"/>
      <c r="C268" s="172" t="s">
        <v>777</v>
      </c>
      <c r="D268" s="172" t="s">
        <v>140</v>
      </c>
      <c r="E268" s="173" t="s">
        <v>632</v>
      </c>
      <c r="F268" s="174" t="s">
        <v>633</v>
      </c>
      <c r="G268" s="175" t="s">
        <v>214</v>
      </c>
      <c r="H268" s="176">
        <v>0.235</v>
      </c>
      <c r="I268" s="177"/>
      <c r="J268" s="178">
        <f t="shared" si="80"/>
        <v>0</v>
      </c>
      <c r="K268" s="179"/>
      <c r="L268" s="31"/>
      <c r="M268" s="180" t="s">
        <v>1</v>
      </c>
      <c r="N268" s="181" t="s">
        <v>46</v>
      </c>
      <c r="O268" s="56"/>
      <c r="P268" s="182">
        <f t="shared" si="81"/>
        <v>0</v>
      </c>
      <c r="Q268" s="182">
        <v>0</v>
      </c>
      <c r="R268" s="182">
        <f t="shared" si="82"/>
        <v>0</v>
      </c>
      <c r="S268" s="182">
        <v>0</v>
      </c>
      <c r="T268" s="183">
        <f t="shared" si="83"/>
        <v>0</v>
      </c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R268" s="184" t="s">
        <v>144</v>
      </c>
      <c r="AT268" s="184" t="s">
        <v>140</v>
      </c>
      <c r="AU268" s="184" t="s">
        <v>145</v>
      </c>
      <c r="AY268" s="15" t="s">
        <v>131</v>
      </c>
      <c r="BE268" s="185">
        <f t="shared" si="84"/>
        <v>0</v>
      </c>
      <c r="BF268" s="185">
        <f t="shared" si="85"/>
        <v>0</v>
      </c>
      <c r="BG268" s="185">
        <f t="shared" si="86"/>
        <v>0</v>
      </c>
      <c r="BH268" s="185">
        <f t="shared" si="87"/>
        <v>0</v>
      </c>
      <c r="BI268" s="185">
        <f t="shared" si="88"/>
        <v>0</v>
      </c>
      <c r="BJ268" s="15" t="s">
        <v>130</v>
      </c>
      <c r="BK268" s="185">
        <f t="shared" si="89"/>
        <v>0</v>
      </c>
      <c r="BL268" s="15" t="s">
        <v>144</v>
      </c>
      <c r="BM268" s="184" t="s">
        <v>778</v>
      </c>
    </row>
    <row r="269" spans="2:63" s="13" customFormat="1" ht="20.85" customHeight="1">
      <c r="B269" s="161"/>
      <c r="D269" s="162" t="s">
        <v>77</v>
      </c>
      <c r="E269" s="162" t="s">
        <v>635</v>
      </c>
      <c r="F269" s="162" t="s">
        <v>506</v>
      </c>
      <c r="I269" s="163"/>
      <c r="J269" s="164">
        <f>BK269</f>
        <v>0</v>
      </c>
      <c r="L269" s="161"/>
      <c r="M269" s="165"/>
      <c r="N269" s="166"/>
      <c r="O269" s="166"/>
      <c r="P269" s="167">
        <f>SUM(P270:P273)</f>
        <v>0</v>
      </c>
      <c r="Q269" s="166"/>
      <c r="R269" s="167">
        <f>SUM(R270:R273)</f>
        <v>0.0028799999999999993</v>
      </c>
      <c r="S269" s="166"/>
      <c r="T269" s="168">
        <f>SUM(T270:T273)</f>
        <v>0.025740000000000002</v>
      </c>
      <c r="AR269" s="162" t="s">
        <v>130</v>
      </c>
      <c r="AT269" s="169" t="s">
        <v>77</v>
      </c>
      <c r="AU269" s="169" t="s">
        <v>138</v>
      </c>
      <c r="AY269" s="162" t="s">
        <v>131</v>
      </c>
      <c r="BK269" s="170">
        <f>SUM(BK270:BK273)</f>
        <v>0</v>
      </c>
    </row>
    <row r="270" spans="1:65" s="2" customFormat="1" ht="21.75" customHeight="1">
      <c r="A270" s="30"/>
      <c r="B270" s="171"/>
      <c r="C270" s="172" t="s">
        <v>779</v>
      </c>
      <c r="D270" s="172" t="s">
        <v>140</v>
      </c>
      <c r="E270" s="173" t="s">
        <v>636</v>
      </c>
      <c r="F270" s="174" t="s">
        <v>637</v>
      </c>
      <c r="G270" s="175" t="s">
        <v>638</v>
      </c>
      <c r="H270" s="176">
        <v>1</v>
      </c>
      <c r="I270" s="177"/>
      <c r="J270" s="178">
        <f>ROUND(I270*H270,2)</f>
        <v>0</v>
      </c>
      <c r="K270" s="179"/>
      <c r="L270" s="31"/>
      <c r="M270" s="180" t="s">
        <v>1</v>
      </c>
      <c r="N270" s="181" t="s">
        <v>46</v>
      </c>
      <c r="O270" s="56"/>
      <c r="P270" s="182">
        <f>O270*H270</f>
        <v>0</v>
      </c>
      <c r="Q270" s="182">
        <v>0.00261</v>
      </c>
      <c r="R270" s="182">
        <f>Q270*H270</f>
        <v>0.00261</v>
      </c>
      <c r="S270" s="182">
        <v>0</v>
      </c>
      <c r="T270" s="183">
        <f>S270*H270</f>
        <v>0</v>
      </c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R270" s="184" t="s">
        <v>144</v>
      </c>
      <c r="AT270" s="184" t="s">
        <v>140</v>
      </c>
      <c r="AU270" s="184" t="s">
        <v>145</v>
      </c>
      <c r="AY270" s="15" t="s">
        <v>131</v>
      </c>
      <c r="BE270" s="185">
        <f>IF(N270="základní",J270,0)</f>
        <v>0</v>
      </c>
      <c r="BF270" s="185">
        <f>IF(N270="snížená",J270,0)</f>
        <v>0</v>
      </c>
      <c r="BG270" s="185">
        <f>IF(N270="zákl. přenesená",J270,0)</f>
        <v>0</v>
      </c>
      <c r="BH270" s="185">
        <f>IF(N270="sníž. přenesená",J270,0)</f>
        <v>0</v>
      </c>
      <c r="BI270" s="185">
        <f>IF(N270="nulová",J270,0)</f>
        <v>0</v>
      </c>
      <c r="BJ270" s="15" t="s">
        <v>130</v>
      </c>
      <c r="BK270" s="185">
        <f>ROUND(I270*H270,2)</f>
        <v>0</v>
      </c>
      <c r="BL270" s="15" t="s">
        <v>144</v>
      </c>
      <c r="BM270" s="184" t="s">
        <v>780</v>
      </c>
    </row>
    <row r="271" spans="1:65" s="2" customFormat="1" ht="16.5" customHeight="1">
      <c r="A271" s="30"/>
      <c r="B271" s="171"/>
      <c r="C271" s="172" t="s">
        <v>781</v>
      </c>
      <c r="D271" s="172" t="s">
        <v>140</v>
      </c>
      <c r="E271" s="173" t="s">
        <v>221</v>
      </c>
      <c r="F271" s="174" t="s">
        <v>222</v>
      </c>
      <c r="G271" s="175" t="s">
        <v>155</v>
      </c>
      <c r="H271" s="176">
        <v>1</v>
      </c>
      <c r="I271" s="177"/>
      <c r="J271" s="178">
        <f>ROUND(I271*H271,2)</f>
        <v>0</v>
      </c>
      <c r="K271" s="179"/>
      <c r="L271" s="31"/>
      <c r="M271" s="180" t="s">
        <v>1</v>
      </c>
      <c r="N271" s="181" t="s">
        <v>46</v>
      </c>
      <c r="O271" s="56"/>
      <c r="P271" s="182">
        <f>O271*H271</f>
        <v>0</v>
      </c>
      <c r="Q271" s="182">
        <v>9E-05</v>
      </c>
      <c r="R271" s="182">
        <f>Q271*H271</f>
        <v>9E-05</v>
      </c>
      <c r="S271" s="182">
        <v>0.00858</v>
      </c>
      <c r="T271" s="183">
        <f>S271*H271</f>
        <v>0.00858</v>
      </c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R271" s="184" t="s">
        <v>144</v>
      </c>
      <c r="AT271" s="184" t="s">
        <v>140</v>
      </c>
      <c r="AU271" s="184" t="s">
        <v>145</v>
      </c>
      <c r="AY271" s="15" t="s">
        <v>131</v>
      </c>
      <c r="BE271" s="185">
        <f>IF(N271="základní",J271,0)</f>
        <v>0</v>
      </c>
      <c r="BF271" s="185">
        <f>IF(N271="snížená",J271,0)</f>
        <v>0</v>
      </c>
      <c r="BG271" s="185">
        <f>IF(N271="zákl. přenesená",J271,0)</f>
        <v>0</v>
      </c>
      <c r="BH271" s="185">
        <f>IF(N271="sníž. přenesená",J271,0)</f>
        <v>0</v>
      </c>
      <c r="BI271" s="185">
        <f>IF(N271="nulová",J271,0)</f>
        <v>0</v>
      </c>
      <c r="BJ271" s="15" t="s">
        <v>130</v>
      </c>
      <c r="BK271" s="185">
        <f>ROUND(I271*H271,2)</f>
        <v>0</v>
      </c>
      <c r="BL271" s="15" t="s">
        <v>144</v>
      </c>
      <c r="BM271" s="184" t="s">
        <v>782</v>
      </c>
    </row>
    <row r="272" spans="1:65" s="2" customFormat="1" ht="16.5" customHeight="1">
      <c r="A272" s="30"/>
      <c r="B272" s="171"/>
      <c r="C272" s="172" t="s">
        <v>783</v>
      </c>
      <c r="D272" s="172" t="s">
        <v>140</v>
      </c>
      <c r="E272" s="173" t="s">
        <v>217</v>
      </c>
      <c r="F272" s="174" t="s">
        <v>218</v>
      </c>
      <c r="G272" s="175" t="s">
        <v>155</v>
      </c>
      <c r="H272" s="176">
        <v>1</v>
      </c>
      <c r="I272" s="177"/>
      <c r="J272" s="178">
        <f>ROUND(I272*H272,2)</f>
        <v>0</v>
      </c>
      <c r="K272" s="179"/>
      <c r="L272" s="31"/>
      <c r="M272" s="180" t="s">
        <v>1</v>
      </c>
      <c r="N272" s="181" t="s">
        <v>46</v>
      </c>
      <c r="O272" s="56"/>
      <c r="P272" s="182">
        <f>O272*H272</f>
        <v>0</v>
      </c>
      <c r="Q272" s="182">
        <v>9E-05</v>
      </c>
      <c r="R272" s="182">
        <f>Q272*H272</f>
        <v>9E-05</v>
      </c>
      <c r="S272" s="182">
        <v>0.00858</v>
      </c>
      <c r="T272" s="183">
        <f>S272*H272</f>
        <v>0.00858</v>
      </c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R272" s="184" t="s">
        <v>144</v>
      </c>
      <c r="AT272" s="184" t="s">
        <v>140</v>
      </c>
      <c r="AU272" s="184" t="s">
        <v>145</v>
      </c>
      <c r="AY272" s="15" t="s">
        <v>131</v>
      </c>
      <c r="BE272" s="185">
        <f>IF(N272="základní",J272,0)</f>
        <v>0</v>
      </c>
      <c r="BF272" s="185">
        <f>IF(N272="snížená",J272,0)</f>
        <v>0</v>
      </c>
      <c r="BG272" s="185">
        <f>IF(N272="zákl. přenesená",J272,0)</f>
        <v>0</v>
      </c>
      <c r="BH272" s="185">
        <f>IF(N272="sníž. přenesená",J272,0)</f>
        <v>0</v>
      </c>
      <c r="BI272" s="185">
        <f>IF(N272="nulová",J272,0)</f>
        <v>0</v>
      </c>
      <c r="BJ272" s="15" t="s">
        <v>130</v>
      </c>
      <c r="BK272" s="185">
        <f>ROUND(I272*H272,2)</f>
        <v>0</v>
      </c>
      <c r="BL272" s="15" t="s">
        <v>144</v>
      </c>
      <c r="BM272" s="184" t="s">
        <v>784</v>
      </c>
    </row>
    <row r="273" spans="1:65" s="2" customFormat="1" ht="16.5" customHeight="1">
      <c r="A273" s="30"/>
      <c r="B273" s="171"/>
      <c r="C273" s="172" t="s">
        <v>785</v>
      </c>
      <c r="D273" s="172" t="s">
        <v>140</v>
      </c>
      <c r="E273" s="173" t="s">
        <v>645</v>
      </c>
      <c r="F273" s="174" t="s">
        <v>646</v>
      </c>
      <c r="G273" s="175" t="s">
        <v>155</v>
      </c>
      <c r="H273" s="176">
        <v>1</v>
      </c>
      <c r="I273" s="177"/>
      <c r="J273" s="178">
        <f>ROUND(I273*H273,2)</f>
        <v>0</v>
      </c>
      <c r="K273" s="179"/>
      <c r="L273" s="31"/>
      <c r="M273" s="180" t="s">
        <v>1</v>
      </c>
      <c r="N273" s="181" t="s">
        <v>46</v>
      </c>
      <c r="O273" s="56"/>
      <c r="P273" s="182">
        <f>O273*H273</f>
        <v>0</v>
      </c>
      <c r="Q273" s="182">
        <v>9E-05</v>
      </c>
      <c r="R273" s="182">
        <f>Q273*H273</f>
        <v>9E-05</v>
      </c>
      <c r="S273" s="182">
        <v>0.00858</v>
      </c>
      <c r="T273" s="183">
        <f>S273*H273</f>
        <v>0.00858</v>
      </c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R273" s="184" t="s">
        <v>144</v>
      </c>
      <c r="AT273" s="184" t="s">
        <v>140</v>
      </c>
      <c r="AU273" s="184" t="s">
        <v>145</v>
      </c>
      <c r="AY273" s="15" t="s">
        <v>131</v>
      </c>
      <c r="BE273" s="185">
        <f>IF(N273="základní",J273,0)</f>
        <v>0</v>
      </c>
      <c r="BF273" s="185">
        <f>IF(N273="snížená",J273,0)</f>
        <v>0</v>
      </c>
      <c r="BG273" s="185">
        <f>IF(N273="zákl. přenesená",J273,0)</f>
        <v>0</v>
      </c>
      <c r="BH273" s="185">
        <f>IF(N273="sníž. přenesená",J273,0)</f>
        <v>0</v>
      </c>
      <c r="BI273" s="185">
        <f>IF(N273="nulová",J273,0)</f>
        <v>0</v>
      </c>
      <c r="BJ273" s="15" t="s">
        <v>130</v>
      </c>
      <c r="BK273" s="185">
        <f>ROUND(I273*H273,2)</f>
        <v>0</v>
      </c>
      <c r="BL273" s="15" t="s">
        <v>144</v>
      </c>
      <c r="BM273" s="184" t="s">
        <v>786</v>
      </c>
    </row>
    <row r="274" spans="2:63" s="12" customFormat="1" ht="20.85" customHeight="1">
      <c r="B274" s="149"/>
      <c r="D274" s="150" t="s">
        <v>77</v>
      </c>
      <c r="E274" s="159" t="s">
        <v>391</v>
      </c>
      <c r="F274" s="159" t="s">
        <v>787</v>
      </c>
      <c r="I274" s="152"/>
      <c r="J274" s="160">
        <f>BK274</f>
        <v>0</v>
      </c>
      <c r="L274" s="149"/>
      <c r="M274" s="153"/>
      <c r="N274" s="154"/>
      <c r="O274" s="154"/>
      <c r="P274" s="155">
        <f>SUM(P275:P276)</f>
        <v>0</v>
      </c>
      <c r="Q274" s="154"/>
      <c r="R274" s="155">
        <f>SUM(R275:R276)</f>
        <v>0.0026999999999999997</v>
      </c>
      <c r="S274" s="154"/>
      <c r="T274" s="156">
        <f>SUM(T275:T276)</f>
        <v>0.00858</v>
      </c>
      <c r="AR274" s="150" t="s">
        <v>130</v>
      </c>
      <c r="AT274" s="157" t="s">
        <v>77</v>
      </c>
      <c r="AU274" s="157" t="s">
        <v>130</v>
      </c>
      <c r="AY274" s="150" t="s">
        <v>131</v>
      </c>
      <c r="BK274" s="158">
        <f>SUM(BK275:BK276)</f>
        <v>0</v>
      </c>
    </row>
    <row r="275" spans="1:65" s="2" customFormat="1" ht="21.75" customHeight="1">
      <c r="A275" s="30"/>
      <c r="B275" s="171"/>
      <c r="C275" s="172" t="s">
        <v>788</v>
      </c>
      <c r="D275" s="172" t="s">
        <v>140</v>
      </c>
      <c r="E275" s="173" t="s">
        <v>636</v>
      </c>
      <c r="F275" s="174" t="s">
        <v>637</v>
      </c>
      <c r="G275" s="175" t="s">
        <v>638</v>
      </c>
      <c r="H275" s="176">
        <v>1</v>
      </c>
      <c r="I275" s="177"/>
      <c r="J275" s="178">
        <f>ROUND(I275*H275,2)</f>
        <v>0</v>
      </c>
      <c r="K275" s="179"/>
      <c r="L275" s="31"/>
      <c r="M275" s="180" t="s">
        <v>1</v>
      </c>
      <c r="N275" s="181" t="s">
        <v>46</v>
      </c>
      <c r="O275" s="56"/>
      <c r="P275" s="182">
        <f>O275*H275</f>
        <v>0</v>
      </c>
      <c r="Q275" s="182">
        <v>0.00261</v>
      </c>
      <c r="R275" s="182">
        <f>Q275*H275</f>
        <v>0.00261</v>
      </c>
      <c r="S275" s="182">
        <v>0</v>
      </c>
      <c r="T275" s="183">
        <f>S275*H275</f>
        <v>0</v>
      </c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R275" s="184" t="s">
        <v>144</v>
      </c>
      <c r="AT275" s="184" t="s">
        <v>140</v>
      </c>
      <c r="AU275" s="184" t="s">
        <v>138</v>
      </c>
      <c r="AY275" s="15" t="s">
        <v>131</v>
      </c>
      <c r="BE275" s="185">
        <f>IF(N275="základní",J275,0)</f>
        <v>0</v>
      </c>
      <c r="BF275" s="185">
        <f>IF(N275="snížená",J275,0)</f>
        <v>0</v>
      </c>
      <c r="BG275" s="185">
        <f>IF(N275="zákl. přenesená",J275,0)</f>
        <v>0</v>
      </c>
      <c r="BH275" s="185">
        <f>IF(N275="sníž. přenesená",J275,0)</f>
        <v>0</v>
      </c>
      <c r="BI275" s="185">
        <f>IF(N275="nulová",J275,0)</f>
        <v>0</v>
      </c>
      <c r="BJ275" s="15" t="s">
        <v>130</v>
      </c>
      <c r="BK275" s="185">
        <f>ROUND(I275*H275,2)</f>
        <v>0</v>
      </c>
      <c r="BL275" s="15" t="s">
        <v>144</v>
      </c>
      <c r="BM275" s="184" t="s">
        <v>789</v>
      </c>
    </row>
    <row r="276" spans="1:65" s="2" customFormat="1" ht="16.5" customHeight="1">
      <c r="A276" s="30"/>
      <c r="B276" s="171"/>
      <c r="C276" s="172" t="s">
        <v>790</v>
      </c>
      <c r="D276" s="172" t="s">
        <v>140</v>
      </c>
      <c r="E276" s="173" t="s">
        <v>645</v>
      </c>
      <c r="F276" s="174" t="s">
        <v>646</v>
      </c>
      <c r="G276" s="175" t="s">
        <v>155</v>
      </c>
      <c r="H276" s="176">
        <v>1</v>
      </c>
      <c r="I276" s="177"/>
      <c r="J276" s="178">
        <f>ROUND(I276*H276,2)</f>
        <v>0</v>
      </c>
      <c r="K276" s="179"/>
      <c r="L276" s="31"/>
      <c r="M276" s="180" t="s">
        <v>1</v>
      </c>
      <c r="N276" s="181" t="s">
        <v>46</v>
      </c>
      <c r="O276" s="56"/>
      <c r="P276" s="182">
        <f>O276*H276</f>
        <v>0</v>
      </c>
      <c r="Q276" s="182">
        <v>9E-05</v>
      </c>
      <c r="R276" s="182">
        <f>Q276*H276</f>
        <v>9E-05</v>
      </c>
      <c r="S276" s="182">
        <v>0.00858</v>
      </c>
      <c r="T276" s="183">
        <f>S276*H276</f>
        <v>0.00858</v>
      </c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R276" s="184" t="s">
        <v>144</v>
      </c>
      <c r="AT276" s="184" t="s">
        <v>140</v>
      </c>
      <c r="AU276" s="184" t="s">
        <v>138</v>
      </c>
      <c r="AY276" s="15" t="s">
        <v>131</v>
      </c>
      <c r="BE276" s="185">
        <f>IF(N276="základní",J276,0)</f>
        <v>0</v>
      </c>
      <c r="BF276" s="185">
        <f>IF(N276="snížená",J276,0)</f>
        <v>0</v>
      </c>
      <c r="BG276" s="185">
        <f>IF(N276="zákl. přenesená",J276,0)</f>
        <v>0</v>
      </c>
      <c r="BH276" s="185">
        <f>IF(N276="sníž. přenesená",J276,0)</f>
        <v>0</v>
      </c>
      <c r="BI276" s="185">
        <f>IF(N276="nulová",J276,0)</f>
        <v>0</v>
      </c>
      <c r="BJ276" s="15" t="s">
        <v>130</v>
      </c>
      <c r="BK276" s="185">
        <f>ROUND(I276*H276,2)</f>
        <v>0</v>
      </c>
      <c r="BL276" s="15" t="s">
        <v>144</v>
      </c>
      <c r="BM276" s="184" t="s">
        <v>791</v>
      </c>
    </row>
    <row r="277" spans="2:63" s="12" customFormat="1" ht="22.9" customHeight="1">
      <c r="B277" s="149"/>
      <c r="D277" s="150" t="s">
        <v>77</v>
      </c>
      <c r="E277" s="159" t="s">
        <v>429</v>
      </c>
      <c r="F277" s="159" t="s">
        <v>430</v>
      </c>
      <c r="I277" s="152"/>
      <c r="J277" s="160">
        <f>BK277</f>
        <v>0</v>
      </c>
      <c r="L277" s="149"/>
      <c r="M277" s="153"/>
      <c r="N277" s="154"/>
      <c r="O277" s="154"/>
      <c r="P277" s="155">
        <f>P278+P279+P313</f>
        <v>0</v>
      </c>
      <c r="Q277" s="154"/>
      <c r="R277" s="155">
        <f>R278+R279+R313</f>
        <v>0.59962</v>
      </c>
      <c r="S277" s="154"/>
      <c r="T277" s="156">
        <f>T278+T279+T313</f>
        <v>0.051480000000000005</v>
      </c>
      <c r="AR277" s="150" t="s">
        <v>130</v>
      </c>
      <c r="AT277" s="157" t="s">
        <v>77</v>
      </c>
      <c r="AU277" s="157" t="s">
        <v>21</v>
      </c>
      <c r="AY277" s="150" t="s">
        <v>131</v>
      </c>
      <c r="BK277" s="158">
        <f>BK278+BK279+BK313</f>
        <v>0</v>
      </c>
    </row>
    <row r="278" spans="2:63" s="12" customFormat="1" ht="20.85" customHeight="1">
      <c r="B278" s="149"/>
      <c r="D278" s="150" t="s">
        <v>77</v>
      </c>
      <c r="E278" s="159" t="s">
        <v>431</v>
      </c>
      <c r="F278" s="159" t="s">
        <v>792</v>
      </c>
      <c r="I278" s="152"/>
      <c r="J278" s="160">
        <f>BK278</f>
        <v>0</v>
      </c>
      <c r="L278" s="149"/>
      <c r="M278" s="153"/>
      <c r="N278" s="154"/>
      <c r="O278" s="154"/>
      <c r="P278" s="155">
        <v>0</v>
      </c>
      <c r="Q278" s="154"/>
      <c r="R278" s="155">
        <v>0</v>
      </c>
      <c r="S278" s="154"/>
      <c r="T278" s="156">
        <v>0</v>
      </c>
      <c r="AR278" s="150" t="s">
        <v>130</v>
      </c>
      <c r="AT278" s="157" t="s">
        <v>77</v>
      </c>
      <c r="AU278" s="157" t="s">
        <v>130</v>
      </c>
      <c r="AY278" s="150" t="s">
        <v>131</v>
      </c>
      <c r="BK278" s="158">
        <v>0</v>
      </c>
    </row>
    <row r="279" spans="2:63" s="12" customFormat="1" ht="20.85" customHeight="1">
      <c r="B279" s="149"/>
      <c r="D279" s="150" t="s">
        <v>77</v>
      </c>
      <c r="E279" s="159" t="s">
        <v>433</v>
      </c>
      <c r="F279" s="159" t="s">
        <v>434</v>
      </c>
      <c r="I279" s="152"/>
      <c r="J279" s="160">
        <f>BK279</f>
        <v>0</v>
      </c>
      <c r="L279" s="149"/>
      <c r="M279" s="153"/>
      <c r="N279" s="154"/>
      <c r="O279" s="154"/>
      <c r="P279" s="155">
        <f>P280+P287+P299+P308</f>
        <v>0</v>
      </c>
      <c r="Q279" s="154"/>
      <c r="R279" s="155">
        <f>R280+R287+R299+R308</f>
        <v>0.29607</v>
      </c>
      <c r="S279" s="154"/>
      <c r="T279" s="156">
        <f>T280+T287+T299+T308</f>
        <v>0.025740000000000002</v>
      </c>
      <c r="AR279" s="150" t="s">
        <v>130</v>
      </c>
      <c r="AT279" s="157" t="s">
        <v>77</v>
      </c>
      <c r="AU279" s="157" t="s">
        <v>130</v>
      </c>
      <c r="AY279" s="150" t="s">
        <v>131</v>
      </c>
      <c r="BK279" s="158">
        <f>BK280+BK287+BK299+BK308</f>
        <v>0</v>
      </c>
    </row>
    <row r="280" spans="2:63" s="13" customFormat="1" ht="20.85" customHeight="1">
      <c r="B280" s="161"/>
      <c r="D280" s="162" t="s">
        <v>77</v>
      </c>
      <c r="E280" s="162" t="s">
        <v>523</v>
      </c>
      <c r="F280" s="162" t="s">
        <v>524</v>
      </c>
      <c r="I280" s="163"/>
      <c r="J280" s="164">
        <f>BK280</f>
        <v>0</v>
      </c>
      <c r="L280" s="161"/>
      <c r="M280" s="165"/>
      <c r="N280" s="166"/>
      <c r="O280" s="166"/>
      <c r="P280" s="167">
        <f>SUM(P281:P286)</f>
        <v>0</v>
      </c>
      <c r="Q280" s="166"/>
      <c r="R280" s="167">
        <f>SUM(R281:R286)</f>
        <v>0.038220000000000004</v>
      </c>
      <c r="S280" s="166"/>
      <c r="T280" s="168">
        <f>SUM(T281:T286)</f>
        <v>0</v>
      </c>
      <c r="AR280" s="162" t="s">
        <v>130</v>
      </c>
      <c r="AT280" s="169" t="s">
        <v>77</v>
      </c>
      <c r="AU280" s="169" t="s">
        <v>138</v>
      </c>
      <c r="AY280" s="162" t="s">
        <v>131</v>
      </c>
      <c r="BK280" s="170">
        <f>SUM(BK281:BK286)</f>
        <v>0</v>
      </c>
    </row>
    <row r="281" spans="1:65" s="2" customFormat="1" ht="21.75" customHeight="1">
      <c r="A281" s="30"/>
      <c r="B281" s="171"/>
      <c r="C281" s="172" t="s">
        <v>793</v>
      </c>
      <c r="D281" s="172" t="s">
        <v>140</v>
      </c>
      <c r="E281" s="173" t="s">
        <v>525</v>
      </c>
      <c r="F281" s="174" t="s">
        <v>526</v>
      </c>
      <c r="G281" s="175" t="s">
        <v>150</v>
      </c>
      <c r="H281" s="176">
        <v>18</v>
      </c>
      <c r="I281" s="177"/>
      <c r="J281" s="178">
        <f aca="true" t="shared" si="90" ref="J281:J286">ROUND(I281*H281,2)</f>
        <v>0</v>
      </c>
      <c r="K281" s="179"/>
      <c r="L281" s="31"/>
      <c r="M281" s="180" t="s">
        <v>1</v>
      </c>
      <c r="N281" s="181" t="s">
        <v>46</v>
      </c>
      <c r="O281" s="56"/>
      <c r="P281" s="182">
        <f aca="true" t="shared" si="91" ref="P281:P286">O281*H281</f>
        <v>0</v>
      </c>
      <c r="Q281" s="182">
        <v>0.00046</v>
      </c>
      <c r="R281" s="182">
        <f aca="true" t="shared" si="92" ref="R281:R286">Q281*H281</f>
        <v>0.008280000000000001</v>
      </c>
      <c r="S281" s="182">
        <v>0</v>
      </c>
      <c r="T281" s="183">
        <f aca="true" t="shared" si="93" ref="T281:T286">S281*H281</f>
        <v>0</v>
      </c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R281" s="184" t="s">
        <v>144</v>
      </c>
      <c r="AT281" s="184" t="s">
        <v>140</v>
      </c>
      <c r="AU281" s="184" t="s">
        <v>145</v>
      </c>
      <c r="AY281" s="15" t="s">
        <v>131</v>
      </c>
      <c r="BE281" s="185">
        <f aca="true" t="shared" si="94" ref="BE281:BE286">IF(N281="základní",J281,0)</f>
        <v>0</v>
      </c>
      <c r="BF281" s="185">
        <f aca="true" t="shared" si="95" ref="BF281:BF286">IF(N281="snížená",J281,0)</f>
        <v>0</v>
      </c>
      <c r="BG281" s="185">
        <f aca="true" t="shared" si="96" ref="BG281:BG286">IF(N281="zákl. přenesená",J281,0)</f>
        <v>0</v>
      </c>
      <c r="BH281" s="185">
        <f aca="true" t="shared" si="97" ref="BH281:BH286">IF(N281="sníž. přenesená",J281,0)</f>
        <v>0</v>
      </c>
      <c r="BI281" s="185">
        <f aca="true" t="shared" si="98" ref="BI281:BI286">IF(N281="nulová",J281,0)</f>
        <v>0</v>
      </c>
      <c r="BJ281" s="15" t="s">
        <v>130</v>
      </c>
      <c r="BK281" s="185">
        <f aca="true" t="shared" si="99" ref="BK281:BK286">ROUND(I281*H281,2)</f>
        <v>0</v>
      </c>
      <c r="BL281" s="15" t="s">
        <v>144</v>
      </c>
      <c r="BM281" s="184" t="s">
        <v>794</v>
      </c>
    </row>
    <row r="282" spans="1:65" s="2" customFormat="1" ht="21.75" customHeight="1">
      <c r="A282" s="30"/>
      <c r="B282" s="171"/>
      <c r="C282" s="172" t="s">
        <v>795</v>
      </c>
      <c r="D282" s="172" t="s">
        <v>140</v>
      </c>
      <c r="E282" s="173" t="s">
        <v>528</v>
      </c>
      <c r="F282" s="174" t="s">
        <v>529</v>
      </c>
      <c r="G282" s="175" t="s">
        <v>150</v>
      </c>
      <c r="H282" s="176">
        <v>40</v>
      </c>
      <c r="I282" s="177"/>
      <c r="J282" s="178">
        <f t="shared" si="90"/>
        <v>0</v>
      </c>
      <c r="K282" s="179"/>
      <c r="L282" s="31"/>
      <c r="M282" s="180" t="s">
        <v>1</v>
      </c>
      <c r="N282" s="181" t="s">
        <v>46</v>
      </c>
      <c r="O282" s="56"/>
      <c r="P282" s="182">
        <f t="shared" si="91"/>
        <v>0</v>
      </c>
      <c r="Q282" s="182">
        <v>0.00057</v>
      </c>
      <c r="R282" s="182">
        <f t="shared" si="92"/>
        <v>0.0228</v>
      </c>
      <c r="S282" s="182">
        <v>0</v>
      </c>
      <c r="T282" s="183">
        <f t="shared" si="93"/>
        <v>0</v>
      </c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R282" s="184" t="s">
        <v>144</v>
      </c>
      <c r="AT282" s="184" t="s">
        <v>140</v>
      </c>
      <c r="AU282" s="184" t="s">
        <v>145</v>
      </c>
      <c r="AY282" s="15" t="s">
        <v>131</v>
      </c>
      <c r="BE282" s="185">
        <f t="shared" si="94"/>
        <v>0</v>
      </c>
      <c r="BF282" s="185">
        <f t="shared" si="95"/>
        <v>0</v>
      </c>
      <c r="BG282" s="185">
        <f t="shared" si="96"/>
        <v>0</v>
      </c>
      <c r="BH282" s="185">
        <f t="shared" si="97"/>
        <v>0</v>
      </c>
      <c r="BI282" s="185">
        <f t="shared" si="98"/>
        <v>0</v>
      </c>
      <c r="BJ282" s="15" t="s">
        <v>130</v>
      </c>
      <c r="BK282" s="185">
        <f t="shared" si="99"/>
        <v>0</v>
      </c>
      <c r="BL282" s="15" t="s">
        <v>144</v>
      </c>
      <c r="BM282" s="184" t="s">
        <v>796</v>
      </c>
    </row>
    <row r="283" spans="1:65" s="2" customFormat="1" ht="21.75" customHeight="1">
      <c r="A283" s="30"/>
      <c r="B283" s="171"/>
      <c r="C283" s="172" t="s">
        <v>797</v>
      </c>
      <c r="D283" s="172" t="s">
        <v>140</v>
      </c>
      <c r="E283" s="173" t="s">
        <v>531</v>
      </c>
      <c r="F283" s="174" t="s">
        <v>532</v>
      </c>
      <c r="G283" s="175" t="s">
        <v>150</v>
      </c>
      <c r="H283" s="176">
        <v>10</v>
      </c>
      <c r="I283" s="177"/>
      <c r="J283" s="178">
        <f t="shared" si="90"/>
        <v>0</v>
      </c>
      <c r="K283" s="179"/>
      <c r="L283" s="31"/>
      <c r="M283" s="180" t="s">
        <v>1</v>
      </c>
      <c r="N283" s="181" t="s">
        <v>46</v>
      </c>
      <c r="O283" s="56"/>
      <c r="P283" s="182">
        <f t="shared" si="91"/>
        <v>0</v>
      </c>
      <c r="Q283" s="182">
        <v>0.0007</v>
      </c>
      <c r="R283" s="182">
        <f t="shared" si="92"/>
        <v>0.007</v>
      </c>
      <c r="S283" s="182">
        <v>0</v>
      </c>
      <c r="T283" s="183">
        <f t="shared" si="93"/>
        <v>0</v>
      </c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R283" s="184" t="s">
        <v>144</v>
      </c>
      <c r="AT283" s="184" t="s">
        <v>140</v>
      </c>
      <c r="AU283" s="184" t="s">
        <v>145</v>
      </c>
      <c r="AY283" s="15" t="s">
        <v>131</v>
      </c>
      <c r="BE283" s="185">
        <f t="shared" si="94"/>
        <v>0</v>
      </c>
      <c r="BF283" s="185">
        <f t="shared" si="95"/>
        <v>0</v>
      </c>
      <c r="BG283" s="185">
        <f t="shared" si="96"/>
        <v>0</v>
      </c>
      <c r="BH283" s="185">
        <f t="shared" si="97"/>
        <v>0</v>
      </c>
      <c r="BI283" s="185">
        <f t="shared" si="98"/>
        <v>0</v>
      </c>
      <c r="BJ283" s="15" t="s">
        <v>130</v>
      </c>
      <c r="BK283" s="185">
        <f t="shared" si="99"/>
        <v>0</v>
      </c>
      <c r="BL283" s="15" t="s">
        <v>144</v>
      </c>
      <c r="BM283" s="184" t="s">
        <v>798</v>
      </c>
    </row>
    <row r="284" spans="1:65" s="2" customFormat="1" ht="21.75" customHeight="1">
      <c r="A284" s="30"/>
      <c r="B284" s="171"/>
      <c r="C284" s="172" t="s">
        <v>799</v>
      </c>
      <c r="D284" s="172" t="s">
        <v>140</v>
      </c>
      <c r="E284" s="173" t="s">
        <v>534</v>
      </c>
      <c r="F284" s="174" t="s">
        <v>535</v>
      </c>
      <c r="G284" s="175" t="s">
        <v>167</v>
      </c>
      <c r="H284" s="176">
        <v>14</v>
      </c>
      <c r="I284" s="177"/>
      <c r="J284" s="178">
        <f t="shared" si="90"/>
        <v>0</v>
      </c>
      <c r="K284" s="179"/>
      <c r="L284" s="31"/>
      <c r="M284" s="180" t="s">
        <v>1</v>
      </c>
      <c r="N284" s="181" t="s">
        <v>46</v>
      </c>
      <c r="O284" s="56"/>
      <c r="P284" s="182">
        <f t="shared" si="91"/>
        <v>0</v>
      </c>
      <c r="Q284" s="182">
        <v>1E-05</v>
      </c>
      <c r="R284" s="182">
        <f t="shared" si="92"/>
        <v>0.00014000000000000001</v>
      </c>
      <c r="S284" s="182">
        <v>0</v>
      </c>
      <c r="T284" s="183">
        <f t="shared" si="93"/>
        <v>0</v>
      </c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R284" s="184" t="s">
        <v>144</v>
      </c>
      <c r="AT284" s="184" t="s">
        <v>140</v>
      </c>
      <c r="AU284" s="184" t="s">
        <v>145</v>
      </c>
      <c r="AY284" s="15" t="s">
        <v>131</v>
      </c>
      <c r="BE284" s="185">
        <f t="shared" si="94"/>
        <v>0</v>
      </c>
      <c r="BF284" s="185">
        <f t="shared" si="95"/>
        <v>0</v>
      </c>
      <c r="BG284" s="185">
        <f t="shared" si="96"/>
        <v>0</v>
      </c>
      <c r="BH284" s="185">
        <f t="shared" si="97"/>
        <v>0</v>
      </c>
      <c r="BI284" s="185">
        <f t="shared" si="98"/>
        <v>0</v>
      </c>
      <c r="BJ284" s="15" t="s">
        <v>130</v>
      </c>
      <c r="BK284" s="185">
        <f t="shared" si="99"/>
        <v>0</v>
      </c>
      <c r="BL284" s="15" t="s">
        <v>144</v>
      </c>
      <c r="BM284" s="184" t="s">
        <v>800</v>
      </c>
    </row>
    <row r="285" spans="1:65" s="2" customFormat="1" ht="16.5" customHeight="1">
      <c r="A285" s="30"/>
      <c r="B285" s="171"/>
      <c r="C285" s="172" t="s">
        <v>801</v>
      </c>
      <c r="D285" s="172" t="s">
        <v>140</v>
      </c>
      <c r="E285" s="173" t="s">
        <v>188</v>
      </c>
      <c r="F285" s="174" t="s">
        <v>189</v>
      </c>
      <c r="G285" s="175" t="s">
        <v>150</v>
      </c>
      <c r="H285" s="176">
        <v>68</v>
      </c>
      <c r="I285" s="177"/>
      <c r="J285" s="178">
        <f t="shared" si="90"/>
        <v>0</v>
      </c>
      <c r="K285" s="179"/>
      <c r="L285" s="31"/>
      <c r="M285" s="180" t="s">
        <v>1</v>
      </c>
      <c r="N285" s="181" t="s">
        <v>46</v>
      </c>
      <c r="O285" s="56"/>
      <c r="P285" s="182">
        <f t="shared" si="91"/>
        <v>0</v>
      </c>
      <c r="Q285" s="182">
        <v>0</v>
      </c>
      <c r="R285" s="182">
        <f t="shared" si="92"/>
        <v>0</v>
      </c>
      <c r="S285" s="182">
        <v>0</v>
      </c>
      <c r="T285" s="183">
        <f t="shared" si="93"/>
        <v>0</v>
      </c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R285" s="184" t="s">
        <v>144</v>
      </c>
      <c r="AT285" s="184" t="s">
        <v>140</v>
      </c>
      <c r="AU285" s="184" t="s">
        <v>145</v>
      </c>
      <c r="AY285" s="15" t="s">
        <v>131</v>
      </c>
      <c r="BE285" s="185">
        <f t="shared" si="94"/>
        <v>0</v>
      </c>
      <c r="BF285" s="185">
        <f t="shared" si="95"/>
        <v>0</v>
      </c>
      <c r="BG285" s="185">
        <f t="shared" si="96"/>
        <v>0</v>
      </c>
      <c r="BH285" s="185">
        <f t="shared" si="97"/>
        <v>0</v>
      </c>
      <c r="BI285" s="185">
        <f t="shared" si="98"/>
        <v>0</v>
      </c>
      <c r="BJ285" s="15" t="s">
        <v>130</v>
      </c>
      <c r="BK285" s="185">
        <f t="shared" si="99"/>
        <v>0</v>
      </c>
      <c r="BL285" s="15" t="s">
        <v>144</v>
      </c>
      <c r="BM285" s="184" t="s">
        <v>802</v>
      </c>
    </row>
    <row r="286" spans="1:65" s="2" customFormat="1" ht="21.75" customHeight="1">
      <c r="A286" s="30"/>
      <c r="B286" s="171"/>
      <c r="C286" s="172" t="s">
        <v>803</v>
      </c>
      <c r="D286" s="172" t="s">
        <v>140</v>
      </c>
      <c r="E286" s="173" t="s">
        <v>539</v>
      </c>
      <c r="F286" s="174" t="s">
        <v>540</v>
      </c>
      <c r="G286" s="175" t="s">
        <v>214</v>
      </c>
      <c r="H286" s="176">
        <v>0.038</v>
      </c>
      <c r="I286" s="177"/>
      <c r="J286" s="178">
        <f t="shared" si="90"/>
        <v>0</v>
      </c>
      <c r="K286" s="179"/>
      <c r="L286" s="31"/>
      <c r="M286" s="180" t="s">
        <v>1</v>
      </c>
      <c r="N286" s="181" t="s">
        <v>46</v>
      </c>
      <c r="O286" s="56"/>
      <c r="P286" s="182">
        <f t="shared" si="91"/>
        <v>0</v>
      </c>
      <c r="Q286" s="182">
        <v>0</v>
      </c>
      <c r="R286" s="182">
        <f t="shared" si="92"/>
        <v>0</v>
      </c>
      <c r="S286" s="182">
        <v>0</v>
      </c>
      <c r="T286" s="183">
        <f t="shared" si="93"/>
        <v>0</v>
      </c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R286" s="184" t="s">
        <v>144</v>
      </c>
      <c r="AT286" s="184" t="s">
        <v>140</v>
      </c>
      <c r="AU286" s="184" t="s">
        <v>145</v>
      </c>
      <c r="AY286" s="15" t="s">
        <v>131</v>
      </c>
      <c r="BE286" s="185">
        <f t="shared" si="94"/>
        <v>0</v>
      </c>
      <c r="BF286" s="185">
        <f t="shared" si="95"/>
        <v>0</v>
      </c>
      <c r="BG286" s="185">
        <f t="shared" si="96"/>
        <v>0</v>
      </c>
      <c r="BH286" s="185">
        <f t="shared" si="97"/>
        <v>0</v>
      </c>
      <c r="BI286" s="185">
        <f t="shared" si="98"/>
        <v>0</v>
      </c>
      <c r="BJ286" s="15" t="s">
        <v>130</v>
      </c>
      <c r="BK286" s="185">
        <f t="shared" si="99"/>
        <v>0</v>
      </c>
      <c r="BL286" s="15" t="s">
        <v>144</v>
      </c>
      <c r="BM286" s="184" t="s">
        <v>804</v>
      </c>
    </row>
    <row r="287" spans="2:63" s="13" customFormat="1" ht="20.85" customHeight="1">
      <c r="B287" s="161"/>
      <c r="D287" s="162" t="s">
        <v>77</v>
      </c>
      <c r="E287" s="162" t="s">
        <v>542</v>
      </c>
      <c r="F287" s="162" t="s">
        <v>543</v>
      </c>
      <c r="I287" s="163"/>
      <c r="J287" s="164">
        <f>BK287</f>
        <v>0</v>
      </c>
      <c r="L287" s="161"/>
      <c r="M287" s="165"/>
      <c r="N287" s="166"/>
      <c r="O287" s="166"/>
      <c r="P287" s="167">
        <f>SUM(P288:P298)</f>
        <v>0</v>
      </c>
      <c r="Q287" s="166"/>
      <c r="R287" s="167">
        <f>SUM(R288:R298)</f>
        <v>0.010470000000000002</v>
      </c>
      <c r="S287" s="166"/>
      <c r="T287" s="168">
        <f>SUM(T288:T298)</f>
        <v>0</v>
      </c>
      <c r="AR287" s="162" t="s">
        <v>130</v>
      </c>
      <c r="AT287" s="169" t="s">
        <v>77</v>
      </c>
      <c r="AU287" s="169" t="s">
        <v>138</v>
      </c>
      <c r="AY287" s="162" t="s">
        <v>131</v>
      </c>
      <c r="BK287" s="170">
        <f>SUM(BK288:BK298)</f>
        <v>0</v>
      </c>
    </row>
    <row r="288" spans="1:65" s="2" customFormat="1" ht="16.5" customHeight="1">
      <c r="A288" s="30"/>
      <c r="B288" s="171"/>
      <c r="C288" s="172" t="s">
        <v>805</v>
      </c>
      <c r="D288" s="172" t="s">
        <v>140</v>
      </c>
      <c r="E288" s="173" t="s">
        <v>545</v>
      </c>
      <c r="F288" s="174" t="s">
        <v>546</v>
      </c>
      <c r="G288" s="175" t="s">
        <v>167</v>
      </c>
      <c r="H288" s="176">
        <v>4</v>
      </c>
      <c r="I288" s="177"/>
      <c r="J288" s="178">
        <f aca="true" t="shared" si="100" ref="J288:J298">ROUND(I288*H288,2)</f>
        <v>0</v>
      </c>
      <c r="K288" s="179"/>
      <c r="L288" s="31"/>
      <c r="M288" s="180" t="s">
        <v>1</v>
      </c>
      <c r="N288" s="181" t="s">
        <v>46</v>
      </c>
      <c r="O288" s="56"/>
      <c r="P288" s="182">
        <f aca="true" t="shared" si="101" ref="P288:P298">O288*H288</f>
        <v>0</v>
      </c>
      <c r="Q288" s="182">
        <v>0.0001</v>
      </c>
      <c r="R288" s="182">
        <f aca="true" t="shared" si="102" ref="R288:R298">Q288*H288</f>
        <v>0.0004</v>
      </c>
      <c r="S288" s="182">
        <v>0</v>
      </c>
      <c r="T288" s="183">
        <f aca="true" t="shared" si="103" ref="T288:T298">S288*H288</f>
        <v>0</v>
      </c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R288" s="184" t="s">
        <v>144</v>
      </c>
      <c r="AT288" s="184" t="s">
        <v>140</v>
      </c>
      <c r="AU288" s="184" t="s">
        <v>145</v>
      </c>
      <c r="AY288" s="15" t="s">
        <v>131</v>
      </c>
      <c r="BE288" s="185">
        <f aca="true" t="shared" si="104" ref="BE288:BE298">IF(N288="základní",J288,0)</f>
        <v>0</v>
      </c>
      <c r="BF288" s="185">
        <f aca="true" t="shared" si="105" ref="BF288:BF298">IF(N288="snížená",J288,0)</f>
        <v>0</v>
      </c>
      <c r="BG288" s="185">
        <f aca="true" t="shared" si="106" ref="BG288:BG298">IF(N288="zákl. přenesená",J288,0)</f>
        <v>0</v>
      </c>
      <c r="BH288" s="185">
        <f aca="true" t="shared" si="107" ref="BH288:BH298">IF(N288="sníž. přenesená",J288,0)</f>
        <v>0</v>
      </c>
      <c r="BI288" s="185">
        <f aca="true" t="shared" si="108" ref="BI288:BI298">IF(N288="nulová",J288,0)</f>
        <v>0</v>
      </c>
      <c r="BJ288" s="15" t="s">
        <v>130</v>
      </c>
      <c r="BK288" s="185">
        <f aca="true" t="shared" si="109" ref="BK288:BK298">ROUND(I288*H288,2)</f>
        <v>0</v>
      </c>
      <c r="BL288" s="15" t="s">
        <v>144</v>
      </c>
      <c r="BM288" s="184" t="s">
        <v>806</v>
      </c>
    </row>
    <row r="289" spans="1:65" s="2" customFormat="1" ht="16.5" customHeight="1">
      <c r="A289" s="30"/>
      <c r="B289" s="171"/>
      <c r="C289" s="186" t="s">
        <v>807</v>
      </c>
      <c r="D289" s="186" t="s">
        <v>164</v>
      </c>
      <c r="E289" s="187" t="s">
        <v>549</v>
      </c>
      <c r="F289" s="188" t="s">
        <v>550</v>
      </c>
      <c r="G289" s="189" t="s">
        <v>167</v>
      </c>
      <c r="H289" s="190">
        <v>1</v>
      </c>
      <c r="I289" s="191"/>
      <c r="J289" s="192">
        <f t="shared" si="100"/>
        <v>0</v>
      </c>
      <c r="K289" s="193"/>
      <c r="L289" s="194"/>
      <c r="M289" s="195" t="s">
        <v>1</v>
      </c>
      <c r="N289" s="196" t="s">
        <v>46</v>
      </c>
      <c r="O289" s="56"/>
      <c r="P289" s="182">
        <f t="shared" si="101"/>
        <v>0</v>
      </c>
      <c r="Q289" s="182">
        <v>0.0003</v>
      </c>
      <c r="R289" s="182">
        <f t="shared" si="102"/>
        <v>0.0003</v>
      </c>
      <c r="S289" s="182">
        <v>0</v>
      </c>
      <c r="T289" s="183">
        <f t="shared" si="103"/>
        <v>0</v>
      </c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R289" s="184" t="s">
        <v>168</v>
      </c>
      <c r="AT289" s="184" t="s">
        <v>164</v>
      </c>
      <c r="AU289" s="184" t="s">
        <v>145</v>
      </c>
      <c r="AY289" s="15" t="s">
        <v>131</v>
      </c>
      <c r="BE289" s="185">
        <f t="shared" si="104"/>
        <v>0</v>
      </c>
      <c r="BF289" s="185">
        <f t="shared" si="105"/>
        <v>0</v>
      </c>
      <c r="BG289" s="185">
        <f t="shared" si="106"/>
        <v>0</v>
      </c>
      <c r="BH289" s="185">
        <f t="shared" si="107"/>
        <v>0</v>
      </c>
      <c r="BI289" s="185">
        <f t="shared" si="108"/>
        <v>0</v>
      </c>
      <c r="BJ289" s="15" t="s">
        <v>130</v>
      </c>
      <c r="BK289" s="185">
        <f t="shared" si="109"/>
        <v>0</v>
      </c>
      <c r="BL289" s="15" t="s">
        <v>144</v>
      </c>
      <c r="BM289" s="184" t="s">
        <v>808</v>
      </c>
    </row>
    <row r="290" spans="1:65" s="2" customFormat="1" ht="16.5" customHeight="1">
      <c r="A290" s="30"/>
      <c r="B290" s="171"/>
      <c r="C290" s="186" t="s">
        <v>809</v>
      </c>
      <c r="D290" s="186" t="s">
        <v>164</v>
      </c>
      <c r="E290" s="187" t="s">
        <v>553</v>
      </c>
      <c r="F290" s="188" t="s">
        <v>554</v>
      </c>
      <c r="G290" s="189" t="s">
        <v>167</v>
      </c>
      <c r="H290" s="190">
        <v>3</v>
      </c>
      <c r="I290" s="191"/>
      <c r="J290" s="192">
        <f t="shared" si="100"/>
        <v>0</v>
      </c>
      <c r="K290" s="193"/>
      <c r="L290" s="194"/>
      <c r="M290" s="195" t="s">
        <v>1</v>
      </c>
      <c r="N290" s="196" t="s">
        <v>46</v>
      </c>
      <c r="O290" s="56"/>
      <c r="P290" s="182">
        <f t="shared" si="101"/>
        <v>0</v>
      </c>
      <c r="Q290" s="182">
        <v>0.00032</v>
      </c>
      <c r="R290" s="182">
        <f t="shared" si="102"/>
        <v>0.0009600000000000001</v>
      </c>
      <c r="S290" s="182">
        <v>0</v>
      </c>
      <c r="T290" s="183">
        <f t="shared" si="103"/>
        <v>0</v>
      </c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R290" s="184" t="s">
        <v>168</v>
      </c>
      <c r="AT290" s="184" t="s">
        <v>164</v>
      </c>
      <c r="AU290" s="184" t="s">
        <v>145</v>
      </c>
      <c r="AY290" s="15" t="s">
        <v>131</v>
      </c>
      <c r="BE290" s="185">
        <f t="shared" si="104"/>
        <v>0</v>
      </c>
      <c r="BF290" s="185">
        <f t="shared" si="105"/>
        <v>0</v>
      </c>
      <c r="BG290" s="185">
        <f t="shared" si="106"/>
        <v>0</v>
      </c>
      <c r="BH290" s="185">
        <f t="shared" si="107"/>
        <v>0</v>
      </c>
      <c r="BI290" s="185">
        <f t="shared" si="108"/>
        <v>0</v>
      </c>
      <c r="BJ290" s="15" t="s">
        <v>130</v>
      </c>
      <c r="BK290" s="185">
        <f t="shared" si="109"/>
        <v>0</v>
      </c>
      <c r="BL290" s="15" t="s">
        <v>144</v>
      </c>
      <c r="BM290" s="184" t="s">
        <v>810</v>
      </c>
    </row>
    <row r="291" spans="1:65" s="2" customFormat="1" ht="16.5" customHeight="1">
      <c r="A291" s="30"/>
      <c r="B291" s="171"/>
      <c r="C291" s="172" t="s">
        <v>811</v>
      </c>
      <c r="D291" s="172" t="s">
        <v>140</v>
      </c>
      <c r="E291" s="173" t="s">
        <v>556</v>
      </c>
      <c r="F291" s="174" t="s">
        <v>557</v>
      </c>
      <c r="G291" s="175" t="s">
        <v>167</v>
      </c>
      <c r="H291" s="176">
        <v>2</v>
      </c>
      <c r="I291" s="177"/>
      <c r="J291" s="178">
        <f t="shared" si="100"/>
        <v>0</v>
      </c>
      <c r="K291" s="179"/>
      <c r="L291" s="31"/>
      <c r="M291" s="180" t="s">
        <v>1</v>
      </c>
      <c r="N291" s="181" t="s">
        <v>46</v>
      </c>
      <c r="O291" s="56"/>
      <c r="P291" s="182">
        <f t="shared" si="101"/>
        <v>0</v>
      </c>
      <c r="Q291" s="182">
        <v>3E-05</v>
      </c>
      <c r="R291" s="182">
        <f t="shared" si="102"/>
        <v>6E-05</v>
      </c>
      <c r="S291" s="182">
        <v>0</v>
      </c>
      <c r="T291" s="183">
        <f t="shared" si="103"/>
        <v>0</v>
      </c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R291" s="184" t="s">
        <v>144</v>
      </c>
      <c r="AT291" s="184" t="s">
        <v>140</v>
      </c>
      <c r="AU291" s="184" t="s">
        <v>145</v>
      </c>
      <c r="AY291" s="15" t="s">
        <v>131</v>
      </c>
      <c r="BE291" s="185">
        <f t="shared" si="104"/>
        <v>0</v>
      </c>
      <c r="BF291" s="185">
        <f t="shared" si="105"/>
        <v>0</v>
      </c>
      <c r="BG291" s="185">
        <f t="shared" si="106"/>
        <v>0</v>
      </c>
      <c r="BH291" s="185">
        <f t="shared" si="107"/>
        <v>0</v>
      </c>
      <c r="BI291" s="185">
        <f t="shared" si="108"/>
        <v>0</v>
      </c>
      <c r="BJ291" s="15" t="s">
        <v>130</v>
      </c>
      <c r="BK291" s="185">
        <f t="shared" si="109"/>
        <v>0</v>
      </c>
      <c r="BL291" s="15" t="s">
        <v>144</v>
      </c>
      <c r="BM291" s="184" t="s">
        <v>812</v>
      </c>
    </row>
    <row r="292" spans="1:65" s="2" customFormat="1" ht="21.75" customHeight="1">
      <c r="A292" s="30"/>
      <c r="B292" s="171"/>
      <c r="C292" s="186" t="s">
        <v>813</v>
      </c>
      <c r="D292" s="186" t="s">
        <v>164</v>
      </c>
      <c r="E292" s="187" t="s">
        <v>560</v>
      </c>
      <c r="F292" s="188" t="s">
        <v>561</v>
      </c>
      <c r="G292" s="189" t="s">
        <v>167</v>
      </c>
      <c r="H292" s="190">
        <v>2</v>
      </c>
      <c r="I292" s="191"/>
      <c r="J292" s="192">
        <f t="shared" si="100"/>
        <v>0</v>
      </c>
      <c r="K292" s="193"/>
      <c r="L292" s="194"/>
      <c r="M292" s="195" t="s">
        <v>1</v>
      </c>
      <c r="N292" s="196" t="s">
        <v>46</v>
      </c>
      <c r="O292" s="56"/>
      <c r="P292" s="182">
        <f t="shared" si="101"/>
        <v>0</v>
      </c>
      <c r="Q292" s="182">
        <v>0.00019</v>
      </c>
      <c r="R292" s="182">
        <f t="shared" si="102"/>
        <v>0.00038</v>
      </c>
      <c r="S292" s="182">
        <v>0</v>
      </c>
      <c r="T292" s="183">
        <f t="shared" si="103"/>
        <v>0</v>
      </c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R292" s="184" t="s">
        <v>168</v>
      </c>
      <c r="AT292" s="184" t="s">
        <v>164</v>
      </c>
      <c r="AU292" s="184" t="s">
        <v>145</v>
      </c>
      <c r="AY292" s="15" t="s">
        <v>131</v>
      </c>
      <c r="BE292" s="185">
        <f t="shared" si="104"/>
        <v>0</v>
      </c>
      <c r="BF292" s="185">
        <f t="shared" si="105"/>
        <v>0</v>
      </c>
      <c r="BG292" s="185">
        <f t="shared" si="106"/>
        <v>0</v>
      </c>
      <c r="BH292" s="185">
        <f t="shared" si="107"/>
        <v>0</v>
      </c>
      <c r="BI292" s="185">
        <f t="shared" si="108"/>
        <v>0</v>
      </c>
      <c r="BJ292" s="15" t="s">
        <v>130</v>
      </c>
      <c r="BK292" s="185">
        <f t="shared" si="109"/>
        <v>0</v>
      </c>
      <c r="BL292" s="15" t="s">
        <v>144</v>
      </c>
      <c r="BM292" s="184" t="s">
        <v>814</v>
      </c>
    </row>
    <row r="293" spans="1:65" s="2" customFormat="1" ht="21.75" customHeight="1">
      <c r="A293" s="30"/>
      <c r="B293" s="171"/>
      <c r="C293" s="172" t="s">
        <v>815</v>
      </c>
      <c r="D293" s="172" t="s">
        <v>140</v>
      </c>
      <c r="E293" s="173" t="s">
        <v>564</v>
      </c>
      <c r="F293" s="174" t="s">
        <v>565</v>
      </c>
      <c r="G293" s="175" t="s">
        <v>167</v>
      </c>
      <c r="H293" s="176">
        <v>7</v>
      </c>
      <c r="I293" s="177"/>
      <c r="J293" s="178">
        <f t="shared" si="100"/>
        <v>0</v>
      </c>
      <c r="K293" s="179"/>
      <c r="L293" s="31"/>
      <c r="M293" s="180" t="s">
        <v>1</v>
      </c>
      <c r="N293" s="181" t="s">
        <v>46</v>
      </c>
      <c r="O293" s="56"/>
      <c r="P293" s="182">
        <f t="shared" si="101"/>
        <v>0</v>
      </c>
      <c r="Q293" s="182">
        <v>0.00086</v>
      </c>
      <c r="R293" s="182">
        <f t="shared" si="102"/>
        <v>0.00602</v>
      </c>
      <c r="S293" s="182">
        <v>0</v>
      </c>
      <c r="T293" s="183">
        <f t="shared" si="103"/>
        <v>0</v>
      </c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R293" s="184" t="s">
        <v>144</v>
      </c>
      <c r="AT293" s="184" t="s">
        <v>140</v>
      </c>
      <c r="AU293" s="184" t="s">
        <v>145</v>
      </c>
      <c r="AY293" s="15" t="s">
        <v>131</v>
      </c>
      <c r="BE293" s="185">
        <f t="shared" si="104"/>
        <v>0</v>
      </c>
      <c r="BF293" s="185">
        <f t="shared" si="105"/>
        <v>0</v>
      </c>
      <c r="BG293" s="185">
        <f t="shared" si="106"/>
        <v>0</v>
      </c>
      <c r="BH293" s="185">
        <f t="shared" si="107"/>
        <v>0</v>
      </c>
      <c r="BI293" s="185">
        <f t="shared" si="108"/>
        <v>0</v>
      </c>
      <c r="BJ293" s="15" t="s">
        <v>130</v>
      </c>
      <c r="BK293" s="185">
        <f t="shared" si="109"/>
        <v>0</v>
      </c>
      <c r="BL293" s="15" t="s">
        <v>144</v>
      </c>
      <c r="BM293" s="184" t="s">
        <v>816</v>
      </c>
    </row>
    <row r="294" spans="1:65" s="2" customFormat="1" ht="21.75" customHeight="1">
      <c r="A294" s="30"/>
      <c r="B294" s="171"/>
      <c r="C294" s="172" t="s">
        <v>817</v>
      </c>
      <c r="D294" s="172" t="s">
        <v>140</v>
      </c>
      <c r="E294" s="173" t="s">
        <v>568</v>
      </c>
      <c r="F294" s="174" t="s">
        <v>569</v>
      </c>
      <c r="G294" s="175" t="s">
        <v>167</v>
      </c>
      <c r="H294" s="176">
        <v>1</v>
      </c>
      <c r="I294" s="177"/>
      <c r="J294" s="178">
        <f t="shared" si="100"/>
        <v>0</v>
      </c>
      <c r="K294" s="179"/>
      <c r="L294" s="31"/>
      <c r="M294" s="180" t="s">
        <v>1</v>
      </c>
      <c r="N294" s="181" t="s">
        <v>46</v>
      </c>
      <c r="O294" s="56"/>
      <c r="P294" s="182">
        <f t="shared" si="101"/>
        <v>0</v>
      </c>
      <c r="Q294" s="182">
        <v>0.00029</v>
      </c>
      <c r="R294" s="182">
        <f t="shared" si="102"/>
        <v>0.00029</v>
      </c>
      <c r="S294" s="182">
        <v>0</v>
      </c>
      <c r="T294" s="183">
        <f t="shared" si="103"/>
        <v>0</v>
      </c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R294" s="184" t="s">
        <v>144</v>
      </c>
      <c r="AT294" s="184" t="s">
        <v>140</v>
      </c>
      <c r="AU294" s="184" t="s">
        <v>145</v>
      </c>
      <c r="AY294" s="15" t="s">
        <v>131</v>
      </c>
      <c r="BE294" s="185">
        <f t="shared" si="104"/>
        <v>0</v>
      </c>
      <c r="BF294" s="185">
        <f t="shared" si="105"/>
        <v>0</v>
      </c>
      <c r="BG294" s="185">
        <f t="shared" si="106"/>
        <v>0</v>
      </c>
      <c r="BH294" s="185">
        <f t="shared" si="107"/>
        <v>0</v>
      </c>
      <c r="BI294" s="185">
        <f t="shared" si="108"/>
        <v>0</v>
      </c>
      <c r="BJ294" s="15" t="s">
        <v>130</v>
      </c>
      <c r="BK294" s="185">
        <f t="shared" si="109"/>
        <v>0</v>
      </c>
      <c r="BL294" s="15" t="s">
        <v>144</v>
      </c>
      <c r="BM294" s="184" t="s">
        <v>818</v>
      </c>
    </row>
    <row r="295" spans="1:65" s="2" customFormat="1" ht="21.75" customHeight="1">
      <c r="A295" s="30"/>
      <c r="B295" s="171"/>
      <c r="C295" s="172" t="s">
        <v>819</v>
      </c>
      <c r="D295" s="172" t="s">
        <v>140</v>
      </c>
      <c r="E295" s="173" t="s">
        <v>572</v>
      </c>
      <c r="F295" s="174" t="s">
        <v>573</v>
      </c>
      <c r="G295" s="175" t="s">
        <v>167</v>
      </c>
      <c r="H295" s="176">
        <v>1</v>
      </c>
      <c r="I295" s="177"/>
      <c r="J295" s="178">
        <f t="shared" si="100"/>
        <v>0</v>
      </c>
      <c r="K295" s="179"/>
      <c r="L295" s="31"/>
      <c r="M295" s="180" t="s">
        <v>1</v>
      </c>
      <c r="N295" s="181" t="s">
        <v>46</v>
      </c>
      <c r="O295" s="56"/>
      <c r="P295" s="182">
        <f t="shared" si="101"/>
        <v>0</v>
      </c>
      <c r="Q295" s="182">
        <v>0.00028</v>
      </c>
      <c r="R295" s="182">
        <f t="shared" si="102"/>
        <v>0.00028</v>
      </c>
      <c r="S295" s="182">
        <v>0</v>
      </c>
      <c r="T295" s="183">
        <f t="shared" si="103"/>
        <v>0</v>
      </c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R295" s="184" t="s">
        <v>144</v>
      </c>
      <c r="AT295" s="184" t="s">
        <v>140</v>
      </c>
      <c r="AU295" s="184" t="s">
        <v>145</v>
      </c>
      <c r="AY295" s="15" t="s">
        <v>131</v>
      </c>
      <c r="BE295" s="185">
        <f t="shared" si="104"/>
        <v>0</v>
      </c>
      <c r="BF295" s="185">
        <f t="shared" si="105"/>
        <v>0</v>
      </c>
      <c r="BG295" s="185">
        <f t="shared" si="106"/>
        <v>0</v>
      </c>
      <c r="BH295" s="185">
        <f t="shared" si="107"/>
        <v>0</v>
      </c>
      <c r="BI295" s="185">
        <f t="shared" si="108"/>
        <v>0</v>
      </c>
      <c r="BJ295" s="15" t="s">
        <v>130</v>
      </c>
      <c r="BK295" s="185">
        <f t="shared" si="109"/>
        <v>0</v>
      </c>
      <c r="BL295" s="15" t="s">
        <v>144</v>
      </c>
      <c r="BM295" s="184" t="s">
        <v>820</v>
      </c>
    </row>
    <row r="296" spans="1:65" s="2" customFormat="1" ht="16.5" customHeight="1">
      <c r="A296" s="30"/>
      <c r="B296" s="171"/>
      <c r="C296" s="186" t="s">
        <v>821</v>
      </c>
      <c r="D296" s="186" t="s">
        <v>164</v>
      </c>
      <c r="E296" s="187" t="s">
        <v>576</v>
      </c>
      <c r="F296" s="188" t="s">
        <v>577</v>
      </c>
      <c r="G296" s="189" t="s">
        <v>167</v>
      </c>
      <c r="H296" s="190">
        <v>16</v>
      </c>
      <c r="I296" s="191"/>
      <c r="J296" s="192">
        <f t="shared" si="100"/>
        <v>0</v>
      </c>
      <c r="K296" s="193"/>
      <c r="L296" s="194"/>
      <c r="M296" s="195" t="s">
        <v>1</v>
      </c>
      <c r="N296" s="196" t="s">
        <v>46</v>
      </c>
      <c r="O296" s="56"/>
      <c r="P296" s="182">
        <f t="shared" si="101"/>
        <v>0</v>
      </c>
      <c r="Q296" s="182">
        <v>5E-05</v>
      </c>
      <c r="R296" s="182">
        <f t="shared" si="102"/>
        <v>0.0008</v>
      </c>
      <c r="S296" s="182">
        <v>0</v>
      </c>
      <c r="T296" s="183">
        <f t="shared" si="103"/>
        <v>0</v>
      </c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R296" s="184" t="s">
        <v>168</v>
      </c>
      <c r="AT296" s="184" t="s">
        <v>164</v>
      </c>
      <c r="AU296" s="184" t="s">
        <v>145</v>
      </c>
      <c r="AY296" s="15" t="s">
        <v>131</v>
      </c>
      <c r="BE296" s="185">
        <f t="shared" si="104"/>
        <v>0</v>
      </c>
      <c r="BF296" s="185">
        <f t="shared" si="105"/>
        <v>0</v>
      </c>
      <c r="BG296" s="185">
        <f t="shared" si="106"/>
        <v>0</v>
      </c>
      <c r="BH296" s="185">
        <f t="shared" si="107"/>
        <v>0</v>
      </c>
      <c r="BI296" s="185">
        <f t="shared" si="108"/>
        <v>0</v>
      </c>
      <c r="BJ296" s="15" t="s">
        <v>130</v>
      </c>
      <c r="BK296" s="185">
        <f t="shared" si="109"/>
        <v>0</v>
      </c>
      <c r="BL296" s="15" t="s">
        <v>144</v>
      </c>
      <c r="BM296" s="184" t="s">
        <v>822</v>
      </c>
    </row>
    <row r="297" spans="1:65" s="2" customFormat="1" ht="21.75" customHeight="1">
      <c r="A297" s="30"/>
      <c r="B297" s="171"/>
      <c r="C297" s="172" t="s">
        <v>823</v>
      </c>
      <c r="D297" s="172" t="s">
        <v>140</v>
      </c>
      <c r="E297" s="173" t="s">
        <v>580</v>
      </c>
      <c r="F297" s="174" t="s">
        <v>581</v>
      </c>
      <c r="G297" s="175" t="s">
        <v>167</v>
      </c>
      <c r="H297" s="176">
        <v>7</v>
      </c>
      <c r="I297" s="177"/>
      <c r="J297" s="178">
        <f t="shared" si="100"/>
        <v>0</v>
      </c>
      <c r="K297" s="179"/>
      <c r="L297" s="31"/>
      <c r="M297" s="180" t="s">
        <v>1</v>
      </c>
      <c r="N297" s="181" t="s">
        <v>46</v>
      </c>
      <c r="O297" s="56"/>
      <c r="P297" s="182">
        <f t="shared" si="101"/>
        <v>0</v>
      </c>
      <c r="Q297" s="182">
        <v>0.00014</v>
      </c>
      <c r="R297" s="182">
        <f t="shared" si="102"/>
        <v>0.00098</v>
      </c>
      <c r="S297" s="182">
        <v>0</v>
      </c>
      <c r="T297" s="183">
        <f t="shared" si="103"/>
        <v>0</v>
      </c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R297" s="184" t="s">
        <v>144</v>
      </c>
      <c r="AT297" s="184" t="s">
        <v>140</v>
      </c>
      <c r="AU297" s="184" t="s">
        <v>145</v>
      </c>
      <c r="AY297" s="15" t="s">
        <v>131</v>
      </c>
      <c r="BE297" s="185">
        <f t="shared" si="104"/>
        <v>0</v>
      </c>
      <c r="BF297" s="185">
        <f t="shared" si="105"/>
        <v>0</v>
      </c>
      <c r="BG297" s="185">
        <f t="shared" si="106"/>
        <v>0</v>
      </c>
      <c r="BH297" s="185">
        <f t="shared" si="107"/>
        <v>0</v>
      </c>
      <c r="BI297" s="185">
        <f t="shared" si="108"/>
        <v>0</v>
      </c>
      <c r="BJ297" s="15" t="s">
        <v>130</v>
      </c>
      <c r="BK297" s="185">
        <f t="shared" si="109"/>
        <v>0</v>
      </c>
      <c r="BL297" s="15" t="s">
        <v>144</v>
      </c>
      <c r="BM297" s="184" t="s">
        <v>824</v>
      </c>
    </row>
    <row r="298" spans="1:65" s="2" customFormat="1" ht="21.75" customHeight="1">
      <c r="A298" s="30"/>
      <c r="B298" s="171"/>
      <c r="C298" s="172" t="s">
        <v>825</v>
      </c>
      <c r="D298" s="172" t="s">
        <v>140</v>
      </c>
      <c r="E298" s="173" t="s">
        <v>584</v>
      </c>
      <c r="F298" s="174" t="s">
        <v>585</v>
      </c>
      <c r="G298" s="175" t="s">
        <v>214</v>
      </c>
      <c r="H298" s="176">
        <v>0.01</v>
      </c>
      <c r="I298" s="177"/>
      <c r="J298" s="178">
        <f t="shared" si="100"/>
        <v>0</v>
      </c>
      <c r="K298" s="179"/>
      <c r="L298" s="31"/>
      <c r="M298" s="180" t="s">
        <v>1</v>
      </c>
      <c r="N298" s="181" t="s">
        <v>46</v>
      </c>
      <c r="O298" s="56"/>
      <c r="P298" s="182">
        <f t="shared" si="101"/>
        <v>0</v>
      </c>
      <c r="Q298" s="182">
        <v>0</v>
      </c>
      <c r="R298" s="182">
        <f t="shared" si="102"/>
        <v>0</v>
      </c>
      <c r="S298" s="182">
        <v>0</v>
      </c>
      <c r="T298" s="183">
        <f t="shared" si="103"/>
        <v>0</v>
      </c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R298" s="184" t="s">
        <v>144</v>
      </c>
      <c r="AT298" s="184" t="s">
        <v>140</v>
      </c>
      <c r="AU298" s="184" t="s">
        <v>145</v>
      </c>
      <c r="AY298" s="15" t="s">
        <v>131</v>
      </c>
      <c r="BE298" s="185">
        <f t="shared" si="104"/>
        <v>0</v>
      </c>
      <c r="BF298" s="185">
        <f t="shared" si="105"/>
        <v>0</v>
      </c>
      <c r="BG298" s="185">
        <f t="shared" si="106"/>
        <v>0</v>
      </c>
      <c r="BH298" s="185">
        <f t="shared" si="107"/>
        <v>0</v>
      </c>
      <c r="BI298" s="185">
        <f t="shared" si="108"/>
        <v>0</v>
      </c>
      <c r="BJ298" s="15" t="s">
        <v>130</v>
      </c>
      <c r="BK298" s="185">
        <f t="shared" si="109"/>
        <v>0</v>
      </c>
      <c r="BL298" s="15" t="s">
        <v>144</v>
      </c>
      <c r="BM298" s="184" t="s">
        <v>826</v>
      </c>
    </row>
    <row r="299" spans="2:63" s="13" customFormat="1" ht="20.85" customHeight="1">
      <c r="B299" s="161"/>
      <c r="D299" s="162" t="s">
        <v>77</v>
      </c>
      <c r="E299" s="162" t="s">
        <v>587</v>
      </c>
      <c r="F299" s="162" t="s">
        <v>588</v>
      </c>
      <c r="I299" s="163"/>
      <c r="J299" s="164">
        <f>BK299</f>
        <v>0</v>
      </c>
      <c r="L299" s="161"/>
      <c r="M299" s="165"/>
      <c r="N299" s="166"/>
      <c r="O299" s="166"/>
      <c r="P299" s="167">
        <f>SUM(P300:P307)</f>
        <v>0</v>
      </c>
      <c r="Q299" s="166"/>
      <c r="R299" s="167">
        <f>SUM(R300:R307)</f>
        <v>0.2445</v>
      </c>
      <c r="S299" s="166"/>
      <c r="T299" s="168">
        <f>SUM(T300:T307)</f>
        <v>0</v>
      </c>
      <c r="AR299" s="162" t="s">
        <v>130</v>
      </c>
      <c r="AT299" s="169" t="s">
        <v>77</v>
      </c>
      <c r="AU299" s="169" t="s">
        <v>138</v>
      </c>
      <c r="AY299" s="162" t="s">
        <v>131</v>
      </c>
      <c r="BK299" s="170">
        <f>SUM(BK300:BK307)</f>
        <v>0</v>
      </c>
    </row>
    <row r="300" spans="1:65" s="2" customFormat="1" ht="21.75" customHeight="1">
      <c r="A300" s="30"/>
      <c r="B300" s="171"/>
      <c r="C300" s="172" t="s">
        <v>827</v>
      </c>
      <c r="D300" s="172" t="s">
        <v>140</v>
      </c>
      <c r="E300" s="173" t="s">
        <v>590</v>
      </c>
      <c r="F300" s="174" t="s">
        <v>591</v>
      </c>
      <c r="G300" s="175" t="s">
        <v>167</v>
      </c>
      <c r="H300" s="176">
        <v>4</v>
      </c>
      <c r="I300" s="177"/>
      <c r="J300" s="178">
        <f aca="true" t="shared" si="110" ref="J300:J307">ROUND(I300*H300,2)</f>
        <v>0</v>
      </c>
      <c r="K300" s="179"/>
      <c r="L300" s="31"/>
      <c r="M300" s="180" t="s">
        <v>1</v>
      </c>
      <c r="N300" s="181" t="s">
        <v>46</v>
      </c>
      <c r="O300" s="56"/>
      <c r="P300" s="182">
        <f aca="true" t="shared" si="111" ref="P300:P307">O300*H300</f>
        <v>0</v>
      </c>
      <c r="Q300" s="182">
        <v>0</v>
      </c>
      <c r="R300" s="182">
        <f aca="true" t="shared" si="112" ref="R300:R307">Q300*H300</f>
        <v>0</v>
      </c>
      <c r="S300" s="182">
        <v>0</v>
      </c>
      <c r="T300" s="183">
        <f aca="true" t="shared" si="113" ref="T300:T307">S300*H300</f>
        <v>0</v>
      </c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R300" s="184" t="s">
        <v>144</v>
      </c>
      <c r="AT300" s="184" t="s">
        <v>140</v>
      </c>
      <c r="AU300" s="184" t="s">
        <v>145</v>
      </c>
      <c r="AY300" s="15" t="s">
        <v>131</v>
      </c>
      <c r="BE300" s="185">
        <f aca="true" t="shared" si="114" ref="BE300:BE307">IF(N300="základní",J300,0)</f>
        <v>0</v>
      </c>
      <c r="BF300" s="185">
        <f aca="true" t="shared" si="115" ref="BF300:BF307">IF(N300="snížená",J300,0)</f>
        <v>0</v>
      </c>
      <c r="BG300" s="185">
        <f aca="true" t="shared" si="116" ref="BG300:BG307">IF(N300="zákl. přenesená",J300,0)</f>
        <v>0</v>
      </c>
      <c r="BH300" s="185">
        <f aca="true" t="shared" si="117" ref="BH300:BH307">IF(N300="sníž. přenesená",J300,0)</f>
        <v>0</v>
      </c>
      <c r="BI300" s="185">
        <f aca="true" t="shared" si="118" ref="BI300:BI307">IF(N300="nulová",J300,0)</f>
        <v>0</v>
      </c>
      <c r="BJ300" s="15" t="s">
        <v>130</v>
      </c>
      <c r="BK300" s="185">
        <f aca="true" t="shared" si="119" ref="BK300:BK307">ROUND(I300*H300,2)</f>
        <v>0</v>
      </c>
      <c r="BL300" s="15" t="s">
        <v>144</v>
      </c>
      <c r="BM300" s="184" t="s">
        <v>828</v>
      </c>
    </row>
    <row r="301" spans="1:65" s="2" customFormat="1" ht="21.75" customHeight="1">
      <c r="A301" s="30"/>
      <c r="B301" s="171"/>
      <c r="C301" s="172" t="s">
        <v>829</v>
      </c>
      <c r="D301" s="172" t="s">
        <v>140</v>
      </c>
      <c r="E301" s="173" t="s">
        <v>598</v>
      </c>
      <c r="F301" s="174" t="s">
        <v>599</v>
      </c>
      <c r="G301" s="175" t="s">
        <v>167</v>
      </c>
      <c r="H301" s="176">
        <v>3</v>
      </c>
      <c r="I301" s="177"/>
      <c r="J301" s="178">
        <f t="shared" si="110"/>
        <v>0</v>
      </c>
      <c r="K301" s="179"/>
      <c r="L301" s="31"/>
      <c r="M301" s="180" t="s">
        <v>1</v>
      </c>
      <c r="N301" s="181" t="s">
        <v>46</v>
      </c>
      <c r="O301" s="56"/>
      <c r="P301" s="182">
        <f t="shared" si="111"/>
        <v>0</v>
      </c>
      <c r="Q301" s="182">
        <v>0</v>
      </c>
      <c r="R301" s="182">
        <f t="shared" si="112"/>
        <v>0</v>
      </c>
      <c r="S301" s="182">
        <v>0</v>
      </c>
      <c r="T301" s="183">
        <f t="shared" si="113"/>
        <v>0</v>
      </c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R301" s="184" t="s">
        <v>144</v>
      </c>
      <c r="AT301" s="184" t="s">
        <v>140</v>
      </c>
      <c r="AU301" s="184" t="s">
        <v>145</v>
      </c>
      <c r="AY301" s="15" t="s">
        <v>131</v>
      </c>
      <c r="BE301" s="185">
        <f t="shared" si="114"/>
        <v>0</v>
      </c>
      <c r="BF301" s="185">
        <f t="shared" si="115"/>
        <v>0</v>
      </c>
      <c r="BG301" s="185">
        <f t="shared" si="116"/>
        <v>0</v>
      </c>
      <c r="BH301" s="185">
        <f t="shared" si="117"/>
        <v>0</v>
      </c>
      <c r="BI301" s="185">
        <f t="shared" si="118"/>
        <v>0</v>
      </c>
      <c r="BJ301" s="15" t="s">
        <v>130</v>
      </c>
      <c r="BK301" s="185">
        <f t="shared" si="119"/>
        <v>0</v>
      </c>
      <c r="BL301" s="15" t="s">
        <v>144</v>
      </c>
      <c r="BM301" s="184" t="s">
        <v>830</v>
      </c>
    </row>
    <row r="302" spans="1:65" s="2" customFormat="1" ht="21.75" customHeight="1">
      <c r="A302" s="30"/>
      <c r="B302" s="171"/>
      <c r="C302" s="186" t="s">
        <v>831</v>
      </c>
      <c r="D302" s="186" t="s">
        <v>164</v>
      </c>
      <c r="E302" s="187" t="s">
        <v>832</v>
      </c>
      <c r="F302" s="188" t="s">
        <v>833</v>
      </c>
      <c r="G302" s="189" t="s">
        <v>167</v>
      </c>
      <c r="H302" s="190">
        <v>2</v>
      </c>
      <c r="I302" s="191"/>
      <c r="J302" s="192">
        <f t="shared" si="110"/>
        <v>0</v>
      </c>
      <c r="K302" s="193"/>
      <c r="L302" s="194"/>
      <c r="M302" s="195" t="s">
        <v>1</v>
      </c>
      <c r="N302" s="196" t="s">
        <v>46</v>
      </c>
      <c r="O302" s="56"/>
      <c r="P302" s="182">
        <f t="shared" si="111"/>
        <v>0</v>
      </c>
      <c r="Q302" s="182">
        <v>0.02608</v>
      </c>
      <c r="R302" s="182">
        <f t="shared" si="112"/>
        <v>0.05216</v>
      </c>
      <c r="S302" s="182">
        <v>0</v>
      </c>
      <c r="T302" s="183">
        <f t="shared" si="113"/>
        <v>0</v>
      </c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R302" s="184" t="s">
        <v>168</v>
      </c>
      <c r="AT302" s="184" t="s">
        <v>164</v>
      </c>
      <c r="AU302" s="184" t="s">
        <v>145</v>
      </c>
      <c r="AY302" s="15" t="s">
        <v>131</v>
      </c>
      <c r="BE302" s="185">
        <f t="shared" si="114"/>
        <v>0</v>
      </c>
      <c r="BF302" s="185">
        <f t="shared" si="115"/>
        <v>0</v>
      </c>
      <c r="BG302" s="185">
        <f t="shared" si="116"/>
        <v>0</v>
      </c>
      <c r="BH302" s="185">
        <f t="shared" si="117"/>
        <v>0</v>
      </c>
      <c r="BI302" s="185">
        <f t="shared" si="118"/>
        <v>0</v>
      </c>
      <c r="BJ302" s="15" t="s">
        <v>130</v>
      </c>
      <c r="BK302" s="185">
        <f t="shared" si="119"/>
        <v>0</v>
      </c>
      <c r="BL302" s="15" t="s">
        <v>144</v>
      </c>
      <c r="BM302" s="184" t="s">
        <v>834</v>
      </c>
    </row>
    <row r="303" spans="1:65" s="2" customFormat="1" ht="21.75" customHeight="1">
      <c r="A303" s="30"/>
      <c r="B303" s="171"/>
      <c r="C303" s="186" t="s">
        <v>835</v>
      </c>
      <c r="D303" s="186" t="s">
        <v>164</v>
      </c>
      <c r="E303" s="187" t="s">
        <v>836</v>
      </c>
      <c r="F303" s="188" t="s">
        <v>837</v>
      </c>
      <c r="G303" s="189" t="s">
        <v>167</v>
      </c>
      <c r="H303" s="190">
        <v>1</v>
      </c>
      <c r="I303" s="191"/>
      <c r="J303" s="192">
        <f t="shared" si="110"/>
        <v>0</v>
      </c>
      <c r="K303" s="193"/>
      <c r="L303" s="194"/>
      <c r="M303" s="195" t="s">
        <v>1</v>
      </c>
      <c r="N303" s="196" t="s">
        <v>46</v>
      </c>
      <c r="O303" s="56"/>
      <c r="P303" s="182">
        <f t="shared" si="111"/>
        <v>0</v>
      </c>
      <c r="Q303" s="182">
        <v>0.02934</v>
      </c>
      <c r="R303" s="182">
        <f t="shared" si="112"/>
        <v>0.02934</v>
      </c>
      <c r="S303" s="182">
        <v>0</v>
      </c>
      <c r="T303" s="183">
        <f t="shared" si="113"/>
        <v>0</v>
      </c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R303" s="184" t="s">
        <v>168</v>
      </c>
      <c r="AT303" s="184" t="s">
        <v>164</v>
      </c>
      <c r="AU303" s="184" t="s">
        <v>145</v>
      </c>
      <c r="AY303" s="15" t="s">
        <v>131</v>
      </c>
      <c r="BE303" s="185">
        <f t="shared" si="114"/>
        <v>0</v>
      </c>
      <c r="BF303" s="185">
        <f t="shared" si="115"/>
        <v>0</v>
      </c>
      <c r="BG303" s="185">
        <f t="shared" si="116"/>
        <v>0</v>
      </c>
      <c r="BH303" s="185">
        <f t="shared" si="117"/>
        <v>0</v>
      </c>
      <c r="BI303" s="185">
        <f t="shared" si="118"/>
        <v>0</v>
      </c>
      <c r="BJ303" s="15" t="s">
        <v>130</v>
      </c>
      <c r="BK303" s="185">
        <f t="shared" si="119"/>
        <v>0</v>
      </c>
      <c r="BL303" s="15" t="s">
        <v>144</v>
      </c>
      <c r="BM303" s="184" t="s">
        <v>838</v>
      </c>
    </row>
    <row r="304" spans="1:65" s="2" customFormat="1" ht="21.75" customHeight="1">
      <c r="A304" s="30"/>
      <c r="B304" s="171"/>
      <c r="C304" s="186" t="s">
        <v>839</v>
      </c>
      <c r="D304" s="186" t="s">
        <v>164</v>
      </c>
      <c r="E304" s="187" t="s">
        <v>697</v>
      </c>
      <c r="F304" s="188" t="s">
        <v>698</v>
      </c>
      <c r="G304" s="189" t="s">
        <v>167</v>
      </c>
      <c r="H304" s="190">
        <v>1</v>
      </c>
      <c r="I304" s="191"/>
      <c r="J304" s="192">
        <f t="shared" si="110"/>
        <v>0</v>
      </c>
      <c r="K304" s="193"/>
      <c r="L304" s="194"/>
      <c r="M304" s="195" t="s">
        <v>1</v>
      </c>
      <c r="N304" s="196" t="s">
        <v>46</v>
      </c>
      <c r="O304" s="56"/>
      <c r="P304" s="182">
        <f t="shared" si="111"/>
        <v>0</v>
      </c>
      <c r="Q304" s="182">
        <v>0.0326</v>
      </c>
      <c r="R304" s="182">
        <f t="shared" si="112"/>
        <v>0.0326</v>
      </c>
      <c r="S304" s="182">
        <v>0</v>
      </c>
      <c r="T304" s="183">
        <f t="shared" si="113"/>
        <v>0</v>
      </c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R304" s="184" t="s">
        <v>168</v>
      </c>
      <c r="AT304" s="184" t="s">
        <v>164</v>
      </c>
      <c r="AU304" s="184" t="s">
        <v>145</v>
      </c>
      <c r="AY304" s="15" t="s">
        <v>131</v>
      </c>
      <c r="BE304" s="185">
        <f t="shared" si="114"/>
        <v>0</v>
      </c>
      <c r="BF304" s="185">
        <f t="shared" si="115"/>
        <v>0</v>
      </c>
      <c r="BG304" s="185">
        <f t="shared" si="116"/>
        <v>0</v>
      </c>
      <c r="BH304" s="185">
        <f t="shared" si="117"/>
        <v>0</v>
      </c>
      <c r="BI304" s="185">
        <f t="shared" si="118"/>
        <v>0</v>
      </c>
      <c r="BJ304" s="15" t="s">
        <v>130</v>
      </c>
      <c r="BK304" s="185">
        <f t="shared" si="119"/>
        <v>0</v>
      </c>
      <c r="BL304" s="15" t="s">
        <v>144</v>
      </c>
      <c r="BM304" s="184" t="s">
        <v>840</v>
      </c>
    </row>
    <row r="305" spans="1:65" s="2" customFormat="1" ht="21.75" customHeight="1">
      <c r="A305" s="30"/>
      <c r="B305" s="171"/>
      <c r="C305" s="186" t="s">
        <v>841</v>
      </c>
      <c r="D305" s="186" t="s">
        <v>164</v>
      </c>
      <c r="E305" s="187" t="s">
        <v>842</v>
      </c>
      <c r="F305" s="188" t="s">
        <v>843</v>
      </c>
      <c r="G305" s="189" t="s">
        <v>167</v>
      </c>
      <c r="H305" s="190">
        <v>2</v>
      </c>
      <c r="I305" s="191"/>
      <c r="J305" s="192">
        <f t="shared" si="110"/>
        <v>0</v>
      </c>
      <c r="K305" s="193"/>
      <c r="L305" s="194"/>
      <c r="M305" s="195" t="s">
        <v>1</v>
      </c>
      <c r="N305" s="196" t="s">
        <v>46</v>
      </c>
      <c r="O305" s="56"/>
      <c r="P305" s="182">
        <f t="shared" si="111"/>
        <v>0</v>
      </c>
      <c r="Q305" s="182">
        <v>0.03912</v>
      </c>
      <c r="R305" s="182">
        <f t="shared" si="112"/>
        <v>0.07824</v>
      </c>
      <c r="S305" s="182">
        <v>0</v>
      </c>
      <c r="T305" s="183">
        <f t="shared" si="113"/>
        <v>0</v>
      </c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R305" s="184" t="s">
        <v>168</v>
      </c>
      <c r="AT305" s="184" t="s">
        <v>164</v>
      </c>
      <c r="AU305" s="184" t="s">
        <v>145</v>
      </c>
      <c r="AY305" s="15" t="s">
        <v>131</v>
      </c>
      <c r="BE305" s="185">
        <f t="shared" si="114"/>
        <v>0</v>
      </c>
      <c r="BF305" s="185">
        <f t="shared" si="115"/>
        <v>0</v>
      </c>
      <c r="BG305" s="185">
        <f t="shared" si="116"/>
        <v>0</v>
      </c>
      <c r="BH305" s="185">
        <f t="shared" si="117"/>
        <v>0</v>
      </c>
      <c r="BI305" s="185">
        <f t="shared" si="118"/>
        <v>0</v>
      </c>
      <c r="BJ305" s="15" t="s">
        <v>130</v>
      </c>
      <c r="BK305" s="185">
        <f t="shared" si="119"/>
        <v>0</v>
      </c>
      <c r="BL305" s="15" t="s">
        <v>144</v>
      </c>
      <c r="BM305" s="184" t="s">
        <v>844</v>
      </c>
    </row>
    <row r="306" spans="1:65" s="2" customFormat="1" ht="21.75" customHeight="1">
      <c r="A306" s="30"/>
      <c r="B306" s="171"/>
      <c r="C306" s="186" t="s">
        <v>845</v>
      </c>
      <c r="D306" s="186" t="s">
        <v>164</v>
      </c>
      <c r="E306" s="187" t="s">
        <v>610</v>
      </c>
      <c r="F306" s="188" t="s">
        <v>611</v>
      </c>
      <c r="G306" s="189" t="s">
        <v>167</v>
      </c>
      <c r="H306" s="190">
        <v>1</v>
      </c>
      <c r="I306" s="191"/>
      <c r="J306" s="192">
        <f t="shared" si="110"/>
        <v>0</v>
      </c>
      <c r="K306" s="193"/>
      <c r="L306" s="194"/>
      <c r="M306" s="195" t="s">
        <v>1</v>
      </c>
      <c r="N306" s="196" t="s">
        <v>46</v>
      </c>
      <c r="O306" s="56"/>
      <c r="P306" s="182">
        <f t="shared" si="111"/>
        <v>0</v>
      </c>
      <c r="Q306" s="182">
        <v>0.05216</v>
      </c>
      <c r="R306" s="182">
        <f t="shared" si="112"/>
        <v>0.05216</v>
      </c>
      <c r="S306" s="182">
        <v>0</v>
      </c>
      <c r="T306" s="183">
        <f t="shared" si="113"/>
        <v>0</v>
      </c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R306" s="184" t="s">
        <v>168</v>
      </c>
      <c r="AT306" s="184" t="s">
        <v>164</v>
      </c>
      <c r="AU306" s="184" t="s">
        <v>145</v>
      </c>
      <c r="AY306" s="15" t="s">
        <v>131</v>
      </c>
      <c r="BE306" s="185">
        <f t="shared" si="114"/>
        <v>0</v>
      </c>
      <c r="BF306" s="185">
        <f t="shared" si="115"/>
        <v>0</v>
      </c>
      <c r="BG306" s="185">
        <f t="shared" si="116"/>
        <v>0</v>
      </c>
      <c r="BH306" s="185">
        <f t="shared" si="117"/>
        <v>0</v>
      </c>
      <c r="BI306" s="185">
        <f t="shared" si="118"/>
        <v>0</v>
      </c>
      <c r="BJ306" s="15" t="s">
        <v>130</v>
      </c>
      <c r="BK306" s="185">
        <f t="shared" si="119"/>
        <v>0</v>
      </c>
      <c r="BL306" s="15" t="s">
        <v>144</v>
      </c>
      <c r="BM306" s="184" t="s">
        <v>846</v>
      </c>
    </row>
    <row r="307" spans="1:65" s="2" customFormat="1" ht="21.75" customHeight="1">
      <c r="A307" s="30"/>
      <c r="B307" s="171"/>
      <c r="C307" s="172" t="s">
        <v>847</v>
      </c>
      <c r="D307" s="172" t="s">
        <v>140</v>
      </c>
      <c r="E307" s="173" t="s">
        <v>632</v>
      </c>
      <c r="F307" s="174" t="s">
        <v>633</v>
      </c>
      <c r="G307" s="175" t="s">
        <v>214</v>
      </c>
      <c r="H307" s="176">
        <v>0.245</v>
      </c>
      <c r="I307" s="177"/>
      <c r="J307" s="178">
        <f t="shared" si="110"/>
        <v>0</v>
      </c>
      <c r="K307" s="179"/>
      <c r="L307" s="31"/>
      <c r="M307" s="180" t="s">
        <v>1</v>
      </c>
      <c r="N307" s="181" t="s">
        <v>46</v>
      </c>
      <c r="O307" s="56"/>
      <c r="P307" s="182">
        <f t="shared" si="111"/>
        <v>0</v>
      </c>
      <c r="Q307" s="182">
        <v>0</v>
      </c>
      <c r="R307" s="182">
        <f t="shared" si="112"/>
        <v>0</v>
      </c>
      <c r="S307" s="182">
        <v>0</v>
      </c>
      <c r="T307" s="183">
        <f t="shared" si="113"/>
        <v>0</v>
      </c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R307" s="184" t="s">
        <v>144</v>
      </c>
      <c r="AT307" s="184" t="s">
        <v>140</v>
      </c>
      <c r="AU307" s="184" t="s">
        <v>145</v>
      </c>
      <c r="AY307" s="15" t="s">
        <v>131</v>
      </c>
      <c r="BE307" s="185">
        <f t="shared" si="114"/>
        <v>0</v>
      </c>
      <c r="BF307" s="185">
        <f t="shared" si="115"/>
        <v>0</v>
      </c>
      <c r="BG307" s="185">
        <f t="shared" si="116"/>
        <v>0</v>
      </c>
      <c r="BH307" s="185">
        <f t="shared" si="117"/>
        <v>0</v>
      </c>
      <c r="BI307" s="185">
        <f t="shared" si="118"/>
        <v>0</v>
      </c>
      <c r="BJ307" s="15" t="s">
        <v>130</v>
      </c>
      <c r="BK307" s="185">
        <f t="shared" si="119"/>
        <v>0</v>
      </c>
      <c r="BL307" s="15" t="s">
        <v>144</v>
      </c>
      <c r="BM307" s="184" t="s">
        <v>848</v>
      </c>
    </row>
    <row r="308" spans="2:63" s="13" customFormat="1" ht="20.85" customHeight="1">
      <c r="B308" s="161"/>
      <c r="D308" s="162" t="s">
        <v>77</v>
      </c>
      <c r="E308" s="162" t="s">
        <v>635</v>
      </c>
      <c r="F308" s="162" t="s">
        <v>506</v>
      </c>
      <c r="I308" s="163"/>
      <c r="J308" s="164">
        <f>BK308</f>
        <v>0</v>
      </c>
      <c r="L308" s="161"/>
      <c r="M308" s="165"/>
      <c r="N308" s="166"/>
      <c r="O308" s="166"/>
      <c r="P308" s="167">
        <f>SUM(P309:P312)</f>
        <v>0</v>
      </c>
      <c r="Q308" s="166"/>
      <c r="R308" s="167">
        <f>SUM(R309:R312)</f>
        <v>0.0028799999999999993</v>
      </c>
      <c r="S308" s="166"/>
      <c r="T308" s="168">
        <f>SUM(T309:T312)</f>
        <v>0.025740000000000002</v>
      </c>
      <c r="AR308" s="162" t="s">
        <v>130</v>
      </c>
      <c r="AT308" s="169" t="s">
        <v>77</v>
      </c>
      <c r="AU308" s="169" t="s">
        <v>138</v>
      </c>
      <c r="AY308" s="162" t="s">
        <v>131</v>
      </c>
      <c r="BK308" s="170">
        <f>SUM(BK309:BK312)</f>
        <v>0</v>
      </c>
    </row>
    <row r="309" spans="1:65" s="2" customFormat="1" ht="21.75" customHeight="1">
      <c r="A309" s="30"/>
      <c r="B309" s="171"/>
      <c r="C309" s="172" t="s">
        <v>849</v>
      </c>
      <c r="D309" s="172" t="s">
        <v>140</v>
      </c>
      <c r="E309" s="173" t="s">
        <v>636</v>
      </c>
      <c r="F309" s="174" t="s">
        <v>637</v>
      </c>
      <c r="G309" s="175" t="s">
        <v>638</v>
      </c>
      <c r="H309" s="176">
        <v>1</v>
      </c>
      <c r="I309" s="177"/>
      <c r="J309" s="178">
        <f>ROUND(I309*H309,2)</f>
        <v>0</v>
      </c>
      <c r="K309" s="179"/>
      <c r="L309" s="31"/>
      <c r="M309" s="180" t="s">
        <v>1</v>
      </c>
      <c r="N309" s="181" t="s">
        <v>46</v>
      </c>
      <c r="O309" s="56"/>
      <c r="P309" s="182">
        <f>O309*H309</f>
        <v>0</v>
      </c>
      <c r="Q309" s="182">
        <v>0.00261</v>
      </c>
      <c r="R309" s="182">
        <f>Q309*H309</f>
        <v>0.00261</v>
      </c>
      <c r="S309" s="182">
        <v>0</v>
      </c>
      <c r="T309" s="183">
        <f>S309*H309</f>
        <v>0</v>
      </c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R309" s="184" t="s">
        <v>144</v>
      </c>
      <c r="AT309" s="184" t="s">
        <v>140</v>
      </c>
      <c r="AU309" s="184" t="s">
        <v>145</v>
      </c>
      <c r="AY309" s="15" t="s">
        <v>131</v>
      </c>
      <c r="BE309" s="185">
        <f>IF(N309="základní",J309,0)</f>
        <v>0</v>
      </c>
      <c r="BF309" s="185">
        <f>IF(N309="snížená",J309,0)</f>
        <v>0</v>
      </c>
      <c r="BG309" s="185">
        <f>IF(N309="zákl. přenesená",J309,0)</f>
        <v>0</v>
      </c>
      <c r="BH309" s="185">
        <f>IF(N309="sníž. přenesená",J309,0)</f>
        <v>0</v>
      </c>
      <c r="BI309" s="185">
        <f>IF(N309="nulová",J309,0)</f>
        <v>0</v>
      </c>
      <c r="BJ309" s="15" t="s">
        <v>130</v>
      </c>
      <c r="BK309" s="185">
        <f>ROUND(I309*H309,2)</f>
        <v>0</v>
      </c>
      <c r="BL309" s="15" t="s">
        <v>144</v>
      </c>
      <c r="BM309" s="184" t="s">
        <v>850</v>
      </c>
    </row>
    <row r="310" spans="1:65" s="2" customFormat="1" ht="16.5" customHeight="1">
      <c r="A310" s="30"/>
      <c r="B310" s="171"/>
      <c r="C310" s="172" t="s">
        <v>851</v>
      </c>
      <c r="D310" s="172" t="s">
        <v>140</v>
      </c>
      <c r="E310" s="173" t="s">
        <v>221</v>
      </c>
      <c r="F310" s="174" t="s">
        <v>222</v>
      </c>
      <c r="G310" s="175" t="s">
        <v>155</v>
      </c>
      <c r="H310" s="176">
        <v>1</v>
      </c>
      <c r="I310" s="177"/>
      <c r="J310" s="178">
        <f>ROUND(I310*H310,2)</f>
        <v>0</v>
      </c>
      <c r="K310" s="179"/>
      <c r="L310" s="31"/>
      <c r="M310" s="180" t="s">
        <v>1</v>
      </c>
      <c r="N310" s="181" t="s">
        <v>46</v>
      </c>
      <c r="O310" s="56"/>
      <c r="P310" s="182">
        <f>O310*H310</f>
        <v>0</v>
      </c>
      <c r="Q310" s="182">
        <v>9E-05</v>
      </c>
      <c r="R310" s="182">
        <f>Q310*H310</f>
        <v>9E-05</v>
      </c>
      <c r="S310" s="182">
        <v>0.00858</v>
      </c>
      <c r="T310" s="183">
        <f>S310*H310</f>
        <v>0.00858</v>
      </c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R310" s="184" t="s">
        <v>144</v>
      </c>
      <c r="AT310" s="184" t="s">
        <v>140</v>
      </c>
      <c r="AU310" s="184" t="s">
        <v>145</v>
      </c>
      <c r="AY310" s="15" t="s">
        <v>131</v>
      </c>
      <c r="BE310" s="185">
        <f>IF(N310="základní",J310,0)</f>
        <v>0</v>
      </c>
      <c r="BF310" s="185">
        <f>IF(N310="snížená",J310,0)</f>
        <v>0</v>
      </c>
      <c r="BG310" s="185">
        <f>IF(N310="zákl. přenesená",J310,0)</f>
        <v>0</v>
      </c>
      <c r="BH310" s="185">
        <f>IF(N310="sníž. přenesená",J310,0)</f>
        <v>0</v>
      </c>
      <c r="BI310" s="185">
        <f>IF(N310="nulová",J310,0)</f>
        <v>0</v>
      </c>
      <c r="BJ310" s="15" t="s">
        <v>130</v>
      </c>
      <c r="BK310" s="185">
        <f>ROUND(I310*H310,2)</f>
        <v>0</v>
      </c>
      <c r="BL310" s="15" t="s">
        <v>144</v>
      </c>
      <c r="BM310" s="184" t="s">
        <v>852</v>
      </c>
    </row>
    <row r="311" spans="1:65" s="2" customFormat="1" ht="16.5" customHeight="1">
      <c r="A311" s="30"/>
      <c r="B311" s="171"/>
      <c r="C311" s="172" t="s">
        <v>853</v>
      </c>
      <c r="D311" s="172" t="s">
        <v>140</v>
      </c>
      <c r="E311" s="173" t="s">
        <v>217</v>
      </c>
      <c r="F311" s="174" t="s">
        <v>218</v>
      </c>
      <c r="G311" s="175" t="s">
        <v>155</v>
      </c>
      <c r="H311" s="176">
        <v>1</v>
      </c>
      <c r="I311" s="177"/>
      <c r="J311" s="178">
        <f>ROUND(I311*H311,2)</f>
        <v>0</v>
      </c>
      <c r="K311" s="179"/>
      <c r="L311" s="31"/>
      <c r="M311" s="180" t="s">
        <v>1</v>
      </c>
      <c r="N311" s="181" t="s">
        <v>46</v>
      </c>
      <c r="O311" s="56"/>
      <c r="P311" s="182">
        <f>O311*H311</f>
        <v>0</v>
      </c>
      <c r="Q311" s="182">
        <v>9E-05</v>
      </c>
      <c r="R311" s="182">
        <f>Q311*H311</f>
        <v>9E-05</v>
      </c>
      <c r="S311" s="182">
        <v>0.00858</v>
      </c>
      <c r="T311" s="183">
        <f>S311*H311</f>
        <v>0.00858</v>
      </c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R311" s="184" t="s">
        <v>144</v>
      </c>
      <c r="AT311" s="184" t="s">
        <v>140</v>
      </c>
      <c r="AU311" s="184" t="s">
        <v>145</v>
      </c>
      <c r="AY311" s="15" t="s">
        <v>131</v>
      </c>
      <c r="BE311" s="185">
        <f>IF(N311="základní",J311,0)</f>
        <v>0</v>
      </c>
      <c r="BF311" s="185">
        <f>IF(N311="snížená",J311,0)</f>
        <v>0</v>
      </c>
      <c r="BG311" s="185">
        <f>IF(N311="zákl. přenesená",J311,0)</f>
        <v>0</v>
      </c>
      <c r="BH311" s="185">
        <f>IF(N311="sníž. přenesená",J311,0)</f>
        <v>0</v>
      </c>
      <c r="BI311" s="185">
        <f>IF(N311="nulová",J311,0)</f>
        <v>0</v>
      </c>
      <c r="BJ311" s="15" t="s">
        <v>130</v>
      </c>
      <c r="BK311" s="185">
        <f>ROUND(I311*H311,2)</f>
        <v>0</v>
      </c>
      <c r="BL311" s="15" t="s">
        <v>144</v>
      </c>
      <c r="BM311" s="184" t="s">
        <v>854</v>
      </c>
    </row>
    <row r="312" spans="1:65" s="2" customFormat="1" ht="16.5" customHeight="1">
      <c r="A312" s="30"/>
      <c r="B312" s="171"/>
      <c r="C312" s="172" t="s">
        <v>855</v>
      </c>
      <c r="D312" s="172" t="s">
        <v>140</v>
      </c>
      <c r="E312" s="173" t="s">
        <v>645</v>
      </c>
      <c r="F312" s="174" t="s">
        <v>646</v>
      </c>
      <c r="G312" s="175" t="s">
        <v>155</v>
      </c>
      <c r="H312" s="176">
        <v>1</v>
      </c>
      <c r="I312" s="177"/>
      <c r="J312" s="178">
        <f>ROUND(I312*H312,2)</f>
        <v>0</v>
      </c>
      <c r="K312" s="179"/>
      <c r="L312" s="31"/>
      <c r="M312" s="180" t="s">
        <v>1</v>
      </c>
      <c r="N312" s="181" t="s">
        <v>46</v>
      </c>
      <c r="O312" s="56"/>
      <c r="P312" s="182">
        <f>O312*H312</f>
        <v>0</v>
      </c>
      <c r="Q312" s="182">
        <v>9E-05</v>
      </c>
      <c r="R312" s="182">
        <f>Q312*H312</f>
        <v>9E-05</v>
      </c>
      <c r="S312" s="182">
        <v>0.00858</v>
      </c>
      <c r="T312" s="183">
        <f>S312*H312</f>
        <v>0.00858</v>
      </c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R312" s="184" t="s">
        <v>144</v>
      </c>
      <c r="AT312" s="184" t="s">
        <v>140</v>
      </c>
      <c r="AU312" s="184" t="s">
        <v>145</v>
      </c>
      <c r="AY312" s="15" t="s">
        <v>131</v>
      </c>
      <c r="BE312" s="185">
        <f>IF(N312="základní",J312,0)</f>
        <v>0</v>
      </c>
      <c r="BF312" s="185">
        <f>IF(N312="snížená",J312,0)</f>
        <v>0</v>
      </c>
      <c r="BG312" s="185">
        <f>IF(N312="zákl. přenesená",J312,0)</f>
        <v>0</v>
      </c>
      <c r="BH312" s="185">
        <f>IF(N312="sníž. přenesená",J312,0)</f>
        <v>0</v>
      </c>
      <c r="BI312" s="185">
        <f>IF(N312="nulová",J312,0)</f>
        <v>0</v>
      </c>
      <c r="BJ312" s="15" t="s">
        <v>130</v>
      </c>
      <c r="BK312" s="185">
        <f>ROUND(I312*H312,2)</f>
        <v>0</v>
      </c>
      <c r="BL312" s="15" t="s">
        <v>144</v>
      </c>
      <c r="BM312" s="184" t="s">
        <v>856</v>
      </c>
    </row>
    <row r="313" spans="2:63" s="12" customFormat="1" ht="20.85" customHeight="1">
      <c r="B313" s="149"/>
      <c r="D313" s="150" t="s">
        <v>77</v>
      </c>
      <c r="E313" s="159" t="s">
        <v>467</v>
      </c>
      <c r="F313" s="159" t="s">
        <v>468</v>
      </c>
      <c r="I313" s="152"/>
      <c r="J313" s="160">
        <f>BK313</f>
        <v>0</v>
      </c>
      <c r="L313" s="149"/>
      <c r="M313" s="153"/>
      <c r="N313" s="154"/>
      <c r="O313" s="154"/>
      <c r="P313" s="155">
        <f>P314+P321+P335+P346</f>
        <v>0</v>
      </c>
      <c r="Q313" s="154"/>
      <c r="R313" s="155">
        <f>R314+R321+R335+R346</f>
        <v>0.30355</v>
      </c>
      <c r="S313" s="154"/>
      <c r="T313" s="156">
        <f>T314+T321+T335+T346</f>
        <v>0.025740000000000002</v>
      </c>
      <c r="AR313" s="150" t="s">
        <v>130</v>
      </c>
      <c r="AT313" s="157" t="s">
        <v>77</v>
      </c>
      <c r="AU313" s="157" t="s">
        <v>130</v>
      </c>
      <c r="AY313" s="150" t="s">
        <v>131</v>
      </c>
      <c r="BK313" s="158">
        <f>BK314+BK321+BK335+BK346</f>
        <v>0</v>
      </c>
    </row>
    <row r="314" spans="2:63" s="13" customFormat="1" ht="20.85" customHeight="1">
      <c r="B314" s="161"/>
      <c r="D314" s="162" t="s">
        <v>77</v>
      </c>
      <c r="E314" s="162" t="s">
        <v>523</v>
      </c>
      <c r="F314" s="162" t="s">
        <v>524</v>
      </c>
      <c r="I314" s="163"/>
      <c r="J314" s="164">
        <f>BK314</f>
        <v>0</v>
      </c>
      <c r="L314" s="161"/>
      <c r="M314" s="165"/>
      <c r="N314" s="166"/>
      <c r="O314" s="166"/>
      <c r="P314" s="167">
        <f>SUM(P315:P320)</f>
        <v>0</v>
      </c>
      <c r="Q314" s="166"/>
      <c r="R314" s="167">
        <f>SUM(R315:R320)</f>
        <v>0.03724</v>
      </c>
      <c r="S314" s="166"/>
      <c r="T314" s="168">
        <f>SUM(T315:T320)</f>
        <v>0</v>
      </c>
      <c r="AR314" s="162" t="s">
        <v>130</v>
      </c>
      <c r="AT314" s="169" t="s">
        <v>77</v>
      </c>
      <c r="AU314" s="169" t="s">
        <v>138</v>
      </c>
      <c r="AY314" s="162" t="s">
        <v>131</v>
      </c>
      <c r="BK314" s="170">
        <f>SUM(BK315:BK320)</f>
        <v>0</v>
      </c>
    </row>
    <row r="315" spans="1:65" s="2" customFormat="1" ht="21.75" customHeight="1">
      <c r="A315" s="30"/>
      <c r="B315" s="171"/>
      <c r="C315" s="172" t="s">
        <v>857</v>
      </c>
      <c r="D315" s="172" t="s">
        <v>140</v>
      </c>
      <c r="E315" s="173" t="s">
        <v>525</v>
      </c>
      <c r="F315" s="174" t="s">
        <v>526</v>
      </c>
      <c r="G315" s="175" t="s">
        <v>150</v>
      </c>
      <c r="H315" s="176">
        <v>15</v>
      </c>
      <c r="I315" s="177"/>
      <c r="J315" s="178">
        <f aca="true" t="shared" si="120" ref="J315:J320">ROUND(I315*H315,2)</f>
        <v>0</v>
      </c>
      <c r="K315" s="179"/>
      <c r="L315" s="31"/>
      <c r="M315" s="180" t="s">
        <v>1</v>
      </c>
      <c r="N315" s="181" t="s">
        <v>46</v>
      </c>
      <c r="O315" s="56"/>
      <c r="P315" s="182">
        <f aca="true" t="shared" si="121" ref="P315:P320">O315*H315</f>
        <v>0</v>
      </c>
      <c r="Q315" s="182">
        <v>0.00046</v>
      </c>
      <c r="R315" s="182">
        <f aca="true" t="shared" si="122" ref="R315:R320">Q315*H315</f>
        <v>0.0069</v>
      </c>
      <c r="S315" s="182">
        <v>0</v>
      </c>
      <c r="T315" s="183">
        <f aca="true" t="shared" si="123" ref="T315:T320">S315*H315</f>
        <v>0</v>
      </c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R315" s="184" t="s">
        <v>144</v>
      </c>
      <c r="AT315" s="184" t="s">
        <v>140</v>
      </c>
      <c r="AU315" s="184" t="s">
        <v>145</v>
      </c>
      <c r="AY315" s="15" t="s">
        <v>131</v>
      </c>
      <c r="BE315" s="185">
        <f aca="true" t="shared" si="124" ref="BE315:BE320">IF(N315="základní",J315,0)</f>
        <v>0</v>
      </c>
      <c r="BF315" s="185">
        <f aca="true" t="shared" si="125" ref="BF315:BF320">IF(N315="snížená",J315,0)</f>
        <v>0</v>
      </c>
      <c r="BG315" s="185">
        <f aca="true" t="shared" si="126" ref="BG315:BG320">IF(N315="zákl. přenesená",J315,0)</f>
        <v>0</v>
      </c>
      <c r="BH315" s="185">
        <f aca="true" t="shared" si="127" ref="BH315:BH320">IF(N315="sníž. přenesená",J315,0)</f>
        <v>0</v>
      </c>
      <c r="BI315" s="185">
        <f aca="true" t="shared" si="128" ref="BI315:BI320">IF(N315="nulová",J315,0)</f>
        <v>0</v>
      </c>
      <c r="BJ315" s="15" t="s">
        <v>130</v>
      </c>
      <c r="BK315" s="185">
        <f aca="true" t="shared" si="129" ref="BK315:BK320">ROUND(I315*H315,2)</f>
        <v>0</v>
      </c>
      <c r="BL315" s="15" t="s">
        <v>144</v>
      </c>
      <c r="BM315" s="184" t="s">
        <v>858</v>
      </c>
    </row>
    <row r="316" spans="1:65" s="2" customFormat="1" ht="21.75" customHeight="1">
      <c r="A316" s="30"/>
      <c r="B316" s="171"/>
      <c r="C316" s="172" t="s">
        <v>507</v>
      </c>
      <c r="D316" s="172" t="s">
        <v>140</v>
      </c>
      <c r="E316" s="173" t="s">
        <v>528</v>
      </c>
      <c r="F316" s="174" t="s">
        <v>529</v>
      </c>
      <c r="G316" s="175" t="s">
        <v>150</v>
      </c>
      <c r="H316" s="176">
        <v>26</v>
      </c>
      <c r="I316" s="177"/>
      <c r="J316" s="178">
        <f t="shared" si="120"/>
        <v>0</v>
      </c>
      <c r="K316" s="179"/>
      <c r="L316" s="31"/>
      <c r="M316" s="180" t="s">
        <v>1</v>
      </c>
      <c r="N316" s="181" t="s">
        <v>46</v>
      </c>
      <c r="O316" s="56"/>
      <c r="P316" s="182">
        <f t="shared" si="121"/>
        <v>0</v>
      </c>
      <c r="Q316" s="182">
        <v>0.00057</v>
      </c>
      <c r="R316" s="182">
        <f t="shared" si="122"/>
        <v>0.01482</v>
      </c>
      <c r="S316" s="182">
        <v>0</v>
      </c>
      <c r="T316" s="183">
        <f t="shared" si="123"/>
        <v>0</v>
      </c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R316" s="184" t="s">
        <v>144</v>
      </c>
      <c r="AT316" s="184" t="s">
        <v>140</v>
      </c>
      <c r="AU316" s="184" t="s">
        <v>145</v>
      </c>
      <c r="AY316" s="15" t="s">
        <v>131</v>
      </c>
      <c r="BE316" s="185">
        <f t="shared" si="124"/>
        <v>0</v>
      </c>
      <c r="BF316" s="185">
        <f t="shared" si="125"/>
        <v>0</v>
      </c>
      <c r="BG316" s="185">
        <f t="shared" si="126"/>
        <v>0</v>
      </c>
      <c r="BH316" s="185">
        <f t="shared" si="127"/>
        <v>0</v>
      </c>
      <c r="BI316" s="185">
        <f t="shared" si="128"/>
        <v>0</v>
      </c>
      <c r="BJ316" s="15" t="s">
        <v>130</v>
      </c>
      <c r="BK316" s="185">
        <f t="shared" si="129"/>
        <v>0</v>
      </c>
      <c r="BL316" s="15" t="s">
        <v>144</v>
      </c>
      <c r="BM316" s="184" t="s">
        <v>859</v>
      </c>
    </row>
    <row r="317" spans="1:65" s="2" customFormat="1" ht="21.75" customHeight="1">
      <c r="A317" s="30"/>
      <c r="B317" s="171"/>
      <c r="C317" s="172" t="s">
        <v>147</v>
      </c>
      <c r="D317" s="172" t="s">
        <v>140</v>
      </c>
      <c r="E317" s="173" t="s">
        <v>531</v>
      </c>
      <c r="F317" s="174" t="s">
        <v>532</v>
      </c>
      <c r="G317" s="175" t="s">
        <v>150</v>
      </c>
      <c r="H317" s="176">
        <v>22</v>
      </c>
      <c r="I317" s="177"/>
      <c r="J317" s="178">
        <f t="shared" si="120"/>
        <v>0</v>
      </c>
      <c r="K317" s="179"/>
      <c r="L317" s="31"/>
      <c r="M317" s="180" t="s">
        <v>1</v>
      </c>
      <c r="N317" s="181" t="s">
        <v>46</v>
      </c>
      <c r="O317" s="56"/>
      <c r="P317" s="182">
        <f t="shared" si="121"/>
        <v>0</v>
      </c>
      <c r="Q317" s="182">
        <v>0.0007</v>
      </c>
      <c r="R317" s="182">
        <f t="shared" si="122"/>
        <v>0.0154</v>
      </c>
      <c r="S317" s="182">
        <v>0</v>
      </c>
      <c r="T317" s="183">
        <f t="shared" si="123"/>
        <v>0</v>
      </c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R317" s="184" t="s">
        <v>144</v>
      </c>
      <c r="AT317" s="184" t="s">
        <v>140</v>
      </c>
      <c r="AU317" s="184" t="s">
        <v>145</v>
      </c>
      <c r="AY317" s="15" t="s">
        <v>131</v>
      </c>
      <c r="BE317" s="185">
        <f t="shared" si="124"/>
        <v>0</v>
      </c>
      <c r="BF317" s="185">
        <f t="shared" si="125"/>
        <v>0</v>
      </c>
      <c r="BG317" s="185">
        <f t="shared" si="126"/>
        <v>0</v>
      </c>
      <c r="BH317" s="185">
        <f t="shared" si="127"/>
        <v>0</v>
      </c>
      <c r="BI317" s="185">
        <f t="shared" si="128"/>
        <v>0</v>
      </c>
      <c r="BJ317" s="15" t="s">
        <v>130</v>
      </c>
      <c r="BK317" s="185">
        <f t="shared" si="129"/>
        <v>0</v>
      </c>
      <c r="BL317" s="15" t="s">
        <v>144</v>
      </c>
      <c r="BM317" s="184" t="s">
        <v>860</v>
      </c>
    </row>
    <row r="318" spans="1:65" s="2" customFormat="1" ht="21.75" customHeight="1">
      <c r="A318" s="30"/>
      <c r="B318" s="171"/>
      <c r="C318" s="172" t="s">
        <v>139</v>
      </c>
      <c r="D318" s="172" t="s">
        <v>140</v>
      </c>
      <c r="E318" s="173" t="s">
        <v>534</v>
      </c>
      <c r="F318" s="174" t="s">
        <v>535</v>
      </c>
      <c r="G318" s="175" t="s">
        <v>167</v>
      </c>
      <c r="H318" s="176">
        <v>12</v>
      </c>
      <c r="I318" s="177"/>
      <c r="J318" s="178">
        <f t="shared" si="120"/>
        <v>0</v>
      </c>
      <c r="K318" s="179"/>
      <c r="L318" s="31"/>
      <c r="M318" s="180" t="s">
        <v>1</v>
      </c>
      <c r="N318" s="181" t="s">
        <v>46</v>
      </c>
      <c r="O318" s="56"/>
      <c r="P318" s="182">
        <f t="shared" si="121"/>
        <v>0</v>
      </c>
      <c r="Q318" s="182">
        <v>1E-05</v>
      </c>
      <c r="R318" s="182">
        <f t="shared" si="122"/>
        <v>0.00012000000000000002</v>
      </c>
      <c r="S318" s="182">
        <v>0</v>
      </c>
      <c r="T318" s="183">
        <f t="shared" si="123"/>
        <v>0</v>
      </c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R318" s="184" t="s">
        <v>144</v>
      </c>
      <c r="AT318" s="184" t="s">
        <v>140</v>
      </c>
      <c r="AU318" s="184" t="s">
        <v>145</v>
      </c>
      <c r="AY318" s="15" t="s">
        <v>131</v>
      </c>
      <c r="BE318" s="185">
        <f t="shared" si="124"/>
        <v>0</v>
      </c>
      <c r="BF318" s="185">
        <f t="shared" si="125"/>
        <v>0</v>
      </c>
      <c r="BG318" s="185">
        <f t="shared" si="126"/>
        <v>0</v>
      </c>
      <c r="BH318" s="185">
        <f t="shared" si="127"/>
        <v>0</v>
      </c>
      <c r="BI318" s="185">
        <f t="shared" si="128"/>
        <v>0</v>
      </c>
      <c r="BJ318" s="15" t="s">
        <v>130</v>
      </c>
      <c r="BK318" s="185">
        <f t="shared" si="129"/>
        <v>0</v>
      </c>
      <c r="BL318" s="15" t="s">
        <v>144</v>
      </c>
      <c r="BM318" s="184" t="s">
        <v>861</v>
      </c>
    </row>
    <row r="319" spans="1:65" s="2" customFormat="1" ht="16.5" customHeight="1">
      <c r="A319" s="30"/>
      <c r="B319" s="171"/>
      <c r="C319" s="172" t="s">
        <v>152</v>
      </c>
      <c r="D319" s="172" t="s">
        <v>140</v>
      </c>
      <c r="E319" s="173" t="s">
        <v>188</v>
      </c>
      <c r="F319" s="174" t="s">
        <v>189</v>
      </c>
      <c r="G319" s="175" t="s">
        <v>150</v>
      </c>
      <c r="H319" s="176">
        <v>63</v>
      </c>
      <c r="I319" s="177"/>
      <c r="J319" s="178">
        <f t="shared" si="120"/>
        <v>0</v>
      </c>
      <c r="K319" s="179"/>
      <c r="L319" s="31"/>
      <c r="M319" s="180" t="s">
        <v>1</v>
      </c>
      <c r="N319" s="181" t="s">
        <v>46</v>
      </c>
      <c r="O319" s="56"/>
      <c r="P319" s="182">
        <f t="shared" si="121"/>
        <v>0</v>
      </c>
      <c r="Q319" s="182">
        <v>0</v>
      </c>
      <c r="R319" s="182">
        <f t="shared" si="122"/>
        <v>0</v>
      </c>
      <c r="S319" s="182">
        <v>0</v>
      </c>
      <c r="T319" s="183">
        <f t="shared" si="123"/>
        <v>0</v>
      </c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R319" s="184" t="s">
        <v>144</v>
      </c>
      <c r="AT319" s="184" t="s">
        <v>140</v>
      </c>
      <c r="AU319" s="184" t="s">
        <v>145</v>
      </c>
      <c r="AY319" s="15" t="s">
        <v>131</v>
      </c>
      <c r="BE319" s="185">
        <f t="shared" si="124"/>
        <v>0</v>
      </c>
      <c r="BF319" s="185">
        <f t="shared" si="125"/>
        <v>0</v>
      </c>
      <c r="BG319" s="185">
        <f t="shared" si="126"/>
        <v>0</v>
      </c>
      <c r="BH319" s="185">
        <f t="shared" si="127"/>
        <v>0</v>
      </c>
      <c r="BI319" s="185">
        <f t="shared" si="128"/>
        <v>0</v>
      </c>
      <c r="BJ319" s="15" t="s">
        <v>130</v>
      </c>
      <c r="BK319" s="185">
        <f t="shared" si="129"/>
        <v>0</v>
      </c>
      <c r="BL319" s="15" t="s">
        <v>144</v>
      </c>
      <c r="BM319" s="184" t="s">
        <v>862</v>
      </c>
    </row>
    <row r="320" spans="1:65" s="2" customFormat="1" ht="21.75" customHeight="1">
      <c r="A320" s="30"/>
      <c r="B320" s="171"/>
      <c r="C320" s="172" t="s">
        <v>183</v>
      </c>
      <c r="D320" s="172" t="s">
        <v>140</v>
      </c>
      <c r="E320" s="173" t="s">
        <v>539</v>
      </c>
      <c r="F320" s="174" t="s">
        <v>540</v>
      </c>
      <c r="G320" s="175" t="s">
        <v>214</v>
      </c>
      <c r="H320" s="176">
        <v>0.037</v>
      </c>
      <c r="I320" s="177"/>
      <c r="J320" s="178">
        <f t="shared" si="120"/>
        <v>0</v>
      </c>
      <c r="K320" s="179"/>
      <c r="L320" s="31"/>
      <c r="M320" s="180" t="s">
        <v>1</v>
      </c>
      <c r="N320" s="181" t="s">
        <v>46</v>
      </c>
      <c r="O320" s="56"/>
      <c r="P320" s="182">
        <f t="shared" si="121"/>
        <v>0</v>
      </c>
      <c r="Q320" s="182">
        <v>0</v>
      </c>
      <c r="R320" s="182">
        <f t="shared" si="122"/>
        <v>0</v>
      </c>
      <c r="S320" s="182">
        <v>0</v>
      </c>
      <c r="T320" s="183">
        <f t="shared" si="123"/>
        <v>0</v>
      </c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R320" s="184" t="s">
        <v>144</v>
      </c>
      <c r="AT320" s="184" t="s">
        <v>140</v>
      </c>
      <c r="AU320" s="184" t="s">
        <v>145</v>
      </c>
      <c r="AY320" s="15" t="s">
        <v>131</v>
      </c>
      <c r="BE320" s="185">
        <f t="shared" si="124"/>
        <v>0</v>
      </c>
      <c r="BF320" s="185">
        <f t="shared" si="125"/>
        <v>0</v>
      </c>
      <c r="BG320" s="185">
        <f t="shared" si="126"/>
        <v>0</v>
      </c>
      <c r="BH320" s="185">
        <f t="shared" si="127"/>
        <v>0</v>
      </c>
      <c r="BI320" s="185">
        <f t="shared" si="128"/>
        <v>0</v>
      </c>
      <c r="BJ320" s="15" t="s">
        <v>130</v>
      </c>
      <c r="BK320" s="185">
        <f t="shared" si="129"/>
        <v>0</v>
      </c>
      <c r="BL320" s="15" t="s">
        <v>144</v>
      </c>
      <c r="BM320" s="184" t="s">
        <v>863</v>
      </c>
    </row>
    <row r="321" spans="2:63" s="13" customFormat="1" ht="20.85" customHeight="1">
      <c r="B321" s="161"/>
      <c r="D321" s="162" t="s">
        <v>77</v>
      </c>
      <c r="E321" s="162" t="s">
        <v>542</v>
      </c>
      <c r="F321" s="162" t="s">
        <v>543</v>
      </c>
      <c r="I321" s="163"/>
      <c r="J321" s="164">
        <f>BK321</f>
        <v>0</v>
      </c>
      <c r="L321" s="161"/>
      <c r="M321" s="165"/>
      <c r="N321" s="166"/>
      <c r="O321" s="166"/>
      <c r="P321" s="167">
        <f>SUM(P322:P334)</f>
        <v>0</v>
      </c>
      <c r="Q321" s="166"/>
      <c r="R321" s="167">
        <f>SUM(R322:R334)</f>
        <v>0.009310000000000002</v>
      </c>
      <c r="S321" s="166"/>
      <c r="T321" s="168">
        <f>SUM(T322:T334)</f>
        <v>0</v>
      </c>
      <c r="AR321" s="162" t="s">
        <v>130</v>
      </c>
      <c r="AT321" s="169" t="s">
        <v>77</v>
      </c>
      <c r="AU321" s="169" t="s">
        <v>138</v>
      </c>
      <c r="AY321" s="162" t="s">
        <v>131</v>
      </c>
      <c r="BK321" s="170">
        <f>SUM(BK322:BK334)</f>
        <v>0</v>
      </c>
    </row>
    <row r="322" spans="1:65" s="2" customFormat="1" ht="16.5" customHeight="1">
      <c r="A322" s="30"/>
      <c r="B322" s="171"/>
      <c r="C322" s="172" t="s">
        <v>195</v>
      </c>
      <c r="D322" s="172" t="s">
        <v>140</v>
      </c>
      <c r="E322" s="173" t="s">
        <v>545</v>
      </c>
      <c r="F322" s="174" t="s">
        <v>546</v>
      </c>
      <c r="G322" s="175" t="s">
        <v>167</v>
      </c>
      <c r="H322" s="176">
        <v>4</v>
      </c>
      <c r="I322" s="177"/>
      <c r="J322" s="178">
        <f aca="true" t="shared" si="130" ref="J322:J334">ROUND(I322*H322,2)</f>
        <v>0</v>
      </c>
      <c r="K322" s="179"/>
      <c r="L322" s="31"/>
      <c r="M322" s="180" t="s">
        <v>1</v>
      </c>
      <c r="N322" s="181" t="s">
        <v>46</v>
      </c>
      <c r="O322" s="56"/>
      <c r="P322" s="182">
        <f aca="true" t="shared" si="131" ref="P322:P334">O322*H322</f>
        <v>0</v>
      </c>
      <c r="Q322" s="182">
        <v>0.0001</v>
      </c>
      <c r="R322" s="182">
        <f aca="true" t="shared" si="132" ref="R322:R334">Q322*H322</f>
        <v>0.0004</v>
      </c>
      <c r="S322" s="182">
        <v>0</v>
      </c>
      <c r="T322" s="183">
        <f aca="true" t="shared" si="133" ref="T322:T334">S322*H322</f>
        <v>0</v>
      </c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R322" s="184" t="s">
        <v>144</v>
      </c>
      <c r="AT322" s="184" t="s">
        <v>140</v>
      </c>
      <c r="AU322" s="184" t="s">
        <v>145</v>
      </c>
      <c r="AY322" s="15" t="s">
        <v>131</v>
      </c>
      <c r="BE322" s="185">
        <f aca="true" t="shared" si="134" ref="BE322:BE334">IF(N322="základní",J322,0)</f>
        <v>0</v>
      </c>
      <c r="BF322" s="185">
        <f aca="true" t="shared" si="135" ref="BF322:BF334">IF(N322="snížená",J322,0)</f>
        <v>0</v>
      </c>
      <c r="BG322" s="185">
        <f aca="true" t="shared" si="136" ref="BG322:BG334">IF(N322="zákl. přenesená",J322,0)</f>
        <v>0</v>
      </c>
      <c r="BH322" s="185">
        <f aca="true" t="shared" si="137" ref="BH322:BH334">IF(N322="sníž. přenesená",J322,0)</f>
        <v>0</v>
      </c>
      <c r="BI322" s="185">
        <f aca="true" t="shared" si="138" ref="BI322:BI334">IF(N322="nulová",J322,0)</f>
        <v>0</v>
      </c>
      <c r="BJ322" s="15" t="s">
        <v>130</v>
      </c>
      <c r="BK322" s="185">
        <f aca="true" t="shared" si="139" ref="BK322:BK334">ROUND(I322*H322,2)</f>
        <v>0</v>
      </c>
      <c r="BL322" s="15" t="s">
        <v>144</v>
      </c>
      <c r="BM322" s="184" t="s">
        <v>864</v>
      </c>
    </row>
    <row r="323" spans="1:65" s="2" customFormat="1" ht="16.5" customHeight="1">
      <c r="A323" s="30"/>
      <c r="B323" s="171"/>
      <c r="C323" s="186" t="s">
        <v>159</v>
      </c>
      <c r="D323" s="186" t="s">
        <v>164</v>
      </c>
      <c r="E323" s="187" t="s">
        <v>549</v>
      </c>
      <c r="F323" s="188" t="s">
        <v>550</v>
      </c>
      <c r="G323" s="189" t="s">
        <v>167</v>
      </c>
      <c r="H323" s="190">
        <v>1</v>
      </c>
      <c r="I323" s="191"/>
      <c r="J323" s="192">
        <f t="shared" si="130"/>
        <v>0</v>
      </c>
      <c r="K323" s="193"/>
      <c r="L323" s="194"/>
      <c r="M323" s="195" t="s">
        <v>1</v>
      </c>
      <c r="N323" s="196" t="s">
        <v>46</v>
      </c>
      <c r="O323" s="56"/>
      <c r="P323" s="182">
        <f t="shared" si="131"/>
        <v>0</v>
      </c>
      <c r="Q323" s="182">
        <v>0.0003</v>
      </c>
      <c r="R323" s="182">
        <f t="shared" si="132"/>
        <v>0.0003</v>
      </c>
      <c r="S323" s="182">
        <v>0</v>
      </c>
      <c r="T323" s="183">
        <f t="shared" si="133"/>
        <v>0</v>
      </c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R323" s="184" t="s">
        <v>168</v>
      </c>
      <c r="AT323" s="184" t="s">
        <v>164</v>
      </c>
      <c r="AU323" s="184" t="s">
        <v>145</v>
      </c>
      <c r="AY323" s="15" t="s">
        <v>131</v>
      </c>
      <c r="BE323" s="185">
        <f t="shared" si="134"/>
        <v>0</v>
      </c>
      <c r="BF323" s="185">
        <f t="shared" si="135"/>
        <v>0</v>
      </c>
      <c r="BG323" s="185">
        <f t="shared" si="136"/>
        <v>0</v>
      </c>
      <c r="BH323" s="185">
        <f t="shared" si="137"/>
        <v>0</v>
      </c>
      <c r="BI323" s="185">
        <f t="shared" si="138"/>
        <v>0</v>
      </c>
      <c r="BJ323" s="15" t="s">
        <v>130</v>
      </c>
      <c r="BK323" s="185">
        <f t="shared" si="139"/>
        <v>0</v>
      </c>
      <c r="BL323" s="15" t="s">
        <v>144</v>
      </c>
      <c r="BM323" s="184" t="s">
        <v>865</v>
      </c>
    </row>
    <row r="324" spans="1:65" s="2" customFormat="1" ht="16.5" customHeight="1">
      <c r="A324" s="30"/>
      <c r="B324" s="171"/>
      <c r="C324" s="186" t="s">
        <v>163</v>
      </c>
      <c r="D324" s="186" t="s">
        <v>164</v>
      </c>
      <c r="E324" s="187" t="s">
        <v>553</v>
      </c>
      <c r="F324" s="188" t="s">
        <v>554</v>
      </c>
      <c r="G324" s="189" t="s">
        <v>167</v>
      </c>
      <c r="H324" s="190">
        <v>3</v>
      </c>
      <c r="I324" s="191"/>
      <c r="J324" s="192">
        <f t="shared" si="130"/>
        <v>0</v>
      </c>
      <c r="K324" s="193"/>
      <c r="L324" s="194"/>
      <c r="M324" s="195" t="s">
        <v>1</v>
      </c>
      <c r="N324" s="196" t="s">
        <v>46</v>
      </c>
      <c r="O324" s="56"/>
      <c r="P324" s="182">
        <f t="shared" si="131"/>
        <v>0</v>
      </c>
      <c r="Q324" s="182">
        <v>0.00032</v>
      </c>
      <c r="R324" s="182">
        <f t="shared" si="132"/>
        <v>0.0009600000000000001</v>
      </c>
      <c r="S324" s="182">
        <v>0</v>
      </c>
      <c r="T324" s="183">
        <f t="shared" si="133"/>
        <v>0</v>
      </c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R324" s="184" t="s">
        <v>168</v>
      </c>
      <c r="AT324" s="184" t="s">
        <v>164</v>
      </c>
      <c r="AU324" s="184" t="s">
        <v>145</v>
      </c>
      <c r="AY324" s="15" t="s">
        <v>131</v>
      </c>
      <c r="BE324" s="185">
        <f t="shared" si="134"/>
        <v>0</v>
      </c>
      <c r="BF324" s="185">
        <f t="shared" si="135"/>
        <v>0</v>
      </c>
      <c r="BG324" s="185">
        <f t="shared" si="136"/>
        <v>0</v>
      </c>
      <c r="BH324" s="185">
        <f t="shared" si="137"/>
        <v>0</v>
      </c>
      <c r="BI324" s="185">
        <f t="shared" si="138"/>
        <v>0</v>
      </c>
      <c r="BJ324" s="15" t="s">
        <v>130</v>
      </c>
      <c r="BK324" s="185">
        <f t="shared" si="139"/>
        <v>0</v>
      </c>
      <c r="BL324" s="15" t="s">
        <v>144</v>
      </c>
      <c r="BM324" s="184" t="s">
        <v>866</v>
      </c>
    </row>
    <row r="325" spans="1:65" s="2" customFormat="1" ht="16.5" customHeight="1">
      <c r="A325" s="30"/>
      <c r="B325" s="171"/>
      <c r="C325" s="172" t="s">
        <v>170</v>
      </c>
      <c r="D325" s="172" t="s">
        <v>140</v>
      </c>
      <c r="E325" s="173" t="s">
        <v>556</v>
      </c>
      <c r="F325" s="174" t="s">
        <v>557</v>
      </c>
      <c r="G325" s="175" t="s">
        <v>167</v>
      </c>
      <c r="H325" s="176">
        <v>4</v>
      </c>
      <c r="I325" s="177"/>
      <c r="J325" s="178">
        <f t="shared" si="130"/>
        <v>0</v>
      </c>
      <c r="K325" s="179"/>
      <c r="L325" s="31"/>
      <c r="M325" s="180" t="s">
        <v>1</v>
      </c>
      <c r="N325" s="181" t="s">
        <v>46</v>
      </c>
      <c r="O325" s="56"/>
      <c r="P325" s="182">
        <f t="shared" si="131"/>
        <v>0</v>
      </c>
      <c r="Q325" s="182">
        <v>3E-05</v>
      </c>
      <c r="R325" s="182">
        <f t="shared" si="132"/>
        <v>0.00012</v>
      </c>
      <c r="S325" s="182">
        <v>0</v>
      </c>
      <c r="T325" s="183">
        <f t="shared" si="133"/>
        <v>0</v>
      </c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R325" s="184" t="s">
        <v>144</v>
      </c>
      <c r="AT325" s="184" t="s">
        <v>140</v>
      </c>
      <c r="AU325" s="184" t="s">
        <v>145</v>
      </c>
      <c r="AY325" s="15" t="s">
        <v>131</v>
      </c>
      <c r="BE325" s="185">
        <f t="shared" si="134"/>
        <v>0</v>
      </c>
      <c r="BF325" s="185">
        <f t="shared" si="135"/>
        <v>0</v>
      </c>
      <c r="BG325" s="185">
        <f t="shared" si="136"/>
        <v>0</v>
      </c>
      <c r="BH325" s="185">
        <f t="shared" si="137"/>
        <v>0</v>
      </c>
      <c r="BI325" s="185">
        <f t="shared" si="138"/>
        <v>0</v>
      </c>
      <c r="BJ325" s="15" t="s">
        <v>130</v>
      </c>
      <c r="BK325" s="185">
        <f t="shared" si="139"/>
        <v>0</v>
      </c>
      <c r="BL325" s="15" t="s">
        <v>144</v>
      </c>
      <c r="BM325" s="184" t="s">
        <v>867</v>
      </c>
    </row>
    <row r="326" spans="1:65" s="2" customFormat="1" ht="21.75" customHeight="1">
      <c r="A326" s="30"/>
      <c r="B326" s="171"/>
      <c r="C326" s="186" t="s">
        <v>211</v>
      </c>
      <c r="D326" s="186" t="s">
        <v>164</v>
      </c>
      <c r="E326" s="187" t="s">
        <v>560</v>
      </c>
      <c r="F326" s="188" t="s">
        <v>561</v>
      </c>
      <c r="G326" s="189" t="s">
        <v>167</v>
      </c>
      <c r="H326" s="190">
        <v>4</v>
      </c>
      <c r="I326" s="191"/>
      <c r="J326" s="192">
        <f t="shared" si="130"/>
        <v>0</v>
      </c>
      <c r="K326" s="193"/>
      <c r="L326" s="194"/>
      <c r="M326" s="195" t="s">
        <v>1</v>
      </c>
      <c r="N326" s="196" t="s">
        <v>46</v>
      </c>
      <c r="O326" s="56"/>
      <c r="P326" s="182">
        <f t="shared" si="131"/>
        <v>0</v>
      </c>
      <c r="Q326" s="182">
        <v>0.00019</v>
      </c>
      <c r="R326" s="182">
        <f t="shared" si="132"/>
        <v>0.00076</v>
      </c>
      <c r="S326" s="182">
        <v>0</v>
      </c>
      <c r="T326" s="183">
        <f t="shared" si="133"/>
        <v>0</v>
      </c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R326" s="184" t="s">
        <v>168</v>
      </c>
      <c r="AT326" s="184" t="s">
        <v>164</v>
      </c>
      <c r="AU326" s="184" t="s">
        <v>145</v>
      </c>
      <c r="AY326" s="15" t="s">
        <v>131</v>
      </c>
      <c r="BE326" s="185">
        <f t="shared" si="134"/>
        <v>0</v>
      </c>
      <c r="BF326" s="185">
        <f t="shared" si="135"/>
        <v>0</v>
      </c>
      <c r="BG326" s="185">
        <f t="shared" si="136"/>
        <v>0</v>
      </c>
      <c r="BH326" s="185">
        <f t="shared" si="137"/>
        <v>0</v>
      </c>
      <c r="BI326" s="185">
        <f t="shared" si="138"/>
        <v>0</v>
      </c>
      <c r="BJ326" s="15" t="s">
        <v>130</v>
      </c>
      <c r="BK326" s="185">
        <f t="shared" si="139"/>
        <v>0</v>
      </c>
      <c r="BL326" s="15" t="s">
        <v>144</v>
      </c>
      <c r="BM326" s="184" t="s">
        <v>868</v>
      </c>
    </row>
    <row r="327" spans="1:65" s="2" customFormat="1" ht="16.5" customHeight="1">
      <c r="A327" s="30"/>
      <c r="B327" s="171"/>
      <c r="C327" s="172" t="s">
        <v>187</v>
      </c>
      <c r="D327" s="172" t="s">
        <v>140</v>
      </c>
      <c r="E327" s="173" t="s">
        <v>739</v>
      </c>
      <c r="F327" s="174" t="s">
        <v>740</v>
      </c>
      <c r="G327" s="175" t="s">
        <v>167</v>
      </c>
      <c r="H327" s="176">
        <v>2</v>
      </c>
      <c r="I327" s="177"/>
      <c r="J327" s="178">
        <f t="shared" si="130"/>
        <v>0</v>
      </c>
      <c r="K327" s="179"/>
      <c r="L327" s="31"/>
      <c r="M327" s="180" t="s">
        <v>1</v>
      </c>
      <c r="N327" s="181" t="s">
        <v>46</v>
      </c>
      <c r="O327" s="56"/>
      <c r="P327" s="182">
        <f t="shared" si="131"/>
        <v>0</v>
      </c>
      <c r="Q327" s="182">
        <v>3E-05</v>
      </c>
      <c r="R327" s="182">
        <f t="shared" si="132"/>
        <v>6E-05</v>
      </c>
      <c r="S327" s="182">
        <v>0</v>
      </c>
      <c r="T327" s="183">
        <f t="shared" si="133"/>
        <v>0</v>
      </c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R327" s="184" t="s">
        <v>144</v>
      </c>
      <c r="AT327" s="184" t="s">
        <v>140</v>
      </c>
      <c r="AU327" s="184" t="s">
        <v>145</v>
      </c>
      <c r="AY327" s="15" t="s">
        <v>131</v>
      </c>
      <c r="BE327" s="185">
        <f t="shared" si="134"/>
        <v>0</v>
      </c>
      <c r="BF327" s="185">
        <f t="shared" si="135"/>
        <v>0</v>
      </c>
      <c r="BG327" s="185">
        <f t="shared" si="136"/>
        <v>0</v>
      </c>
      <c r="BH327" s="185">
        <f t="shared" si="137"/>
        <v>0</v>
      </c>
      <c r="BI327" s="185">
        <f t="shared" si="138"/>
        <v>0</v>
      </c>
      <c r="BJ327" s="15" t="s">
        <v>130</v>
      </c>
      <c r="BK327" s="185">
        <f t="shared" si="139"/>
        <v>0</v>
      </c>
      <c r="BL327" s="15" t="s">
        <v>144</v>
      </c>
      <c r="BM327" s="184" t="s">
        <v>869</v>
      </c>
    </row>
    <row r="328" spans="1:65" s="2" customFormat="1" ht="21.75" customHeight="1">
      <c r="A328" s="30"/>
      <c r="B328" s="171"/>
      <c r="C328" s="186" t="s">
        <v>870</v>
      </c>
      <c r="D328" s="186" t="s">
        <v>164</v>
      </c>
      <c r="E328" s="187" t="s">
        <v>743</v>
      </c>
      <c r="F328" s="188" t="s">
        <v>744</v>
      </c>
      <c r="G328" s="189" t="s">
        <v>167</v>
      </c>
      <c r="H328" s="190">
        <v>2</v>
      </c>
      <c r="I328" s="191"/>
      <c r="J328" s="192">
        <f t="shared" si="130"/>
        <v>0</v>
      </c>
      <c r="K328" s="193"/>
      <c r="L328" s="194"/>
      <c r="M328" s="195" t="s">
        <v>1</v>
      </c>
      <c r="N328" s="196" t="s">
        <v>46</v>
      </c>
      <c r="O328" s="56"/>
      <c r="P328" s="182">
        <f t="shared" si="131"/>
        <v>0</v>
      </c>
      <c r="Q328" s="182">
        <v>0.0002</v>
      </c>
      <c r="R328" s="182">
        <f t="shared" si="132"/>
        <v>0.0004</v>
      </c>
      <c r="S328" s="182">
        <v>0</v>
      </c>
      <c r="T328" s="183">
        <f t="shared" si="133"/>
        <v>0</v>
      </c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R328" s="184" t="s">
        <v>168</v>
      </c>
      <c r="AT328" s="184" t="s">
        <v>164</v>
      </c>
      <c r="AU328" s="184" t="s">
        <v>145</v>
      </c>
      <c r="AY328" s="15" t="s">
        <v>131</v>
      </c>
      <c r="BE328" s="185">
        <f t="shared" si="134"/>
        <v>0</v>
      </c>
      <c r="BF328" s="185">
        <f t="shared" si="135"/>
        <v>0</v>
      </c>
      <c r="BG328" s="185">
        <f t="shared" si="136"/>
        <v>0</v>
      </c>
      <c r="BH328" s="185">
        <f t="shared" si="137"/>
        <v>0</v>
      </c>
      <c r="BI328" s="185">
        <f t="shared" si="138"/>
        <v>0</v>
      </c>
      <c r="BJ328" s="15" t="s">
        <v>130</v>
      </c>
      <c r="BK328" s="185">
        <f t="shared" si="139"/>
        <v>0</v>
      </c>
      <c r="BL328" s="15" t="s">
        <v>144</v>
      </c>
      <c r="BM328" s="184" t="s">
        <v>871</v>
      </c>
    </row>
    <row r="329" spans="1:65" s="2" customFormat="1" ht="21.75" customHeight="1">
      <c r="A329" s="30"/>
      <c r="B329" s="171"/>
      <c r="C329" s="172" t="s">
        <v>199</v>
      </c>
      <c r="D329" s="172" t="s">
        <v>140</v>
      </c>
      <c r="E329" s="173" t="s">
        <v>564</v>
      </c>
      <c r="F329" s="174" t="s">
        <v>565</v>
      </c>
      <c r="G329" s="175" t="s">
        <v>167</v>
      </c>
      <c r="H329" s="176">
        <v>5</v>
      </c>
      <c r="I329" s="177"/>
      <c r="J329" s="178">
        <f t="shared" si="130"/>
        <v>0</v>
      </c>
      <c r="K329" s="179"/>
      <c r="L329" s="31"/>
      <c r="M329" s="180" t="s">
        <v>1</v>
      </c>
      <c r="N329" s="181" t="s">
        <v>46</v>
      </c>
      <c r="O329" s="56"/>
      <c r="P329" s="182">
        <f t="shared" si="131"/>
        <v>0</v>
      </c>
      <c r="Q329" s="182">
        <v>0.00086</v>
      </c>
      <c r="R329" s="182">
        <f t="shared" si="132"/>
        <v>0.0043</v>
      </c>
      <c r="S329" s="182">
        <v>0</v>
      </c>
      <c r="T329" s="183">
        <f t="shared" si="133"/>
        <v>0</v>
      </c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R329" s="184" t="s">
        <v>144</v>
      </c>
      <c r="AT329" s="184" t="s">
        <v>140</v>
      </c>
      <c r="AU329" s="184" t="s">
        <v>145</v>
      </c>
      <c r="AY329" s="15" t="s">
        <v>131</v>
      </c>
      <c r="BE329" s="185">
        <f t="shared" si="134"/>
        <v>0</v>
      </c>
      <c r="BF329" s="185">
        <f t="shared" si="135"/>
        <v>0</v>
      </c>
      <c r="BG329" s="185">
        <f t="shared" si="136"/>
        <v>0</v>
      </c>
      <c r="BH329" s="185">
        <f t="shared" si="137"/>
        <v>0</v>
      </c>
      <c r="BI329" s="185">
        <f t="shared" si="138"/>
        <v>0</v>
      </c>
      <c r="BJ329" s="15" t="s">
        <v>130</v>
      </c>
      <c r="BK329" s="185">
        <f t="shared" si="139"/>
        <v>0</v>
      </c>
      <c r="BL329" s="15" t="s">
        <v>144</v>
      </c>
      <c r="BM329" s="184" t="s">
        <v>872</v>
      </c>
    </row>
    <row r="330" spans="1:65" s="2" customFormat="1" ht="21.75" customHeight="1">
      <c r="A330" s="30"/>
      <c r="B330" s="171"/>
      <c r="C330" s="172" t="s">
        <v>203</v>
      </c>
      <c r="D330" s="172" t="s">
        <v>140</v>
      </c>
      <c r="E330" s="173" t="s">
        <v>568</v>
      </c>
      <c r="F330" s="174" t="s">
        <v>569</v>
      </c>
      <c r="G330" s="175" t="s">
        <v>167</v>
      </c>
      <c r="H330" s="176">
        <v>1</v>
      </c>
      <c r="I330" s="177"/>
      <c r="J330" s="178">
        <f t="shared" si="130"/>
        <v>0</v>
      </c>
      <c r="K330" s="179"/>
      <c r="L330" s="31"/>
      <c r="M330" s="180" t="s">
        <v>1</v>
      </c>
      <c r="N330" s="181" t="s">
        <v>46</v>
      </c>
      <c r="O330" s="56"/>
      <c r="P330" s="182">
        <f t="shared" si="131"/>
        <v>0</v>
      </c>
      <c r="Q330" s="182">
        <v>0.00029</v>
      </c>
      <c r="R330" s="182">
        <f t="shared" si="132"/>
        <v>0.00029</v>
      </c>
      <c r="S330" s="182">
        <v>0</v>
      </c>
      <c r="T330" s="183">
        <f t="shared" si="133"/>
        <v>0</v>
      </c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R330" s="184" t="s">
        <v>144</v>
      </c>
      <c r="AT330" s="184" t="s">
        <v>140</v>
      </c>
      <c r="AU330" s="184" t="s">
        <v>145</v>
      </c>
      <c r="AY330" s="15" t="s">
        <v>131</v>
      </c>
      <c r="BE330" s="185">
        <f t="shared" si="134"/>
        <v>0</v>
      </c>
      <c r="BF330" s="185">
        <f t="shared" si="135"/>
        <v>0</v>
      </c>
      <c r="BG330" s="185">
        <f t="shared" si="136"/>
        <v>0</v>
      </c>
      <c r="BH330" s="185">
        <f t="shared" si="137"/>
        <v>0</v>
      </c>
      <c r="BI330" s="185">
        <f t="shared" si="138"/>
        <v>0</v>
      </c>
      <c r="BJ330" s="15" t="s">
        <v>130</v>
      </c>
      <c r="BK330" s="185">
        <f t="shared" si="139"/>
        <v>0</v>
      </c>
      <c r="BL330" s="15" t="s">
        <v>144</v>
      </c>
      <c r="BM330" s="184" t="s">
        <v>873</v>
      </c>
    </row>
    <row r="331" spans="1:65" s="2" customFormat="1" ht="21.75" customHeight="1">
      <c r="A331" s="30"/>
      <c r="B331" s="171"/>
      <c r="C331" s="172" t="s">
        <v>207</v>
      </c>
      <c r="D331" s="172" t="s">
        <v>140</v>
      </c>
      <c r="E331" s="173" t="s">
        <v>572</v>
      </c>
      <c r="F331" s="174" t="s">
        <v>573</v>
      </c>
      <c r="G331" s="175" t="s">
        <v>167</v>
      </c>
      <c r="H331" s="176">
        <v>1</v>
      </c>
      <c r="I331" s="177"/>
      <c r="J331" s="178">
        <f t="shared" si="130"/>
        <v>0</v>
      </c>
      <c r="K331" s="179"/>
      <c r="L331" s="31"/>
      <c r="M331" s="180" t="s">
        <v>1</v>
      </c>
      <c r="N331" s="181" t="s">
        <v>46</v>
      </c>
      <c r="O331" s="56"/>
      <c r="P331" s="182">
        <f t="shared" si="131"/>
        <v>0</v>
      </c>
      <c r="Q331" s="182">
        <v>0.00028</v>
      </c>
      <c r="R331" s="182">
        <f t="shared" si="132"/>
        <v>0.00028</v>
      </c>
      <c r="S331" s="182">
        <v>0</v>
      </c>
      <c r="T331" s="183">
        <f t="shared" si="133"/>
        <v>0</v>
      </c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R331" s="184" t="s">
        <v>144</v>
      </c>
      <c r="AT331" s="184" t="s">
        <v>140</v>
      </c>
      <c r="AU331" s="184" t="s">
        <v>145</v>
      </c>
      <c r="AY331" s="15" t="s">
        <v>131</v>
      </c>
      <c r="BE331" s="185">
        <f t="shared" si="134"/>
        <v>0</v>
      </c>
      <c r="BF331" s="185">
        <f t="shared" si="135"/>
        <v>0</v>
      </c>
      <c r="BG331" s="185">
        <f t="shared" si="136"/>
        <v>0</v>
      </c>
      <c r="BH331" s="185">
        <f t="shared" si="137"/>
        <v>0</v>
      </c>
      <c r="BI331" s="185">
        <f t="shared" si="138"/>
        <v>0</v>
      </c>
      <c r="BJ331" s="15" t="s">
        <v>130</v>
      </c>
      <c r="BK331" s="185">
        <f t="shared" si="139"/>
        <v>0</v>
      </c>
      <c r="BL331" s="15" t="s">
        <v>144</v>
      </c>
      <c r="BM331" s="184" t="s">
        <v>874</v>
      </c>
    </row>
    <row r="332" spans="1:65" s="2" customFormat="1" ht="16.5" customHeight="1">
      <c r="A332" s="30"/>
      <c r="B332" s="171"/>
      <c r="C332" s="186" t="s">
        <v>224</v>
      </c>
      <c r="D332" s="186" t="s">
        <v>164</v>
      </c>
      <c r="E332" s="187" t="s">
        <v>576</v>
      </c>
      <c r="F332" s="188" t="s">
        <v>577</v>
      </c>
      <c r="G332" s="189" t="s">
        <v>167</v>
      </c>
      <c r="H332" s="190">
        <v>12</v>
      </c>
      <c r="I332" s="191"/>
      <c r="J332" s="192">
        <f t="shared" si="130"/>
        <v>0</v>
      </c>
      <c r="K332" s="193"/>
      <c r="L332" s="194"/>
      <c r="M332" s="195" t="s">
        <v>1</v>
      </c>
      <c r="N332" s="196" t="s">
        <v>46</v>
      </c>
      <c r="O332" s="56"/>
      <c r="P332" s="182">
        <f t="shared" si="131"/>
        <v>0</v>
      </c>
      <c r="Q332" s="182">
        <v>5E-05</v>
      </c>
      <c r="R332" s="182">
        <f t="shared" si="132"/>
        <v>0.0006000000000000001</v>
      </c>
      <c r="S332" s="182">
        <v>0</v>
      </c>
      <c r="T332" s="183">
        <f t="shared" si="133"/>
        <v>0</v>
      </c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R332" s="184" t="s">
        <v>168</v>
      </c>
      <c r="AT332" s="184" t="s">
        <v>164</v>
      </c>
      <c r="AU332" s="184" t="s">
        <v>145</v>
      </c>
      <c r="AY332" s="15" t="s">
        <v>131</v>
      </c>
      <c r="BE332" s="185">
        <f t="shared" si="134"/>
        <v>0</v>
      </c>
      <c r="BF332" s="185">
        <f t="shared" si="135"/>
        <v>0</v>
      </c>
      <c r="BG332" s="185">
        <f t="shared" si="136"/>
        <v>0</v>
      </c>
      <c r="BH332" s="185">
        <f t="shared" si="137"/>
        <v>0</v>
      </c>
      <c r="BI332" s="185">
        <f t="shared" si="138"/>
        <v>0</v>
      </c>
      <c r="BJ332" s="15" t="s">
        <v>130</v>
      </c>
      <c r="BK332" s="185">
        <f t="shared" si="139"/>
        <v>0</v>
      </c>
      <c r="BL332" s="15" t="s">
        <v>144</v>
      </c>
      <c r="BM332" s="184" t="s">
        <v>875</v>
      </c>
    </row>
    <row r="333" spans="1:65" s="2" customFormat="1" ht="21.75" customHeight="1">
      <c r="A333" s="30"/>
      <c r="B333" s="171"/>
      <c r="C333" s="172" t="s">
        <v>876</v>
      </c>
      <c r="D333" s="172" t="s">
        <v>140</v>
      </c>
      <c r="E333" s="173" t="s">
        <v>580</v>
      </c>
      <c r="F333" s="174" t="s">
        <v>581</v>
      </c>
      <c r="G333" s="175" t="s">
        <v>167</v>
      </c>
      <c r="H333" s="176">
        <v>6</v>
      </c>
      <c r="I333" s="177"/>
      <c r="J333" s="178">
        <f t="shared" si="130"/>
        <v>0</v>
      </c>
      <c r="K333" s="179"/>
      <c r="L333" s="31"/>
      <c r="M333" s="180" t="s">
        <v>1</v>
      </c>
      <c r="N333" s="181" t="s">
        <v>46</v>
      </c>
      <c r="O333" s="56"/>
      <c r="P333" s="182">
        <f t="shared" si="131"/>
        <v>0</v>
      </c>
      <c r="Q333" s="182">
        <v>0.00014</v>
      </c>
      <c r="R333" s="182">
        <f t="shared" si="132"/>
        <v>0.0008399999999999999</v>
      </c>
      <c r="S333" s="182">
        <v>0</v>
      </c>
      <c r="T333" s="183">
        <f t="shared" si="133"/>
        <v>0</v>
      </c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R333" s="184" t="s">
        <v>144</v>
      </c>
      <c r="AT333" s="184" t="s">
        <v>140</v>
      </c>
      <c r="AU333" s="184" t="s">
        <v>145</v>
      </c>
      <c r="AY333" s="15" t="s">
        <v>131</v>
      </c>
      <c r="BE333" s="185">
        <f t="shared" si="134"/>
        <v>0</v>
      </c>
      <c r="BF333" s="185">
        <f t="shared" si="135"/>
        <v>0</v>
      </c>
      <c r="BG333" s="185">
        <f t="shared" si="136"/>
        <v>0</v>
      </c>
      <c r="BH333" s="185">
        <f t="shared" si="137"/>
        <v>0</v>
      </c>
      <c r="BI333" s="185">
        <f t="shared" si="138"/>
        <v>0</v>
      </c>
      <c r="BJ333" s="15" t="s">
        <v>130</v>
      </c>
      <c r="BK333" s="185">
        <f t="shared" si="139"/>
        <v>0</v>
      </c>
      <c r="BL333" s="15" t="s">
        <v>144</v>
      </c>
      <c r="BM333" s="184" t="s">
        <v>877</v>
      </c>
    </row>
    <row r="334" spans="1:65" s="2" customFormat="1" ht="21.75" customHeight="1">
      <c r="A334" s="30"/>
      <c r="B334" s="171"/>
      <c r="C334" s="172" t="s">
        <v>878</v>
      </c>
      <c r="D334" s="172" t="s">
        <v>140</v>
      </c>
      <c r="E334" s="173" t="s">
        <v>584</v>
      </c>
      <c r="F334" s="174" t="s">
        <v>585</v>
      </c>
      <c r="G334" s="175" t="s">
        <v>214</v>
      </c>
      <c r="H334" s="176">
        <v>0.009</v>
      </c>
      <c r="I334" s="177"/>
      <c r="J334" s="178">
        <f t="shared" si="130"/>
        <v>0</v>
      </c>
      <c r="K334" s="179"/>
      <c r="L334" s="31"/>
      <c r="M334" s="180" t="s">
        <v>1</v>
      </c>
      <c r="N334" s="181" t="s">
        <v>46</v>
      </c>
      <c r="O334" s="56"/>
      <c r="P334" s="182">
        <f t="shared" si="131"/>
        <v>0</v>
      </c>
      <c r="Q334" s="182">
        <v>0</v>
      </c>
      <c r="R334" s="182">
        <f t="shared" si="132"/>
        <v>0</v>
      </c>
      <c r="S334" s="182">
        <v>0</v>
      </c>
      <c r="T334" s="183">
        <f t="shared" si="133"/>
        <v>0</v>
      </c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R334" s="184" t="s">
        <v>144</v>
      </c>
      <c r="AT334" s="184" t="s">
        <v>140</v>
      </c>
      <c r="AU334" s="184" t="s">
        <v>145</v>
      </c>
      <c r="AY334" s="15" t="s">
        <v>131</v>
      </c>
      <c r="BE334" s="185">
        <f t="shared" si="134"/>
        <v>0</v>
      </c>
      <c r="BF334" s="185">
        <f t="shared" si="135"/>
        <v>0</v>
      </c>
      <c r="BG334" s="185">
        <f t="shared" si="136"/>
        <v>0</v>
      </c>
      <c r="BH334" s="185">
        <f t="shared" si="137"/>
        <v>0</v>
      </c>
      <c r="BI334" s="185">
        <f t="shared" si="138"/>
        <v>0</v>
      </c>
      <c r="BJ334" s="15" t="s">
        <v>130</v>
      </c>
      <c r="BK334" s="185">
        <f t="shared" si="139"/>
        <v>0</v>
      </c>
      <c r="BL334" s="15" t="s">
        <v>144</v>
      </c>
      <c r="BM334" s="184" t="s">
        <v>879</v>
      </c>
    </row>
    <row r="335" spans="2:63" s="13" customFormat="1" ht="20.85" customHeight="1">
      <c r="B335" s="161"/>
      <c r="D335" s="162" t="s">
        <v>77</v>
      </c>
      <c r="E335" s="162" t="s">
        <v>587</v>
      </c>
      <c r="F335" s="162" t="s">
        <v>588</v>
      </c>
      <c r="I335" s="163"/>
      <c r="J335" s="164">
        <f>BK335</f>
        <v>0</v>
      </c>
      <c r="L335" s="161"/>
      <c r="M335" s="165"/>
      <c r="N335" s="166"/>
      <c r="O335" s="166"/>
      <c r="P335" s="167">
        <f>SUM(P336:P345)</f>
        <v>0</v>
      </c>
      <c r="Q335" s="166"/>
      <c r="R335" s="167">
        <f>SUM(R336:R345)</f>
        <v>0.25412</v>
      </c>
      <c r="S335" s="166"/>
      <c r="T335" s="168">
        <f>SUM(T336:T345)</f>
        <v>0</v>
      </c>
      <c r="AR335" s="162" t="s">
        <v>130</v>
      </c>
      <c r="AT335" s="169" t="s">
        <v>77</v>
      </c>
      <c r="AU335" s="169" t="s">
        <v>138</v>
      </c>
      <c r="AY335" s="162" t="s">
        <v>131</v>
      </c>
      <c r="BK335" s="170">
        <f>SUM(BK336:BK345)</f>
        <v>0</v>
      </c>
    </row>
    <row r="336" spans="1:65" s="2" customFormat="1" ht="21.75" customHeight="1">
      <c r="A336" s="30"/>
      <c r="B336" s="171"/>
      <c r="C336" s="172" t="s">
        <v>880</v>
      </c>
      <c r="D336" s="172" t="s">
        <v>140</v>
      </c>
      <c r="E336" s="173" t="s">
        <v>590</v>
      </c>
      <c r="F336" s="174" t="s">
        <v>591</v>
      </c>
      <c r="G336" s="175" t="s">
        <v>167</v>
      </c>
      <c r="H336" s="176">
        <v>1</v>
      </c>
      <c r="I336" s="177"/>
      <c r="J336" s="178">
        <f aca="true" t="shared" si="140" ref="J336:J345">ROUND(I336*H336,2)</f>
        <v>0</v>
      </c>
      <c r="K336" s="179"/>
      <c r="L336" s="31"/>
      <c r="M336" s="180" t="s">
        <v>1</v>
      </c>
      <c r="N336" s="181" t="s">
        <v>46</v>
      </c>
      <c r="O336" s="56"/>
      <c r="P336" s="182">
        <f aca="true" t="shared" si="141" ref="P336:P345">O336*H336</f>
        <v>0</v>
      </c>
      <c r="Q336" s="182">
        <v>0</v>
      </c>
      <c r="R336" s="182">
        <f aca="true" t="shared" si="142" ref="R336:R345">Q336*H336</f>
        <v>0</v>
      </c>
      <c r="S336" s="182">
        <v>0</v>
      </c>
      <c r="T336" s="183">
        <f aca="true" t="shared" si="143" ref="T336:T345">S336*H336</f>
        <v>0</v>
      </c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R336" s="184" t="s">
        <v>144</v>
      </c>
      <c r="AT336" s="184" t="s">
        <v>140</v>
      </c>
      <c r="AU336" s="184" t="s">
        <v>145</v>
      </c>
      <c r="AY336" s="15" t="s">
        <v>131</v>
      </c>
      <c r="BE336" s="185">
        <f aca="true" t="shared" si="144" ref="BE336:BE345">IF(N336="základní",J336,0)</f>
        <v>0</v>
      </c>
      <c r="BF336" s="185">
        <f aca="true" t="shared" si="145" ref="BF336:BF345">IF(N336="snížená",J336,0)</f>
        <v>0</v>
      </c>
      <c r="BG336" s="185">
        <f aca="true" t="shared" si="146" ref="BG336:BG345">IF(N336="zákl. přenesená",J336,0)</f>
        <v>0</v>
      </c>
      <c r="BH336" s="185">
        <f aca="true" t="shared" si="147" ref="BH336:BH345">IF(N336="sníž. přenesená",J336,0)</f>
        <v>0</v>
      </c>
      <c r="BI336" s="185">
        <f aca="true" t="shared" si="148" ref="BI336:BI345">IF(N336="nulová",J336,0)</f>
        <v>0</v>
      </c>
      <c r="BJ336" s="15" t="s">
        <v>130</v>
      </c>
      <c r="BK336" s="185">
        <f aca="true" t="shared" si="149" ref="BK336:BK345">ROUND(I336*H336,2)</f>
        <v>0</v>
      </c>
      <c r="BL336" s="15" t="s">
        <v>144</v>
      </c>
      <c r="BM336" s="184" t="s">
        <v>881</v>
      </c>
    </row>
    <row r="337" spans="1:65" s="2" customFormat="1" ht="21.75" customHeight="1">
      <c r="A337" s="30"/>
      <c r="B337" s="171"/>
      <c r="C337" s="172" t="s">
        <v>216</v>
      </c>
      <c r="D337" s="172" t="s">
        <v>140</v>
      </c>
      <c r="E337" s="173" t="s">
        <v>594</v>
      </c>
      <c r="F337" s="174" t="s">
        <v>595</v>
      </c>
      <c r="G337" s="175" t="s">
        <v>167</v>
      </c>
      <c r="H337" s="176">
        <v>3</v>
      </c>
      <c r="I337" s="177"/>
      <c r="J337" s="178">
        <f t="shared" si="140"/>
        <v>0</v>
      </c>
      <c r="K337" s="179"/>
      <c r="L337" s="31"/>
      <c r="M337" s="180" t="s">
        <v>1</v>
      </c>
      <c r="N337" s="181" t="s">
        <v>46</v>
      </c>
      <c r="O337" s="56"/>
      <c r="P337" s="182">
        <f t="shared" si="141"/>
        <v>0</v>
      </c>
      <c r="Q337" s="182">
        <v>0</v>
      </c>
      <c r="R337" s="182">
        <f t="shared" si="142"/>
        <v>0</v>
      </c>
      <c r="S337" s="182">
        <v>0</v>
      </c>
      <c r="T337" s="183">
        <f t="shared" si="143"/>
        <v>0</v>
      </c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R337" s="184" t="s">
        <v>144</v>
      </c>
      <c r="AT337" s="184" t="s">
        <v>140</v>
      </c>
      <c r="AU337" s="184" t="s">
        <v>145</v>
      </c>
      <c r="AY337" s="15" t="s">
        <v>131</v>
      </c>
      <c r="BE337" s="185">
        <f t="shared" si="144"/>
        <v>0</v>
      </c>
      <c r="BF337" s="185">
        <f t="shared" si="145"/>
        <v>0</v>
      </c>
      <c r="BG337" s="185">
        <f t="shared" si="146"/>
        <v>0</v>
      </c>
      <c r="BH337" s="185">
        <f t="shared" si="147"/>
        <v>0</v>
      </c>
      <c r="BI337" s="185">
        <f t="shared" si="148"/>
        <v>0</v>
      </c>
      <c r="BJ337" s="15" t="s">
        <v>130</v>
      </c>
      <c r="BK337" s="185">
        <f t="shared" si="149"/>
        <v>0</v>
      </c>
      <c r="BL337" s="15" t="s">
        <v>144</v>
      </c>
      <c r="BM337" s="184" t="s">
        <v>882</v>
      </c>
    </row>
    <row r="338" spans="1:65" s="2" customFormat="1" ht="21.75" customHeight="1">
      <c r="A338" s="30"/>
      <c r="B338" s="171"/>
      <c r="C338" s="172" t="s">
        <v>234</v>
      </c>
      <c r="D338" s="172" t="s">
        <v>140</v>
      </c>
      <c r="E338" s="173" t="s">
        <v>598</v>
      </c>
      <c r="F338" s="174" t="s">
        <v>599</v>
      </c>
      <c r="G338" s="175" t="s">
        <v>167</v>
      </c>
      <c r="H338" s="176">
        <v>1</v>
      </c>
      <c r="I338" s="177"/>
      <c r="J338" s="178">
        <f t="shared" si="140"/>
        <v>0</v>
      </c>
      <c r="K338" s="179"/>
      <c r="L338" s="31"/>
      <c r="M338" s="180" t="s">
        <v>1</v>
      </c>
      <c r="N338" s="181" t="s">
        <v>46</v>
      </c>
      <c r="O338" s="56"/>
      <c r="P338" s="182">
        <f t="shared" si="141"/>
        <v>0</v>
      </c>
      <c r="Q338" s="182">
        <v>0</v>
      </c>
      <c r="R338" s="182">
        <f t="shared" si="142"/>
        <v>0</v>
      </c>
      <c r="S338" s="182">
        <v>0</v>
      </c>
      <c r="T338" s="183">
        <f t="shared" si="143"/>
        <v>0</v>
      </c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R338" s="184" t="s">
        <v>144</v>
      </c>
      <c r="AT338" s="184" t="s">
        <v>140</v>
      </c>
      <c r="AU338" s="184" t="s">
        <v>145</v>
      </c>
      <c r="AY338" s="15" t="s">
        <v>131</v>
      </c>
      <c r="BE338" s="185">
        <f t="shared" si="144"/>
        <v>0</v>
      </c>
      <c r="BF338" s="185">
        <f t="shared" si="145"/>
        <v>0</v>
      </c>
      <c r="BG338" s="185">
        <f t="shared" si="146"/>
        <v>0</v>
      </c>
      <c r="BH338" s="185">
        <f t="shared" si="147"/>
        <v>0</v>
      </c>
      <c r="BI338" s="185">
        <f t="shared" si="148"/>
        <v>0</v>
      </c>
      <c r="BJ338" s="15" t="s">
        <v>130</v>
      </c>
      <c r="BK338" s="185">
        <f t="shared" si="149"/>
        <v>0</v>
      </c>
      <c r="BL338" s="15" t="s">
        <v>144</v>
      </c>
      <c r="BM338" s="184" t="s">
        <v>883</v>
      </c>
    </row>
    <row r="339" spans="1:65" s="2" customFormat="1" ht="21.75" customHeight="1">
      <c r="A339" s="30"/>
      <c r="B339" s="171"/>
      <c r="C339" s="186" t="s">
        <v>884</v>
      </c>
      <c r="D339" s="186" t="s">
        <v>164</v>
      </c>
      <c r="E339" s="187" t="s">
        <v>613</v>
      </c>
      <c r="F339" s="188" t="s">
        <v>614</v>
      </c>
      <c r="G339" s="189" t="s">
        <v>167</v>
      </c>
      <c r="H339" s="190">
        <v>1</v>
      </c>
      <c r="I339" s="191"/>
      <c r="J339" s="192">
        <f t="shared" si="140"/>
        <v>0</v>
      </c>
      <c r="K339" s="193"/>
      <c r="L339" s="194"/>
      <c r="M339" s="195" t="s">
        <v>1</v>
      </c>
      <c r="N339" s="196" t="s">
        <v>46</v>
      </c>
      <c r="O339" s="56"/>
      <c r="P339" s="182">
        <f t="shared" si="141"/>
        <v>0</v>
      </c>
      <c r="Q339" s="182">
        <v>0.03234</v>
      </c>
      <c r="R339" s="182">
        <f t="shared" si="142"/>
        <v>0.03234</v>
      </c>
      <c r="S339" s="182">
        <v>0</v>
      </c>
      <c r="T339" s="183">
        <f t="shared" si="143"/>
        <v>0</v>
      </c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R339" s="184" t="s">
        <v>168</v>
      </c>
      <c r="AT339" s="184" t="s">
        <v>164</v>
      </c>
      <c r="AU339" s="184" t="s">
        <v>145</v>
      </c>
      <c r="AY339" s="15" t="s">
        <v>131</v>
      </c>
      <c r="BE339" s="185">
        <f t="shared" si="144"/>
        <v>0</v>
      </c>
      <c r="BF339" s="185">
        <f t="shared" si="145"/>
        <v>0</v>
      </c>
      <c r="BG339" s="185">
        <f t="shared" si="146"/>
        <v>0</v>
      </c>
      <c r="BH339" s="185">
        <f t="shared" si="147"/>
        <v>0</v>
      </c>
      <c r="BI339" s="185">
        <f t="shared" si="148"/>
        <v>0</v>
      </c>
      <c r="BJ339" s="15" t="s">
        <v>130</v>
      </c>
      <c r="BK339" s="185">
        <f t="shared" si="149"/>
        <v>0</v>
      </c>
      <c r="BL339" s="15" t="s">
        <v>144</v>
      </c>
      <c r="BM339" s="184" t="s">
        <v>885</v>
      </c>
    </row>
    <row r="340" spans="1:65" s="2" customFormat="1" ht="21.75" customHeight="1">
      <c r="A340" s="30"/>
      <c r="B340" s="171"/>
      <c r="C340" s="186" t="s">
        <v>261</v>
      </c>
      <c r="D340" s="186" t="s">
        <v>164</v>
      </c>
      <c r="E340" s="187" t="s">
        <v>886</v>
      </c>
      <c r="F340" s="188" t="s">
        <v>887</v>
      </c>
      <c r="G340" s="189" t="s">
        <v>167</v>
      </c>
      <c r="H340" s="190">
        <v>1</v>
      </c>
      <c r="I340" s="191"/>
      <c r="J340" s="192">
        <f t="shared" si="140"/>
        <v>0</v>
      </c>
      <c r="K340" s="193"/>
      <c r="L340" s="194"/>
      <c r="M340" s="195" t="s">
        <v>1</v>
      </c>
      <c r="N340" s="196" t="s">
        <v>46</v>
      </c>
      <c r="O340" s="56"/>
      <c r="P340" s="182">
        <f t="shared" si="141"/>
        <v>0</v>
      </c>
      <c r="Q340" s="182">
        <v>0.05868</v>
      </c>
      <c r="R340" s="182">
        <f t="shared" si="142"/>
        <v>0.05868</v>
      </c>
      <c r="S340" s="182">
        <v>0</v>
      </c>
      <c r="T340" s="183">
        <f t="shared" si="143"/>
        <v>0</v>
      </c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R340" s="184" t="s">
        <v>168</v>
      </c>
      <c r="AT340" s="184" t="s">
        <v>164</v>
      </c>
      <c r="AU340" s="184" t="s">
        <v>145</v>
      </c>
      <c r="AY340" s="15" t="s">
        <v>131</v>
      </c>
      <c r="BE340" s="185">
        <f t="shared" si="144"/>
        <v>0</v>
      </c>
      <c r="BF340" s="185">
        <f t="shared" si="145"/>
        <v>0</v>
      </c>
      <c r="BG340" s="185">
        <f t="shared" si="146"/>
        <v>0</v>
      </c>
      <c r="BH340" s="185">
        <f t="shared" si="147"/>
        <v>0</v>
      </c>
      <c r="BI340" s="185">
        <f t="shared" si="148"/>
        <v>0</v>
      </c>
      <c r="BJ340" s="15" t="s">
        <v>130</v>
      </c>
      <c r="BK340" s="185">
        <f t="shared" si="149"/>
        <v>0</v>
      </c>
      <c r="BL340" s="15" t="s">
        <v>144</v>
      </c>
      <c r="BM340" s="184" t="s">
        <v>888</v>
      </c>
    </row>
    <row r="341" spans="1:65" s="2" customFormat="1" ht="21.75" customHeight="1">
      <c r="A341" s="30"/>
      <c r="B341" s="171"/>
      <c r="C341" s="186" t="s">
        <v>263</v>
      </c>
      <c r="D341" s="186" t="s">
        <v>164</v>
      </c>
      <c r="E341" s="187" t="s">
        <v>606</v>
      </c>
      <c r="F341" s="188" t="s">
        <v>607</v>
      </c>
      <c r="G341" s="189" t="s">
        <v>167</v>
      </c>
      <c r="H341" s="190">
        <v>2</v>
      </c>
      <c r="I341" s="191"/>
      <c r="J341" s="192">
        <f t="shared" si="140"/>
        <v>0</v>
      </c>
      <c r="K341" s="193"/>
      <c r="L341" s="194"/>
      <c r="M341" s="195" t="s">
        <v>1</v>
      </c>
      <c r="N341" s="196" t="s">
        <v>46</v>
      </c>
      <c r="O341" s="56"/>
      <c r="P341" s="182">
        <f t="shared" si="141"/>
        <v>0</v>
      </c>
      <c r="Q341" s="182">
        <v>0.04564</v>
      </c>
      <c r="R341" s="182">
        <f t="shared" si="142"/>
        <v>0.09128</v>
      </c>
      <c r="S341" s="182">
        <v>0</v>
      </c>
      <c r="T341" s="183">
        <f t="shared" si="143"/>
        <v>0</v>
      </c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R341" s="184" t="s">
        <v>168</v>
      </c>
      <c r="AT341" s="184" t="s">
        <v>164</v>
      </c>
      <c r="AU341" s="184" t="s">
        <v>145</v>
      </c>
      <c r="AY341" s="15" t="s">
        <v>131</v>
      </c>
      <c r="BE341" s="185">
        <f t="shared" si="144"/>
        <v>0</v>
      </c>
      <c r="BF341" s="185">
        <f t="shared" si="145"/>
        <v>0</v>
      </c>
      <c r="BG341" s="185">
        <f t="shared" si="146"/>
        <v>0</v>
      </c>
      <c r="BH341" s="185">
        <f t="shared" si="147"/>
        <v>0</v>
      </c>
      <c r="BI341" s="185">
        <f t="shared" si="148"/>
        <v>0</v>
      </c>
      <c r="BJ341" s="15" t="s">
        <v>130</v>
      </c>
      <c r="BK341" s="185">
        <f t="shared" si="149"/>
        <v>0</v>
      </c>
      <c r="BL341" s="15" t="s">
        <v>144</v>
      </c>
      <c r="BM341" s="184" t="s">
        <v>889</v>
      </c>
    </row>
    <row r="342" spans="1:65" s="2" customFormat="1" ht="21.75" customHeight="1">
      <c r="A342" s="30"/>
      <c r="B342" s="171"/>
      <c r="C342" s="186" t="s">
        <v>269</v>
      </c>
      <c r="D342" s="186" t="s">
        <v>164</v>
      </c>
      <c r="E342" s="187" t="s">
        <v>842</v>
      </c>
      <c r="F342" s="188" t="s">
        <v>843</v>
      </c>
      <c r="G342" s="189" t="s">
        <v>167</v>
      </c>
      <c r="H342" s="190">
        <v>1</v>
      </c>
      <c r="I342" s="191"/>
      <c r="J342" s="192">
        <f t="shared" si="140"/>
        <v>0</v>
      </c>
      <c r="K342" s="193"/>
      <c r="L342" s="194"/>
      <c r="M342" s="195" t="s">
        <v>1</v>
      </c>
      <c r="N342" s="196" t="s">
        <v>46</v>
      </c>
      <c r="O342" s="56"/>
      <c r="P342" s="182">
        <f t="shared" si="141"/>
        <v>0</v>
      </c>
      <c r="Q342" s="182">
        <v>0.03912</v>
      </c>
      <c r="R342" s="182">
        <f t="shared" si="142"/>
        <v>0.03912</v>
      </c>
      <c r="S342" s="182">
        <v>0</v>
      </c>
      <c r="T342" s="183">
        <f t="shared" si="143"/>
        <v>0</v>
      </c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R342" s="184" t="s">
        <v>168</v>
      </c>
      <c r="AT342" s="184" t="s">
        <v>164</v>
      </c>
      <c r="AU342" s="184" t="s">
        <v>145</v>
      </c>
      <c r="AY342" s="15" t="s">
        <v>131</v>
      </c>
      <c r="BE342" s="185">
        <f t="shared" si="144"/>
        <v>0</v>
      </c>
      <c r="BF342" s="185">
        <f t="shared" si="145"/>
        <v>0</v>
      </c>
      <c r="BG342" s="185">
        <f t="shared" si="146"/>
        <v>0</v>
      </c>
      <c r="BH342" s="185">
        <f t="shared" si="147"/>
        <v>0</v>
      </c>
      <c r="BI342" s="185">
        <f t="shared" si="148"/>
        <v>0</v>
      </c>
      <c r="BJ342" s="15" t="s">
        <v>130</v>
      </c>
      <c r="BK342" s="185">
        <f t="shared" si="149"/>
        <v>0</v>
      </c>
      <c r="BL342" s="15" t="s">
        <v>144</v>
      </c>
      <c r="BM342" s="184" t="s">
        <v>890</v>
      </c>
    </row>
    <row r="343" spans="1:65" s="2" customFormat="1" ht="21.75" customHeight="1">
      <c r="A343" s="30"/>
      <c r="B343" s="171"/>
      <c r="C343" s="172" t="s">
        <v>247</v>
      </c>
      <c r="D343" s="172" t="s">
        <v>140</v>
      </c>
      <c r="E343" s="173" t="s">
        <v>617</v>
      </c>
      <c r="F343" s="174" t="s">
        <v>618</v>
      </c>
      <c r="G343" s="175" t="s">
        <v>167</v>
      </c>
      <c r="H343" s="176">
        <v>1</v>
      </c>
      <c r="I343" s="177"/>
      <c r="J343" s="178">
        <f t="shared" si="140"/>
        <v>0</v>
      </c>
      <c r="K343" s="179"/>
      <c r="L343" s="31"/>
      <c r="M343" s="180" t="s">
        <v>1</v>
      </c>
      <c r="N343" s="181" t="s">
        <v>46</v>
      </c>
      <c r="O343" s="56"/>
      <c r="P343" s="182">
        <f t="shared" si="141"/>
        <v>0</v>
      </c>
      <c r="Q343" s="182">
        <v>0</v>
      </c>
      <c r="R343" s="182">
        <f t="shared" si="142"/>
        <v>0</v>
      </c>
      <c r="S343" s="182">
        <v>0</v>
      </c>
      <c r="T343" s="183">
        <f t="shared" si="143"/>
        <v>0</v>
      </c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R343" s="184" t="s">
        <v>144</v>
      </c>
      <c r="AT343" s="184" t="s">
        <v>140</v>
      </c>
      <c r="AU343" s="184" t="s">
        <v>145</v>
      </c>
      <c r="AY343" s="15" t="s">
        <v>131</v>
      </c>
      <c r="BE343" s="185">
        <f t="shared" si="144"/>
        <v>0</v>
      </c>
      <c r="BF343" s="185">
        <f t="shared" si="145"/>
        <v>0</v>
      </c>
      <c r="BG343" s="185">
        <f t="shared" si="146"/>
        <v>0</v>
      </c>
      <c r="BH343" s="185">
        <f t="shared" si="147"/>
        <v>0</v>
      </c>
      <c r="BI343" s="185">
        <f t="shared" si="148"/>
        <v>0</v>
      </c>
      <c r="BJ343" s="15" t="s">
        <v>130</v>
      </c>
      <c r="BK343" s="185">
        <f t="shared" si="149"/>
        <v>0</v>
      </c>
      <c r="BL343" s="15" t="s">
        <v>144</v>
      </c>
      <c r="BM343" s="184" t="s">
        <v>891</v>
      </c>
    </row>
    <row r="344" spans="1:65" s="2" customFormat="1" ht="16.5" customHeight="1">
      <c r="A344" s="30"/>
      <c r="B344" s="171"/>
      <c r="C344" s="186" t="s">
        <v>892</v>
      </c>
      <c r="D344" s="186" t="s">
        <v>164</v>
      </c>
      <c r="E344" s="187" t="s">
        <v>621</v>
      </c>
      <c r="F344" s="188" t="s">
        <v>622</v>
      </c>
      <c r="G344" s="189" t="s">
        <v>167</v>
      </c>
      <c r="H344" s="190">
        <v>1</v>
      </c>
      <c r="I344" s="191"/>
      <c r="J344" s="192">
        <f t="shared" si="140"/>
        <v>0</v>
      </c>
      <c r="K344" s="193"/>
      <c r="L344" s="194"/>
      <c r="M344" s="195" t="s">
        <v>1</v>
      </c>
      <c r="N344" s="196" t="s">
        <v>46</v>
      </c>
      <c r="O344" s="56"/>
      <c r="P344" s="182">
        <f t="shared" si="141"/>
        <v>0</v>
      </c>
      <c r="Q344" s="182">
        <v>0.0327</v>
      </c>
      <c r="R344" s="182">
        <f t="shared" si="142"/>
        <v>0.0327</v>
      </c>
      <c r="S344" s="182">
        <v>0</v>
      </c>
      <c r="T344" s="183">
        <f t="shared" si="143"/>
        <v>0</v>
      </c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R344" s="184" t="s">
        <v>168</v>
      </c>
      <c r="AT344" s="184" t="s">
        <v>164</v>
      </c>
      <c r="AU344" s="184" t="s">
        <v>145</v>
      </c>
      <c r="AY344" s="15" t="s">
        <v>131</v>
      </c>
      <c r="BE344" s="185">
        <f t="shared" si="144"/>
        <v>0</v>
      </c>
      <c r="BF344" s="185">
        <f t="shared" si="145"/>
        <v>0</v>
      </c>
      <c r="BG344" s="185">
        <f t="shared" si="146"/>
        <v>0</v>
      </c>
      <c r="BH344" s="185">
        <f t="shared" si="147"/>
        <v>0</v>
      </c>
      <c r="BI344" s="185">
        <f t="shared" si="148"/>
        <v>0</v>
      </c>
      <c r="BJ344" s="15" t="s">
        <v>130</v>
      </c>
      <c r="BK344" s="185">
        <f t="shared" si="149"/>
        <v>0</v>
      </c>
      <c r="BL344" s="15" t="s">
        <v>144</v>
      </c>
      <c r="BM344" s="184" t="s">
        <v>893</v>
      </c>
    </row>
    <row r="345" spans="1:65" s="2" customFormat="1" ht="21.75" customHeight="1">
      <c r="A345" s="30"/>
      <c r="B345" s="171"/>
      <c r="C345" s="172" t="s">
        <v>253</v>
      </c>
      <c r="D345" s="172" t="s">
        <v>140</v>
      </c>
      <c r="E345" s="173" t="s">
        <v>632</v>
      </c>
      <c r="F345" s="174" t="s">
        <v>633</v>
      </c>
      <c r="G345" s="175" t="s">
        <v>214</v>
      </c>
      <c r="H345" s="176">
        <v>0.254</v>
      </c>
      <c r="I345" s="177"/>
      <c r="J345" s="178">
        <f t="shared" si="140"/>
        <v>0</v>
      </c>
      <c r="K345" s="179"/>
      <c r="L345" s="31"/>
      <c r="M345" s="180" t="s">
        <v>1</v>
      </c>
      <c r="N345" s="181" t="s">
        <v>46</v>
      </c>
      <c r="O345" s="56"/>
      <c r="P345" s="182">
        <f t="shared" si="141"/>
        <v>0</v>
      </c>
      <c r="Q345" s="182">
        <v>0</v>
      </c>
      <c r="R345" s="182">
        <f t="shared" si="142"/>
        <v>0</v>
      </c>
      <c r="S345" s="182">
        <v>0</v>
      </c>
      <c r="T345" s="183">
        <f t="shared" si="143"/>
        <v>0</v>
      </c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R345" s="184" t="s">
        <v>144</v>
      </c>
      <c r="AT345" s="184" t="s">
        <v>140</v>
      </c>
      <c r="AU345" s="184" t="s">
        <v>145</v>
      </c>
      <c r="AY345" s="15" t="s">
        <v>131</v>
      </c>
      <c r="BE345" s="185">
        <f t="shared" si="144"/>
        <v>0</v>
      </c>
      <c r="BF345" s="185">
        <f t="shared" si="145"/>
        <v>0</v>
      </c>
      <c r="BG345" s="185">
        <f t="shared" si="146"/>
        <v>0</v>
      </c>
      <c r="BH345" s="185">
        <f t="shared" si="147"/>
        <v>0</v>
      </c>
      <c r="BI345" s="185">
        <f t="shared" si="148"/>
        <v>0</v>
      </c>
      <c r="BJ345" s="15" t="s">
        <v>130</v>
      </c>
      <c r="BK345" s="185">
        <f t="shared" si="149"/>
        <v>0</v>
      </c>
      <c r="BL345" s="15" t="s">
        <v>144</v>
      </c>
      <c r="BM345" s="184" t="s">
        <v>894</v>
      </c>
    </row>
    <row r="346" spans="2:63" s="13" customFormat="1" ht="20.85" customHeight="1">
      <c r="B346" s="161"/>
      <c r="D346" s="162" t="s">
        <v>77</v>
      </c>
      <c r="E346" s="162" t="s">
        <v>635</v>
      </c>
      <c r="F346" s="162" t="s">
        <v>506</v>
      </c>
      <c r="I346" s="163"/>
      <c r="J346" s="164">
        <f>BK346</f>
        <v>0</v>
      </c>
      <c r="L346" s="161"/>
      <c r="M346" s="165"/>
      <c r="N346" s="166"/>
      <c r="O346" s="166"/>
      <c r="P346" s="167">
        <f>SUM(P347:P350)</f>
        <v>0</v>
      </c>
      <c r="Q346" s="166"/>
      <c r="R346" s="167">
        <f>SUM(R347:R350)</f>
        <v>0.0028799999999999993</v>
      </c>
      <c r="S346" s="166"/>
      <c r="T346" s="168">
        <f>SUM(T347:T350)</f>
        <v>0.025740000000000002</v>
      </c>
      <c r="AR346" s="162" t="s">
        <v>130</v>
      </c>
      <c r="AT346" s="169" t="s">
        <v>77</v>
      </c>
      <c r="AU346" s="169" t="s">
        <v>138</v>
      </c>
      <c r="AY346" s="162" t="s">
        <v>131</v>
      </c>
      <c r="BK346" s="170">
        <f>SUM(BK347:BK350)</f>
        <v>0</v>
      </c>
    </row>
    <row r="347" spans="1:65" s="2" customFormat="1" ht="21.75" customHeight="1">
      <c r="A347" s="30"/>
      <c r="B347" s="171"/>
      <c r="C347" s="172" t="s">
        <v>257</v>
      </c>
      <c r="D347" s="172" t="s">
        <v>140</v>
      </c>
      <c r="E347" s="173" t="s">
        <v>636</v>
      </c>
      <c r="F347" s="174" t="s">
        <v>637</v>
      </c>
      <c r="G347" s="175" t="s">
        <v>638</v>
      </c>
      <c r="H347" s="176">
        <v>1</v>
      </c>
      <c r="I347" s="177"/>
      <c r="J347" s="178">
        <f>ROUND(I347*H347,2)</f>
        <v>0</v>
      </c>
      <c r="K347" s="179"/>
      <c r="L347" s="31"/>
      <c r="M347" s="180" t="s">
        <v>1</v>
      </c>
      <c r="N347" s="181" t="s">
        <v>46</v>
      </c>
      <c r="O347" s="56"/>
      <c r="P347" s="182">
        <f>O347*H347</f>
        <v>0</v>
      </c>
      <c r="Q347" s="182">
        <v>0.00261</v>
      </c>
      <c r="R347" s="182">
        <f>Q347*H347</f>
        <v>0.00261</v>
      </c>
      <c r="S347" s="182">
        <v>0</v>
      </c>
      <c r="T347" s="183">
        <f>S347*H347</f>
        <v>0</v>
      </c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R347" s="184" t="s">
        <v>144</v>
      </c>
      <c r="AT347" s="184" t="s">
        <v>140</v>
      </c>
      <c r="AU347" s="184" t="s">
        <v>145</v>
      </c>
      <c r="AY347" s="15" t="s">
        <v>131</v>
      </c>
      <c r="BE347" s="185">
        <f>IF(N347="základní",J347,0)</f>
        <v>0</v>
      </c>
      <c r="BF347" s="185">
        <f>IF(N347="snížená",J347,0)</f>
        <v>0</v>
      </c>
      <c r="BG347" s="185">
        <f>IF(N347="zákl. přenesená",J347,0)</f>
        <v>0</v>
      </c>
      <c r="BH347" s="185">
        <f>IF(N347="sníž. přenesená",J347,0)</f>
        <v>0</v>
      </c>
      <c r="BI347" s="185">
        <f>IF(N347="nulová",J347,0)</f>
        <v>0</v>
      </c>
      <c r="BJ347" s="15" t="s">
        <v>130</v>
      </c>
      <c r="BK347" s="185">
        <f>ROUND(I347*H347,2)</f>
        <v>0</v>
      </c>
      <c r="BL347" s="15" t="s">
        <v>144</v>
      </c>
      <c r="BM347" s="184" t="s">
        <v>895</v>
      </c>
    </row>
    <row r="348" spans="1:65" s="2" customFormat="1" ht="16.5" customHeight="1">
      <c r="A348" s="30"/>
      <c r="B348" s="171"/>
      <c r="C348" s="172" t="s">
        <v>259</v>
      </c>
      <c r="D348" s="172" t="s">
        <v>140</v>
      </c>
      <c r="E348" s="173" t="s">
        <v>221</v>
      </c>
      <c r="F348" s="174" t="s">
        <v>222</v>
      </c>
      <c r="G348" s="175" t="s">
        <v>155</v>
      </c>
      <c r="H348" s="176">
        <v>1</v>
      </c>
      <c r="I348" s="177"/>
      <c r="J348" s="178">
        <f>ROUND(I348*H348,2)</f>
        <v>0</v>
      </c>
      <c r="K348" s="179"/>
      <c r="L348" s="31"/>
      <c r="M348" s="180" t="s">
        <v>1</v>
      </c>
      <c r="N348" s="181" t="s">
        <v>46</v>
      </c>
      <c r="O348" s="56"/>
      <c r="P348" s="182">
        <f>O348*H348</f>
        <v>0</v>
      </c>
      <c r="Q348" s="182">
        <v>9E-05</v>
      </c>
      <c r="R348" s="182">
        <f>Q348*H348</f>
        <v>9E-05</v>
      </c>
      <c r="S348" s="182">
        <v>0.00858</v>
      </c>
      <c r="T348" s="183">
        <f>S348*H348</f>
        <v>0.00858</v>
      </c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R348" s="184" t="s">
        <v>144</v>
      </c>
      <c r="AT348" s="184" t="s">
        <v>140</v>
      </c>
      <c r="AU348" s="184" t="s">
        <v>145</v>
      </c>
      <c r="AY348" s="15" t="s">
        <v>131</v>
      </c>
      <c r="BE348" s="185">
        <f>IF(N348="základní",J348,0)</f>
        <v>0</v>
      </c>
      <c r="BF348" s="185">
        <f>IF(N348="snížená",J348,0)</f>
        <v>0</v>
      </c>
      <c r="BG348" s="185">
        <f>IF(N348="zákl. přenesená",J348,0)</f>
        <v>0</v>
      </c>
      <c r="BH348" s="185">
        <f>IF(N348="sníž. přenesená",J348,0)</f>
        <v>0</v>
      </c>
      <c r="BI348" s="185">
        <f>IF(N348="nulová",J348,0)</f>
        <v>0</v>
      </c>
      <c r="BJ348" s="15" t="s">
        <v>130</v>
      </c>
      <c r="BK348" s="185">
        <f>ROUND(I348*H348,2)</f>
        <v>0</v>
      </c>
      <c r="BL348" s="15" t="s">
        <v>144</v>
      </c>
      <c r="BM348" s="184" t="s">
        <v>896</v>
      </c>
    </row>
    <row r="349" spans="1:65" s="2" customFormat="1" ht="16.5" customHeight="1">
      <c r="A349" s="30"/>
      <c r="B349" s="171"/>
      <c r="C349" s="172" t="s">
        <v>897</v>
      </c>
      <c r="D349" s="172" t="s">
        <v>140</v>
      </c>
      <c r="E349" s="173" t="s">
        <v>217</v>
      </c>
      <c r="F349" s="174" t="s">
        <v>218</v>
      </c>
      <c r="G349" s="175" t="s">
        <v>155</v>
      </c>
      <c r="H349" s="176">
        <v>1</v>
      </c>
      <c r="I349" s="177"/>
      <c r="J349" s="178">
        <f>ROUND(I349*H349,2)</f>
        <v>0</v>
      </c>
      <c r="K349" s="179"/>
      <c r="L349" s="31"/>
      <c r="M349" s="180" t="s">
        <v>1</v>
      </c>
      <c r="N349" s="181" t="s">
        <v>46</v>
      </c>
      <c r="O349" s="56"/>
      <c r="P349" s="182">
        <f>O349*H349</f>
        <v>0</v>
      </c>
      <c r="Q349" s="182">
        <v>9E-05</v>
      </c>
      <c r="R349" s="182">
        <f>Q349*H349</f>
        <v>9E-05</v>
      </c>
      <c r="S349" s="182">
        <v>0.00858</v>
      </c>
      <c r="T349" s="183">
        <f>S349*H349</f>
        <v>0.00858</v>
      </c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R349" s="184" t="s">
        <v>144</v>
      </c>
      <c r="AT349" s="184" t="s">
        <v>140</v>
      </c>
      <c r="AU349" s="184" t="s">
        <v>145</v>
      </c>
      <c r="AY349" s="15" t="s">
        <v>131</v>
      </c>
      <c r="BE349" s="185">
        <f>IF(N349="základní",J349,0)</f>
        <v>0</v>
      </c>
      <c r="BF349" s="185">
        <f>IF(N349="snížená",J349,0)</f>
        <v>0</v>
      </c>
      <c r="BG349" s="185">
        <f>IF(N349="zákl. přenesená",J349,0)</f>
        <v>0</v>
      </c>
      <c r="BH349" s="185">
        <f>IF(N349="sníž. přenesená",J349,0)</f>
        <v>0</v>
      </c>
      <c r="BI349" s="185">
        <f>IF(N349="nulová",J349,0)</f>
        <v>0</v>
      </c>
      <c r="BJ349" s="15" t="s">
        <v>130</v>
      </c>
      <c r="BK349" s="185">
        <f>ROUND(I349*H349,2)</f>
        <v>0</v>
      </c>
      <c r="BL349" s="15" t="s">
        <v>144</v>
      </c>
      <c r="BM349" s="184" t="s">
        <v>898</v>
      </c>
    </row>
    <row r="350" spans="1:65" s="2" customFormat="1" ht="16.5" customHeight="1">
      <c r="A350" s="30"/>
      <c r="B350" s="171"/>
      <c r="C350" s="172" t="s">
        <v>899</v>
      </c>
      <c r="D350" s="172" t="s">
        <v>140</v>
      </c>
      <c r="E350" s="173" t="s">
        <v>645</v>
      </c>
      <c r="F350" s="174" t="s">
        <v>646</v>
      </c>
      <c r="G350" s="175" t="s">
        <v>155</v>
      </c>
      <c r="H350" s="176">
        <v>1</v>
      </c>
      <c r="I350" s="177"/>
      <c r="J350" s="178">
        <f>ROUND(I350*H350,2)</f>
        <v>0</v>
      </c>
      <c r="K350" s="179"/>
      <c r="L350" s="31"/>
      <c r="M350" s="180" t="s">
        <v>1</v>
      </c>
      <c r="N350" s="181" t="s">
        <v>46</v>
      </c>
      <c r="O350" s="56"/>
      <c r="P350" s="182">
        <f>O350*H350</f>
        <v>0</v>
      </c>
      <c r="Q350" s="182">
        <v>9E-05</v>
      </c>
      <c r="R350" s="182">
        <f>Q350*H350</f>
        <v>9E-05</v>
      </c>
      <c r="S350" s="182">
        <v>0.00858</v>
      </c>
      <c r="T350" s="183">
        <f>S350*H350</f>
        <v>0.00858</v>
      </c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R350" s="184" t="s">
        <v>144</v>
      </c>
      <c r="AT350" s="184" t="s">
        <v>140</v>
      </c>
      <c r="AU350" s="184" t="s">
        <v>145</v>
      </c>
      <c r="AY350" s="15" t="s">
        <v>131</v>
      </c>
      <c r="BE350" s="185">
        <f>IF(N350="základní",J350,0)</f>
        <v>0</v>
      </c>
      <c r="BF350" s="185">
        <f>IF(N350="snížená",J350,0)</f>
        <v>0</v>
      </c>
      <c r="BG350" s="185">
        <f>IF(N350="zákl. přenesená",J350,0)</f>
        <v>0</v>
      </c>
      <c r="BH350" s="185">
        <f>IF(N350="sníž. přenesená",J350,0)</f>
        <v>0</v>
      </c>
      <c r="BI350" s="185">
        <f>IF(N350="nulová",J350,0)</f>
        <v>0</v>
      </c>
      <c r="BJ350" s="15" t="s">
        <v>130</v>
      </c>
      <c r="BK350" s="185">
        <f>ROUND(I350*H350,2)</f>
        <v>0</v>
      </c>
      <c r="BL350" s="15" t="s">
        <v>144</v>
      </c>
      <c r="BM350" s="184" t="s">
        <v>900</v>
      </c>
    </row>
    <row r="351" spans="2:63" s="12" customFormat="1" ht="22.9" customHeight="1">
      <c r="B351" s="149"/>
      <c r="D351" s="150" t="s">
        <v>77</v>
      </c>
      <c r="E351" s="159" t="s">
        <v>505</v>
      </c>
      <c r="F351" s="159" t="s">
        <v>506</v>
      </c>
      <c r="I351" s="152"/>
      <c r="J351" s="160">
        <f>BK351</f>
        <v>0</v>
      </c>
      <c r="L351" s="149"/>
      <c r="M351" s="153"/>
      <c r="N351" s="154"/>
      <c r="O351" s="154"/>
      <c r="P351" s="155">
        <f>P352</f>
        <v>0</v>
      </c>
      <c r="Q351" s="154"/>
      <c r="R351" s="155">
        <f>R352</f>
        <v>9E-05</v>
      </c>
      <c r="S351" s="154"/>
      <c r="T351" s="156">
        <f>T352</f>
        <v>0.00858</v>
      </c>
      <c r="AR351" s="150" t="s">
        <v>145</v>
      </c>
      <c r="AT351" s="157" t="s">
        <v>77</v>
      </c>
      <c r="AU351" s="157" t="s">
        <v>21</v>
      </c>
      <c r="AY351" s="150" t="s">
        <v>131</v>
      </c>
      <c r="BK351" s="158">
        <f>BK352</f>
        <v>0</v>
      </c>
    </row>
    <row r="352" spans="1:65" s="2" customFormat="1" ht="16.5" customHeight="1">
      <c r="A352" s="30"/>
      <c r="B352" s="171"/>
      <c r="C352" s="172" t="s">
        <v>901</v>
      </c>
      <c r="D352" s="172" t="s">
        <v>140</v>
      </c>
      <c r="E352" s="173" t="s">
        <v>508</v>
      </c>
      <c r="F352" s="174" t="s">
        <v>509</v>
      </c>
      <c r="G352" s="175" t="s">
        <v>155</v>
      </c>
      <c r="H352" s="176">
        <v>1</v>
      </c>
      <c r="I352" s="177"/>
      <c r="J352" s="178">
        <f>ROUND(I352*H352,2)</f>
        <v>0</v>
      </c>
      <c r="K352" s="179"/>
      <c r="L352" s="31"/>
      <c r="M352" s="180" t="s">
        <v>1</v>
      </c>
      <c r="N352" s="181" t="s">
        <v>46</v>
      </c>
      <c r="O352" s="56"/>
      <c r="P352" s="182">
        <f>O352*H352</f>
        <v>0</v>
      </c>
      <c r="Q352" s="182">
        <v>9E-05</v>
      </c>
      <c r="R352" s="182">
        <f>Q352*H352</f>
        <v>9E-05</v>
      </c>
      <c r="S352" s="182">
        <v>0.00858</v>
      </c>
      <c r="T352" s="183">
        <f>S352*H352</f>
        <v>0.00858</v>
      </c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R352" s="184" t="s">
        <v>144</v>
      </c>
      <c r="AT352" s="184" t="s">
        <v>140</v>
      </c>
      <c r="AU352" s="184" t="s">
        <v>130</v>
      </c>
      <c r="AY352" s="15" t="s">
        <v>131</v>
      </c>
      <c r="BE352" s="185">
        <f>IF(N352="základní",J352,0)</f>
        <v>0</v>
      </c>
      <c r="BF352" s="185">
        <f>IF(N352="snížená",J352,0)</f>
        <v>0</v>
      </c>
      <c r="BG352" s="185">
        <f>IF(N352="zákl. přenesená",J352,0)</f>
        <v>0</v>
      </c>
      <c r="BH352" s="185">
        <f>IF(N352="sníž. přenesená",J352,0)</f>
        <v>0</v>
      </c>
      <c r="BI352" s="185">
        <f>IF(N352="nulová",J352,0)</f>
        <v>0</v>
      </c>
      <c r="BJ352" s="15" t="s">
        <v>130</v>
      </c>
      <c r="BK352" s="185">
        <f>ROUND(I352*H352,2)</f>
        <v>0</v>
      </c>
      <c r="BL352" s="15" t="s">
        <v>144</v>
      </c>
      <c r="BM352" s="184" t="s">
        <v>902</v>
      </c>
    </row>
    <row r="353" spans="1:63" s="2" customFormat="1" ht="49.9" customHeight="1">
      <c r="A353" s="30"/>
      <c r="B353" s="31"/>
      <c r="C353" s="30"/>
      <c r="D353" s="30"/>
      <c r="E353" s="151" t="s">
        <v>511</v>
      </c>
      <c r="F353" s="151" t="s">
        <v>512</v>
      </c>
      <c r="G353" s="30"/>
      <c r="H353" s="30"/>
      <c r="I353" s="94"/>
      <c r="J353" s="136">
        <f aca="true" t="shared" si="150" ref="J353:J358">BK353</f>
        <v>0</v>
      </c>
      <c r="K353" s="30"/>
      <c r="L353" s="31"/>
      <c r="M353" s="197"/>
      <c r="N353" s="198"/>
      <c r="O353" s="56"/>
      <c r="P353" s="56"/>
      <c r="Q353" s="56"/>
      <c r="R353" s="56"/>
      <c r="S353" s="56"/>
      <c r="T353" s="57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T353" s="15" t="s">
        <v>77</v>
      </c>
      <c r="AU353" s="15" t="s">
        <v>78</v>
      </c>
      <c r="AY353" s="15" t="s">
        <v>513</v>
      </c>
      <c r="BK353" s="185">
        <f>SUM(BK354:BK358)</f>
        <v>0</v>
      </c>
    </row>
    <row r="354" spans="1:63" s="2" customFormat="1" ht="16.35" customHeight="1">
      <c r="A354" s="30"/>
      <c r="B354" s="31"/>
      <c r="C354" s="199" t="s">
        <v>1</v>
      </c>
      <c r="D354" s="199" t="s">
        <v>140</v>
      </c>
      <c r="E354" s="200" t="s">
        <v>1</v>
      </c>
      <c r="F354" s="201" t="s">
        <v>1</v>
      </c>
      <c r="G354" s="202" t="s">
        <v>1</v>
      </c>
      <c r="H354" s="203"/>
      <c r="I354" s="204"/>
      <c r="J354" s="205">
        <f t="shared" si="150"/>
        <v>0</v>
      </c>
      <c r="K354" s="206"/>
      <c r="L354" s="31"/>
      <c r="M354" s="207" t="s">
        <v>1</v>
      </c>
      <c r="N354" s="208" t="s">
        <v>46</v>
      </c>
      <c r="O354" s="56"/>
      <c r="P354" s="56"/>
      <c r="Q354" s="56"/>
      <c r="R354" s="56"/>
      <c r="S354" s="56"/>
      <c r="T354" s="57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T354" s="15" t="s">
        <v>513</v>
      </c>
      <c r="AU354" s="15" t="s">
        <v>21</v>
      </c>
      <c r="AY354" s="15" t="s">
        <v>513</v>
      </c>
      <c r="BE354" s="185">
        <f>IF(N354="základní",J354,0)</f>
        <v>0</v>
      </c>
      <c r="BF354" s="185">
        <f>IF(N354="snížená",J354,0)</f>
        <v>0</v>
      </c>
      <c r="BG354" s="185">
        <f>IF(N354="zákl. přenesená",J354,0)</f>
        <v>0</v>
      </c>
      <c r="BH354" s="185">
        <f>IF(N354="sníž. přenesená",J354,0)</f>
        <v>0</v>
      </c>
      <c r="BI354" s="185">
        <f>IF(N354="nulová",J354,0)</f>
        <v>0</v>
      </c>
      <c r="BJ354" s="15" t="s">
        <v>130</v>
      </c>
      <c r="BK354" s="185">
        <f>I354*H354</f>
        <v>0</v>
      </c>
    </row>
    <row r="355" spans="1:63" s="2" customFormat="1" ht="16.35" customHeight="1">
      <c r="A355" s="30"/>
      <c r="B355" s="31"/>
      <c r="C355" s="199" t="s">
        <v>1</v>
      </c>
      <c r="D355" s="199" t="s">
        <v>140</v>
      </c>
      <c r="E355" s="200" t="s">
        <v>1</v>
      </c>
      <c r="F355" s="201" t="s">
        <v>1</v>
      </c>
      <c r="G355" s="202" t="s">
        <v>1</v>
      </c>
      <c r="H355" s="203"/>
      <c r="I355" s="204"/>
      <c r="J355" s="205">
        <f t="shared" si="150"/>
        <v>0</v>
      </c>
      <c r="K355" s="206"/>
      <c r="L355" s="31"/>
      <c r="M355" s="207" t="s">
        <v>1</v>
      </c>
      <c r="N355" s="208" t="s">
        <v>46</v>
      </c>
      <c r="O355" s="56"/>
      <c r="P355" s="56"/>
      <c r="Q355" s="56"/>
      <c r="R355" s="56"/>
      <c r="S355" s="56"/>
      <c r="T355" s="57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T355" s="15" t="s">
        <v>513</v>
      </c>
      <c r="AU355" s="15" t="s">
        <v>21</v>
      </c>
      <c r="AY355" s="15" t="s">
        <v>513</v>
      </c>
      <c r="BE355" s="185">
        <f>IF(N355="základní",J355,0)</f>
        <v>0</v>
      </c>
      <c r="BF355" s="185">
        <f>IF(N355="snížená",J355,0)</f>
        <v>0</v>
      </c>
      <c r="BG355" s="185">
        <f>IF(N355="zákl. přenesená",J355,0)</f>
        <v>0</v>
      </c>
      <c r="BH355" s="185">
        <f>IF(N355="sníž. přenesená",J355,0)</f>
        <v>0</v>
      </c>
      <c r="BI355" s="185">
        <f>IF(N355="nulová",J355,0)</f>
        <v>0</v>
      </c>
      <c r="BJ355" s="15" t="s">
        <v>130</v>
      </c>
      <c r="BK355" s="185">
        <f>I355*H355</f>
        <v>0</v>
      </c>
    </row>
    <row r="356" spans="1:63" s="2" customFormat="1" ht="16.35" customHeight="1">
      <c r="A356" s="30"/>
      <c r="B356" s="31"/>
      <c r="C356" s="199" t="s">
        <v>1</v>
      </c>
      <c r="D356" s="199" t="s">
        <v>140</v>
      </c>
      <c r="E356" s="200" t="s">
        <v>1</v>
      </c>
      <c r="F356" s="201" t="s">
        <v>1</v>
      </c>
      <c r="G356" s="202" t="s">
        <v>1</v>
      </c>
      <c r="H356" s="203"/>
      <c r="I356" s="204"/>
      <c r="J356" s="205">
        <f t="shared" si="150"/>
        <v>0</v>
      </c>
      <c r="K356" s="206"/>
      <c r="L356" s="31"/>
      <c r="M356" s="207" t="s">
        <v>1</v>
      </c>
      <c r="N356" s="208" t="s">
        <v>46</v>
      </c>
      <c r="O356" s="56"/>
      <c r="P356" s="56"/>
      <c r="Q356" s="56"/>
      <c r="R356" s="56"/>
      <c r="S356" s="56"/>
      <c r="T356" s="57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T356" s="15" t="s">
        <v>513</v>
      </c>
      <c r="AU356" s="15" t="s">
        <v>21</v>
      </c>
      <c r="AY356" s="15" t="s">
        <v>513</v>
      </c>
      <c r="BE356" s="185">
        <f>IF(N356="základní",J356,0)</f>
        <v>0</v>
      </c>
      <c r="BF356" s="185">
        <f>IF(N356="snížená",J356,0)</f>
        <v>0</v>
      </c>
      <c r="BG356" s="185">
        <f>IF(N356="zákl. přenesená",J356,0)</f>
        <v>0</v>
      </c>
      <c r="BH356" s="185">
        <f>IF(N356="sníž. přenesená",J356,0)</f>
        <v>0</v>
      </c>
      <c r="BI356" s="185">
        <f>IF(N356="nulová",J356,0)</f>
        <v>0</v>
      </c>
      <c r="BJ356" s="15" t="s">
        <v>130</v>
      </c>
      <c r="BK356" s="185">
        <f>I356*H356</f>
        <v>0</v>
      </c>
    </row>
    <row r="357" spans="1:63" s="2" customFormat="1" ht="16.35" customHeight="1">
      <c r="A357" s="30"/>
      <c r="B357" s="31"/>
      <c r="C357" s="199" t="s">
        <v>1</v>
      </c>
      <c r="D357" s="199" t="s">
        <v>140</v>
      </c>
      <c r="E357" s="200" t="s">
        <v>1</v>
      </c>
      <c r="F357" s="201" t="s">
        <v>1</v>
      </c>
      <c r="G357" s="202" t="s">
        <v>1</v>
      </c>
      <c r="H357" s="203"/>
      <c r="I357" s="204"/>
      <c r="J357" s="205">
        <f t="shared" si="150"/>
        <v>0</v>
      </c>
      <c r="K357" s="206"/>
      <c r="L357" s="31"/>
      <c r="M357" s="207" t="s">
        <v>1</v>
      </c>
      <c r="N357" s="208" t="s">
        <v>46</v>
      </c>
      <c r="O357" s="56"/>
      <c r="P357" s="56"/>
      <c r="Q357" s="56"/>
      <c r="R357" s="56"/>
      <c r="S357" s="56"/>
      <c r="T357" s="57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T357" s="15" t="s">
        <v>513</v>
      </c>
      <c r="AU357" s="15" t="s">
        <v>21</v>
      </c>
      <c r="AY357" s="15" t="s">
        <v>513</v>
      </c>
      <c r="BE357" s="185">
        <f>IF(N357="základní",J357,0)</f>
        <v>0</v>
      </c>
      <c r="BF357" s="185">
        <f>IF(N357="snížená",J357,0)</f>
        <v>0</v>
      </c>
      <c r="BG357" s="185">
        <f>IF(N357="zákl. přenesená",J357,0)</f>
        <v>0</v>
      </c>
      <c r="BH357" s="185">
        <f>IF(N357="sníž. přenesená",J357,0)</f>
        <v>0</v>
      </c>
      <c r="BI357" s="185">
        <f>IF(N357="nulová",J357,0)</f>
        <v>0</v>
      </c>
      <c r="BJ357" s="15" t="s">
        <v>130</v>
      </c>
      <c r="BK357" s="185">
        <f>I357*H357</f>
        <v>0</v>
      </c>
    </row>
    <row r="358" spans="1:63" s="2" customFormat="1" ht="16.35" customHeight="1">
      <c r="A358" s="30"/>
      <c r="B358" s="31"/>
      <c r="C358" s="199" t="s">
        <v>1</v>
      </c>
      <c r="D358" s="199" t="s">
        <v>140</v>
      </c>
      <c r="E358" s="200" t="s">
        <v>1</v>
      </c>
      <c r="F358" s="201" t="s">
        <v>1</v>
      </c>
      <c r="G358" s="202" t="s">
        <v>1</v>
      </c>
      <c r="H358" s="203"/>
      <c r="I358" s="204"/>
      <c r="J358" s="205">
        <f t="shared" si="150"/>
        <v>0</v>
      </c>
      <c r="K358" s="206"/>
      <c r="L358" s="31"/>
      <c r="M358" s="207" t="s">
        <v>1</v>
      </c>
      <c r="N358" s="208" t="s">
        <v>46</v>
      </c>
      <c r="O358" s="209"/>
      <c r="P358" s="209"/>
      <c r="Q358" s="209"/>
      <c r="R358" s="209"/>
      <c r="S358" s="209"/>
      <c r="T358" s="21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T358" s="15" t="s">
        <v>513</v>
      </c>
      <c r="AU358" s="15" t="s">
        <v>21</v>
      </c>
      <c r="AY358" s="15" t="s">
        <v>513</v>
      </c>
      <c r="BE358" s="185">
        <f>IF(N358="základní",J358,0)</f>
        <v>0</v>
      </c>
      <c r="BF358" s="185">
        <f>IF(N358="snížená",J358,0)</f>
        <v>0</v>
      </c>
      <c r="BG358" s="185">
        <f>IF(N358="zákl. přenesená",J358,0)</f>
        <v>0</v>
      </c>
      <c r="BH358" s="185">
        <f>IF(N358="sníž. přenesená",J358,0)</f>
        <v>0</v>
      </c>
      <c r="BI358" s="185">
        <f>IF(N358="nulová",J358,0)</f>
        <v>0</v>
      </c>
      <c r="BJ358" s="15" t="s">
        <v>130</v>
      </c>
      <c r="BK358" s="185">
        <f>I358*H358</f>
        <v>0</v>
      </c>
    </row>
    <row r="359" spans="1:31" s="2" customFormat="1" ht="6.95" customHeight="1">
      <c r="A359" s="30"/>
      <c r="B359" s="45"/>
      <c r="C359" s="46"/>
      <c r="D359" s="46"/>
      <c r="E359" s="46"/>
      <c r="F359" s="46"/>
      <c r="G359" s="46"/>
      <c r="H359" s="46"/>
      <c r="I359" s="118"/>
      <c r="J359" s="46"/>
      <c r="K359" s="46"/>
      <c r="L359" s="31"/>
      <c r="M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</row>
    <row r="364" spans="1:10" ht="12">
      <c r="A364" s="218"/>
      <c r="B364" s="218"/>
      <c r="C364" s="212"/>
      <c r="D364" s="212"/>
      <c r="E364" s="212"/>
      <c r="F364" s="212"/>
      <c r="G364" s="212"/>
      <c r="H364" s="212"/>
      <c r="J364" s="212"/>
    </row>
    <row r="365" spans="1:10" ht="12.75">
      <c r="A365" s="218"/>
      <c r="B365" s="56"/>
      <c r="C365" s="213"/>
      <c r="D365" s="41" t="s">
        <v>909</v>
      </c>
      <c r="E365" s="44"/>
      <c r="F365" s="44"/>
      <c r="G365" s="41" t="s">
        <v>908</v>
      </c>
      <c r="H365" s="44"/>
      <c r="I365" s="117"/>
      <c r="J365" s="44"/>
    </row>
    <row r="366" spans="1:10" ht="12.75">
      <c r="A366" s="218"/>
      <c r="B366" s="218"/>
      <c r="C366" s="212"/>
      <c r="D366" s="216" t="s">
        <v>905</v>
      </c>
      <c r="E366" s="212"/>
      <c r="F366" s="212"/>
      <c r="G366" s="212"/>
      <c r="H366" s="212"/>
      <c r="J366" s="212"/>
    </row>
    <row r="367" spans="1:10" ht="12.75">
      <c r="A367" s="218"/>
      <c r="B367" s="218"/>
      <c r="C367" s="212"/>
      <c r="D367" s="216" t="s">
        <v>906</v>
      </c>
      <c r="E367" s="212"/>
      <c r="F367" s="212"/>
      <c r="G367" s="212"/>
      <c r="H367" s="212"/>
      <c r="J367" s="212"/>
    </row>
    <row r="368" spans="1:10" ht="12.75">
      <c r="A368" s="218"/>
      <c r="B368" s="218"/>
      <c r="C368" s="212"/>
      <c r="D368" s="216" t="s">
        <v>907</v>
      </c>
      <c r="E368" s="212"/>
      <c r="F368" s="212"/>
      <c r="G368" s="212"/>
      <c r="H368" s="212"/>
      <c r="J368" s="212"/>
    </row>
    <row r="369" spans="1:10" ht="12">
      <c r="A369" s="218"/>
      <c r="B369" s="218"/>
      <c r="C369" s="212"/>
      <c r="D369" s="212"/>
      <c r="E369" s="212"/>
      <c r="F369" s="212"/>
      <c r="G369" s="212"/>
      <c r="H369" s="212"/>
      <c r="J369" s="212"/>
    </row>
    <row r="370" spans="1:10" ht="12">
      <c r="A370" s="218"/>
      <c r="B370" s="218"/>
      <c r="C370" s="212"/>
      <c r="D370" s="212"/>
      <c r="E370" s="212"/>
      <c r="F370" s="212"/>
      <c r="G370" s="212"/>
      <c r="H370" s="212"/>
      <c r="J370" s="212"/>
    </row>
    <row r="371" spans="1:10" ht="12">
      <c r="A371" s="218"/>
      <c r="B371" s="218"/>
      <c r="C371" s="212"/>
      <c r="D371" s="212"/>
      <c r="E371" s="212"/>
      <c r="F371" s="212"/>
      <c r="G371" s="212"/>
      <c r="H371" s="212"/>
      <c r="J371" s="212"/>
    </row>
  </sheetData>
  <autoFilter ref="C152:K358"/>
  <mergeCells count="9">
    <mergeCell ref="E87:H87"/>
    <mergeCell ref="E143:H143"/>
    <mergeCell ref="E145:H145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y jsou hodnoty K, M." sqref="D354:D359">
      <formula1>"K, M"</formula1>
    </dataValidation>
    <dataValidation type="list" allowBlank="1" showInputMessage="1" showErrorMessage="1" error="Povoleny jsou hodnoty základní, snížená, zákl. přenesená, sníž. přenesená, nulová." sqref="N354:N359">
      <formula1>"základní, snížená, zákl. přenesená, sníž. přenesená, nulová"</formula1>
    </dataValidation>
  </dataValidation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PC</dc:creator>
  <cp:keywords/>
  <dc:description/>
  <cp:lastModifiedBy>Šustr Jiří</cp:lastModifiedBy>
  <dcterms:created xsi:type="dcterms:W3CDTF">2020-08-24T16:55:20Z</dcterms:created>
  <dcterms:modified xsi:type="dcterms:W3CDTF">2020-09-08T10:35:58Z</dcterms:modified>
  <cp:category/>
  <cp:version/>
  <cp:contentType/>
  <cp:contentStatus/>
</cp:coreProperties>
</file>