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01"/>
  <workbookPr/>
  <workbookProtection workbookAlgorithmName="SHA-512" workbookHashValue="wUlrfMQMOWfU6nr4LGNuIm8PL+DNdyIgb6PsbC/o45ztIdt1Letgc/NvxG0qBT+wo1I9cKZUdMcB3dKZJ808Pw==" workbookSpinCount="100000" workbookSaltValue="2Ec2XuNlQZA88CNPHleO2w==" lockStructure="1"/>
  <bookViews>
    <workbookView xWindow="65416" yWindow="65416" windowWidth="29040" windowHeight="15840" activeTab="1"/>
  </bookViews>
  <sheets>
    <sheet name="Rekapitulace stavby" sheetId="1" r:id="rId1"/>
    <sheet name="SO 01 - Vodovodní a kanal..." sheetId="2" r:id="rId2"/>
  </sheets>
  <definedNames>
    <definedName name="_xlnm._FilterDatabase" localSheetId="1" hidden="1">'SO 01 - Vodovodní a kanal...'!$C$137:$K$1175</definedName>
    <definedName name="_xlnm.Print_Area" localSheetId="0">'Rekapitulace stavby'!$D$4:$AO$76,'Rekapitulace stavby'!$C$82:$AQ$99</definedName>
    <definedName name="_xlnm.Print_Area" localSheetId="1">'SO 01 - Vodovodní a kanal...'!$C$4:$J$76,'SO 01 - Vodovodní a kanal...'!$C$82:$J$119,'SO 01 - Vodovodní a kanal...'!$C$125:$K$1175</definedName>
    <definedName name="_xlnm.Print_Titles" localSheetId="0">'Rekapitulace stavby'!$92:$92</definedName>
    <definedName name="_xlnm.Print_Titles" localSheetId="1">'SO 01 - Vodovodní a kanal...'!$137:$137</definedName>
  </definedNames>
  <calcPr calcId="181029"/>
  <extLst/>
</workbook>
</file>

<file path=xl/sharedStrings.xml><?xml version="1.0" encoding="utf-8"?>
<sst xmlns="http://schemas.openxmlformats.org/spreadsheetml/2006/main" count="10788" uniqueCount="745">
  <si>
    <t>Export Komplet</t>
  </si>
  <si>
    <t/>
  </si>
  <si>
    <t>2.0</t>
  </si>
  <si>
    <t>False</t>
  </si>
  <si>
    <t>{10bd70bf-1ee7-4703-bc61-2689059dd856}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</si>
  <si>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</si>
  <si>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</si>
  <si>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</si>
  <si>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</si>
  <si>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</si>
  <si>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</si>
  <si>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</si>
  <si>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</si>
  <si>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20190602</t>
  </si>
  <si>
    <t>Stavba:</t>
  </si>
  <si>
    <t>Vodovodní a kanalizační přípojky pro objekt 1388 v ul. K Raškovci</t>
  </si>
  <si>
    <t>KSO:</t>
  </si>
  <si>
    <t>CC-CZ:</t>
  </si>
  <si>
    <t>Místo:</t>
  </si>
  <si>
    <t>ul. K Raškovci</t>
  </si>
  <si>
    <t>Datum:</t>
  </si>
  <si>
    <t>15. 6. 2019</t>
  </si>
  <si>
    <t>Zadavatel:</t>
  </si>
  <si>
    <t>IČ:</t>
  </si>
  <si>
    <t>Město Kolín</t>
  </si>
  <si>
    <t>DIČ:</t>
  </si>
  <si>
    <t>Zhotovitel:</t>
  </si>
  <si>
    <t>REINVEST spol. s r.o.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</si>
  <si>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</si>
  <si>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</si>
  <si>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</si>
  <si>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</si>
  <si>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</si>
  <si>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</si>
  <si>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</si>
  <si>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</si>
  <si>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</si>
  <si>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</si>
  <si>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</si>
  <si>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</si>
  <si>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</si>
  <si>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</si>
  <si>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</si>
  <si>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</si>
  <si>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</si>
  <si>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</si>
  <si>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</si>
  <si>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</si>
  <si>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</si>
  <si>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</si>
  <si>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</si>
  <si>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</si>
  <si>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</si>
  <si>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</si>
  <si>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</si>
  <si>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</si>
  <si>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</si>
  <si>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</si>
  <si>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</si>
  <si>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</si>
  <si>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</si>
  <si>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</si>
  <si>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</si>
  <si>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</si>
  <si>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</si>
  <si>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</si>
  <si>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</si>
  <si>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</si>
  <si>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</si>
  <si>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</si>
  <si>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</si>
  <si>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</si>
  <si>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</si>
  <si>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</si>
  <si>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</si>
  <si>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</si>
  <si>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</si>
  <si>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</si>
  <si>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</si>
  <si>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</si>
  <si>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Vodovodní a kanalizační přípojka</t>
  </si>
  <si>
    <t>STA</t>
  </si>
  <si>
    <t>1</t>
  </si>
  <si>
    <t>{a4d83e6f-65a5-45fc-81c4-af004a96c534}</t>
  </si>
  <si>
    <t>2</t>
  </si>
  <si>
    <t>2) Ostatní náklady ze souhrnného listu</t>
  </si>
  <si>
    <t>Procent. zadání
[% nákladů rozpočtu]</t>
  </si>
  <si>
    <t>Zařazení nákladů</t>
  </si>
  <si>
    <t>Celkové náklady za stavbu 1) + 2)</t>
  </si>
  <si>
    <t>KRYCÍ LIST SOUPISU PRACÍ</t>
  </si>
  <si>
    <t>Objekt:</t>
  </si>
  <si>
    <t>SO 01 - Vodovodní a kanalizační přípojka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</si>
  <si>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</si>
  <si>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</si>
  <si>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</si>
  <si>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</si>
  <si>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</si>
  <si>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</si>
  <si>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</si>
  <si>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</si>
  <si>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</si>
  <si>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</si>
  <si>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</si>
  <si>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</si>
  <si>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</si>
  <si>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</si>
  <si>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</si>
  <si>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</si>
  <si>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</si>
  <si>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</si>
  <si>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</si>
  <si>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>M - Práce a dodávky M</t>
  </si>
  <si>
    <t xml:space="preserve">    23-M - Montáže potrubí</t>
  </si>
  <si>
    <t>OST - Ostatní</t>
  </si>
  <si>
    <t>VRN - Vedlejší rozpočtové náklady</t>
  </si>
  <si>
    <t xml:space="preserve">    VRN1 - Průzkumné, geodetické a projektové práce</t>
  </si>
  <si>
    <t xml:space="preserve">    VRN4 - Inženýrská činnost</t>
  </si>
  <si>
    <t>2)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</si>
  <si>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</si>
  <si>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</si>
  <si>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</si>
  <si>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</si>
  <si>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</si>
  <si>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</si>
  <si>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</si>
  <si>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</si>
  <si>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</si>
  <si>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</si>
  <si>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</si>
  <si>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</si>
  <si>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</si>
  <si>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</si>
  <si>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</si>
  <si>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</si>
  <si>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</si>
  <si>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</si>
  <si>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113106123</t>
  </si>
  <si>
    <t>Rozebrání dlažeb ze zámkových dlaždic komunikací pro pěší ručně</t>
  </si>
  <si>
    <t>m2</t>
  </si>
  <si>
    <t>4</t>
  </si>
  <si>
    <t>1275407707</t>
  </si>
  <si>
    <t>VV</t>
  </si>
  <si>
    <t>"DPS Vodovodní a kanalizační přípojka pro objekt 1388 v ul. K Raškovci, Kolín</t>
  </si>
  <si>
    <t>"kanalizační přípojka</t>
  </si>
  <si>
    <t>"výkop pro montáž potrubí PP DN200</t>
  </si>
  <si>
    <t>"výkop v zpevněné ploše chodník skladba tl. 0,21m</t>
  </si>
  <si>
    <t>"rozměry: š. 1,10m, hl. 2,00m, dl. 9,50m</t>
  </si>
  <si>
    <t>1,10*9,50</t>
  </si>
  <si>
    <t>Mezisoučet</t>
  </si>
  <si>
    <t>3</t>
  </si>
  <si>
    <t>"vodovodní přípojka</t>
  </si>
  <si>
    <t>"výkop pro montáž potrubí PE SDR11 d40x3,7</t>
  </si>
  <si>
    <t>"rozměry: š. 1,00m, hl. 1,75m, dl. 41,40m</t>
  </si>
  <si>
    <t>1,00*41,40</t>
  </si>
  <si>
    <t>"rozšíření výkopu v místě stavby šachtyVŠ</t>
  </si>
  <si>
    <t>1,50*2,50</t>
  </si>
  <si>
    <t>Součet</t>
  </si>
  <si>
    <t>113107011</t>
  </si>
  <si>
    <t>Odstranění podkladu z kameniva těženého tl 100 mm při překopech ručně</t>
  </si>
  <si>
    <t>520787331</t>
  </si>
  <si>
    <t>113107030</t>
  </si>
  <si>
    <t>Odstranění podkladu z betonu prostého tl 100 mm při překopech ručně</t>
  </si>
  <si>
    <t>-1670845338</t>
  </si>
  <si>
    <t xml:space="preserve">jáma pro napojení nové přípojky vodovodu a kanalizace </t>
  </si>
  <si>
    <t>2,75*2,5</t>
  </si>
  <si>
    <t>jáma pro odpojení vodovodní přípojky</t>
  </si>
  <si>
    <t>2,75*1,5</t>
  </si>
  <si>
    <t>113107042</t>
  </si>
  <si>
    <t>Odstranění podkladu živičných tl 100 mm při překopech ručně</t>
  </si>
  <si>
    <t>-1511076815</t>
  </si>
  <si>
    <t>5</t>
  </si>
  <si>
    <t>113107111</t>
  </si>
  <si>
    <t>Odstranění podkladu z kameniva těženého tl 100 mm ručně</t>
  </si>
  <si>
    <t>61801365</t>
  </si>
  <si>
    <t>"výkop v zpevněné ploše chodník skladba tl. 0,21m, pískové lože dlažby</t>
  </si>
  <si>
    <t>"rozšíření výkopu v místě stavby šachty VŠ</t>
  </si>
  <si>
    <t>6</t>
  </si>
  <si>
    <t>113107122</t>
  </si>
  <si>
    <t>Odstranění podkladu z kameniva drceného tl 200 mm ručně</t>
  </si>
  <si>
    <t>786722320</t>
  </si>
  <si>
    <t>"výkop v zpevněné ploše chodník skladba tl. 0,21m, podkladní štěrkodrť</t>
  </si>
  <si>
    <t>7</t>
  </si>
  <si>
    <t>113201112</t>
  </si>
  <si>
    <t>Vytrhání obrub silničních ležatých</t>
  </si>
  <si>
    <t>m</t>
  </si>
  <si>
    <t>1961867830</t>
  </si>
  <si>
    <t>8</t>
  </si>
  <si>
    <t>130001101</t>
  </si>
  <si>
    <t xml:space="preserve">Příplatek za ztížení vykopávky v blízkosti podzemního vedení </t>
  </si>
  <si>
    <t>m3</t>
  </si>
  <si>
    <t>-210281859</t>
  </si>
  <si>
    <t>9</t>
  </si>
  <si>
    <t>132201202</t>
  </si>
  <si>
    <t>Hloubení rýh š do 2000 mm v hornině tř. 3 objemu do 1000 m3</t>
  </si>
  <si>
    <t>1062532195</t>
  </si>
  <si>
    <t>1,10*9,50*(2,00-0,21)</t>
  </si>
  <si>
    <t>1,00*41,40*(1,75-0,21)</t>
  </si>
  <si>
    <t>1,50*2,50*(1,70-0,21)</t>
  </si>
  <si>
    <t>10</t>
  </si>
  <si>
    <t>132201209</t>
  </si>
  <si>
    <t>Příplatek za lepivost k hloubení rýh š do 2000 mm v hornině tř. 3</t>
  </si>
  <si>
    <t>-1820641720</t>
  </si>
  <si>
    <t>88,05*0,3 'Přepočtené koeficientem množství</t>
  </si>
  <si>
    <t>11</t>
  </si>
  <si>
    <t>132251255</t>
  </si>
  <si>
    <t>Hloubení rýh nezapažených š do 2000 mm v hornině třídy těžitelnosti I, skupiny 3 objem do 1000 m3 strojně</t>
  </si>
  <si>
    <t>-1498270372</t>
  </si>
  <si>
    <t xml:space="preserve">výkop pro odpojení vodovodní přípojky </t>
  </si>
  <si>
    <t>1*2,25*1,8</t>
  </si>
  <si>
    <t>12</t>
  </si>
  <si>
    <t>151811131</t>
  </si>
  <si>
    <t>Osazení pažicího boxu hl výkopu do 4 m š do 1,2 m</t>
  </si>
  <si>
    <t>1134755840</t>
  </si>
  <si>
    <t>2*9,50*(2,00-0,21)</t>
  </si>
  <si>
    <t>2*41,40*(1,75-0,21)</t>
  </si>
  <si>
    <t>2*1,50*(1,70-0,21)</t>
  </si>
  <si>
    <t>13</t>
  </si>
  <si>
    <t>1596747210</t>
  </si>
  <si>
    <t>výkop pro odpojení vodovodní přípojky</t>
  </si>
  <si>
    <t>2,25*1,8*2</t>
  </si>
  <si>
    <t>14</t>
  </si>
  <si>
    <t>151811231</t>
  </si>
  <si>
    <t>Odstranění pažicího boxu hl výkopu do 4 m š do 1,2 m</t>
  </si>
  <si>
    <t>-717537003</t>
  </si>
  <si>
    <t>161101101</t>
  </si>
  <si>
    <t>Svislé přemístění výkopku z horniny tř. 1 až 4 hl výkopu do 2,5 m</t>
  </si>
  <si>
    <t>189570798</t>
  </si>
  <si>
    <t>16</t>
  </si>
  <si>
    <t>161102111</t>
  </si>
  <si>
    <t>Svislé přemístění výkopku do 2,5 m z kamenouhelných hlušin</t>
  </si>
  <si>
    <t>-1455067382</t>
  </si>
  <si>
    <t>17</t>
  </si>
  <si>
    <t>162201102</t>
  </si>
  <si>
    <t>Vodorovné přemístění do 50 m výkopku/sypaniny z horniny tř. 1 až 4</t>
  </si>
  <si>
    <t>1108386812</t>
  </si>
  <si>
    <t>"přesun výkopku na mezideponii</t>
  </si>
  <si>
    <t>18</t>
  </si>
  <si>
    <t>162251102</t>
  </si>
  <si>
    <t>Vodorovné přemístění do 50 m výkopku/sypaniny z horniny třídy těžitelnosti I, skupiny 1 až 3</t>
  </si>
  <si>
    <t>-2134483265</t>
  </si>
  <si>
    <t>19</t>
  </si>
  <si>
    <t>162701105</t>
  </si>
  <si>
    <t>Vodorovné přemístění do 10000 m výkopku/sypaniny z horniny tř. 1 až 4</t>
  </si>
  <si>
    <t>-1935044165</t>
  </si>
  <si>
    <t>"přesun výkopku na trvalou skládku</t>
  </si>
  <si>
    <t>20</t>
  </si>
  <si>
    <t>162701109</t>
  </si>
  <si>
    <t>Příplatek k vodorovnému přemístění výkopku/sypaniny z horniny tř. 1 až 4 ZKD 1000 m přes 10000 m</t>
  </si>
  <si>
    <t>-1721644037</t>
  </si>
  <si>
    <t>162751117</t>
  </si>
  <si>
    <t>Vodorovné přemístění do 10000 m výkopku/sypaniny z horniny třídy těžitelnosti I, skupiny 1 až 3</t>
  </si>
  <si>
    <t>-1301720516</t>
  </si>
  <si>
    <t>22</t>
  </si>
  <si>
    <t>162751119</t>
  </si>
  <si>
    <t>Příplatek k vodorovnému přemístění výkopku/sypaniny z horniny třídy těžitelnosti I, skupiny 1 až 3 ZKD 1000 m přes 10000 m</t>
  </si>
  <si>
    <t>998528791</t>
  </si>
  <si>
    <t>23</t>
  </si>
  <si>
    <t>167101102</t>
  </si>
  <si>
    <t>Nakládání výkopku z hornin tř. 1 až 4 přes 100 m3</t>
  </si>
  <si>
    <t>26302728</t>
  </si>
  <si>
    <t>24</t>
  </si>
  <si>
    <t>-979126260</t>
  </si>
  <si>
    <t>25</t>
  </si>
  <si>
    <t>167151111</t>
  </si>
  <si>
    <t>Nakládání výkopku z hornin třídy těžitelnosti I, skupiny 1 až 3 přes 100 m3</t>
  </si>
  <si>
    <t>905110830</t>
  </si>
  <si>
    <t>26</t>
  </si>
  <si>
    <t>171151103</t>
  </si>
  <si>
    <t>Uložení sypaniny z hornin soudržných do násypů zhutněných</t>
  </si>
  <si>
    <t>1495197246</t>
  </si>
  <si>
    <t>27</t>
  </si>
  <si>
    <t>171201201</t>
  </si>
  <si>
    <t>Uložení sypaniny na skládky</t>
  </si>
  <si>
    <t>-1457447310</t>
  </si>
  <si>
    <t>28</t>
  </si>
  <si>
    <t>171201221</t>
  </si>
  <si>
    <t>Poplatek za uložení na skládce (skládkovné) zeminy a kamení kód odpadu 17 05 04</t>
  </si>
  <si>
    <t>t</t>
  </si>
  <si>
    <t>2071729467</t>
  </si>
  <si>
    <t>29</t>
  </si>
  <si>
    <t>174101101</t>
  </si>
  <si>
    <t>Zásyp jam, šachet rýh nebo kolem objektů sypaninou se zhutněním</t>
  </si>
  <si>
    <t>-1526747202</t>
  </si>
  <si>
    <t>1,10*9,50*(2,00-0,21-0,10-0,20-0,30)</t>
  </si>
  <si>
    <t>1,00*41,40*(1,75-0,21-0,10-0,05-0,30)</t>
  </si>
  <si>
    <t>1,50*2,50*(1,70-0,21-0,10-0,10)-(3,1415*0,60*0,60*1,70)</t>
  </si>
  <si>
    <t>30</t>
  </si>
  <si>
    <t>M</t>
  </si>
  <si>
    <t>58331200</t>
  </si>
  <si>
    <t>štěrkopísek netříděný zásypový</t>
  </si>
  <si>
    <t>-1274591443</t>
  </si>
  <si>
    <t>31</t>
  </si>
  <si>
    <t>77855787</t>
  </si>
  <si>
    <t>60,477*2 'Přepočtené koeficientem množství</t>
  </si>
  <si>
    <t>32</t>
  </si>
  <si>
    <t>174111101</t>
  </si>
  <si>
    <t>Zásyp jam, šachet rýh nebo kolem objektů sypaninou se zhutněním ručně</t>
  </si>
  <si>
    <t>-1415185087</t>
  </si>
  <si>
    <t>33</t>
  </si>
  <si>
    <t>175111101</t>
  </si>
  <si>
    <t>Obsypání potrubí ručně sypaninou bez prohození, uloženou do 3 m</t>
  </si>
  <si>
    <t>1117300100</t>
  </si>
  <si>
    <t>34</t>
  </si>
  <si>
    <t>-2013551625</t>
  </si>
  <si>
    <t>1,125*2 'Přepočtené koeficientem množství</t>
  </si>
  <si>
    <t>35</t>
  </si>
  <si>
    <t>175151101</t>
  </si>
  <si>
    <t>Obsypání potrubí strojně sypaninou bez prohození, uloženou do 3 m</t>
  </si>
  <si>
    <t>-1368213586</t>
  </si>
  <si>
    <t>"obsypání potrubí D+0,30m</t>
  </si>
  <si>
    <t>1,10*9,50*(0,20+0,30)-3,1415*0,10*0,10*9,50</t>
  </si>
  <si>
    <t>1,00*41,40*(0,05+0,30)-3,1415*0,025*0,025*41,40</t>
  </si>
  <si>
    <t>36</t>
  </si>
  <si>
    <t>189048003</t>
  </si>
  <si>
    <t>19,336*2 'Přepočtené koeficientem množství</t>
  </si>
  <si>
    <t>Zakládání</t>
  </si>
  <si>
    <t>37</t>
  </si>
  <si>
    <t>271572211</t>
  </si>
  <si>
    <t>Podsyp pod základové konstrukce se zhutněním z netříděného štěrkopísku</t>
  </si>
  <si>
    <t>-1724428242</t>
  </si>
  <si>
    <t>"šachta VŠ</t>
  </si>
  <si>
    <t>"montáž prefabrikovaných šachet DN1200</t>
  </si>
  <si>
    <t>"1x podsyp pod podkladní beton netříděný štěrkopísek tl. 0,10m</t>
  </si>
  <si>
    <t>"rozměry: š. 2,10m, dl. 2,10m, hl. 0,10</t>
  </si>
  <si>
    <t>2,10*2,10*0,10</t>
  </si>
  <si>
    <t>38</t>
  </si>
  <si>
    <t>273313311</t>
  </si>
  <si>
    <t>Základové desky z betonu tř. C 8/10</t>
  </si>
  <si>
    <t>1430831614</t>
  </si>
  <si>
    <t>"1x podkladní betonová deska tl. 0,10m</t>
  </si>
  <si>
    <t>39</t>
  </si>
  <si>
    <t>273351121</t>
  </si>
  <si>
    <t>Zřízení bednění základových desek</t>
  </si>
  <si>
    <t>-1047488795</t>
  </si>
  <si>
    <t>4*2,10*0,10</t>
  </si>
  <si>
    <t>40</t>
  </si>
  <si>
    <t>273351122</t>
  </si>
  <si>
    <t>Odstranění bednění základových desek</t>
  </si>
  <si>
    <t>-961020215</t>
  </si>
  <si>
    <t>Svislé a kompletní konstrukce</t>
  </si>
  <si>
    <t>41</t>
  </si>
  <si>
    <t>359901111</t>
  </si>
  <si>
    <t>Vyčištění stok</t>
  </si>
  <si>
    <t>2005096060</t>
  </si>
  <si>
    <t>"montáž potrubí PP SN8 DN200</t>
  </si>
  <si>
    <t>"rozměry: dl. 9,50m</t>
  </si>
  <si>
    <t>9,50</t>
  </si>
  <si>
    <t>42</t>
  </si>
  <si>
    <t>359901211</t>
  </si>
  <si>
    <t>Monitoring stoky jakékoli výšky na nové kanalizaci</t>
  </si>
  <si>
    <t>1907151294</t>
  </si>
  <si>
    <t>Vodorovné konstrukce</t>
  </si>
  <si>
    <t>43</t>
  </si>
  <si>
    <t>451572111</t>
  </si>
  <si>
    <t>Lože pod potrubí otevřený výkop z kameniva drobného těženého</t>
  </si>
  <si>
    <t>-298395490</t>
  </si>
  <si>
    <t>"lože pod potrubí tl. 0,10m</t>
  </si>
  <si>
    <t>1,10*9,50*0,10</t>
  </si>
  <si>
    <t>1,00*41,40*0,10</t>
  </si>
  <si>
    <t>Komunikace pozemní</t>
  </si>
  <si>
    <t>44</t>
  </si>
  <si>
    <t>564841111</t>
  </si>
  <si>
    <t>Podklad ze štěrkodrtě ŠD tl 120 mm</t>
  </si>
  <si>
    <t>777776519</t>
  </si>
  <si>
    <t>"výkop v zpevněné ploše chodník skladba tl. 0,21m podkladní vrstva štěrkodrť tl. 0,12m</t>
  </si>
  <si>
    <t>45</t>
  </si>
  <si>
    <t>564861111</t>
  </si>
  <si>
    <t>Podklad ze štěrkodrtě ŠD tl 200 mm</t>
  </si>
  <si>
    <t>-548304032</t>
  </si>
  <si>
    <t>46</t>
  </si>
  <si>
    <t>565145111</t>
  </si>
  <si>
    <t>Asfaltový beton vrstva podkladní ACP 16 (obalované kamenivo OKS) tl 60 mm š do 3 m</t>
  </si>
  <si>
    <t>-1257628864</t>
  </si>
  <si>
    <t>47</t>
  </si>
  <si>
    <t>577144111</t>
  </si>
  <si>
    <t>Asfaltový beton vrstva obrusná ACO 11 (ABS) tř. I tl 50 mm š do 3 m z nemodifikovaného asfaltu</t>
  </si>
  <si>
    <t>-2136883044</t>
  </si>
  <si>
    <t>48</t>
  </si>
  <si>
    <t>577146111</t>
  </si>
  <si>
    <t>Asfaltový beton vrstva ložní ACL 22 (ABVH) tl 50 mm š do 3 m z nemodifikovaného asfaltu</t>
  </si>
  <si>
    <t>673610863</t>
  </si>
  <si>
    <t>49</t>
  </si>
  <si>
    <t>596211111</t>
  </si>
  <si>
    <t>Kladení zámkové dlažby komunikací pro pěší tl 60 mm skupiny A pl do 100 m2</t>
  </si>
  <si>
    <t>167810537</t>
  </si>
  <si>
    <t>"výkop v zpevněné ploše chodník skladba tl. 0,21m do písového lože tl. 0,03m</t>
  </si>
  <si>
    <t>Trubní vedení</t>
  </si>
  <si>
    <t>50</t>
  </si>
  <si>
    <t>830000001</t>
  </si>
  <si>
    <t xml:space="preserve">Odpojení stávající vodovodní přípojky u řadu, zaselpení </t>
  </si>
  <si>
    <t>kus</t>
  </si>
  <si>
    <t>-1803034789</t>
  </si>
  <si>
    <t>51</t>
  </si>
  <si>
    <t>830000021</t>
  </si>
  <si>
    <t>Navrtání stávající kanalizace DN500, dodávka a montáž sedlové odbočky, napojení na řad</t>
  </si>
  <si>
    <t>-841876401</t>
  </si>
  <si>
    <t>52</t>
  </si>
  <si>
    <t>830361811</t>
  </si>
  <si>
    <t>Bourání stávajícího kanalizační potrubí DN přes 150 do 250</t>
  </si>
  <si>
    <t>756913432</t>
  </si>
  <si>
    <t>"bourání stávající kanalizační přípojky</t>
  </si>
  <si>
    <t>53</t>
  </si>
  <si>
    <t>871185201</t>
  </si>
  <si>
    <t>Montáž kanalizačního potrubí z PE SDR11 otevřený výkop svařovaných elektrotvarovkou D 40 x 3,7 mm</t>
  </si>
  <si>
    <t>157058431</t>
  </si>
  <si>
    <t>"montáž potrubí PE SDR11 d40x3,7</t>
  </si>
  <si>
    <t>"rozměry: dl. 41,40m</t>
  </si>
  <si>
    <t>41,40</t>
  </si>
  <si>
    <t>54</t>
  </si>
  <si>
    <t>28613682</t>
  </si>
  <si>
    <t>potrubí dvouvrstvé PE100 RC se signalizační vrstvou SDR 11, 40x3,7mm dl 12 m</t>
  </si>
  <si>
    <t>1770781186</t>
  </si>
  <si>
    <t>55</t>
  </si>
  <si>
    <t>871350310</t>
  </si>
  <si>
    <t>Montáž kanalizačního potrubí hladkého plnostěnného SN 8  z polypropylenu DN 200</t>
  </si>
  <si>
    <t>1380475587</t>
  </si>
  <si>
    <t>56</t>
  </si>
  <si>
    <t>28617044</t>
  </si>
  <si>
    <t>trubka kanalizační PP korugovaná DN 200x6000 mm SN 8</t>
  </si>
  <si>
    <t>1126412125</t>
  </si>
  <si>
    <t>57</t>
  </si>
  <si>
    <t>877175201</t>
  </si>
  <si>
    <t>Montáž elektrospojek na potrubí z PE trub d 40</t>
  </si>
  <si>
    <t>224501839</t>
  </si>
  <si>
    <t>"2x připojovací šroubení 5/4"</t>
  </si>
  <si>
    <t>"2x oblouk 90st SDR11 PE100 D40mm</t>
  </si>
  <si>
    <t>"8x elektrospojka pro potrubí SDR11 PE100 D40mm</t>
  </si>
  <si>
    <t>58</t>
  </si>
  <si>
    <t>28615970</t>
  </si>
  <si>
    <t>elektrospojka SDR 11 PE 100 PN 16 D 40mm</t>
  </si>
  <si>
    <t>-757748300</t>
  </si>
  <si>
    <t>59</t>
  </si>
  <si>
    <t>31942575</t>
  </si>
  <si>
    <t>šroubení přechod 5/4"</t>
  </si>
  <si>
    <t>-1825805800</t>
  </si>
  <si>
    <t>60</t>
  </si>
  <si>
    <t>28614863</t>
  </si>
  <si>
    <t>oblouk 90° SDR 11 PE 100 PN 16 D 40mm</t>
  </si>
  <si>
    <t>883900055</t>
  </si>
  <si>
    <t>61</t>
  </si>
  <si>
    <t>877185218</t>
  </si>
  <si>
    <t>Montáž elektrozáslepek na potrubí</t>
  </si>
  <si>
    <t>-274820773</t>
  </si>
  <si>
    <t>"1x zaslepení stávající vodovodní přípojky</t>
  </si>
  <si>
    <t>62</t>
  </si>
  <si>
    <t>28615022</t>
  </si>
  <si>
    <t>elektrozáslepka</t>
  </si>
  <si>
    <t>-1543755910</t>
  </si>
  <si>
    <t>63</t>
  </si>
  <si>
    <t>891181112</t>
  </si>
  <si>
    <t>Montáž vodovodních šoupátek otevřený výkop do DN 40</t>
  </si>
  <si>
    <t>2032248000</t>
  </si>
  <si>
    <t>"1x přípojkové šoupátko DN32</t>
  </si>
  <si>
    <t>64</t>
  </si>
  <si>
    <t>42221422</t>
  </si>
  <si>
    <t>šoupátko přípojkové přímé DN 32 PN 16 připojovací rozměr 40x2"</t>
  </si>
  <si>
    <t>1172669594</t>
  </si>
  <si>
    <t>65</t>
  </si>
  <si>
    <t>42291073R</t>
  </si>
  <si>
    <t>souprava zemní pro šoupátka DN 25-32mm Rd 1,5m</t>
  </si>
  <si>
    <t>-871085049</t>
  </si>
  <si>
    <t>"1x zemní souprava pro šoupátko DN32</t>
  </si>
  <si>
    <t>"přípojkové šoupátko DN32</t>
  </si>
  <si>
    <t>66</t>
  </si>
  <si>
    <t>891182211</t>
  </si>
  <si>
    <t>Montáž závitového vodoměru G 5/4 v šachtě</t>
  </si>
  <si>
    <t>1161592365</t>
  </si>
  <si>
    <t>"montáž potrubí PE SDR11 d40x3,7 - vystrojení vodoměrné šachty VŠ</t>
  </si>
  <si>
    <t>"1x závitový vodoměr 5/4"</t>
  </si>
  <si>
    <t>67</t>
  </si>
  <si>
    <t>38821461</t>
  </si>
  <si>
    <t>vodoměr domovní na studenou užitkovou vodu G5/4 Q 6</t>
  </si>
  <si>
    <t>2018225399</t>
  </si>
  <si>
    <t>68</t>
  </si>
  <si>
    <t>891269111</t>
  </si>
  <si>
    <t>Montáž navrtávacích pasů na potrubí z jakýchkoli trub DN 100</t>
  </si>
  <si>
    <t>1808571735</t>
  </si>
  <si>
    <t>"1x navrtávací pás celolitinový na potrubí DN100, odbočka DN32</t>
  </si>
  <si>
    <t>69</t>
  </si>
  <si>
    <t>42271414</t>
  </si>
  <si>
    <t>pás navrtávací z tvárné litiny DN 100mm, rozsah (114-119), odbočky 1",5/4",6/4",2"</t>
  </si>
  <si>
    <t>-1563411418</t>
  </si>
  <si>
    <t>70</t>
  </si>
  <si>
    <t>892233122</t>
  </si>
  <si>
    <t>Proplach a dezinfekce vodovodního potrubí DN do 40</t>
  </si>
  <si>
    <t>1740588509</t>
  </si>
  <si>
    <t>71</t>
  </si>
  <si>
    <t>892241111</t>
  </si>
  <si>
    <t>Tlaková zkouška vodou potrubí do 80</t>
  </si>
  <si>
    <t>637576234</t>
  </si>
  <si>
    <t>72</t>
  </si>
  <si>
    <t>892351111</t>
  </si>
  <si>
    <t>Tlaková zkouška vodou potrubí DN 150 nebo 200</t>
  </si>
  <si>
    <t>385035137</t>
  </si>
  <si>
    <t>73</t>
  </si>
  <si>
    <t>892372111</t>
  </si>
  <si>
    <t>Zabezpečení konců potrubí DN do 300 při tlakových zkouškách vodou</t>
  </si>
  <si>
    <t>571855124</t>
  </si>
  <si>
    <t>1+1</t>
  </si>
  <si>
    <t>74</t>
  </si>
  <si>
    <t>894411311</t>
  </si>
  <si>
    <t>Osazení železobetonových dílců pro šachty skruží rovných</t>
  </si>
  <si>
    <t>1449019378</t>
  </si>
  <si>
    <t>"1x skruž betonová šachtová rovná 120x100</t>
  </si>
  <si>
    <t>"stupadla ocelová s PE povlakem</t>
  </si>
  <si>
    <t>75</t>
  </si>
  <si>
    <t>59224071R</t>
  </si>
  <si>
    <t>skruž betonová 120/100 PS</t>
  </si>
  <si>
    <t>458139224</t>
  </si>
  <si>
    <t>76</t>
  </si>
  <si>
    <t>59224349R</t>
  </si>
  <si>
    <t>těsnění elastomerové pro spojení šachetních dílů DN 1200</t>
  </si>
  <si>
    <t>1692235904</t>
  </si>
  <si>
    <t>"2x těsnění elastomerové pro spojení šachetních dílů DN 1200</t>
  </si>
  <si>
    <t>77</t>
  </si>
  <si>
    <t>894414111</t>
  </si>
  <si>
    <t>Osazení železobetonových dílců pro šachty skruží základových (dno)</t>
  </si>
  <si>
    <t>-1966241358</t>
  </si>
  <si>
    <t>"1x dno betonové šachty kanalizační přímé 120/120x80cm</t>
  </si>
  <si>
    <t>78</t>
  </si>
  <si>
    <t>59224060R</t>
  </si>
  <si>
    <t>dno betonové šachtové 120/120 V80</t>
  </si>
  <si>
    <t>-848264115</t>
  </si>
  <si>
    <t>79</t>
  </si>
  <si>
    <t>894414211</t>
  </si>
  <si>
    <t>Osazení železobetonových dílců pro šachty desek zákrytových</t>
  </si>
  <si>
    <t>-1190918558</t>
  </si>
  <si>
    <t>"1x deska betonová zákrytová 120-63/17</t>
  </si>
  <si>
    <t>80</t>
  </si>
  <si>
    <t>59224365R</t>
  </si>
  <si>
    <t>deska betonová zákrytová 120-63/17</t>
  </si>
  <si>
    <t>-1784561915</t>
  </si>
  <si>
    <t>81</t>
  </si>
  <si>
    <t>899103112</t>
  </si>
  <si>
    <t>Osazení poklopů litinových nebo ocelových včetně rámů pro třídu zatížení B125, C250</t>
  </si>
  <si>
    <t>-982276707</t>
  </si>
  <si>
    <t>"1x poklop šachtový kompozitový DN 600 pro třídu zatížení B125, uzamykatelný</t>
  </si>
  <si>
    <t>82</t>
  </si>
  <si>
    <t>28661934R</t>
  </si>
  <si>
    <t>poklop šachtový kompozitový DN 600 pro třídu zatížení B125, uzamykatelný</t>
  </si>
  <si>
    <t>1482192643</t>
  </si>
  <si>
    <t>83</t>
  </si>
  <si>
    <t>899401112</t>
  </si>
  <si>
    <t>Osazení poklopů litinových šoupátkových</t>
  </si>
  <si>
    <t>1254446372</t>
  </si>
  <si>
    <t>"1x litinový poklop přípojkového šoupátka</t>
  </si>
  <si>
    <t>84</t>
  </si>
  <si>
    <t>42291352</t>
  </si>
  <si>
    <t>poklop litinový šoupátkový pro zemní soupravy osazení do terénu a do vozovky</t>
  </si>
  <si>
    <t>718133243</t>
  </si>
  <si>
    <t>85</t>
  </si>
  <si>
    <t>899721112</t>
  </si>
  <si>
    <t>Signalizační vodič DN nad 150 mm na potrubí</t>
  </si>
  <si>
    <t>1442878937</t>
  </si>
  <si>
    <t>86</t>
  </si>
  <si>
    <t>899722112</t>
  </si>
  <si>
    <t>Krytí potrubí z plastů výstražnou fólií z PVC 25 cm</t>
  </si>
  <si>
    <t>1879798617</t>
  </si>
  <si>
    <t>Ostatní konstrukce a práce, bourání</t>
  </si>
  <si>
    <t>87</t>
  </si>
  <si>
    <t>916131113</t>
  </si>
  <si>
    <t>Osazení silničního obrubníku betonového ležatého s boční opěrou do lože z betonu prostého</t>
  </si>
  <si>
    <t>-1996149818</t>
  </si>
  <si>
    <t>88</t>
  </si>
  <si>
    <t>919735113</t>
  </si>
  <si>
    <t>Řezání stávajícího živičného krytu hl do 150 mm</t>
  </si>
  <si>
    <t>1761830186</t>
  </si>
  <si>
    <t>2,75+2,5+2,75</t>
  </si>
  <si>
    <t>jáma pro odpojení stávající přípojky</t>
  </si>
  <si>
    <t>2,75+1,5+2,75</t>
  </si>
  <si>
    <t>89</t>
  </si>
  <si>
    <t>977151113</t>
  </si>
  <si>
    <t>Jádrové vrty diamantovými korunkami do D 50 mm do stavebních materiálů</t>
  </si>
  <si>
    <t>971754587</t>
  </si>
  <si>
    <t>"2x vrt stěnou šachty VŠ pro prostup potrubí D40</t>
  </si>
  <si>
    <t>2*0,135</t>
  </si>
  <si>
    <t>90</t>
  </si>
  <si>
    <t>979000001</t>
  </si>
  <si>
    <t xml:space="preserve">Prořezání a zalití spár asfaltovou zálivkou </t>
  </si>
  <si>
    <t>1992203763</t>
  </si>
  <si>
    <t>91</t>
  </si>
  <si>
    <t>979024443</t>
  </si>
  <si>
    <t>Očištění vybouraných obrubníků a krajníků silničních</t>
  </si>
  <si>
    <t>-2092271150</t>
  </si>
  <si>
    <t>92</t>
  </si>
  <si>
    <t>979054451</t>
  </si>
  <si>
    <t>Očištění vybouraných zámkových dlaždic s původním spárováním z kameniva těženého</t>
  </si>
  <si>
    <t>-1911359667</t>
  </si>
  <si>
    <t>"výkop v zpevněné ploše chodník skladba tl. 0,40m</t>
  </si>
  <si>
    <t>997</t>
  </si>
  <si>
    <t>Přesun sutě</t>
  </si>
  <si>
    <t>93</t>
  </si>
  <si>
    <t>997013501</t>
  </si>
  <si>
    <t>Odvoz suti a vybouraných hmot na skládku nebo meziskládku do 1 km se složením</t>
  </si>
  <si>
    <t>-58849447</t>
  </si>
  <si>
    <t>"přesun dlažby na mezideponii</t>
  </si>
  <si>
    <t>"zámková dlažba hmotnost celkem 14,456t</t>
  </si>
  <si>
    <t>14,456</t>
  </si>
  <si>
    <t>94</t>
  </si>
  <si>
    <t>-1879583648</t>
  </si>
  <si>
    <t>95</t>
  </si>
  <si>
    <t>997013509</t>
  </si>
  <si>
    <t>Příplatek k odvozu suti a vybouraných hmot na skládku ZKD 1 km přes 1 km</t>
  </si>
  <si>
    <t>1470306844</t>
  </si>
  <si>
    <t>96</t>
  </si>
  <si>
    <t>997013511</t>
  </si>
  <si>
    <t>Odvoz suti a vybouraných hmot z meziskládky na skládku do 1 km s naložením a se složením</t>
  </si>
  <si>
    <t>1636837902</t>
  </si>
  <si>
    <t>97</t>
  </si>
  <si>
    <t>997221551</t>
  </si>
  <si>
    <t>Vodorovná doprava suti ze sypkých materiálů do 1 km</t>
  </si>
  <si>
    <t>272517314</t>
  </si>
  <si>
    <t>"kamenivo 10,008t</t>
  </si>
  <si>
    <t>10,008</t>
  </si>
  <si>
    <t>"kamenivo 16,124t</t>
  </si>
  <si>
    <t>16,124</t>
  </si>
  <si>
    <t>98</t>
  </si>
  <si>
    <t>997221559</t>
  </si>
  <si>
    <t>Příplatek ZKD 1 km u vodorovné dopravy suti ze sypkých materiálů</t>
  </si>
  <si>
    <t>1418163366</t>
  </si>
  <si>
    <t>26,132*10 'Přepočtené koeficientem množství</t>
  </si>
  <si>
    <t>99</t>
  </si>
  <si>
    <t>997221571</t>
  </si>
  <si>
    <t>Vodorovná doprava vybouraných hmot do 1 km</t>
  </si>
  <si>
    <t>1759202222</t>
  </si>
  <si>
    <t>"stávající potrubí 0,618t</t>
  </si>
  <si>
    <t>0,618</t>
  </si>
  <si>
    <t>"vrt stěnou 0,002t</t>
  </si>
  <si>
    <t>0,002</t>
  </si>
  <si>
    <t>100</t>
  </si>
  <si>
    <t>1941188759</t>
  </si>
  <si>
    <t>101</t>
  </si>
  <si>
    <t>997221579</t>
  </si>
  <si>
    <t>Příplatek ZKD 1 km u vodorovné dopravy vybouraných hmot</t>
  </si>
  <si>
    <t>-418392468</t>
  </si>
  <si>
    <t>0,62*10 'Přepočtené koeficientem množství</t>
  </si>
  <si>
    <t>102</t>
  </si>
  <si>
    <t>1057076103</t>
  </si>
  <si>
    <t>103</t>
  </si>
  <si>
    <t>997221612</t>
  </si>
  <si>
    <t>Nakládání vybouraných hmot na dopravní prostředky pro vodorovnou dopravu</t>
  </si>
  <si>
    <t>-1315704606</t>
  </si>
  <si>
    <t>104</t>
  </si>
  <si>
    <t>-215165552</t>
  </si>
  <si>
    <t>105</t>
  </si>
  <si>
    <t>997221875</t>
  </si>
  <si>
    <t>Poplatek za uložení stavebního odpadu na recyklační skládce (skládkovné) asfaltového bez obsahu dehtu zatříděného do Katalogu odpadů pod kódem 17 03 02</t>
  </si>
  <si>
    <t>172316102</t>
  </si>
  <si>
    <t>998</t>
  </si>
  <si>
    <t>Přesun hmot</t>
  </si>
  <si>
    <t>106</t>
  </si>
  <si>
    <t>998276101</t>
  </si>
  <si>
    <t>Přesun hmot pro trubní vedení z trub z plastických hmot otevřený výkop</t>
  </si>
  <si>
    <t>-114750762</t>
  </si>
  <si>
    <t>107</t>
  </si>
  <si>
    <t>-2132482719</t>
  </si>
  <si>
    <t>PSV</t>
  </si>
  <si>
    <t>Práce a dodávky PSV</t>
  </si>
  <si>
    <t>711</t>
  </si>
  <si>
    <t>Izolace proti vodě, vlhkosti a plynům</t>
  </si>
  <si>
    <t>108</t>
  </si>
  <si>
    <t>711786066</t>
  </si>
  <si>
    <t>Izolace proti vodě těsnění trubních prostupů do 200 mm</t>
  </si>
  <si>
    <t>2140400033</t>
  </si>
  <si>
    <t>"2x utěsnění prostup potrubí D40 stěnou šachty VŠ</t>
  </si>
  <si>
    <t>109</t>
  </si>
  <si>
    <t>28613261R</t>
  </si>
  <si>
    <t>kroužek těsnící DN 40</t>
  </si>
  <si>
    <t>-1794084195</t>
  </si>
  <si>
    <t>110</t>
  </si>
  <si>
    <t>28613262R</t>
  </si>
  <si>
    <t>kroužek těsnící DN 200</t>
  </si>
  <si>
    <t>42739960</t>
  </si>
  <si>
    <t>"1x utěsnění prostup potrubí DN200 stěnou šachty stávající</t>
  </si>
  <si>
    <t>1*0,33 'Přepočtené koeficientem množství</t>
  </si>
  <si>
    <t>Práce a dodávky M</t>
  </si>
  <si>
    <t>23-M</t>
  </si>
  <si>
    <t>Montáže potrubí</t>
  </si>
  <si>
    <t>111</t>
  </si>
  <si>
    <t>230040007</t>
  </si>
  <si>
    <t>Montáž trubní díly závitové DN 1 1/4"</t>
  </si>
  <si>
    <t>2118443016</t>
  </si>
  <si>
    <t>"1x zpětná klapka 5/4"</t>
  </si>
  <si>
    <t>"1x kulový kohout uzavírací 5/4"</t>
  </si>
  <si>
    <t>"1x kulový kohout uzavírací 5/4" s vypouštěním</t>
  </si>
  <si>
    <t>"1x trubní filtr závitový 5/4"</t>
  </si>
  <si>
    <t>"1x připojovací matice pro vodoměr 5/4"</t>
  </si>
  <si>
    <t>112</t>
  </si>
  <si>
    <t>55121201R</t>
  </si>
  <si>
    <t>závitová zpětná klapka 1"1/4</t>
  </si>
  <si>
    <t>128</t>
  </si>
  <si>
    <t>-750488259</t>
  </si>
  <si>
    <t>113</t>
  </si>
  <si>
    <t>55114150</t>
  </si>
  <si>
    <t>kohout kulový plnoprůtokový nikl páčka 1"1/4 červený</t>
  </si>
  <si>
    <t>61341043</t>
  </si>
  <si>
    <t>114</t>
  </si>
  <si>
    <t>48466562R</t>
  </si>
  <si>
    <t>armatura uzavírací kulový kohout 5/4" s vypouštěním</t>
  </si>
  <si>
    <t>471397297</t>
  </si>
  <si>
    <t>115</t>
  </si>
  <si>
    <t>42261806</t>
  </si>
  <si>
    <t>filtr s výměnnou vložkou závit 1 1/4"</t>
  </si>
  <si>
    <t>1781369731</t>
  </si>
  <si>
    <t>116</t>
  </si>
  <si>
    <t>31940004</t>
  </si>
  <si>
    <t>šroubení mosazné k vodoměrům 5/4"</t>
  </si>
  <si>
    <t>sada</t>
  </si>
  <si>
    <t>-1377320862</t>
  </si>
  <si>
    <t>117</t>
  </si>
  <si>
    <t>-1149692138</t>
  </si>
  <si>
    <t>OST</t>
  </si>
  <si>
    <t>Ostatní</t>
  </si>
  <si>
    <t>118</t>
  </si>
  <si>
    <t>171201211</t>
  </si>
  <si>
    <t>Poplatek za uložení stavebního odpadu - zeminy a kameniva na skládce</t>
  </si>
  <si>
    <t>262144</t>
  </si>
  <si>
    <t>1178121316</t>
  </si>
  <si>
    <t>1,10*9,50*(2,00-0,40)</t>
  </si>
  <si>
    <t>1,00*41,40*(1,75-0,40)</t>
  </si>
  <si>
    <t>1,50*2,50*(1,70-0,40)</t>
  </si>
  <si>
    <t>77,485*1,8 'Přepočtené koeficientem množství</t>
  </si>
  <si>
    <t>119</t>
  </si>
  <si>
    <t>1575805692</t>
  </si>
  <si>
    <t>26,132*1,6 'Přepočtené koeficientem množství</t>
  </si>
  <si>
    <t>120</t>
  </si>
  <si>
    <t>997013831</t>
  </si>
  <si>
    <t>Poplatek za uložení na skládce (skládkovné) stavebního odpadu směsného kód odpadu 170 904</t>
  </si>
  <si>
    <t>229463468</t>
  </si>
  <si>
    <t>VRN</t>
  </si>
  <si>
    <t>Vedlejší rozpočtové náklady</t>
  </si>
  <si>
    <t>VRN1</t>
  </si>
  <si>
    <t>Průzkumné, geodetické a projektové práce</t>
  </si>
  <si>
    <t>121</t>
  </si>
  <si>
    <t>012002000</t>
  </si>
  <si>
    <t>Geodetické zaměření a dokumentace skutečného provedení - podmínka ve vyjádření provozovatele</t>
  </si>
  <si>
    <t>soubor</t>
  </si>
  <si>
    <t>1024</t>
  </si>
  <si>
    <t>-2085222699</t>
  </si>
  <si>
    <t>VRN4</t>
  </si>
  <si>
    <t>Inženýrská činnost</t>
  </si>
  <si>
    <t>122</t>
  </si>
  <si>
    <t>049002000</t>
  </si>
  <si>
    <t xml:space="preserve">Ostatní inženýrská činnost - zpracování DIO + DIR, vřízení na příslušných orgánech, odbor dopravy, Policie ČR, osazení dopravního značení </t>
  </si>
  <si>
    <t>-233439565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</si>
</sst>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sz val="10"/>
      <color rgb="FF46464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7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0" fillId="0" borderId="4" xfId="0" applyBorder="1"/>
    <xf numFmtId="0" fontId="17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23" fillId="3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25" fillId="3" borderId="0" xfId="0" applyFont="1" applyFill="1" applyAlignment="1">
      <alignment horizontal="left" vertical="center"/>
    </xf>
    <xf numFmtId="0" fontId="0" fillId="3" borderId="0" xfId="0" applyFont="1" applyFill="1" applyAlignment="1">
      <alignment vertical="center"/>
    </xf>
    <xf numFmtId="0" fontId="0" fillId="0" borderId="0" xfId="0" applyProtection="1">
      <protection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3" fillId="0" borderId="0" xfId="0" applyNumberFormat="1" applyFont="1" applyAlignment="1">
      <alignment vertical="center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3" borderId="6" xfId="0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horizontal="left" vertical="center"/>
    </xf>
    <xf numFmtId="0" fontId="23" fillId="3" borderId="7" xfId="0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horizontal="right" vertical="center"/>
    </xf>
    <xf numFmtId="0" fontId="23" fillId="3" borderId="22" xfId="0" applyFont="1" applyFill="1" applyBorder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4" fontId="25" fillId="3" borderId="0" xfId="0" applyNumberFormat="1" applyFont="1" applyFill="1" applyAlignment="1">
      <alignment vertical="center"/>
    </xf>
    <xf numFmtId="0" fontId="15" fillId="4" borderId="0" xfId="0" applyFont="1" applyFill="1" applyAlignment="1">
      <alignment horizontal="center" vertical="center"/>
    </xf>
    <xf numFmtId="0" fontId="15" fillId="4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3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4" fontId="3" fillId="0" borderId="0" xfId="0" applyNumberFormat="1" applyFont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4" fontId="2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right"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2" xfId="0" applyFont="1" applyFill="1" applyBorder="1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righ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3" fillId="3" borderId="0" xfId="0" applyFont="1" applyFill="1" applyAlignment="1" applyProtection="1">
      <alignment horizontal="left" vertical="center"/>
      <protection/>
    </xf>
    <xf numFmtId="0" fontId="23" fillId="3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4" fontId="32" fillId="0" borderId="0" xfId="0" applyNumberFormat="1" applyFont="1" applyAlignment="1" applyProtection="1">
      <alignment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5" fillId="3" borderId="0" xfId="0" applyFont="1" applyFill="1" applyAlignment="1" applyProtection="1">
      <alignment horizontal="left" vertical="center"/>
      <protection/>
    </xf>
    <xf numFmtId="4" fontId="25" fillId="3" borderId="0" xfId="0" applyNumberFormat="1" applyFont="1" applyFill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3" borderId="13" xfId="0" applyFont="1" applyFill="1" applyBorder="1" applyAlignment="1" applyProtection="1">
      <alignment horizontal="center" vertical="center" wrapText="1"/>
      <protection/>
    </xf>
    <xf numFmtId="0" fontId="23" fillId="3" borderId="14" xfId="0" applyFont="1" applyFill="1" applyBorder="1" applyAlignment="1" applyProtection="1">
      <alignment horizontal="center" vertical="center" wrapText="1"/>
      <protection/>
    </xf>
    <xf numFmtId="0" fontId="23" fillId="3" borderId="15" xfId="0" applyFont="1" applyFill="1" applyBorder="1" applyAlignment="1" applyProtection="1">
      <alignment horizontal="center" vertical="center" wrapText="1"/>
      <protection/>
    </xf>
    <xf numFmtId="0" fontId="23" fillId="3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5" fillId="0" borderId="0" xfId="0" applyFont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4" fontId="9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3" xfId="0" applyFont="1" applyBorder="1" applyAlignment="1" applyProtection="1">
      <alignment horizontal="center" vertical="center"/>
      <protection/>
    </xf>
    <xf numFmtId="49" fontId="23" fillId="0" borderId="23" xfId="0" applyNumberFormat="1" applyFont="1" applyBorder="1" applyAlignment="1" applyProtection="1">
      <alignment horizontal="left" vertical="center" wrapText="1"/>
      <protection/>
    </xf>
    <xf numFmtId="0" fontId="23" fillId="0" borderId="23" xfId="0" applyFont="1" applyBorder="1" applyAlignment="1" applyProtection="1">
      <alignment horizontal="left" vertical="center" wrapText="1"/>
      <protection/>
    </xf>
    <xf numFmtId="0" fontId="23" fillId="0" borderId="23" xfId="0" applyFont="1" applyBorder="1" applyAlignment="1" applyProtection="1">
      <alignment horizontal="center" vertical="center" wrapText="1"/>
      <protection/>
    </xf>
    <xf numFmtId="167" fontId="23" fillId="0" borderId="23" xfId="0" applyNumberFormat="1" applyFont="1" applyBorder="1" applyAlignment="1" applyProtection="1">
      <alignment vertical="center"/>
      <protection/>
    </xf>
    <xf numFmtId="4" fontId="23" fillId="0" borderId="23" xfId="0" applyNumberFormat="1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24" fillId="0" borderId="17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36" fillId="0" borderId="23" xfId="0" applyFont="1" applyBorder="1" applyAlignment="1" applyProtection="1">
      <alignment horizontal="center" vertical="center"/>
      <protection/>
    </xf>
    <xf numFmtId="49" fontId="36" fillId="0" borderId="23" xfId="0" applyNumberFormat="1" applyFont="1" applyBorder="1" applyAlignment="1" applyProtection="1">
      <alignment horizontal="left" vertical="center" wrapText="1"/>
      <protection/>
    </xf>
    <xf numFmtId="0" fontId="36" fillId="0" borderId="23" xfId="0" applyFont="1" applyBorder="1" applyAlignment="1" applyProtection="1">
      <alignment horizontal="left" vertical="center" wrapText="1"/>
      <protection/>
    </xf>
    <xf numFmtId="0" fontId="36" fillId="0" borderId="23" xfId="0" applyFont="1" applyBorder="1" applyAlignment="1" applyProtection="1">
      <alignment horizontal="center" vertical="center" wrapText="1"/>
      <protection/>
    </xf>
    <xf numFmtId="167" fontId="36" fillId="0" borderId="23" xfId="0" applyNumberFormat="1" applyFont="1" applyBorder="1" applyAlignment="1" applyProtection="1">
      <alignment vertical="center"/>
      <protection/>
    </xf>
    <xf numFmtId="4" fontId="36" fillId="0" borderId="23" xfId="0" applyNumberFormat="1" applyFont="1" applyBorder="1" applyAlignment="1" applyProtection="1">
      <alignment vertical="center"/>
      <protection/>
    </xf>
    <xf numFmtId="0" fontId="37" fillId="0" borderId="23" xfId="0" applyFont="1" applyBorder="1" applyAlignment="1" applyProtection="1">
      <alignment vertical="center"/>
      <protection/>
    </xf>
    <xf numFmtId="0" fontId="37" fillId="0" borderId="3" xfId="0" applyFont="1" applyBorder="1" applyAlignment="1" applyProtection="1">
      <alignment vertical="center"/>
      <protection/>
    </xf>
    <xf numFmtId="0" fontId="36" fillId="0" borderId="17" xfId="0" applyFont="1" applyBorder="1" applyAlignment="1" applyProtection="1">
      <alignment horizontal="left" vertical="center"/>
      <protection/>
    </xf>
    <xf numFmtId="0" fontId="36" fillId="0" borderId="0" xfId="0" applyFont="1" applyBorder="1" applyAlignment="1" applyProtection="1">
      <alignment horizontal="center" vertical="center"/>
      <protection/>
    </xf>
    <xf numFmtId="0" fontId="24" fillId="0" borderId="18" xfId="0" applyFont="1" applyBorder="1" applyAlignment="1" applyProtection="1">
      <alignment horizontal="left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4" fontId="23" fillId="5" borderId="23" xfId="0" applyNumberFormat="1" applyFont="1" applyFill="1" applyBorder="1" applyAlignment="1" applyProtection="1">
      <alignment vertical="center"/>
      <protection locked="0"/>
    </xf>
    <xf numFmtId="4" fontId="36" fillId="5" borderId="23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0"/>
  <sheetViews>
    <sheetView showGridLines="0" workbookViewId="0" topLeftCell="A24">
      <selection activeCell="AK26" sqref="AK26:AO26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58" max="70" width="9.28125" style="1" customWidth="1"/>
    <col min="71" max="91" width="9.28125" style="1" hidden="1" customWidth="1"/>
    <col min="92" max="16384" width="9.28125" style="1" customWidth="1"/>
  </cols>
  <sheetData>
    <row r="1" spans="1:74" ht="12">
      <c r="A1" s="8" t="s">
        <v>0</v>
      </c>
      <c r="AZ1" s="8" t="s">
        <v>1</v>
      </c>
      <c r="BA1" s="8" t="s">
        <v>2</v>
      </c>
      <c r="BB1" s="8" t="s">
        <v>1</v>
      </c>
      <c r="BT1" s="8" t="s">
        <v>3</v>
      </c>
      <c r="BU1" s="8" t="s">
        <v>3</v>
      </c>
      <c r="BV1" s="8" t="s">
        <v>4</v>
      </c>
    </row>
    <row r="2" spans="44:72" ht="36.95" customHeight="1">
      <c r="AR2" s="114" t="s">
        <v>5</v>
      </c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S2" s="9" t="s">
        <v>6</v>
      </c>
      <c r="BT2" s="9" t="s">
        <v>7</v>
      </c>
    </row>
    <row r="3" spans="2:72" ht="6.9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2"/>
      <c r="BS3" s="9" t="s">
        <v>6</v>
      </c>
      <c r="BT3" s="9" t="s">
        <v>8</v>
      </c>
    </row>
    <row r="4" spans="2:71" ht="24.95" customHeight="1">
      <c r="B4" s="12"/>
      <c r="D4" s="13" t="s">
        <v>9</v>
      </c>
      <c r="AR4" s="12"/>
      <c r="AS4" s="14" t="s">
        <v>10</v>
      </c>
      <c r="BS4" s="9" t="s">
        <v>11</v>
      </c>
    </row>
    <row r="5" spans="2:71" ht="12" customHeight="1">
      <c r="B5" s="12"/>
      <c r="D5" s="15" t="s">
        <v>12</v>
      </c>
      <c r="K5" s="79" t="s">
        <v>13</v>
      </c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R5" s="12"/>
      <c r="BS5" s="9" t="s">
        <v>6</v>
      </c>
    </row>
    <row r="6" spans="2:71" ht="36.95" customHeight="1">
      <c r="B6" s="12"/>
      <c r="D6" s="17" t="s">
        <v>14</v>
      </c>
      <c r="K6" s="81" t="s">
        <v>15</v>
      </c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R6" s="12"/>
      <c r="BS6" s="9" t="s">
        <v>6</v>
      </c>
    </row>
    <row r="7" spans="2:71" ht="12" customHeight="1">
      <c r="B7" s="12"/>
      <c r="D7" s="18" t="s">
        <v>16</v>
      </c>
      <c r="K7" s="16" t="s">
        <v>1</v>
      </c>
      <c r="AK7" s="18" t="s">
        <v>17</v>
      </c>
      <c r="AN7" s="16" t="s">
        <v>1</v>
      </c>
      <c r="AR7" s="12"/>
      <c r="BS7" s="9" t="s">
        <v>6</v>
      </c>
    </row>
    <row r="8" spans="2:71" ht="12" customHeight="1">
      <c r="B8" s="12"/>
      <c r="D8" s="18" t="s">
        <v>18</v>
      </c>
      <c r="K8" s="16" t="s">
        <v>19</v>
      </c>
      <c r="AK8" s="18" t="s">
        <v>20</v>
      </c>
      <c r="AN8" s="16" t="s">
        <v>21</v>
      </c>
      <c r="AR8" s="12"/>
      <c r="BS8" s="9" t="s">
        <v>6</v>
      </c>
    </row>
    <row r="9" spans="2:71" ht="14.45" customHeight="1">
      <c r="B9" s="12"/>
      <c r="AR9" s="12"/>
      <c r="BS9" s="9" t="s">
        <v>6</v>
      </c>
    </row>
    <row r="10" spans="2:71" ht="12" customHeight="1">
      <c r="B10" s="12"/>
      <c r="D10" s="18" t="s">
        <v>22</v>
      </c>
      <c r="AK10" s="18" t="s">
        <v>23</v>
      </c>
      <c r="AN10" s="16" t="s">
        <v>1</v>
      </c>
      <c r="AR10" s="12"/>
      <c r="BS10" s="9" t="s">
        <v>6</v>
      </c>
    </row>
    <row r="11" spans="2:71" ht="18.4" customHeight="1">
      <c r="B11" s="12"/>
      <c r="E11" s="16" t="s">
        <v>24</v>
      </c>
      <c r="AK11" s="18" t="s">
        <v>25</v>
      </c>
      <c r="AN11" s="16" t="s">
        <v>1</v>
      </c>
      <c r="AR11" s="12"/>
      <c r="BS11" s="9" t="s">
        <v>6</v>
      </c>
    </row>
    <row r="12" spans="2:71" ht="6.95" customHeight="1">
      <c r="B12" s="12"/>
      <c r="AR12" s="12"/>
      <c r="BS12" s="9" t="s">
        <v>6</v>
      </c>
    </row>
    <row r="13" spans="2:71" ht="12" customHeight="1">
      <c r="B13" s="12"/>
      <c r="D13" s="18" t="s">
        <v>26</v>
      </c>
      <c r="AK13" s="18" t="s">
        <v>23</v>
      </c>
      <c r="AN13" s="16" t="s">
        <v>1</v>
      </c>
      <c r="AR13" s="12"/>
      <c r="BS13" s="9" t="s">
        <v>6</v>
      </c>
    </row>
    <row r="14" spans="2:71" ht="12.75">
      <c r="B14" s="12"/>
      <c r="E14" s="16" t="s">
        <v>27</v>
      </c>
      <c r="AK14" s="18" t="s">
        <v>25</v>
      </c>
      <c r="AN14" s="16" t="s">
        <v>1</v>
      </c>
      <c r="AR14" s="12"/>
      <c r="BS14" s="9" t="s">
        <v>6</v>
      </c>
    </row>
    <row r="15" spans="2:71" ht="6.95" customHeight="1">
      <c r="B15" s="12"/>
      <c r="AR15" s="12"/>
      <c r="BS15" s="9" t="s">
        <v>3</v>
      </c>
    </row>
    <row r="16" spans="2:71" ht="12" customHeight="1">
      <c r="B16" s="12"/>
      <c r="D16" s="18" t="s">
        <v>28</v>
      </c>
      <c r="AK16" s="18" t="s">
        <v>23</v>
      </c>
      <c r="AN16" s="16" t="s">
        <v>1</v>
      </c>
      <c r="AR16" s="12"/>
      <c r="BS16" s="9" t="s">
        <v>3</v>
      </c>
    </row>
    <row r="17" spans="2:71" ht="18.4" customHeight="1">
      <c r="B17" s="12"/>
      <c r="E17" s="16" t="s">
        <v>27</v>
      </c>
      <c r="AK17" s="18" t="s">
        <v>25</v>
      </c>
      <c r="AN17" s="16" t="s">
        <v>1</v>
      </c>
      <c r="AR17" s="12"/>
      <c r="BS17" s="9" t="s">
        <v>29</v>
      </c>
    </row>
    <row r="18" spans="2:71" ht="6.95" customHeight="1">
      <c r="B18" s="12"/>
      <c r="AR18" s="12"/>
      <c r="BS18" s="9" t="s">
        <v>6</v>
      </c>
    </row>
    <row r="19" spans="2:71" ht="12" customHeight="1">
      <c r="B19" s="12"/>
      <c r="D19" s="18" t="s">
        <v>30</v>
      </c>
      <c r="AK19" s="18" t="s">
        <v>23</v>
      </c>
      <c r="AN19" s="16" t="s">
        <v>1</v>
      </c>
      <c r="AR19" s="12"/>
      <c r="BS19" s="9" t="s">
        <v>6</v>
      </c>
    </row>
    <row r="20" spans="2:71" ht="18.4" customHeight="1">
      <c r="B20" s="12"/>
      <c r="E20" s="16" t="s">
        <v>27</v>
      </c>
      <c r="AK20" s="18" t="s">
        <v>25</v>
      </c>
      <c r="AN20" s="16" t="s">
        <v>1</v>
      </c>
      <c r="AR20" s="12"/>
      <c r="BS20" s="9" t="s">
        <v>29</v>
      </c>
    </row>
    <row r="21" spans="2:44" ht="6.95" customHeight="1">
      <c r="B21" s="12"/>
      <c r="AR21" s="12"/>
    </row>
    <row r="22" spans="2:44" ht="12" customHeight="1">
      <c r="B22" s="12"/>
      <c r="D22" s="18" t="s">
        <v>31</v>
      </c>
      <c r="AR22" s="12"/>
    </row>
    <row r="23" spans="2:44" ht="16.5" customHeight="1">
      <c r="B23" s="12"/>
      <c r="E23" s="82" t="s">
        <v>1</v>
      </c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R23" s="12"/>
    </row>
    <row r="24" spans="2:44" ht="6.95" customHeight="1">
      <c r="B24" s="12"/>
      <c r="AR24" s="12"/>
    </row>
    <row r="25" spans="2:44" ht="6.95" customHeight="1">
      <c r="B25" s="12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R25" s="12"/>
    </row>
    <row r="26" spans="2:44" ht="14.45" customHeight="1">
      <c r="B26" s="12"/>
      <c r="D26" s="20" t="s">
        <v>32</v>
      </c>
      <c r="AK26" s="83">
        <f>ROUND(AG94,2)</f>
        <v>0</v>
      </c>
      <c r="AL26" s="80"/>
      <c r="AM26" s="80"/>
      <c r="AN26" s="80"/>
      <c r="AO26" s="80"/>
      <c r="AR26" s="12"/>
    </row>
    <row r="27" spans="2:44" ht="14.45" customHeight="1">
      <c r="B27" s="12"/>
      <c r="D27" s="20" t="s">
        <v>33</v>
      </c>
      <c r="AK27" s="83">
        <f>ROUND(AG97,2)</f>
        <v>0</v>
      </c>
      <c r="AL27" s="83"/>
      <c r="AM27" s="83"/>
      <c r="AN27" s="83"/>
      <c r="AO27" s="83"/>
      <c r="AR27" s="12"/>
    </row>
    <row r="28" spans="1:57" s="2" customFormat="1" ht="6.95" customHeight="1">
      <c r="A28" s="21"/>
      <c r="B28" s="22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2"/>
      <c r="BE28" s="21"/>
    </row>
    <row r="29" spans="1:57" s="2" customFormat="1" ht="25.9" customHeight="1">
      <c r="A29" s="21"/>
      <c r="B29" s="22"/>
      <c r="C29" s="21"/>
      <c r="D29" s="23" t="s">
        <v>34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84">
        <f>ROUND(AK26+AK27,2)</f>
        <v>0</v>
      </c>
      <c r="AL29" s="85"/>
      <c r="AM29" s="85"/>
      <c r="AN29" s="85"/>
      <c r="AO29" s="85"/>
      <c r="AP29" s="21"/>
      <c r="AQ29" s="21"/>
      <c r="AR29" s="22"/>
      <c r="BE29" s="21"/>
    </row>
    <row r="30" spans="1:57" s="2" customFormat="1" ht="6.95" customHeight="1">
      <c r="A30" s="21"/>
      <c r="B30" s="22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2"/>
      <c r="BE30" s="21"/>
    </row>
    <row r="31" spans="1:57" s="2" customFormat="1" ht="12.75">
      <c r="A31" s="21"/>
      <c r="B31" s="22"/>
      <c r="C31" s="21"/>
      <c r="D31" s="21"/>
      <c r="E31" s="21"/>
      <c r="F31" s="21"/>
      <c r="G31" s="21"/>
      <c r="H31" s="21"/>
      <c r="I31" s="21"/>
      <c r="J31" s="21"/>
      <c r="K31" s="21"/>
      <c r="L31" s="86" t="s">
        <v>35</v>
      </c>
      <c r="M31" s="86"/>
      <c r="N31" s="86"/>
      <c r="O31" s="86"/>
      <c r="P31" s="86"/>
      <c r="Q31" s="21"/>
      <c r="R31" s="21"/>
      <c r="S31" s="21"/>
      <c r="T31" s="21"/>
      <c r="U31" s="21"/>
      <c r="V31" s="21"/>
      <c r="W31" s="86" t="s">
        <v>36</v>
      </c>
      <c r="X31" s="86"/>
      <c r="Y31" s="86"/>
      <c r="Z31" s="86"/>
      <c r="AA31" s="86"/>
      <c r="AB31" s="86"/>
      <c r="AC31" s="86"/>
      <c r="AD31" s="86"/>
      <c r="AE31" s="86"/>
      <c r="AF31" s="21"/>
      <c r="AG31" s="21"/>
      <c r="AH31" s="21"/>
      <c r="AI31" s="21"/>
      <c r="AJ31" s="21"/>
      <c r="AK31" s="86" t="s">
        <v>37</v>
      </c>
      <c r="AL31" s="86"/>
      <c r="AM31" s="86"/>
      <c r="AN31" s="86"/>
      <c r="AO31" s="86"/>
      <c r="AP31" s="21"/>
      <c r="AQ31" s="21"/>
      <c r="AR31" s="22"/>
      <c r="BE31" s="21"/>
    </row>
    <row r="32" spans="2:44" s="3" customFormat="1" ht="14.45" customHeight="1">
      <c r="B32" s="25"/>
      <c r="D32" s="18" t="s">
        <v>38</v>
      </c>
      <c r="F32" s="18" t="s">
        <v>39</v>
      </c>
      <c r="L32" s="89">
        <v>0.21</v>
      </c>
      <c r="M32" s="88"/>
      <c r="N32" s="88"/>
      <c r="O32" s="88"/>
      <c r="P32" s="88"/>
      <c r="W32" s="87">
        <f>ROUND(AZ94+SUM(CD97),2)</f>
        <v>0</v>
      </c>
      <c r="X32" s="88"/>
      <c r="Y32" s="88"/>
      <c r="Z32" s="88"/>
      <c r="AA32" s="88"/>
      <c r="AB32" s="88"/>
      <c r="AC32" s="88"/>
      <c r="AD32" s="88"/>
      <c r="AE32" s="88"/>
      <c r="AK32" s="87">
        <f>ROUND(AV94+SUM(BY97),2)</f>
        <v>0</v>
      </c>
      <c r="AL32" s="88"/>
      <c r="AM32" s="88"/>
      <c r="AN32" s="88"/>
      <c r="AO32" s="88"/>
      <c r="AR32" s="25"/>
    </row>
    <row r="33" spans="2:44" s="3" customFormat="1" ht="14.45" customHeight="1">
      <c r="B33" s="25"/>
      <c r="F33" s="18" t="s">
        <v>40</v>
      </c>
      <c r="L33" s="89">
        <v>0.15</v>
      </c>
      <c r="M33" s="88"/>
      <c r="N33" s="88"/>
      <c r="O33" s="88"/>
      <c r="P33" s="88"/>
      <c r="W33" s="87">
        <f>ROUND(BA94+SUM(CE97),2)</f>
        <v>0</v>
      </c>
      <c r="X33" s="88"/>
      <c r="Y33" s="88"/>
      <c r="Z33" s="88"/>
      <c r="AA33" s="88"/>
      <c r="AB33" s="88"/>
      <c r="AC33" s="88"/>
      <c r="AD33" s="88"/>
      <c r="AE33" s="88"/>
      <c r="AK33" s="87">
        <f>ROUND(AW94+SUM(BZ97),2)</f>
        <v>0</v>
      </c>
      <c r="AL33" s="88"/>
      <c r="AM33" s="88"/>
      <c r="AN33" s="88"/>
      <c r="AO33" s="88"/>
      <c r="AR33" s="25"/>
    </row>
    <row r="34" spans="2:44" s="3" customFormat="1" ht="14.45" customHeight="1" hidden="1">
      <c r="B34" s="25"/>
      <c r="F34" s="18" t="s">
        <v>41</v>
      </c>
      <c r="L34" s="89">
        <v>0.21</v>
      </c>
      <c r="M34" s="88"/>
      <c r="N34" s="88"/>
      <c r="O34" s="88"/>
      <c r="P34" s="88"/>
      <c r="W34" s="87">
        <f>ROUND(BB94+SUM(CF97),2)</f>
        <v>0</v>
      </c>
      <c r="X34" s="88"/>
      <c r="Y34" s="88"/>
      <c r="Z34" s="88"/>
      <c r="AA34" s="88"/>
      <c r="AB34" s="88"/>
      <c r="AC34" s="88"/>
      <c r="AD34" s="88"/>
      <c r="AE34" s="88"/>
      <c r="AK34" s="87">
        <v>0</v>
      </c>
      <c r="AL34" s="88"/>
      <c r="AM34" s="88"/>
      <c r="AN34" s="88"/>
      <c r="AO34" s="88"/>
      <c r="AR34" s="25"/>
    </row>
    <row r="35" spans="2:44" s="3" customFormat="1" ht="14.45" customHeight="1" hidden="1">
      <c r="B35" s="25"/>
      <c r="F35" s="18" t="s">
        <v>42</v>
      </c>
      <c r="L35" s="89">
        <v>0.15</v>
      </c>
      <c r="M35" s="88"/>
      <c r="N35" s="88"/>
      <c r="O35" s="88"/>
      <c r="P35" s="88"/>
      <c r="W35" s="87">
        <f>ROUND(BC94+SUM(CG97),2)</f>
        <v>0</v>
      </c>
      <c r="X35" s="88"/>
      <c r="Y35" s="88"/>
      <c r="Z35" s="88"/>
      <c r="AA35" s="88"/>
      <c r="AB35" s="88"/>
      <c r="AC35" s="88"/>
      <c r="AD35" s="88"/>
      <c r="AE35" s="88"/>
      <c r="AK35" s="87">
        <v>0</v>
      </c>
      <c r="AL35" s="88"/>
      <c r="AM35" s="88"/>
      <c r="AN35" s="88"/>
      <c r="AO35" s="88"/>
      <c r="AR35" s="25"/>
    </row>
    <row r="36" spans="2:44" s="3" customFormat="1" ht="14.45" customHeight="1" hidden="1">
      <c r="B36" s="25"/>
      <c r="F36" s="18" t="s">
        <v>43</v>
      </c>
      <c r="L36" s="89">
        <v>0</v>
      </c>
      <c r="M36" s="88"/>
      <c r="N36" s="88"/>
      <c r="O36" s="88"/>
      <c r="P36" s="88"/>
      <c r="W36" s="87">
        <f>ROUND(BD94+SUM(CH97),2)</f>
        <v>0</v>
      </c>
      <c r="X36" s="88"/>
      <c r="Y36" s="88"/>
      <c r="Z36" s="88"/>
      <c r="AA36" s="88"/>
      <c r="AB36" s="88"/>
      <c r="AC36" s="88"/>
      <c r="AD36" s="88"/>
      <c r="AE36" s="88"/>
      <c r="AK36" s="87">
        <v>0</v>
      </c>
      <c r="AL36" s="88"/>
      <c r="AM36" s="88"/>
      <c r="AN36" s="88"/>
      <c r="AO36" s="88"/>
      <c r="AR36" s="25"/>
    </row>
    <row r="37" spans="1:57" s="2" customFormat="1" ht="6.95" customHeight="1">
      <c r="A37" s="21"/>
      <c r="B37" s="22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2"/>
      <c r="BE37" s="21"/>
    </row>
    <row r="38" spans="1:57" s="2" customFormat="1" ht="25.9" customHeight="1">
      <c r="A38" s="21"/>
      <c r="B38" s="22"/>
      <c r="C38" s="26"/>
      <c r="D38" s="27" t="s">
        <v>44</v>
      </c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9" t="s">
        <v>45</v>
      </c>
      <c r="U38" s="28"/>
      <c r="V38" s="28"/>
      <c r="W38" s="28"/>
      <c r="X38" s="90" t="s">
        <v>46</v>
      </c>
      <c r="Y38" s="91"/>
      <c r="Z38" s="91"/>
      <c r="AA38" s="91"/>
      <c r="AB38" s="91"/>
      <c r="AC38" s="28"/>
      <c r="AD38" s="28"/>
      <c r="AE38" s="28"/>
      <c r="AF38" s="28"/>
      <c r="AG38" s="28"/>
      <c r="AH38" s="28"/>
      <c r="AI38" s="28"/>
      <c r="AJ38" s="28"/>
      <c r="AK38" s="92">
        <f>SUM(AK29:AK36)</f>
        <v>0</v>
      </c>
      <c r="AL38" s="91"/>
      <c r="AM38" s="91"/>
      <c r="AN38" s="91"/>
      <c r="AO38" s="93"/>
      <c r="AP38" s="26"/>
      <c r="AQ38" s="26"/>
      <c r="AR38" s="22"/>
      <c r="BE38" s="21"/>
    </row>
    <row r="39" spans="1:57" s="2" customFormat="1" ht="6.95" customHeight="1">
      <c r="A39" s="21"/>
      <c r="B39" s="22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2"/>
      <c r="BE39" s="21"/>
    </row>
    <row r="40" spans="1:57" s="2" customFormat="1" ht="14.45" customHeight="1">
      <c r="A40" s="21"/>
      <c r="B40" s="22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2"/>
      <c r="BE40" s="21"/>
    </row>
    <row r="41" spans="2:44" ht="14.45" customHeight="1">
      <c r="B41" s="12"/>
      <c r="AR41" s="12"/>
    </row>
    <row r="42" spans="2:44" ht="14.45" customHeight="1">
      <c r="B42" s="12"/>
      <c r="AR42" s="12"/>
    </row>
    <row r="43" spans="2:44" ht="14.45" customHeight="1">
      <c r="B43" s="12"/>
      <c r="AR43" s="12"/>
    </row>
    <row r="44" spans="2:44" ht="14.45" customHeight="1">
      <c r="B44" s="12"/>
      <c r="AR44" s="12"/>
    </row>
    <row r="45" spans="2:44" ht="14.45" customHeight="1">
      <c r="B45" s="12"/>
      <c r="AR45" s="12"/>
    </row>
    <row r="46" spans="2:44" ht="14.45" customHeight="1">
      <c r="B46" s="12"/>
      <c r="AR46" s="12"/>
    </row>
    <row r="47" spans="2:44" ht="14.45" customHeight="1">
      <c r="B47" s="12"/>
      <c r="AR47" s="12"/>
    </row>
    <row r="48" spans="2:44" ht="14.45" customHeight="1">
      <c r="B48" s="12"/>
      <c r="AR48" s="12"/>
    </row>
    <row r="49" spans="2:44" s="2" customFormat="1" ht="14.45" customHeight="1">
      <c r="B49" s="30"/>
      <c r="D49" s="31" t="s">
        <v>47</v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1" t="s">
        <v>48</v>
      </c>
      <c r="AI49" s="32"/>
      <c r="AJ49" s="32"/>
      <c r="AK49" s="32"/>
      <c r="AL49" s="32"/>
      <c r="AM49" s="32"/>
      <c r="AN49" s="32"/>
      <c r="AO49" s="32"/>
      <c r="AR49" s="30"/>
    </row>
    <row r="50" spans="2:44" ht="11.25">
      <c r="B50" s="12"/>
      <c r="AR50" s="12"/>
    </row>
    <row r="51" spans="2:44" ht="11.25">
      <c r="B51" s="12"/>
      <c r="AR51" s="12"/>
    </row>
    <row r="52" spans="2:44" ht="11.25">
      <c r="B52" s="12"/>
      <c r="AR52" s="12"/>
    </row>
    <row r="53" spans="2:44" ht="11.25">
      <c r="B53" s="12"/>
      <c r="AR53" s="12"/>
    </row>
    <row r="54" spans="2:44" ht="11.25">
      <c r="B54" s="12"/>
      <c r="AR54" s="12"/>
    </row>
    <row r="55" spans="2:44" ht="11.25">
      <c r="B55" s="12"/>
      <c r="AR55" s="12"/>
    </row>
    <row r="56" spans="2:44" ht="11.25">
      <c r="B56" s="12"/>
      <c r="AR56" s="12"/>
    </row>
    <row r="57" spans="2:44" ht="11.25">
      <c r="B57" s="12"/>
      <c r="AR57" s="12"/>
    </row>
    <row r="58" spans="2:44" ht="11.25">
      <c r="B58" s="12"/>
      <c r="AR58" s="12"/>
    </row>
    <row r="59" spans="2:44" ht="11.25">
      <c r="B59" s="12"/>
      <c r="AR59" s="12"/>
    </row>
    <row r="60" spans="1:57" s="2" customFormat="1" ht="12.75">
      <c r="A60" s="21"/>
      <c r="B60" s="22"/>
      <c r="C60" s="21"/>
      <c r="D60" s="33" t="s">
        <v>49</v>
      </c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33" t="s">
        <v>50</v>
      </c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33" t="s">
        <v>49</v>
      </c>
      <c r="AI60" s="24"/>
      <c r="AJ60" s="24"/>
      <c r="AK60" s="24"/>
      <c r="AL60" s="24"/>
      <c r="AM60" s="33" t="s">
        <v>50</v>
      </c>
      <c r="AN60" s="24"/>
      <c r="AO60" s="24"/>
      <c r="AP60" s="21"/>
      <c r="AQ60" s="21"/>
      <c r="AR60" s="22"/>
      <c r="BE60" s="21"/>
    </row>
    <row r="61" spans="2:44" ht="11.25">
      <c r="B61" s="12"/>
      <c r="AR61" s="12"/>
    </row>
    <row r="62" spans="2:44" ht="11.25">
      <c r="B62" s="12"/>
      <c r="AR62" s="12"/>
    </row>
    <row r="63" spans="2:44" ht="11.25">
      <c r="B63" s="12"/>
      <c r="AR63" s="12"/>
    </row>
    <row r="64" spans="1:57" s="2" customFormat="1" ht="12.75">
      <c r="A64" s="21"/>
      <c r="B64" s="22"/>
      <c r="C64" s="21"/>
      <c r="D64" s="31" t="s">
        <v>51</v>
      </c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1" t="s">
        <v>52</v>
      </c>
      <c r="AI64" s="34"/>
      <c r="AJ64" s="34"/>
      <c r="AK64" s="34"/>
      <c r="AL64" s="34"/>
      <c r="AM64" s="34"/>
      <c r="AN64" s="34"/>
      <c r="AO64" s="34"/>
      <c r="AP64" s="21"/>
      <c r="AQ64" s="21"/>
      <c r="AR64" s="22"/>
      <c r="BE64" s="21"/>
    </row>
    <row r="65" spans="2:44" ht="11.25">
      <c r="B65" s="12"/>
      <c r="AR65" s="12"/>
    </row>
    <row r="66" spans="2:44" ht="11.25">
      <c r="B66" s="12"/>
      <c r="AR66" s="12"/>
    </row>
    <row r="67" spans="2:44" ht="11.25">
      <c r="B67" s="12"/>
      <c r="AR67" s="12"/>
    </row>
    <row r="68" spans="2:44" ht="11.25">
      <c r="B68" s="12"/>
      <c r="AR68" s="12"/>
    </row>
    <row r="69" spans="2:44" ht="11.25">
      <c r="B69" s="12"/>
      <c r="AR69" s="12"/>
    </row>
    <row r="70" spans="2:44" ht="11.25">
      <c r="B70" s="12"/>
      <c r="AR70" s="12"/>
    </row>
    <row r="71" spans="2:44" ht="11.25">
      <c r="B71" s="12"/>
      <c r="AR71" s="12"/>
    </row>
    <row r="72" spans="2:44" ht="11.25">
      <c r="B72" s="12"/>
      <c r="AR72" s="12"/>
    </row>
    <row r="73" spans="2:44" ht="11.25">
      <c r="B73" s="12"/>
      <c r="AR73" s="12"/>
    </row>
    <row r="74" spans="2:44" ht="11.25">
      <c r="B74" s="12"/>
      <c r="AR74" s="12"/>
    </row>
    <row r="75" spans="1:57" s="2" customFormat="1" ht="12.75">
      <c r="A75" s="21"/>
      <c r="B75" s="22"/>
      <c r="C75" s="21"/>
      <c r="D75" s="33" t="s">
        <v>49</v>
      </c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33" t="s">
        <v>50</v>
      </c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33" t="s">
        <v>49</v>
      </c>
      <c r="AI75" s="24"/>
      <c r="AJ75" s="24"/>
      <c r="AK75" s="24"/>
      <c r="AL75" s="24"/>
      <c r="AM75" s="33" t="s">
        <v>50</v>
      </c>
      <c r="AN75" s="24"/>
      <c r="AO75" s="24"/>
      <c r="AP75" s="21"/>
      <c r="AQ75" s="21"/>
      <c r="AR75" s="22"/>
      <c r="BE75" s="21"/>
    </row>
    <row r="76" spans="1:57" s="2" customFormat="1" ht="11.25">
      <c r="A76" s="21"/>
      <c r="B76" s="22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2"/>
      <c r="BE76" s="21"/>
    </row>
    <row r="77" spans="1:57" s="2" customFormat="1" ht="6.95" customHeight="1">
      <c r="A77" s="21"/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22"/>
      <c r="BE77" s="21"/>
    </row>
    <row r="81" spans="1:57" s="2" customFormat="1" ht="6.95" customHeight="1">
      <c r="A81" s="21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22"/>
      <c r="BE81" s="21"/>
    </row>
    <row r="82" spans="1:57" s="2" customFormat="1" ht="24.95" customHeight="1">
      <c r="A82" s="21"/>
      <c r="B82" s="22"/>
      <c r="C82" s="13" t="s">
        <v>53</v>
      </c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2"/>
      <c r="BE82" s="21"/>
    </row>
    <row r="83" spans="1:57" s="2" customFormat="1" ht="6.95" customHeight="1">
      <c r="A83" s="21"/>
      <c r="B83" s="22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2"/>
      <c r="BE83" s="21"/>
    </row>
    <row r="84" spans="2:44" s="4" customFormat="1" ht="12" customHeight="1">
      <c r="B84" s="39"/>
      <c r="C84" s="18" t="s">
        <v>12</v>
      </c>
      <c r="L84" s="4" t="str">
        <f>K5</f>
        <v>20190602</v>
      </c>
      <c r="AR84" s="39"/>
    </row>
    <row r="85" spans="2:44" s="5" customFormat="1" ht="36.95" customHeight="1">
      <c r="B85" s="40"/>
      <c r="C85" s="41" t="s">
        <v>14</v>
      </c>
      <c r="L85" s="94" t="str">
        <f>K6</f>
        <v>Vodovodní a kanalizační přípojky pro objekt 1388 v ul. K Raškovci</v>
      </c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R85" s="40"/>
    </row>
    <row r="86" spans="1:57" s="2" customFormat="1" ht="6.95" customHeight="1">
      <c r="A86" s="21"/>
      <c r="B86" s="22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2"/>
      <c r="BE86" s="21"/>
    </row>
    <row r="87" spans="1:57" s="2" customFormat="1" ht="12" customHeight="1">
      <c r="A87" s="21"/>
      <c r="B87" s="22"/>
      <c r="C87" s="18" t="s">
        <v>18</v>
      </c>
      <c r="D87" s="21"/>
      <c r="E87" s="21"/>
      <c r="F87" s="21"/>
      <c r="G87" s="21"/>
      <c r="H87" s="21"/>
      <c r="I87" s="21"/>
      <c r="J87" s="21"/>
      <c r="K87" s="21"/>
      <c r="L87" s="42" t="str">
        <f>IF(K8="","",K8)</f>
        <v>ul. K Raškovci</v>
      </c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18" t="s">
        <v>20</v>
      </c>
      <c r="AJ87" s="21"/>
      <c r="AK87" s="21"/>
      <c r="AL87" s="21"/>
      <c r="AM87" s="96" t="str">
        <f>IF(AN8="","",AN8)</f>
        <v>15. 6. 2019</v>
      </c>
      <c r="AN87" s="96"/>
      <c r="AO87" s="21"/>
      <c r="AP87" s="21"/>
      <c r="AQ87" s="21"/>
      <c r="AR87" s="22"/>
      <c r="BE87" s="21"/>
    </row>
    <row r="88" spans="1:57" s="2" customFormat="1" ht="6.95" customHeight="1">
      <c r="A88" s="21"/>
      <c r="B88" s="22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2"/>
      <c r="BE88" s="21"/>
    </row>
    <row r="89" spans="1:57" s="2" customFormat="1" ht="15.2" customHeight="1">
      <c r="A89" s="21"/>
      <c r="B89" s="22"/>
      <c r="C89" s="18" t="s">
        <v>22</v>
      </c>
      <c r="D89" s="21"/>
      <c r="E89" s="21"/>
      <c r="F89" s="21"/>
      <c r="G89" s="21"/>
      <c r="H89" s="21"/>
      <c r="I89" s="21"/>
      <c r="J89" s="21"/>
      <c r="K89" s="21"/>
      <c r="L89" s="4" t="str">
        <f>IF(E11="","",E11)</f>
        <v>Město Kolín</v>
      </c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18" t="s">
        <v>28</v>
      </c>
      <c r="AJ89" s="21"/>
      <c r="AK89" s="21"/>
      <c r="AL89" s="21"/>
      <c r="AM89" s="97" t="str">
        <f>IF(E17="","",E17)</f>
        <v>REINVEST spol. s r.o.</v>
      </c>
      <c r="AN89" s="98"/>
      <c r="AO89" s="98"/>
      <c r="AP89" s="98"/>
      <c r="AQ89" s="21"/>
      <c r="AR89" s="22"/>
      <c r="AS89" s="99" t="s">
        <v>54</v>
      </c>
      <c r="AT89" s="100"/>
      <c r="AU89" s="43"/>
      <c r="AV89" s="43"/>
      <c r="AW89" s="43"/>
      <c r="AX89" s="43"/>
      <c r="AY89" s="43"/>
      <c r="AZ89" s="43"/>
      <c r="BA89" s="43"/>
      <c r="BB89" s="43"/>
      <c r="BC89" s="43"/>
      <c r="BD89" s="44"/>
      <c r="BE89" s="21"/>
    </row>
    <row r="90" spans="1:57" s="2" customFormat="1" ht="15.2" customHeight="1">
      <c r="A90" s="21"/>
      <c r="B90" s="22"/>
      <c r="C90" s="18" t="s">
        <v>26</v>
      </c>
      <c r="D90" s="21"/>
      <c r="E90" s="21"/>
      <c r="F90" s="21"/>
      <c r="G90" s="21"/>
      <c r="H90" s="21"/>
      <c r="I90" s="21"/>
      <c r="J90" s="21"/>
      <c r="K90" s="21"/>
      <c r="L90" s="4" t="str">
        <f>IF(E14="","",E14)</f>
        <v>REINVEST spol. s r.o.</v>
      </c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18" t="s">
        <v>30</v>
      </c>
      <c r="AJ90" s="21"/>
      <c r="AK90" s="21"/>
      <c r="AL90" s="21"/>
      <c r="AM90" s="97" t="str">
        <f>IF(E20="","",E20)</f>
        <v>REINVEST spol. s r.o.</v>
      </c>
      <c r="AN90" s="98"/>
      <c r="AO90" s="98"/>
      <c r="AP90" s="98"/>
      <c r="AQ90" s="21"/>
      <c r="AR90" s="22"/>
      <c r="AS90" s="101"/>
      <c r="AT90" s="102"/>
      <c r="AU90" s="45"/>
      <c r="AV90" s="45"/>
      <c r="AW90" s="45"/>
      <c r="AX90" s="45"/>
      <c r="AY90" s="45"/>
      <c r="AZ90" s="45"/>
      <c r="BA90" s="45"/>
      <c r="BB90" s="45"/>
      <c r="BC90" s="45"/>
      <c r="BD90" s="46"/>
      <c r="BE90" s="21"/>
    </row>
    <row r="91" spans="1:57" s="2" customFormat="1" ht="10.9" customHeight="1">
      <c r="A91" s="21"/>
      <c r="B91" s="22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2"/>
      <c r="AS91" s="101"/>
      <c r="AT91" s="102"/>
      <c r="AU91" s="45"/>
      <c r="AV91" s="45"/>
      <c r="AW91" s="45"/>
      <c r="AX91" s="45"/>
      <c r="AY91" s="45"/>
      <c r="AZ91" s="45"/>
      <c r="BA91" s="45"/>
      <c r="BB91" s="45"/>
      <c r="BC91" s="45"/>
      <c r="BD91" s="46"/>
      <c r="BE91" s="21"/>
    </row>
    <row r="92" spans="1:57" s="2" customFormat="1" ht="29.25" customHeight="1">
      <c r="A92" s="21"/>
      <c r="B92" s="22"/>
      <c r="C92" s="103" t="s">
        <v>55</v>
      </c>
      <c r="D92" s="104"/>
      <c r="E92" s="104"/>
      <c r="F92" s="104"/>
      <c r="G92" s="104"/>
      <c r="H92" s="47"/>
      <c r="I92" s="105" t="s">
        <v>56</v>
      </c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6" t="s">
        <v>57</v>
      </c>
      <c r="AH92" s="104"/>
      <c r="AI92" s="104"/>
      <c r="AJ92" s="104"/>
      <c r="AK92" s="104"/>
      <c r="AL92" s="104"/>
      <c r="AM92" s="104"/>
      <c r="AN92" s="105" t="s">
        <v>58</v>
      </c>
      <c r="AO92" s="104"/>
      <c r="AP92" s="107"/>
      <c r="AQ92" s="48" t="s">
        <v>59</v>
      </c>
      <c r="AR92" s="22"/>
      <c r="AS92" s="49" t="s">
        <v>60</v>
      </c>
      <c r="AT92" s="50" t="s">
        <v>61</v>
      </c>
      <c r="AU92" s="50" t="s">
        <v>62</v>
      </c>
      <c r="AV92" s="50" t="s">
        <v>63</v>
      </c>
      <c r="AW92" s="50" t="s">
        <v>64</v>
      </c>
      <c r="AX92" s="50" t="s">
        <v>65</v>
      </c>
      <c r="AY92" s="50" t="s">
        <v>66</v>
      </c>
      <c r="AZ92" s="50" t="s">
        <v>67</v>
      </c>
      <c r="BA92" s="50" t="s">
        <v>68</v>
      </c>
      <c r="BB92" s="50" t="s">
        <v>69</v>
      </c>
      <c r="BC92" s="50" t="s">
        <v>70</v>
      </c>
      <c r="BD92" s="51" t="s">
        <v>71</v>
      </c>
      <c r="BE92" s="21"/>
    </row>
    <row r="93" spans="1:57" s="2" customFormat="1" ht="10.9" customHeight="1">
      <c r="A93" s="21"/>
      <c r="B93" s="22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2"/>
      <c r="AS93" s="52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4"/>
      <c r="BE93" s="21"/>
    </row>
    <row r="94" spans="2:90" s="6" customFormat="1" ht="32.45" customHeight="1">
      <c r="B94" s="55"/>
      <c r="C94" s="56" t="s">
        <v>72</v>
      </c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111">
        <f>ROUND(AG95,2)</f>
        <v>0</v>
      </c>
      <c r="AH94" s="111"/>
      <c r="AI94" s="111"/>
      <c r="AJ94" s="111"/>
      <c r="AK94" s="111"/>
      <c r="AL94" s="111"/>
      <c r="AM94" s="111"/>
      <c r="AN94" s="112">
        <f>SUM(AG94,AT94)</f>
        <v>0</v>
      </c>
      <c r="AO94" s="112"/>
      <c r="AP94" s="112"/>
      <c r="AQ94" s="58" t="s">
        <v>1</v>
      </c>
      <c r="AR94" s="55"/>
      <c r="AS94" s="59">
        <f>ROUND(AS95,2)</f>
        <v>0</v>
      </c>
      <c r="AT94" s="60">
        <f>ROUND(SUM(AV94:AW94),2)</f>
        <v>0</v>
      </c>
      <c r="AU94" s="61">
        <f>ROUND(AU95,5)</f>
        <v>790.83069</v>
      </c>
      <c r="AV94" s="60">
        <f>ROUND(AZ94*L32,2)</f>
        <v>0</v>
      </c>
      <c r="AW94" s="60">
        <f>ROUND(BA94*L33,2)</f>
        <v>0</v>
      </c>
      <c r="AX94" s="60">
        <f>ROUND(BB94*L32,2)</f>
        <v>0</v>
      </c>
      <c r="AY94" s="60">
        <f>ROUND(BC94*L33,2)</f>
        <v>0</v>
      </c>
      <c r="AZ94" s="60">
        <f>ROUND(AZ95,2)</f>
        <v>0</v>
      </c>
      <c r="BA94" s="60">
        <f>ROUND(BA95,2)</f>
        <v>0</v>
      </c>
      <c r="BB94" s="60">
        <f>ROUND(BB95,2)</f>
        <v>0</v>
      </c>
      <c r="BC94" s="60">
        <f>ROUND(BC95,2)</f>
        <v>0</v>
      </c>
      <c r="BD94" s="62">
        <f>ROUND(BD95,2)</f>
        <v>0</v>
      </c>
      <c r="BS94" s="63" t="s">
        <v>73</v>
      </c>
      <c r="BT94" s="63" t="s">
        <v>74</v>
      </c>
      <c r="BU94" s="64" t="s">
        <v>75</v>
      </c>
      <c r="BV94" s="63" t="s">
        <v>76</v>
      </c>
      <c r="BW94" s="63" t="s">
        <v>4</v>
      </c>
      <c r="BX94" s="63" t="s">
        <v>77</v>
      </c>
      <c r="CL94" s="63" t="s">
        <v>1</v>
      </c>
    </row>
    <row r="95" spans="1:91" s="7" customFormat="1" ht="16.5" customHeight="1">
      <c r="A95" s="65" t="s">
        <v>78</v>
      </c>
      <c r="B95" s="66"/>
      <c r="C95" s="67"/>
      <c r="D95" s="110" t="s">
        <v>79</v>
      </c>
      <c r="E95" s="110"/>
      <c r="F95" s="110"/>
      <c r="G95" s="110"/>
      <c r="H95" s="110"/>
      <c r="I95" s="68"/>
      <c r="J95" s="110" t="s">
        <v>80</v>
      </c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08">
        <f>'SO 01 - Vodovodní a kanal...'!J32</f>
        <v>0</v>
      </c>
      <c r="AH95" s="109"/>
      <c r="AI95" s="109"/>
      <c r="AJ95" s="109"/>
      <c r="AK95" s="109"/>
      <c r="AL95" s="109"/>
      <c r="AM95" s="109"/>
      <c r="AN95" s="108">
        <f>SUM(AG95,AT95)</f>
        <v>0</v>
      </c>
      <c r="AO95" s="109"/>
      <c r="AP95" s="109"/>
      <c r="AQ95" s="69" t="s">
        <v>81</v>
      </c>
      <c r="AR95" s="66"/>
      <c r="AS95" s="70">
        <v>0</v>
      </c>
      <c r="AT95" s="71">
        <f>ROUND(SUM(AV95:AW95),2)</f>
        <v>0</v>
      </c>
      <c r="AU95" s="72">
        <f>'SO 01 - Vodovodní a kanal...'!P138</f>
        <v>790.830691</v>
      </c>
      <c r="AV95" s="71">
        <f>'SO 01 - Vodovodní a kanal...'!J35</f>
        <v>0</v>
      </c>
      <c r="AW95" s="71">
        <f>'SO 01 - Vodovodní a kanal...'!J36</f>
        <v>0</v>
      </c>
      <c r="AX95" s="71">
        <f>'SO 01 - Vodovodní a kanal...'!J37</f>
        <v>0</v>
      </c>
      <c r="AY95" s="71">
        <f>'SO 01 - Vodovodní a kanal...'!J38</f>
        <v>0</v>
      </c>
      <c r="AZ95" s="71">
        <f>'SO 01 - Vodovodní a kanal...'!F35</f>
        <v>0</v>
      </c>
      <c r="BA95" s="71">
        <f>'SO 01 - Vodovodní a kanal...'!F36</f>
        <v>0</v>
      </c>
      <c r="BB95" s="71">
        <f>'SO 01 - Vodovodní a kanal...'!F37</f>
        <v>0</v>
      </c>
      <c r="BC95" s="71">
        <f>'SO 01 - Vodovodní a kanal...'!F38</f>
        <v>0</v>
      </c>
      <c r="BD95" s="73">
        <f>'SO 01 - Vodovodní a kanal...'!F39</f>
        <v>0</v>
      </c>
      <c r="BT95" s="74" t="s">
        <v>82</v>
      </c>
      <c r="BV95" s="74" t="s">
        <v>76</v>
      </c>
      <c r="BW95" s="74" t="s">
        <v>83</v>
      </c>
      <c r="BX95" s="74" t="s">
        <v>4</v>
      </c>
      <c r="CL95" s="74" t="s">
        <v>1</v>
      </c>
      <c r="CM95" s="74" t="s">
        <v>84</v>
      </c>
    </row>
    <row r="96" spans="2:44" ht="11.25">
      <c r="B96" s="12"/>
      <c r="AR96" s="12"/>
    </row>
    <row r="97" spans="1:57" s="2" customFormat="1" ht="30" customHeight="1">
      <c r="A97" s="21"/>
      <c r="B97" s="22"/>
      <c r="C97" s="56" t="s">
        <v>85</v>
      </c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112">
        <v>0</v>
      </c>
      <c r="AH97" s="112"/>
      <c r="AI97" s="112"/>
      <c r="AJ97" s="112"/>
      <c r="AK97" s="112"/>
      <c r="AL97" s="112"/>
      <c r="AM97" s="112"/>
      <c r="AN97" s="112">
        <v>0</v>
      </c>
      <c r="AO97" s="112"/>
      <c r="AP97" s="112"/>
      <c r="AQ97" s="75"/>
      <c r="AR97" s="22"/>
      <c r="AS97" s="49" t="s">
        <v>86</v>
      </c>
      <c r="AT97" s="50" t="s">
        <v>87</v>
      </c>
      <c r="AU97" s="50" t="s">
        <v>38</v>
      </c>
      <c r="AV97" s="51" t="s">
        <v>61</v>
      </c>
      <c r="AW97" s="21"/>
      <c r="AX97" s="21"/>
      <c r="AY97" s="21"/>
      <c r="AZ97" s="21"/>
      <c r="BA97" s="21"/>
      <c r="BB97" s="21"/>
      <c r="BC97" s="21"/>
      <c r="BD97" s="21"/>
      <c r="BE97" s="21"/>
    </row>
    <row r="98" spans="1:57" s="2" customFormat="1" ht="10.9" customHeight="1">
      <c r="A98" s="21"/>
      <c r="B98" s="22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2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</row>
    <row r="99" spans="1:57" s="2" customFormat="1" ht="30" customHeight="1">
      <c r="A99" s="21"/>
      <c r="B99" s="22"/>
      <c r="C99" s="76" t="s">
        <v>88</v>
      </c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113">
        <f>ROUND(AG94+AG97,2)</f>
        <v>0</v>
      </c>
      <c r="AH99" s="113"/>
      <c r="AI99" s="113"/>
      <c r="AJ99" s="113"/>
      <c r="AK99" s="113"/>
      <c r="AL99" s="113"/>
      <c r="AM99" s="113"/>
      <c r="AN99" s="113">
        <f>ROUND(AN94+AN97,2)</f>
        <v>0</v>
      </c>
      <c r="AO99" s="113"/>
      <c r="AP99" s="113"/>
      <c r="AQ99" s="77"/>
      <c r="AR99" s="22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</row>
    <row r="100" spans="1:57" s="2" customFormat="1" ht="6.95" customHeight="1">
      <c r="A100" s="21"/>
      <c r="B100" s="35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22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</row>
  </sheetData>
  <sheetProtection algorithmName="SHA-512" hashValue="oAF12jx0AUVw6rnaxi9JPL8hpm7qQFmXNxv+m5U0aM/kdp2eSKEhPrioXe6iP2y1Ql38np+6PdEne0jsB2e0cA==" saltValue="w8q6zTucduEs8vxBtfK3Ug==" spinCount="100000" sheet="1" objects="1" scenarios="1"/>
  <mergeCells count="46">
    <mergeCell ref="AG97:AM97"/>
    <mergeCell ref="AN97:AP97"/>
    <mergeCell ref="AG99:AM99"/>
    <mergeCell ref="AN99:AP99"/>
    <mergeCell ref="AR2:BE2"/>
    <mergeCell ref="AN95:AP95"/>
    <mergeCell ref="AG95:AM95"/>
    <mergeCell ref="D95:H95"/>
    <mergeCell ref="J95:AF95"/>
    <mergeCell ref="AG94:AM94"/>
    <mergeCell ref="AN94:AP94"/>
    <mergeCell ref="AS89:AT91"/>
    <mergeCell ref="AM90:AP90"/>
    <mergeCell ref="C92:G92"/>
    <mergeCell ref="I92:AF92"/>
    <mergeCell ref="AG92:AM92"/>
    <mergeCell ref="AN92:AP92"/>
    <mergeCell ref="X38:AB38"/>
    <mergeCell ref="AK38:AO38"/>
    <mergeCell ref="L85:AO85"/>
    <mergeCell ref="AM87:AN87"/>
    <mergeCell ref="AM89:AP89"/>
    <mergeCell ref="W35:AE35"/>
    <mergeCell ref="AK35:AO35"/>
    <mergeCell ref="L35:P35"/>
    <mergeCell ref="W36:AE36"/>
    <mergeCell ref="AK36:AO36"/>
    <mergeCell ref="L36:P36"/>
    <mergeCell ref="W33:AE33"/>
    <mergeCell ref="AK33:AO33"/>
    <mergeCell ref="L33:P33"/>
    <mergeCell ref="W34:AE34"/>
    <mergeCell ref="AK34:AO34"/>
    <mergeCell ref="L34:P34"/>
    <mergeCell ref="AK29:AO29"/>
    <mergeCell ref="L31:P31"/>
    <mergeCell ref="W31:AE31"/>
    <mergeCell ref="AK31:AO31"/>
    <mergeCell ref="W32:AE32"/>
    <mergeCell ref="AK32:AO32"/>
    <mergeCell ref="L32:P32"/>
    <mergeCell ref="K5:AO5"/>
    <mergeCell ref="K6:AO6"/>
    <mergeCell ref="E23:AN23"/>
    <mergeCell ref="AK26:AO26"/>
    <mergeCell ref="AK27:AO27"/>
  </mergeCells>
  <hyperlinks>
    <hyperlink ref="A95" location="'SO 01 - Vodovodní a kanal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176"/>
  <sheetViews>
    <sheetView showGridLines="0" tabSelected="1" zoomScale="79" zoomScaleNormal="79" workbookViewId="0" topLeftCell="A1">
      <selection activeCell="I141" sqref="I141"/>
    </sheetView>
  </sheetViews>
  <sheetFormatPr defaultColWidth="9.140625" defaultRowHeight="12"/>
  <cols>
    <col min="1" max="1" width="8.28125" style="78" customWidth="1"/>
    <col min="2" max="2" width="1.7109375" style="78" customWidth="1"/>
    <col min="3" max="3" width="4.140625" style="78" customWidth="1"/>
    <col min="4" max="4" width="4.28125" style="78" customWidth="1"/>
    <col min="5" max="5" width="17.140625" style="78" customWidth="1"/>
    <col min="6" max="6" width="50.8515625" style="78" customWidth="1"/>
    <col min="7" max="7" width="7.00390625" style="78" customWidth="1"/>
    <col min="8" max="8" width="11.421875" style="78" customWidth="1"/>
    <col min="9" max="10" width="20.140625" style="78" customWidth="1"/>
    <col min="11" max="11" width="20.140625" style="78" hidden="1" customWidth="1"/>
    <col min="12" max="12" width="9.28125" style="78" customWidth="1"/>
    <col min="13" max="13" width="10.8515625" style="78" hidden="1" customWidth="1"/>
    <col min="14" max="14" width="9.28125" style="78" hidden="1" customWidth="1"/>
    <col min="15" max="20" width="14.140625" style="78" hidden="1" customWidth="1"/>
    <col min="21" max="21" width="16.28125" style="78" hidden="1" customWidth="1"/>
    <col min="22" max="22" width="12.28125" style="78" customWidth="1"/>
    <col min="23" max="23" width="16.28125" style="78" customWidth="1"/>
    <col min="24" max="24" width="12.28125" style="78" customWidth="1"/>
    <col min="25" max="25" width="15.00390625" style="78" customWidth="1"/>
    <col min="26" max="26" width="11.00390625" style="78" customWidth="1"/>
    <col min="27" max="27" width="15.00390625" style="78" customWidth="1"/>
    <col min="28" max="28" width="16.28125" style="78" customWidth="1"/>
    <col min="29" max="29" width="11.00390625" style="78" customWidth="1"/>
    <col min="30" max="30" width="15.00390625" style="78" customWidth="1"/>
    <col min="31" max="31" width="16.28125" style="78" customWidth="1"/>
    <col min="32" max="43" width="9.28125" style="78" customWidth="1"/>
    <col min="44" max="65" width="9.28125" style="78" hidden="1" customWidth="1"/>
    <col min="66" max="16384" width="9.28125" style="78" customWidth="1"/>
  </cols>
  <sheetData>
    <row r="1" ht="12"/>
    <row r="2" spans="12:46" ht="36.95" customHeight="1">
      <c r="L2" s="115" t="s">
        <v>5</v>
      </c>
      <c r="M2" s="116"/>
      <c r="N2" s="116"/>
      <c r="O2" s="116"/>
      <c r="P2" s="116"/>
      <c r="Q2" s="116"/>
      <c r="R2" s="116"/>
      <c r="S2" s="116"/>
      <c r="T2" s="116"/>
      <c r="U2" s="116"/>
      <c r="V2" s="116"/>
      <c r="AT2" s="117" t="s">
        <v>83</v>
      </c>
    </row>
    <row r="3" spans="2:46" ht="6.95" customHeight="1">
      <c r="B3" s="118"/>
      <c r="C3" s="119"/>
      <c r="D3" s="119"/>
      <c r="E3" s="119"/>
      <c r="F3" s="119"/>
      <c r="G3" s="119"/>
      <c r="H3" s="119"/>
      <c r="I3" s="119"/>
      <c r="J3" s="119"/>
      <c r="K3" s="119"/>
      <c r="L3" s="120"/>
      <c r="AT3" s="117" t="s">
        <v>84</v>
      </c>
    </row>
    <row r="4" spans="2:46" ht="24.95" customHeight="1">
      <c r="B4" s="120"/>
      <c r="D4" s="121" t="s">
        <v>89</v>
      </c>
      <c r="L4" s="120"/>
      <c r="M4" s="122" t="s">
        <v>10</v>
      </c>
      <c r="AT4" s="117" t="s">
        <v>3</v>
      </c>
    </row>
    <row r="5" spans="2:12" ht="6.95" customHeight="1">
      <c r="B5" s="120"/>
      <c r="L5" s="120"/>
    </row>
    <row r="6" spans="2:12" ht="12" customHeight="1">
      <c r="B6" s="120"/>
      <c r="D6" s="123" t="s">
        <v>14</v>
      </c>
      <c r="L6" s="120"/>
    </row>
    <row r="7" spans="2:12" ht="16.5" customHeight="1">
      <c r="B7" s="120"/>
      <c r="E7" s="124" t="str">
        <f>'Rekapitulace stavby'!K6</f>
        <v>Vodovodní a kanalizační přípojky pro objekt 1388 v ul. K Raškovci</v>
      </c>
      <c r="F7" s="125"/>
      <c r="G7" s="125"/>
      <c r="H7" s="125"/>
      <c r="L7" s="120"/>
    </row>
    <row r="8" spans="1:31" s="129" customFormat="1" ht="12" customHeight="1">
      <c r="A8" s="126"/>
      <c r="B8" s="127"/>
      <c r="C8" s="126"/>
      <c r="D8" s="123" t="s">
        <v>90</v>
      </c>
      <c r="E8" s="126"/>
      <c r="F8" s="126"/>
      <c r="G8" s="126"/>
      <c r="H8" s="126"/>
      <c r="I8" s="126"/>
      <c r="J8" s="126"/>
      <c r="K8" s="126"/>
      <c r="L8" s="128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</row>
    <row r="9" spans="1:31" s="129" customFormat="1" ht="16.5" customHeight="1">
      <c r="A9" s="126"/>
      <c r="B9" s="127"/>
      <c r="C9" s="126"/>
      <c r="D9" s="126"/>
      <c r="E9" s="130" t="s">
        <v>91</v>
      </c>
      <c r="F9" s="131"/>
      <c r="G9" s="131"/>
      <c r="H9" s="131"/>
      <c r="I9" s="126"/>
      <c r="J9" s="126"/>
      <c r="K9" s="126"/>
      <c r="L9" s="128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</row>
    <row r="10" spans="1:31" s="129" customFormat="1" ht="11.25">
      <c r="A10" s="126"/>
      <c r="B10" s="127"/>
      <c r="C10" s="126"/>
      <c r="D10" s="126"/>
      <c r="E10" s="126"/>
      <c r="F10" s="126"/>
      <c r="G10" s="126"/>
      <c r="H10" s="126"/>
      <c r="I10" s="126"/>
      <c r="J10" s="126"/>
      <c r="K10" s="126"/>
      <c r="L10" s="128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</row>
    <row r="11" spans="1:31" s="129" customFormat="1" ht="12" customHeight="1">
      <c r="A11" s="126"/>
      <c r="B11" s="127"/>
      <c r="C11" s="126"/>
      <c r="D11" s="123" t="s">
        <v>16</v>
      </c>
      <c r="E11" s="126"/>
      <c r="F11" s="132" t="s">
        <v>1</v>
      </c>
      <c r="G11" s="126"/>
      <c r="H11" s="126"/>
      <c r="I11" s="123" t="s">
        <v>17</v>
      </c>
      <c r="J11" s="132" t="s">
        <v>1</v>
      </c>
      <c r="K11" s="126"/>
      <c r="L11" s="128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</row>
    <row r="12" spans="1:31" s="129" customFormat="1" ht="12" customHeight="1">
      <c r="A12" s="126"/>
      <c r="B12" s="127"/>
      <c r="C12" s="126"/>
      <c r="D12" s="123" t="s">
        <v>18</v>
      </c>
      <c r="E12" s="126"/>
      <c r="F12" s="132" t="s">
        <v>19</v>
      </c>
      <c r="G12" s="126"/>
      <c r="H12" s="126"/>
      <c r="I12" s="123" t="s">
        <v>20</v>
      </c>
      <c r="J12" s="133" t="str">
        <f>'Rekapitulace stavby'!AN8</f>
        <v>15. 6. 2019</v>
      </c>
      <c r="K12" s="126"/>
      <c r="L12" s="128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</row>
    <row r="13" spans="1:31" s="129" customFormat="1" ht="10.9" customHeight="1">
      <c r="A13" s="126"/>
      <c r="B13" s="127"/>
      <c r="C13" s="126"/>
      <c r="D13" s="126"/>
      <c r="E13" s="126"/>
      <c r="F13" s="126"/>
      <c r="G13" s="126"/>
      <c r="H13" s="126"/>
      <c r="I13" s="126"/>
      <c r="J13" s="126"/>
      <c r="K13" s="126"/>
      <c r="L13" s="128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</row>
    <row r="14" spans="1:31" s="129" customFormat="1" ht="12" customHeight="1">
      <c r="A14" s="126"/>
      <c r="B14" s="127"/>
      <c r="C14" s="126"/>
      <c r="D14" s="123" t="s">
        <v>22</v>
      </c>
      <c r="E14" s="126"/>
      <c r="F14" s="126"/>
      <c r="G14" s="126"/>
      <c r="H14" s="126"/>
      <c r="I14" s="123" t="s">
        <v>23</v>
      </c>
      <c r="J14" s="132" t="s">
        <v>1</v>
      </c>
      <c r="K14" s="126"/>
      <c r="L14" s="128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</row>
    <row r="15" spans="1:31" s="129" customFormat="1" ht="18" customHeight="1">
      <c r="A15" s="126"/>
      <c r="B15" s="127"/>
      <c r="C15" s="126"/>
      <c r="D15" s="126"/>
      <c r="E15" s="132" t="s">
        <v>24</v>
      </c>
      <c r="F15" s="126"/>
      <c r="G15" s="126"/>
      <c r="H15" s="126"/>
      <c r="I15" s="123" t="s">
        <v>25</v>
      </c>
      <c r="J15" s="132" t="s">
        <v>1</v>
      </c>
      <c r="K15" s="126"/>
      <c r="L15" s="128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</row>
    <row r="16" spans="1:31" s="129" customFormat="1" ht="6.95" customHeight="1">
      <c r="A16" s="126"/>
      <c r="B16" s="127"/>
      <c r="C16" s="126"/>
      <c r="D16" s="126"/>
      <c r="E16" s="126"/>
      <c r="F16" s="126"/>
      <c r="G16" s="126"/>
      <c r="H16" s="126"/>
      <c r="I16" s="126"/>
      <c r="J16" s="126"/>
      <c r="K16" s="126"/>
      <c r="L16" s="128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</row>
    <row r="17" spans="1:31" s="129" customFormat="1" ht="12" customHeight="1">
      <c r="A17" s="126"/>
      <c r="B17" s="127"/>
      <c r="C17" s="126"/>
      <c r="D17" s="123" t="s">
        <v>26</v>
      </c>
      <c r="E17" s="126"/>
      <c r="F17" s="126"/>
      <c r="G17" s="126"/>
      <c r="H17" s="126"/>
      <c r="I17" s="123" t="s">
        <v>23</v>
      </c>
      <c r="J17" s="132" t="s">
        <v>1</v>
      </c>
      <c r="K17" s="126"/>
      <c r="L17" s="128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</row>
    <row r="18" spans="1:31" s="129" customFormat="1" ht="18" customHeight="1">
      <c r="A18" s="126"/>
      <c r="B18" s="127"/>
      <c r="C18" s="126"/>
      <c r="D18" s="126"/>
      <c r="E18" s="132" t="s">
        <v>27</v>
      </c>
      <c r="F18" s="126"/>
      <c r="G18" s="126"/>
      <c r="H18" s="126"/>
      <c r="I18" s="123" t="s">
        <v>25</v>
      </c>
      <c r="J18" s="132" t="s">
        <v>1</v>
      </c>
      <c r="K18" s="126"/>
      <c r="L18" s="128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</row>
    <row r="19" spans="1:31" s="129" customFormat="1" ht="6.95" customHeight="1">
      <c r="A19" s="126"/>
      <c r="B19" s="127"/>
      <c r="C19" s="126"/>
      <c r="D19" s="126"/>
      <c r="E19" s="126"/>
      <c r="F19" s="126"/>
      <c r="G19" s="126"/>
      <c r="H19" s="126"/>
      <c r="I19" s="126"/>
      <c r="J19" s="126"/>
      <c r="K19" s="126"/>
      <c r="L19" s="128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</row>
    <row r="20" spans="1:31" s="129" customFormat="1" ht="12" customHeight="1">
      <c r="A20" s="126"/>
      <c r="B20" s="127"/>
      <c r="C20" s="126"/>
      <c r="D20" s="123" t="s">
        <v>28</v>
      </c>
      <c r="E20" s="126"/>
      <c r="F20" s="126"/>
      <c r="G20" s="126"/>
      <c r="H20" s="126"/>
      <c r="I20" s="123" t="s">
        <v>23</v>
      </c>
      <c r="J20" s="132" t="s">
        <v>1</v>
      </c>
      <c r="K20" s="126"/>
      <c r="L20" s="128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</row>
    <row r="21" spans="1:31" s="129" customFormat="1" ht="18" customHeight="1">
      <c r="A21" s="126"/>
      <c r="B21" s="127"/>
      <c r="C21" s="126"/>
      <c r="D21" s="126"/>
      <c r="E21" s="132" t="s">
        <v>27</v>
      </c>
      <c r="F21" s="126"/>
      <c r="G21" s="126"/>
      <c r="H21" s="126"/>
      <c r="I21" s="123" t="s">
        <v>25</v>
      </c>
      <c r="J21" s="132" t="s">
        <v>1</v>
      </c>
      <c r="K21" s="126"/>
      <c r="L21" s="128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</row>
    <row r="22" spans="1:31" s="129" customFormat="1" ht="6.95" customHeight="1">
      <c r="A22" s="126"/>
      <c r="B22" s="127"/>
      <c r="C22" s="126"/>
      <c r="D22" s="126"/>
      <c r="E22" s="126"/>
      <c r="F22" s="126"/>
      <c r="G22" s="126"/>
      <c r="H22" s="126"/>
      <c r="I22" s="126"/>
      <c r="J22" s="126"/>
      <c r="K22" s="126"/>
      <c r="L22" s="128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</row>
    <row r="23" spans="1:31" s="129" customFormat="1" ht="12" customHeight="1">
      <c r="A23" s="126"/>
      <c r="B23" s="127"/>
      <c r="C23" s="126"/>
      <c r="D23" s="123" t="s">
        <v>30</v>
      </c>
      <c r="E23" s="126"/>
      <c r="F23" s="126"/>
      <c r="G23" s="126"/>
      <c r="H23" s="126"/>
      <c r="I23" s="123" t="s">
        <v>23</v>
      </c>
      <c r="J23" s="132" t="s">
        <v>1</v>
      </c>
      <c r="K23" s="126"/>
      <c r="L23" s="128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</row>
    <row r="24" spans="1:31" s="129" customFormat="1" ht="18" customHeight="1">
      <c r="A24" s="126"/>
      <c r="B24" s="127"/>
      <c r="C24" s="126"/>
      <c r="D24" s="126"/>
      <c r="E24" s="132" t="s">
        <v>27</v>
      </c>
      <c r="F24" s="126"/>
      <c r="G24" s="126"/>
      <c r="H24" s="126"/>
      <c r="I24" s="123" t="s">
        <v>25</v>
      </c>
      <c r="J24" s="132" t="s">
        <v>1</v>
      </c>
      <c r="K24" s="126"/>
      <c r="L24" s="128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</row>
    <row r="25" spans="1:31" s="129" customFormat="1" ht="6.95" customHeight="1">
      <c r="A25" s="126"/>
      <c r="B25" s="127"/>
      <c r="C25" s="126"/>
      <c r="D25" s="126"/>
      <c r="E25" s="126"/>
      <c r="F25" s="126"/>
      <c r="G25" s="126"/>
      <c r="H25" s="126"/>
      <c r="I25" s="126"/>
      <c r="J25" s="126"/>
      <c r="K25" s="126"/>
      <c r="L25" s="128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</row>
    <row r="26" spans="1:31" s="129" customFormat="1" ht="12" customHeight="1">
      <c r="A26" s="126"/>
      <c r="B26" s="127"/>
      <c r="C26" s="126"/>
      <c r="D26" s="123" t="s">
        <v>31</v>
      </c>
      <c r="E26" s="126"/>
      <c r="F26" s="126"/>
      <c r="G26" s="126"/>
      <c r="H26" s="126"/>
      <c r="I26" s="126"/>
      <c r="J26" s="126"/>
      <c r="K26" s="126"/>
      <c r="L26" s="128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</row>
    <row r="27" spans="1:31" s="138" customFormat="1" ht="16.5" customHeight="1">
      <c r="A27" s="134"/>
      <c r="B27" s="135"/>
      <c r="C27" s="134"/>
      <c r="D27" s="134"/>
      <c r="E27" s="136" t="s">
        <v>1</v>
      </c>
      <c r="F27" s="136"/>
      <c r="G27" s="136"/>
      <c r="H27" s="136"/>
      <c r="I27" s="134"/>
      <c r="J27" s="134"/>
      <c r="K27" s="134"/>
      <c r="L27" s="137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</row>
    <row r="28" spans="1:31" s="129" customFormat="1" ht="6.95" customHeight="1">
      <c r="A28" s="126"/>
      <c r="B28" s="127"/>
      <c r="C28" s="126"/>
      <c r="D28" s="126"/>
      <c r="E28" s="126"/>
      <c r="F28" s="126"/>
      <c r="G28" s="126"/>
      <c r="H28" s="126"/>
      <c r="I28" s="126"/>
      <c r="J28" s="126"/>
      <c r="K28" s="126"/>
      <c r="L28" s="128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</row>
    <row r="29" spans="1:31" s="129" customFormat="1" ht="6.95" customHeight="1">
      <c r="A29" s="126"/>
      <c r="B29" s="127"/>
      <c r="C29" s="126"/>
      <c r="D29" s="139"/>
      <c r="E29" s="139"/>
      <c r="F29" s="139"/>
      <c r="G29" s="139"/>
      <c r="H29" s="139"/>
      <c r="I29" s="139"/>
      <c r="J29" s="139"/>
      <c r="K29" s="139"/>
      <c r="L29" s="128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</row>
    <row r="30" spans="1:31" s="129" customFormat="1" ht="14.45" customHeight="1">
      <c r="A30" s="126"/>
      <c r="B30" s="127"/>
      <c r="C30" s="126"/>
      <c r="D30" s="132" t="s">
        <v>92</v>
      </c>
      <c r="E30" s="126"/>
      <c r="F30" s="126"/>
      <c r="G30" s="126"/>
      <c r="H30" s="126"/>
      <c r="I30" s="126"/>
      <c r="J30" s="140">
        <f>J96</f>
        <v>0</v>
      </c>
      <c r="K30" s="126"/>
      <c r="L30" s="128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</row>
    <row r="31" spans="1:31" s="129" customFormat="1" ht="14.45" customHeight="1">
      <c r="A31" s="126"/>
      <c r="B31" s="127"/>
      <c r="C31" s="126"/>
      <c r="D31" s="141" t="s">
        <v>93</v>
      </c>
      <c r="E31" s="126"/>
      <c r="F31" s="126"/>
      <c r="G31" s="126"/>
      <c r="H31" s="126"/>
      <c r="I31" s="126"/>
      <c r="J31" s="140">
        <f>J117</f>
        <v>0</v>
      </c>
      <c r="K31" s="126"/>
      <c r="L31" s="128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</row>
    <row r="32" spans="1:31" s="129" customFormat="1" ht="25.35" customHeight="1">
      <c r="A32" s="126"/>
      <c r="B32" s="127"/>
      <c r="C32" s="126"/>
      <c r="D32" s="142" t="s">
        <v>34</v>
      </c>
      <c r="E32" s="126"/>
      <c r="F32" s="126"/>
      <c r="G32" s="126"/>
      <c r="H32" s="126"/>
      <c r="I32" s="126"/>
      <c r="J32" s="143">
        <f>ROUND(J30+J31,2)</f>
        <v>0</v>
      </c>
      <c r="K32" s="126"/>
      <c r="L32" s="128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</row>
    <row r="33" spans="1:31" s="129" customFormat="1" ht="6.95" customHeight="1">
      <c r="A33" s="126"/>
      <c r="B33" s="127"/>
      <c r="C33" s="126"/>
      <c r="D33" s="139"/>
      <c r="E33" s="139"/>
      <c r="F33" s="139"/>
      <c r="G33" s="139"/>
      <c r="H33" s="139"/>
      <c r="I33" s="139"/>
      <c r="J33" s="139"/>
      <c r="K33" s="139"/>
      <c r="L33" s="128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</row>
    <row r="34" spans="1:31" s="129" customFormat="1" ht="14.45" customHeight="1">
      <c r="A34" s="126"/>
      <c r="B34" s="127"/>
      <c r="C34" s="126"/>
      <c r="D34" s="126"/>
      <c r="E34" s="126"/>
      <c r="F34" s="144" t="s">
        <v>36</v>
      </c>
      <c r="G34" s="126"/>
      <c r="H34" s="126"/>
      <c r="I34" s="144" t="s">
        <v>35</v>
      </c>
      <c r="J34" s="144" t="s">
        <v>37</v>
      </c>
      <c r="K34" s="126"/>
      <c r="L34" s="128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</row>
    <row r="35" spans="1:31" s="129" customFormat="1" ht="14.45" customHeight="1">
      <c r="A35" s="126"/>
      <c r="B35" s="127"/>
      <c r="C35" s="126"/>
      <c r="D35" s="145" t="s">
        <v>38</v>
      </c>
      <c r="E35" s="123" t="s">
        <v>39</v>
      </c>
      <c r="F35" s="146">
        <f>ROUND((SUM(BE117:BE118)+SUM(BE138:BE1175)),2)</f>
        <v>0</v>
      </c>
      <c r="G35" s="126"/>
      <c r="H35" s="126"/>
      <c r="I35" s="147">
        <v>0.21</v>
      </c>
      <c r="J35" s="146">
        <f>ROUND(((SUM(BE117:BE118)+SUM(BE138:BE1175))*I35),2)</f>
        <v>0</v>
      </c>
      <c r="K35" s="126"/>
      <c r="L35" s="128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</row>
    <row r="36" spans="1:31" s="129" customFormat="1" ht="14.45" customHeight="1">
      <c r="A36" s="126"/>
      <c r="B36" s="127"/>
      <c r="C36" s="126"/>
      <c r="D36" s="126"/>
      <c r="E36" s="123" t="s">
        <v>40</v>
      </c>
      <c r="F36" s="146">
        <f>ROUND((SUM(BF117:BF118)+SUM(BF138:BF1175)),2)</f>
        <v>0</v>
      </c>
      <c r="G36" s="126"/>
      <c r="H36" s="126"/>
      <c r="I36" s="147">
        <v>0.15</v>
      </c>
      <c r="J36" s="146">
        <f>ROUND(((SUM(BF117:BF118)+SUM(BF138:BF1175))*I36),2)</f>
        <v>0</v>
      </c>
      <c r="K36" s="126"/>
      <c r="L36" s="128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</row>
    <row r="37" spans="1:31" s="129" customFormat="1" ht="14.45" customHeight="1" hidden="1">
      <c r="A37" s="126"/>
      <c r="B37" s="127"/>
      <c r="C37" s="126"/>
      <c r="D37" s="126"/>
      <c r="E37" s="123" t="s">
        <v>41</v>
      </c>
      <c r="F37" s="146">
        <f>ROUND((SUM(BG117:BG118)+SUM(BG138:BG1175)),2)</f>
        <v>0</v>
      </c>
      <c r="G37" s="126"/>
      <c r="H37" s="126"/>
      <c r="I37" s="147">
        <v>0.21</v>
      </c>
      <c r="J37" s="146">
        <f>0</f>
        <v>0</v>
      </c>
      <c r="K37" s="126"/>
      <c r="L37" s="128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</row>
    <row r="38" spans="1:31" s="129" customFormat="1" ht="14.45" customHeight="1" hidden="1">
      <c r="A38" s="126"/>
      <c r="B38" s="127"/>
      <c r="C38" s="126"/>
      <c r="D38" s="126"/>
      <c r="E38" s="123" t="s">
        <v>42</v>
      </c>
      <c r="F38" s="146">
        <f>ROUND((SUM(BH117:BH118)+SUM(BH138:BH1175)),2)</f>
        <v>0</v>
      </c>
      <c r="G38" s="126"/>
      <c r="H38" s="126"/>
      <c r="I38" s="147">
        <v>0.15</v>
      </c>
      <c r="J38" s="146">
        <f>0</f>
        <v>0</v>
      </c>
      <c r="K38" s="126"/>
      <c r="L38" s="128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</row>
    <row r="39" spans="1:31" s="129" customFormat="1" ht="14.45" customHeight="1" hidden="1">
      <c r="A39" s="126"/>
      <c r="B39" s="127"/>
      <c r="C39" s="126"/>
      <c r="D39" s="126"/>
      <c r="E39" s="123" t="s">
        <v>43</v>
      </c>
      <c r="F39" s="146">
        <f>ROUND((SUM(BI117:BI118)+SUM(BI138:BI1175)),2)</f>
        <v>0</v>
      </c>
      <c r="G39" s="126"/>
      <c r="H39" s="126"/>
      <c r="I39" s="147">
        <v>0</v>
      </c>
      <c r="J39" s="146">
        <f>0</f>
        <v>0</v>
      </c>
      <c r="K39" s="126"/>
      <c r="L39" s="128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</row>
    <row r="40" spans="1:31" s="129" customFormat="1" ht="6.95" customHeight="1">
      <c r="A40" s="126"/>
      <c r="B40" s="127"/>
      <c r="C40" s="126"/>
      <c r="D40" s="126"/>
      <c r="E40" s="126"/>
      <c r="F40" s="126"/>
      <c r="G40" s="126"/>
      <c r="H40" s="126"/>
      <c r="I40" s="126"/>
      <c r="J40" s="126"/>
      <c r="K40" s="126"/>
      <c r="L40" s="128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</row>
    <row r="41" spans="1:31" s="129" customFormat="1" ht="25.35" customHeight="1">
      <c r="A41" s="126"/>
      <c r="B41" s="127"/>
      <c r="C41" s="148"/>
      <c r="D41" s="149" t="s">
        <v>44</v>
      </c>
      <c r="E41" s="150"/>
      <c r="F41" s="150"/>
      <c r="G41" s="151" t="s">
        <v>45</v>
      </c>
      <c r="H41" s="152" t="s">
        <v>46</v>
      </c>
      <c r="I41" s="150"/>
      <c r="J41" s="153">
        <f>SUM(J32:J39)</f>
        <v>0</v>
      </c>
      <c r="K41" s="154"/>
      <c r="L41" s="128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</row>
    <row r="42" spans="1:31" s="129" customFormat="1" ht="14.45" customHeight="1">
      <c r="A42" s="126"/>
      <c r="B42" s="127"/>
      <c r="C42" s="126"/>
      <c r="D42" s="126"/>
      <c r="E42" s="126"/>
      <c r="F42" s="126"/>
      <c r="G42" s="126"/>
      <c r="H42" s="126"/>
      <c r="I42" s="126"/>
      <c r="J42" s="126"/>
      <c r="K42" s="126"/>
      <c r="L42" s="128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</row>
    <row r="43" spans="2:12" ht="14.45" customHeight="1">
      <c r="B43" s="120"/>
      <c r="L43" s="120"/>
    </row>
    <row r="44" spans="2:12" ht="14.45" customHeight="1">
      <c r="B44" s="120"/>
      <c r="L44" s="120"/>
    </row>
    <row r="45" spans="2:12" ht="14.45" customHeight="1">
      <c r="B45" s="120"/>
      <c r="L45" s="120"/>
    </row>
    <row r="46" spans="2:12" ht="14.45" customHeight="1">
      <c r="B46" s="120"/>
      <c r="L46" s="120"/>
    </row>
    <row r="47" spans="2:12" ht="14.45" customHeight="1">
      <c r="B47" s="120"/>
      <c r="L47" s="120"/>
    </row>
    <row r="48" spans="2:12" ht="14.45" customHeight="1">
      <c r="B48" s="120"/>
      <c r="L48" s="120"/>
    </row>
    <row r="49" spans="2:12" ht="14.45" customHeight="1">
      <c r="B49" s="120"/>
      <c r="L49" s="120"/>
    </row>
    <row r="50" spans="2:12" s="129" customFormat="1" ht="14.45" customHeight="1">
      <c r="B50" s="128"/>
      <c r="D50" s="155" t="s">
        <v>47</v>
      </c>
      <c r="E50" s="156"/>
      <c r="F50" s="156"/>
      <c r="G50" s="155" t="s">
        <v>48</v>
      </c>
      <c r="H50" s="156"/>
      <c r="I50" s="156"/>
      <c r="J50" s="156"/>
      <c r="K50" s="156"/>
      <c r="L50" s="128"/>
    </row>
    <row r="51" spans="2:12" ht="11.25">
      <c r="B51" s="120"/>
      <c r="L51" s="120"/>
    </row>
    <row r="52" spans="2:12" ht="11.25">
      <c r="B52" s="120"/>
      <c r="L52" s="120"/>
    </row>
    <row r="53" spans="2:12" ht="11.25">
      <c r="B53" s="120"/>
      <c r="L53" s="120"/>
    </row>
    <row r="54" spans="2:12" ht="11.25">
      <c r="B54" s="120"/>
      <c r="L54" s="120"/>
    </row>
    <row r="55" spans="2:12" ht="11.25">
      <c r="B55" s="120"/>
      <c r="L55" s="120"/>
    </row>
    <row r="56" spans="2:12" ht="11.25">
      <c r="B56" s="120"/>
      <c r="L56" s="120"/>
    </row>
    <row r="57" spans="2:12" ht="11.25">
      <c r="B57" s="120"/>
      <c r="L57" s="120"/>
    </row>
    <row r="58" spans="2:12" ht="11.25">
      <c r="B58" s="120"/>
      <c r="L58" s="120"/>
    </row>
    <row r="59" spans="2:12" ht="11.25">
      <c r="B59" s="120"/>
      <c r="L59" s="120"/>
    </row>
    <row r="60" spans="2:12" ht="11.25">
      <c r="B60" s="120"/>
      <c r="L60" s="120"/>
    </row>
    <row r="61" spans="1:31" s="129" customFormat="1" ht="12.75">
      <c r="A61" s="126"/>
      <c r="B61" s="127"/>
      <c r="C61" s="126"/>
      <c r="D61" s="157" t="s">
        <v>49</v>
      </c>
      <c r="E61" s="158"/>
      <c r="F61" s="159" t="s">
        <v>50</v>
      </c>
      <c r="G61" s="157" t="s">
        <v>49</v>
      </c>
      <c r="H61" s="158"/>
      <c r="I61" s="158"/>
      <c r="J61" s="160" t="s">
        <v>50</v>
      </c>
      <c r="K61" s="158"/>
      <c r="L61" s="128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</row>
    <row r="62" spans="2:12" ht="11.25">
      <c r="B62" s="120"/>
      <c r="L62" s="120"/>
    </row>
    <row r="63" spans="2:12" ht="11.25">
      <c r="B63" s="120"/>
      <c r="L63" s="120"/>
    </row>
    <row r="64" spans="2:12" ht="11.25">
      <c r="B64" s="120"/>
      <c r="L64" s="120"/>
    </row>
    <row r="65" spans="1:31" s="129" customFormat="1" ht="12.75">
      <c r="A65" s="126"/>
      <c r="B65" s="127"/>
      <c r="C65" s="126"/>
      <c r="D65" s="155" t="s">
        <v>51</v>
      </c>
      <c r="E65" s="161"/>
      <c r="F65" s="161"/>
      <c r="G65" s="155" t="s">
        <v>52</v>
      </c>
      <c r="H65" s="161"/>
      <c r="I65" s="161"/>
      <c r="J65" s="161"/>
      <c r="K65" s="161"/>
      <c r="L65" s="128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</row>
    <row r="66" spans="2:12" ht="11.25">
      <c r="B66" s="120"/>
      <c r="L66" s="120"/>
    </row>
    <row r="67" spans="2:12" ht="11.25">
      <c r="B67" s="120"/>
      <c r="L67" s="120"/>
    </row>
    <row r="68" spans="2:12" ht="11.25">
      <c r="B68" s="120"/>
      <c r="L68" s="120"/>
    </row>
    <row r="69" spans="2:12" ht="11.25">
      <c r="B69" s="120"/>
      <c r="L69" s="120"/>
    </row>
    <row r="70" spans="2:12" ht="11.25">
      <c r="B70" s="120"/>
      <c r="L70" s="120"/>
    </row>
    <row r="71" spans="2:12" ht="11.25">
      <c r="B71" s="120"/>
      <c r="L71" s="120"/>
    </row>
    <row r="72" spans="2:12" ht="11.25">
      <c r="B72" s="120"/>
      <c r="L72" s="120"/>
    </row>
    <row r="73" spans="2:12" ht="11.25">
      <c r="B73" s="120"/>
      <c r="L73" s="120"/>
    </row>
    <row r="74" spans="2:12" ht="11.25">
      <c r="B74" s="120"/>
      <c r="L74" s="120"/>
    </row>
    <row r="75" spans="2:12" ht="11.25">
      <c r="B75" s="120"/>
      <c r="L75" s="120"/>
    </row>
    <row r="76" spans="1:31" s="129" customFormat="1" ht="12.75">
      <c r="A76" s="126"/>
      <c r="B76" s="127"/>
      <c r="C76" s="126"/>
      <c r="D76" s="157" t="s">
        <v>49</v>
      </c>
      <c r="E76" s="158"/>
      <c r="F76" s="159" t="s">
        <v>50</v>
      </c>
      <c r="G76" s="157" t="s">
        <v>49</v>
      </c>
      <c r="H76" s="158"/>
      <c r="I76" s="158"/>
      <c r="J76" s="160" t="s">
        <v>50</v>
      </c>
      <c r="K76" s="158"/>
      <c r="L76" s="128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</row>
    <row r="77" spans="1:31" s="129" customFormat="1" ht="14.45" customHeight="1">
      <c r="A77" s="126"/>
      <c r="B77" s="162"/>
      <c r="C77" s="163"/>
      <c r="D77" s="163"/>
      <c r="E77" s="163"/>
      <c r="F77" s="163"/>
      <c r="G77" s="163"/>
      <c r="H77" s="163"/>
      <c r="I77" s="163"/>
      <c r="J77" s="163"/>
      <c r="K77" s="163"/>
      <c r="L77" s="128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</row>
    <row r="81" spans="1:31" s="129" customFormat="1" ht="6.95" customHeight="1">
      <c r="A81" s="126"/>
      <c r="B81" s="164"/>
      <c r="C81" s="165"/>
      <c r="D81" s="165"/>
      <c r="E81" s="165"/>
      <c r="F81" s="165"/>
      <c r="G81" s="165"/>
      <c r="H81" s="165"/>
      <c r="I81" s="165"/>
      <c r="J81" s="165"/>
      <c r="K81" s="165"/>
      <c r="L81" s="128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</row>
    <row r="82" spans="1:31" s="129" customFormat="1" ht="24.95" customHeight="1">
      <c r="A82" s="126"/>
      <c r="B82" s="127"/>
      <c r="C82" s="121" t="s">
        <v>94</v>
      </c>
      <c r="D82" s="126"/>
      <c r="E82" s="126"/>
      <c r="F82" s="126"/>
      <c r="G82" s="126"/>
      <c r="H82" s="126"/>
      <c r="I82" s="126"/>
      <c r="J82" s="126"/>
      <c r="K82" s="126"/>
      <c r="L82" s="128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</row>
    <row r="83" spans="1:31" s="129" customFormat="1" ht="6.95" customHeight="1">
      <c r="A83" s="126"/>
      <c r="B83" s="127"/>
      <c r="C83" s="126"/>
      <c r="D83" s="126"/>
      <c r="E83" s="126"/>
      <c r="F83" s="126"/>
      <c r="G83" s="126"/>
      <c r="H83" s="126"/>
      <c r="I83" s="126"/>
      <c r="J83" s="126"/>
      <c r="K83" s="126"/>
      <c r="L83" s="128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</row>
    <row r="84" spans="1:31" s="129" customFormat="1" ht="12" customHeight="1">
      <c r="A84" s="126"/>
      <c r="B84" s="127"/>
      <c r="C84" s="123" t="s">
        <v>14</v>
      </c>
      <c r="D84" s="126"/>
      <c r="E84" s="126"/>
      <c r="F84" s="126"/>
      <c r="G84" s="126"/>
      <c r="H84" s="126"/>
      <c r="I84" s="126"/>
      <c r="J84" s="126"/>
      <c r="K84" s="126"/>
      <c r="L84" s="128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</row>
    <row r="85" spans="1:31" s="129" customFormat="1" ht="16.5" customHeight="1">
      <c r="A85" s="126"/>
      <c r="B85" s="127"/>
      <c r="C85" s="126"/>
      <c r="D85" s="126"/>
      <c r="E85" s="124" t="str">
        <f>E7</f>
        <v>Vodovodní a kanalizační přípojky pro objekt 1388 v ul. K Raškovci</v>
      </c>
      <c r="F85" s="125"/>
      <c r="G85" s="125"/>
      <c r="H85" s="125"/>
      <c r="I85" s="126"/>
      <c r="J85" s="126"/>
      <c r="K85" s="126"/>
      <c r="L85" s="128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</row>
    <row r="86" spans="1:31" s="129" customFormat="1" ht="12" customHeight="1">
      <c r="A86" s="126"/>
      <c r="B86" s="127"/>
      <c r="C86" s="123" t="s">
        <v>90</v>
      </c>
      <c r="D86" s="126"/>
      <c r="E86" s="126"/>
      <c r="F86" s="126"/>
      <c r="G86" s="126"/>
      <c r="H86" s="126"/>
      <c r="I86" s="126"/>
      <c r="J86" s="126"/>
      <c r="K86" s="126"/>
      <c r="L86" s="128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</row>
    <row r="87" spans="1:31" s="129" customFormat="1" ht="16.5" customHeight="1">
      <c r="A87" s="126"/>
      <c r="B87" s="127"/>
      <c r="C87" s="126"/>
      <c r="D87" s="126"/>
      <c r="E87" s="130" t="str">
        <f>E9</f>
        <v>SO 01 - Vodovodní a kanalizační přípojka</v>
      </c>
      <c r="F87" s="131"/>
      <c r="G87" s="131"/>
      <c r="H87" s="131"/>
      <c r="I87" s="126"/>
      <c r="J87" s="126"/>
      <c r="K87" s="126"/>
      <c r="L87" s="128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</row>
    <row r="88" spans="1:31" s="129" customFormat="1" ht="6.95" customHeight="1">
      <c r="A88" s="126"/>
      <c r="B88" s="127"/>
      <c r="C88" s="126"/>
      <c r="D88" s="126"/>
      <c r="E88" s="126"/>
      <c r="F88" s="126"/>
      <c r="G88" s="126"/>
      <c r="H88" s="126"/>
      <c r="I88" s="126"/>
      <c r="J88" s="126"/>
      <c r="K88" s="126"/>
      <c r="L88" s="128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</row>
    <row r="89" spans="1:31" s="129" customFormat="1" ht="12" customHeight="1">
      <c r="A89" s="126"/>
      <c r="B89" s="127"/>
      <c r="C89" s="123" t="s">
        <v>18</v>
      </c>
      <c r="D89" s="126"/>
      <c r="E89" s="126"/>
      <c r="F89" s="132" t="str">
        <f>F12</f>
        <v>ul. K Raškovci</v>
      </c>
      <c r="G89" s="126"/>
      <c r="H89" s="126"/>
      <c r="I89" s="123" t="s">
        <v>20</v>
      </c>
      <c r="J89" s="133" t="str">
        <f>IF(J12="","",J12)</f>
        <v>15. 6. 2019</v>
      </c>
      <c r="K89" s="126"/>
      <c r="L89" s="128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</row>
    <row r="90" spans="1:31" s="129" customFormat="1" ht="6.95" customHeight="1">
      <c r="A90" s="126"/>
      <c r="B90" s="127"/>
      <c r="C90" s="126"/>
      <c r="D90" s="126"/>
      <c r="E90" s="126"/>
      <c r="F90" s="126"/>
      <c r="G90" s="126"/>
      <c r="H90" s="126"/>
      <c r="I90" s="126"/>
      <c r="J90" s="126"/>
      <c r="K90" s="126"/>
      <c r="L90" s="128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</row>
    <row r="91" spans="1:31" s="129" customFormat="1" ht="25.7" customHeight="1">
      <c r="A91" s="126"/>
      <c r="B91" s="127"/>
      <c r="C91" s="123" t="s">
        <v>22</v>
      </c>
      <c r="D91" s="126"/>
      <c r="E91" s="126"/>
      <c r="F91" s="132" t="str">
        <f>E15</f>
        <v>Město Kolín</v>
      </c>
      <c r="G91" s="126"/>
      <c r="H91" s="126"/>
      <c r="I91" s="123" t="s">
        <v>28</v>
      </c>
      <c r="J91" s="166" t="str">
        <f>E21</f>
        <v>REINVEST spol. s r.o.</v>
      </c>
      <c r="K91" s="126"/>
      <c r="L91" s="128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</row>
    <row r="92" spans="1:31" s="129" customFormat="1" ht="25.7" customHeight="1">
      <c r="A92" s="126"/>
      <c r="B92" s="127"/>
      <c r="C92" s="123" t="s">
        <v>26</v>
      </c>
      <c r="D92" s="126"/>
      <c r="E92" s="126"/>
      <c r="F92" s="132" t="str">
        <f>IF(E18="","",E18)</f>
        <v>REINVEST spol. s r.o.</v>
      </c>
      <c r="G92" s="126"/>
      <c r="H92" s="126"/>
      <c r="I92" s="123" t="s">
        <v>30</v>
      </c>
      <c r="J92" s="166" t="str">
        <f>E24</f>
        <v>REINVEST spol. s r.o.</v>
      </c>
      <c r="K92" s="126"/>
      <c r="L92" s="128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</row>
    <row r="93" spans="1:31" s="129" customFormat="1" ht="10.35" customHeight="1">
      <c r="A93" s="126"/>
      <c r="B93" s="127"/>
      <c r="C93" s="126"/>
      <c r="D93" s="126"/>
      <c r="E93" s="126"/>
      <c r="F93" s="126"/>
      <c r="G93" s="126"/>
      <c r="H93" s="126"/>
      <c r="I93" s="126"/>
      <c r="J93" s="126"/>
      <c r="K93" s="126"/>
      <c r="L93" s="128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</row>
    <row r="94" spans="1:31" s="129" customFormat="1" ht="29.25" customHeight="1">
      <c r="A94" s="126"/>
      <c r="B94" s="127"/>
      <c r="C94" s="167" t="s">
        <v>95</v>
      </c>
      <c r="D94" s="148"/>
      <c r="E94" s="148"/>
      <c r="F94" s="148"/>
      <c r="G94" s="148"/>
      <c r="H94" s="148"/>
      <c r="I94" s="148"/>
      <c r="J94" s="168" t="s">
        <v>96</v>
      </c>
      <c r="K94" s="148"/>
      <c r="L94" s="128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</row>
    <row r="95" spans="1:31" s="129" customFormat="1" ht="10.35" customHeight="1">
      <c r="A95" s="126"/>
      <c r="B95" s="127"/>
      <c r="C95" s="126"/>
      <c r="D95" s="126"/>
      <c r="E95" s="126"/>
      <c r="F95" s="126"/>
      <c r="G95" s="126"/>
      <c r="H95" s="126"/>
      <c r="I95" s="126"/>
      <c r="J95" s="126"/>
      <c r="K95" s="126"/>
      <c r="L95" s="128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</row>
    <row r="96" spans="1:47" s="129" customFormat="1" ht="22.9" customHeight="1">
      <c r="A96" s="126"/>
      <c r="B96" s="127"/>
      <c r="C96" s="169" t="s">
        <v>97</v>
      </c>
      <c r="D96" s="126"/>
      <c r="E96" s="126"/>
      <c r="F96" s="126"/>
      <c r="G96" s="126"/>
      <c r="H96" s="126"/>
      <c r="I96" s="126"/>
      <c r="J96" s="143">
        <f>J138</f>
        <v>0</v>
      </c>
      <c r="K96" s="126"/>
      <c r="L96" s="128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U96" s="117" t="s">
        <v>98</v>
      </c>
    </row>
    <row r="97" spans="2:12" s="171" customFormat="1" ht="24.95" customHeight="1">
      <c r="B97" s="170"/>
      <c r="D97" s="172" t="s">
        <v>99</v>
      </c>
      <c r="E97" s="173"/>
      <c r="F97" s="173"/>
      <c r="G97" s="173"/>
      <c r="H97" s="173"/>
      <c r="I97" s="173"/>
      <c r="J97" s="174">
        <f>J139</f>
        <v>0</v>
      </c>
      <c r="L97" s="170"/>
    </row>
    <row r="98" spans="2:12" s="176" customFormat="1" ht="19.9" customHeight="1">
      <c r="B98" s="175"/>
      <c r="D98" s="177" t="s">
        <v>100</v>
      </c>
      <c r="E98" s="178"/>
      <c r="F98" s="178"/>
      <c r="G98" s="178"/>
      <c r="H98" s="178"/>
      <c r="I98" s="178"/>
      <c r="J98" s="179">
        <f>J140</f>
        <v>0</v>
      </c>
      <c r="L98" s="175"/>
    </row>
    <row r="99" spans="2:12" s="176" customFormat="1" ht="19.9" customHeight="1">
      <c r="B99" s="175"/>
      <c r="D99" s="177" t="s">
        <v>101</v>
      </c>
      <c r="E99" s="178"/>
      <c r="F99" s="178"/>
      <c r="G99" s="178"/>
      <c r="H99" s="178"/>
      <c r="I99" s="178"/>
      <c r="J99" s="179">
        <f>J478</f>
        <v>0</v>
      </c>
      <c r="L99" s="175"/>
    </row>
    <row r="100" spans="2:12" s="176" customFormat="1" ht="19.9" customHeight="1">
      <c r="B100" s="175"/>
      <c r="D100" s="177" t="s">
        <v>102</v>
      </c>
      <c r="E100" s="178"/>
      <c r="F100" s="178"/>
      <c r="G100" s="178"/>
      <c r="H100" s="178"/>
      <c r="I100" s="178"/>
      <c r="J100" s="179">
        <f>J515</f>
        <v>0</v>
      </c>
      <c r="L100" s="175"/>
    </row>
    <row r="101" spans="2:12" s="176" customFormat="1" ht="19.9" customHeight="1">
      <c r="B101" s="175"/>
      <c r="D101" s="177" t="s">
        <v>103</v>
      </c>
      <c r="E101" s="178"/>
      <c r="F101" s="178"/>
      <c r="G101" s="178"/>
      <c r="H101" s="178"/>
      <c r="I101" s="178"/>
      <c r="J101" s="179">
        <f>J530</f>
        <v>0</v>
      </c>
      <c r="L101" s="175"/>
    </row>
    <row r="102" spans="2:12" s="176" customFormat="1" ht="19.9" customHeight="1">
      <c r="B102" s="175"/>
      <c r="D102" s="177" t="s">
        <v>104</v>
      </c>
      <c r="E102" s="178"/>
      <c r="F102" s="178"/>
      <c r="G102" s="178"/>
      <c r="H102" s="178"/>
      <c r="I102" s="178"/>
      <c r="J102" s="179">
        <f>J544</f>
        <v>0</v>
      </c>
      <c r="L102" s="175"/>
    </row>
    <row r="103" spans="2:12" s="176" customFormat="1" ht="19.9" customHeight="1">
      <c r="B103" s="175"/>
      <c r="D103" s="177" t="s">
        <v>105</v>
      </c>
      <c r="E103" s="178"/>
      <c r="F103" s="178"/>
      <c r="G103" s="178"/>
      <c r="H103" s="178"/>
      <c r="I103" s="178"/>
      <c r="J103" s="179">
        <f>J583</f>
        <v>0</v>
      </c>
      <c r="L103" s="175"/>
    </row>
    <row r="104" spans="2:12" s="176" customFormat="1" ht="19.9" customHeight="1">
      <c r="B104" s="175"/>
      <c r="D104" s="177" t="s">
        <v>106</v>
      </c>
      <c r="E104" s="178"/>
      <c r="F104" s="178"/>
      <c r="G104" s="178"/>
      <c r="H104" s="178"/>
      <c r="I104" s="178"/>
      <c r="J104" s="179">
        <f>J859</f>
        <v>0</v>
      </c>
      <c r="L104" s="175"/>
    </row>
    <row r="105" spans="2:12" s="176" customFormat="1" ht="19.9" customHeight="1">
      <c r="B105" s="175"/>
      <c r="D105" s="177" t="s">
        <v>107</v>
      </c>
      <c r="E105" s="178"/>
      <c r="F105" s="178"/>
      <c r="G105" s="178"/>
      <c r="H105" s="178"/>
      <c r="I105" s="178"/>
      <c r="J105" s="179">
        <f>J894</f>
        <v>0</v>
      </c>
      <c r="L105" s="175"/>
    </row>
    <row r="106" spans="2:12" s="176" customFormat="1" ht="19.9" customHeight="1">
      <c r="B106" s="175"/>
      <c r="D106" s="177" t="s">
        <v>108</v>
      </c>
      <c r="E106" s="178"/>
      <c r="F106" s="178"/>
      <c r="G106" s="178"/>
      <c r="H106" s="178"/>
      <c r="I106" s="178"/>
      <c r="J106" s="179">
        <f>J1022</f>
        <v>0</v>
      </c>
      <c r="L106" s="175"/>
    </row>
    <row r="107" spans="2:12" s="171" customFormat="1" ht="24.95" customHeight="1">
      <c r="B107" s="170"/>
      <c r="D107" s="172" t="s">
        <v>109</v>
      </c>
      <c r="E107" s="173"/>
      <c r="F107" s="173"/>
      <c r="G107" s="173"/>
      <c r="H107" s="173"/>
      <c r="I107" s="173"/>
      <c r="J107" s="174">
        <f>J1025</f>
        <v>0</v>
      </c>
      <c r="L107" s="170"/>
    </row>
    <row r="108" spans="2:12" s="176" customFormat="1" ht="19.9" customHeight="1">
      <c r="B108" s="175"/>
      <c r="D108" s="177" t="s">
        <v>110</v>
      </c>
      <c r="E108" s="178"/>
      <c r="F108" s="178"/>
      <c r="G108" s="178"/>
      <c r="H108" s="178"/>
      <c r="I108" s="178"/>
      <c r="J108" s="179">
        <f>J1026</f>
        <v>0</v>
      </c>
      <c r="L108" s="175"/>
    </row>
    <row r="109" spans="2:12" s="171" customFormat="1" ht="24.95" customHeight="1">
      <c r="B109" s="170"/>
      <c r="D109" s="172" t="s">
        <v>111</v>
      </c>
      <c r="E109" s="173"/>
      <c r="F109" s="173"/>
      <c r="G109" s="173"/>
      <c r="H109" s="173"/>
      <c r="I109" s="173"/>
      <c r="J109" s="174">
        <f>J1051</f>
        <v>0</v>
      </c>
      <c r="L109" s="170"/>
    </row>
    <row r="110" spans="2:12" s="176" customFormat="1" ht="19.9" customHeight="1">
      <c r="B110" s="175"/>
      <c r="D110" s="177" t="s">
        <v>112</v>
      </c>
      <c r="E110" s="178"/>
      <c r="F110" s="178"/>
      <c r="G110" s="178"/>
      <c r="H110" s="178"/>
      <c r="I110" s="178"/>
      <c r="J110" s="179">
        <f>J1052</f>
        <v>0</v>
      </c>
      <c r="L110" s="175"/>
    </row>
    <row r="111" spans="2:12" s="171" customFormat="1" ht="24.95" customHeight="1">
      <c r="B111" s="170"/>
      <c r="D111" s="172" t="s">
        <v>113</v>
      </c>
      <c r="E111" s="173"/>
      <c r="F111" s="173"/>
      <c r="G111" s="173"/>
      <c r="H111" s="173"/>
      <c r="I111" s="173"/>
      <c r="J111" s="174">
        <f>J1112</f>
        <v>0</v>
      </c>
      <c r="L111" s="170"/>
    </row>
    <row r="112" spans="2:12" s="171" customFormat="1" ht="24.95" customHeight="1">
      <c r="B112" s="170"/>
      <c r="D112" s="172" t="s">
        <v>114</v>
      </c>
      <c r="E112" s="173"/>
      <c r="F112" s="173"/>
      <c r="G112" s="173"/>
      <c r="H112" s="173"/>
      <c r="I112" s="173"/>
      <c r="J112" s="174">
        <f>J1171</f>
        <v>0</v>
      </c>
      <c r="L112" s="170"/>
    </row>
    <row r="113" spans="2:12" s="176" customFormat="1" ht="19.9" customHeight="1">
      <c r="B113" s="175"/>
      <c r="D113" s="177" t="s">
        <v>115</v>
      </c>
      <c r="E113" s="178"/>
      <c r="F113" s="178"/>
      <c r="G113" s="178"/>
      <c r="H113" s="178"/>
      <c r="I113" s="178"/>
      <c r="J113" s="179">
        <f>J1172</f>
        <v>0</v>
      </c>
      <c r="L113" s="175"/>
    </row>
    <row r="114" spans="2:12" s="176" customFormat="1" ht="19.9" customHeight="1">
      <c r="B114" s="175"/>
      <c r="D114" s="177" t="s">
        <v>116</v>
      </c>
      <c r="E114" s="178"/>
      <c r="F114" s="178"/>
      <c r="G114" s="178"/>
      <c r="H114" s="178"/>
      <c r="I114" s="178"/>
      <c r="J114" s="179">
        <f>J1174</f>
        <v>0</v>
      </c>
      <c r="L114" s="175"/>
    </row>
    <row r="115" spans="1:31" s="129" customFormat="1" ht="21.75" customHeight="1">
      <c r="A115" s="126"/>
      <c r="B115" s="127"/>
      <c r="C115" s="126"/>
      <c r="D115" s="126"/>
      <c r="E115" s="126"/>
      <c r="F115" s="126"/>
      <c r="G115" s="126"/>
      <c r="H115" s="126"/>
      <c r="I115" s="126"/>
      <c r="J115" s="126"/>
      <c r="K115" s="126"/>
      <c r="L115" s="128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26"/>
      <c r="AC115" s="126"/>
      <c r="AD115" s="126"/>
      <c r="AE115" s="126"/>
    </row>
    <row r="116" spans="1:31" s="129" customFormat="1" ht="6.95" customHeight="1">
      <c r="A116" s="126"/>
      <c r="B116" s="127"/>
      <c r="C116" s="126"/>
      <c r="D116" s="126"/>
      <c r="E116" s="126"/>
      <c r="F116" s="126"/>
      <c r="G116" s="126"/>
      <c r="H116" s="126"/>
      <c r="I116" s="126"/>
      <c r="J116" s="126"/>
      <c r="K116" s="126"/>
      <c r="L116" s="128"/>
      <c r="S116" s="126"/>
      <c r="T116" s="126"/>
      <c r="U116" s="126"/>
      <c r="V116" s="126"/>
      <c r="W116" s="126"/>
      <c r="X116" s="126"/>
      <c r="Y116" s="126"/>
      <c r="Z116" s="126"/>
      <c r="AA116" s="126"/>
      <c r="AB116" s="126"/>
      <c r="AC116" s="126"/>
      <c r="AD116" s="126"/>
      <c r="AE116" s="126"/>
    </row>
    <row r="117" spans="1:31" s="129" customFormat="1" ht="29.25" customHeight="1">
      <c r="A117" s="126"/>
      <c r="B117" s="127"/>
      <c r="C117" s="169" t="s">
        <v>117</v>
      </c>
      <c r="D117" s="126"/>
      <c r="E117" s="126"/>
      <c r="F117" s="126"/>
      <c r="G117" s="126"/>
      <c r="H117" s="126"/>
      <c r="I117" s="126"/>
      <c r="J117" s="180">
        <v>0</v>
      </c>
      <c r="K117" s="126"/>
      <c r="L117" s="128"/>
      <c r="N117" s="181" t="s">
        <v>38</v>
      </c>
      <c r="S117" s="126"/>
      <c r="T117" s="126"/>
      <c r="U117" s="126"/>
      <c r="V117" s="126"/>
      <c r="W117" s="126"/>
      <c r="X117" s="126"/>
      <c r="Y117" s="126"/>
      <c r="Z117" s="126"/>
      <c r="AA117" s="126"/>
      <c r="AB117" s="126"/>
      <c r="AC117" s="126"/>
      <c r="AD117" s="126"/>
      <c r="AE117" s="126"/>
    </row>
    <row r="118" spans="1:31" s="129" customFormat="1" ht="18" customHeight="1">
      <c r="A118" s="126"/>
      <c r="B118" s="127"/>
      <c r="C118" s="126"/>
      <c r="D118" s="126"/>
      <c r="E118" s="126"/>
      <c r="F118" s="126"/>
      <c r="G118" s="126"/>
      <c r="H118" s="126"/>
      <c r="I118" s="126"/>
      <c r="J118" s="126"/>
      <c r="K118" s="126"/>
      <c r="L118" s="128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  <c r="AC118" s="126"/>
      <c r="AD118" s="126"/>
      <c r="AE118" s="126"/>
    </row>
    <row r="119" spans="1:31" s="129" customFormat="1" ht="29.25" customHeight="1">
      <c r="A119" s="126"/>
      <c r="B119" s="127"/>
      <c r="C119" s="182" t="s">
        <v>88</v>
      </c>
      <c r="D119" s="148"/>
      <c r="E119" s="148"/>
      <c r="F119" s="148"/>
      <c r="G119" s="148"/>
      <c r="H119" s="148"/>
      <c r="I119" s="148"/>
      <c r="J119" s="183">
        <f>ROUND(J96+J117,2)</f>
        <v>0</v>
      </c>
      <c r="K119" s="148"/>
      <c r="L119" s="128"/>
      <c r="S119" s="126"/>
      <c r="T119" s="126"/>
      <c r="U119" s="126"/>
      <c r="V119" s="126"/>
      <c r="W119" s="126"/>
      <c r="X119" s="126"/>
      <c r="Y119" s="126"/>
      <c r="Z119" s="126"/>
      <c r="AA119" s="126"/>
      <c r="AB119" s="126"/>
      <c r="AC119" s="126"/>
      <c r="AD119" s="126"/>
      <c r="AE119" s="126"/>
    </row>
    <row r="120" spans="1:31" s="129" customFormat="1" ht="6.95" customHeight="1">
      <c r="A120" s="126"/>
      <c r="B120" s="162"/>
      <c r="C120" s="163"/>
      <c r="D120" s="163"/>
      <c r="E120" s="163"/>
      <c r="F120" s="163"/>
      <c r="G120" s="163"/>
      <c r="H120" s="163"/>
      <c r="I120" s="163"/>
      <c r="J120" s="163"/>
      <c r="K120" s="163"/>
      <c r="L120" s="128"/>
      <c r="S120" s="126"/>
      <c r="T120" s="126"/>
      <c r="U120" s="126"/>
      <c r="V120" s="126"/>
      <c r="W120" s="126"/>
      <c r="X120" s="126"/>
      <c r="Y120" s="126"/>
      <c r="Z120" s="126"/>
      <c r="AA120" s="126"/>
      <c r="AB120" s="126"/>
      <c r="AC120" s="126"/>
      <c r="AD120" s="126"/>
      <c r="AE120" s="126"/>
    </row>
    <row r="124" spans="1:31" s="129" customFormat="1" ht="6.95" customHeight="1">
      <c r="A124" s="126"/>
      <c r="B124" s="164"/>
      <c r="C124" s="165"/>
      <c r="D124" s="165"/>
      <c r="E124" s="165"/>
      <c r="F124" s="165"/>
      <c r="G124" s="165"/>
      <c r="H124" s="165"/>
      <c r="I124" s="165"/>
      <c r="J124" s="165"/>
      <c r="K124" s="165"/>
      <c r="L124" s="128"/>
      <c r="S124" s="126"/>
      <c r="T124" s="126"/>
      <c r="U124" s="126"/>
      <c r="V124" s="126"/>
      <c r="W124" s="126"/>
      <c r="X124" s="126"/>
      <c r="Y124" s="126"/>
      <c r="Z124" s="126"/>
      <c r="AA124" s="126"/>
      <c r="AB124" s="126"/>
      <c r="AC124" s="126"/>
      <c r="AD124" s="126"/>
      <c r="AE124" s="126"/>
    </row>
    <row r="125" spans="1:31" s="129" customFormat="1" ht="24.95" customHeight="1">
      <c r="A125" s="126"/>
      <c r="B125" s="127"/>
      <c r="C125" s="121" t="s">
        <v>118</v>
      </c>
      <c r="D125" s="126"/>
      <c r="E125" s="126"/>
      <c r="F125" s="126"/>
      <c r="G125" s="126"/>
      <c r="H125" s="126"/>
      <c r="I125" s="126"/>
      <c r="J125" s="126"/>
      <c r="K125" s="126"/>
      <c r="L125" s="128"/>
      <c r="S125" s="126"/>
      <c r="T125" s="126"/>
      <c r="U125" s="126"/>
      <c r="V125" s="126"/>
      <c r="W125" s="126"/>
      <c r="X125" s="126"/>
      <c r="Y125" s="126"/>
      <c r="Z125" s="126"/>
      <c r="AA125" s="126"/>
      <c r="AB125" s="126"/>
      <c r="AC125" s="126"/>
      <c r="AD125" s="126"/>
      <c r="AE125" s="126"/>
    </row>
    <row r="126" spans="1:31" s="129" customFormat="1" ht="6.95" customHeight="1">
      <c r="A126" s="126"/>
      <c r="B126" s="127"/>
      <c r="C126" s="126"/>
      <c r="D126" s="126"/>
      <c r="E126" s="126"/>
      <c r="F126" s="126"/>
      <c r="G126" s="126"/>
      <c r="H126" s="126"/>
      <c r="I126" s="126"/>
      <c r="J126" s="126"/>
      <c r="K126" s="126"/>
      <c r="L126" s="128"/>
      <c r="S126" s="126"/>
      <c r="T126" s="126"/>
      <c r="U126" s="126"/>
      <c r="V126" s="126"/>
      <c r="W126" s="126"/>
      <c r="X126" s="126"/>
      <c r="Y126" s="126"/>
      <c r="Z126" s="126"/>
      <c r="AA126" s="126"/>
      <c r="AB126" s="126"/>
      <c r="AC126" s="126"/>
      <c r="AD126" s="126"/>
      <c r="AE126" s="126"/>
    </row>
    <row r="127" spans="1:31" s="129" customFormat="1" ht="12" customHeight="1">
      <c r="A127" s="126"/>
      <c r="B127" s="127"/>
      <c r="C127" s="123" t="s">
        <v>14</v>
      </c>
      <c r="D127" s="126"/>
      <c r="E127" s="126"/>
      <c r="F127" s="126"/>
      <c r="G127" s="126"/>
      <c r="H127" s="126"/>
      <c r="I127" s="126"/>
      <c r="J127" s="126"/>
      <c r="K127" s="126"/>
      <c r="L127" s="128"/>
      <c r="S127" s="126"/>
      <c r="T127" s="126"/>
      <c r="U127" s="126"/>
      <c r="V127" s="126"/>
      <c r="W127" s="126"/>
      <c r="X127" s="126"/>
      <c r="Y127" s="126"/>
      <c r="Z127" s="126"/>
      <c r="AA127" s="126"/>
      <c r="AB127" s="126"/>
      <c r="AC127" s="126"/>
      <c r="AD127" s="126"/>
      <c r="AE127" s="126"/>
    </row>
    <row r="128" spans="1:31" s="129" customFormat="1" ht="16.5" customHeight="1">
      <c r="A128" s="126"/>
      <c r="B128" s="127"/>
      <c r="C128" s="126"/>
      <c r="D128" s="126"/>
      <c r="E128" s="124" t="str">
        <f>E7</f>
        <v>Vodovodní a kanalizační přípojky pro objekt 1388 v ul. K Raškovci</v>
      </c>
      <c r="F128" s="125"/>
      <c r="G128" s="125"/>
      <c r="H128" s="125"/>
      <c r="I128" s="126"/>
      <c r="J128" s="126"/>
      <c r="K128" s="126"/>
      <c r="L128" s="128"/>
      <c r="S128" s="126"/>
      <c r="T128" s="126"/>
      <c r="U128" s="126"/>
      <c r="V128" s="126"/>
      <c r="W128" s="126"/>
      <c r="X128" s="126"/>
      <c r="Y128" s="126"/>
      <c r="Z128" s="126"/>
      <c r="AA128" s="126"/>
      <c r="AB128" s="126"/>
      <c r="AC128" s="126"/>
      <c r="AD128" s="126"/>
      <c r="AE128" s="126"/>
    </row>
    <row r="129" spans="1:31" s="129" customFormat="1" ht="12" customHeight="1">
      <c r="A129" s="126"/>
      <c r="B129" s="127"/>
      <c r="C129" s="123" t="s">
        <v>90</v>
      </c>
      <c r="D129" s="126"/>
      <c r="E129" s="126"/>
      <c r="F129" s="126"/>
      <c r="G129" s="126"/>
      <c r="H129" s="126"/>
      <c r="I129" s="126"/>
      <c r="J129" s="126"/>
      <c r="K129" s="126"/>
      <c r="L129" s="128"/>
      <c r="S129" s="126"/>
      <c r="T129" s="126"/>
      <c r="U129" s="126"/>
      <c r="V129" s="126"/>
      <c r="W129" s="126"/>
      <c r="X129" s="126"/>
      <c r="Y129" s="126"/>
      <c r="Z129" s="126"/>
      <c r="AA129" s="126"/>
      <c r="AB129" s="126"/>
      <c r="AC129" s="126"/>
      <c r="AD129" s="126"/>
      <c r="AE129" s="126"/>
    </row>
    <row r="130" spans="1:31" s="129" customFormat="1" ht="16.5" customHeight="1">
      <c r="A130" s="126"/>
      <c r="B130" s="127"/>
      <c r="C130" s="126"/>
      <c r="D130" s="126"/>
      <c r="E130" s="130" t="str">
        <f>E9</f>
        <v>SO 01 - Vodovodní a kanalizační přípojka</v>
      </c>
      <c r="F130" s="131"/>
      <c r="G130" s="131"/>
      <c r="H130" s="131"/>
      <c r="I130" s="126"/>
      <c r="J130" s="126"/>
      <c r="K130" s="126"/>
      <c r="L130" s="128"/>
      <c r="S130" s="126"/>
      <c r="T130" s="126"/>
      <c r="U130" s="126"/>
      <c r="V130" s="126"/>
      <c r="W130" s="126"/>
      <c r="X130" s="126"/>
      <c r="Y130" s="126"/>
      <c r="Z130" s="126"/>
      <c r="AA130" s="126"/>
      <c r="AB130" s="126"/>
      <c r="AC130" s="126"/>
      <c r="AD130" s="126"/>
      <c r="AE130" s="126"/>
    </row>
    <row r="131" spans="1:31" s="129" customFormat="1" ht="6.95" customHeight="1">
      <c r="A131" s="126"/>
      <c r="B131" s="127"/>
      <c r="C131" s="126"/>
      <c r="D131" s="126"/>
      <c r="E131" s="126"/>
      <c r="F131" s="126"/>
      <c r="G131" s="126"/>
      <c r="H131" s="126"/>
      <c r="I131" s="126"/>
      <c r="J131" s="126"/>
      <c r="K131" s="126"/>
      <c r="L131" s="128"/>
      <c r="S131" s="126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  <c r="AD131" s="126"/>
      <c r="AE131" s="126"/>
    </row>
    <row r="132" spans="1:31" s="129" customFormat="1" ht="12" customHeight="1">
      <c r="A132" s="126"/>
      <c r="B132" s="127"/>
      <c r="C132" s="123" t="s">
        <v>18</v>
      </c>
      <c r="D132" s="126"/>
      <c r="E132" s="126"/>
      <c r="F132" s="132" t="str">
        <f>F12</f>
        <v>ul. K Raškovci</v>
      </c>
      <c r="G132" s="126"/>
      <c r="H132" s="126"/>
      <c r="I132" s="123" t="s">
        <v>20</v>
      </c>
      <c r="J132" s="133" t="str">
        <f>IF(J12="","",J12)</f>
        <v>15. 6. 2019</v>
      </c>
      <c r="K132" s="126"/>
      <c r="L132" s="128"/>
      <c r="S132" s="126"/>
      <c r="T132" s="126"/>
      <c r="U132" s="126"/>
      <c r="V132" s="126"/>
      <c r="W132" s="126"/>
      <c r="X132" s="126"/>
      <c r="Y132" s="126"/>
      <c r="Z132" s="126"/>
      <c r="AA132" s="126"/>
      <c r="AB132" s="126"/>
      <c r="AC132" s="126"/>
      <c r="AD132" s="126"/>
      <c r="AE132" s="126"/>
    </row>
    <row r="133" spans="1:31" s="129" customFormat="1" ht="6.95" customHeight="1">
      <c r="A133" s="126"/>
      <c r="B133" s="127"/>
      <c r="C133" s="126"/>
      <c r="D133" s="126"/>
      <c r="E133" s="126"/>
      <c r="F133" s="126"/>
      <c r="G133" s="126"/>
      <c r="H133" s="126"/>
      <c r="I133" s="126"/>
      <c r="J133" s="126"/>
      <c r="K133" s="126"/>
      <c r="L133" s="128"/>
      <c r="S133" s="126"/>
      <c r="T133" s="126"/>
      <c r="U133" s="126"/>
      <c r="V133" s="126"/>
      <c r="W133" s="126"/>
      <c r="X133" s="126"/>
      <c r="Y133" s="126"/>
      <c r="Z133" s="126"/>
      <c r="AA133" s="126"/>
      <c r="AB133" s="126"/>
      <c r="AC133" s="126"/>
      <c r="AD133" s="126"/>
      <c r="AE133" s="126"/>
    </row>
    <row r="134" spans="1:31" s="129" customFormat="1" ht="25.7" customHeight="1">
      <c r="A134" s="126"/>
      <c r="B134" s="127"/>
      <c r="C134" s="123" t="s">
        <v>22</v>
      </c>
      <c r="D134" s="126"/>
      <c r="E134" s="126"/>
      <c r="F134" s="132" t="str">
        <f>E15</f>
        <v>Město Kolín</v>
      </c>
      <c r="G134" s="126"/>
      <c r="H134" s="126"/>
      <c r="I134" s="123" t="s">
        <v>28</v>
      </c>
      <c r="J134" s="166" t="str">
        <f>E21</f>
        <v>REINVEST spol. s r.o.</v>
      </c>
      <c r="K134" s="126"/>
      <c r="L134" s="128"/>
      <c r="S134" s="126"/>
      <c r="T134" s="126"/>
      <c r="U134" s="126"/>
      <c r="V134" s="126"/>
      <c r="W134" s="126"/>
      <c r="X134" s="126"/>
      <c r="Y134" s="126"/>
      <c r="Z134" s="126"/>
      <c r="AA134" s="126"/>
      <c r="AB134" s="126"/>
      <c r="AC134" s="126"/>
      <c r="AD134" s="126"/>
      <c r="AE134" s="126"/>
    </row>
    <row r="135" spans="1:31" s="129" customFormat="1" ht="25.7" customHeight="1">
      <c r="A135" s="126"/>
      <c r="B135" s="127"/>
      <c r="C135" s="123" t="s">
        <v>26</v>
      </c>
      <c r="D135" s="126"/>
      <c r="E135" s="126"/>
      <c r="F135" s="132" t="str">
        <f>IF(E18="","",E18)</f>
        <v>REINVEST spol. s r.o.</v>
      </c>
      <c r="G135" s="126"/>
      <c r="H135" s="126"/>
      <c r="I135" s="123" t="s">
        <v>30</v>
      </c>
      <c r="J135" s="166" t="str">
        <f>E24</f>
        <v>REINVEST spol. s r.o.</v>
      </c>
      <c r="K135" s="126"/>
      <c r="L135" s="128"/>
      <c r="S135" s="126"/>
      <c r="T135" s="126"/>
      <c r="U135" s="126"/>
      <c r="V135" s="126"/>
      <c r="W135" s="126"/>
      <c r="X135" s="126"/>
      <c r="Y135" s="126"/>
      <c r="Z135" s="126"/>
      <c r="AA135" s="126"/>
      <c r="AB135" s="126"/>
      <c r="AC135" s="126"/>
      <c r="AD135" s="126"/>
      <c r="AE135" s="126"/>
    </row>
    <row r="136" spans="1:31" s="129" customFormat="1" ht="10.35" customHeight="1">
      <c r="A136" s="126"/>
      <c r="B136" s="127"/>
      <c r="C136" s="126"/>
      <c r="D136" s="126"/>
      <c r="E136" s="126"/>
      <c r="F136" s="126"/>
      <c r="G136" s="126"/>
      <c r="H136" s="126"/>
      <c r="I136" s="126"/>
      <c r="J136" s="126"/>
      <c r="K136" s="126"/>
      <c r="L136" s="128"/>
      <c r="S136" s="126"/>
      <c r="T136" s="126"/>
      <c r="U136" s="126"/>
      <c r="V136" s="126"/>
      <c r="W136" s="126"/>
      <c r="X136" s="126"/>
      <c r="Y136" s="126"/>
      <c r="Z136" s="126"/>
      <c r="AA136" s="126"/>
      <c r="AB136" s="126"/>
      <c r="AC136" s="126"/>
      <c r="AD136" s="126"/>
      <c r="AE136" s="126"/>
    </row>
    <row r="137" spans="1:31" s="194" customFormat="1" ht="29.25" customHeight="1">
      <c r="A137" s="184"/>
      <c r="B137" s="185"/>
      <c r="C137" s="186" t="s">
        <v>119</v>
      </c>
      <c r="D137" s="187" t="s">
        <v>59</v>
      </c>
      <c r="E137" s="187" t="s">
        <v>55</v>
      </c>
      <c r="F137" s="187" t="s">
        <v>56</v>
      </c>
      <c r="G137" s="187" t="s">
        <v>120</v>
      </c>
      <c r="H137" s="187" t="s">
        <v>121</v>
      </c>
      <c r="I137" s="187" t="s">
        <v>122</v>
      </c>
      <c r="J137" s="188" t="s">
        <v>96</v>
      </c>
      <c r="K137" s="189" t="s">
        <v>123</v>
      </c>
      <c r="L137" s="190"/>
      <c r="M137" s="191" t="s">
        <v>1</v>
      </c>
      <c r="N137" s="192" t="s">
        <v>38</v>
      </c>
      <c r="O137" s="192" t="s">
        <v>124</v>
      </c>
      <c r="P137" s="192" t="s">
        <v>125</v>
      </c>
      <c r="Q137" s="192" t="s">
        <v>126</v>
      </c>
      <c r="R137" s="192" t="s">
        <v>127</v>
      </c>
      <c r="S137" s="192" t="s">
        <v>128</v>
      </c>
      <c r="T137" s="193" t="s">
        <v>129</v>
      </c>
      <c r="U137" s="184"/>
      <c r="V137" s="184"/>
      <c r="W137" s="184"/>
      <c r="X137" s="184"/>
      <c r="Y137" s="184"/>
      <c r="Z137" s="184"/>
      <c r="AA137" s="184"/>
      <c r="AB137" s="184"/>
      <c r="AC137" s="184"/>
      <c r="AD137" s="184"/>
      <c r="AE137" s="184"/>
    </row>
    <row r="138" spans="1:63" s="129" customFormat="1" ht="22.9" customHeight="1">
      <c r="A138" s="126"/>
      <c r="B138" s="127"/>
      <c r="C138" s="195" t="s">
        <v>130</v>
      </c>
      <c r="D138" s="126"/>
      <c r="E138" s="126"/>
      <c r="F138" s="126"/>
      <c r="G138" s="126"/>
      <c r="H138" s="126"/>
      <c r="I138" s="126"/>
      <c r="J138" s="196">
        <f>BK138</f>
        <v>0</v>
      </c>
      <c r="K138" s="126"/>
      <c r="L138" s="127"/>
      <c r="M138" s="197"/>
      <c r="N138" s="198"/>
      <c r="O138" s="139"/>
      <c r="P138" s="199">
        <f>P139+P1025+P1051+P1112+P1171</f>
        <v>790.830691</v>
      </c>
      <c r="Q138" s="139"/>
      <c r="R138" s="199">
        <f>R139+R1025+R1051+R1112+R1171</f>
        <v>200.37788455000003</v>
      </c>
      <c r="S138" s="139"/>
      <c r="T138" s="200">
        <f>T139+T1025+T1051+T1112+T1171</f>
        <v>48.957660000000004</v>
      </c>
      <c r="U138" s="126"/>
      <c r="V138" s="126"/>
      <c r="W138" s="126"/>
      <c r="X138" s="126"/>
      <c r="Y138" s="126"/>
      <c r="Z138" s="126"/>
      <c r="AA138" s="126"/>
      <c r="AB138" s="126"/>
      <c r="AC138" s="126"/>
      <c r="AD138" s="126"/>
      <c r="AE138" s="126"/>
      <c r="AT138" s="117" t="s">
        <v>73</v>
      </c>
      <c r="AU138" s="117" t="s">
        <v>98</v>
      </c>
      <c r="BK138" s="201">
        <f>BK139+BK1025+BK1051+BK1112+BK1171</f>
        <v>0</v>
      </c>
    </row>
    <row r="139" spans="2:63" s="202" customFormat="1" ht="25.9" customHeight="1">
      <c r="B139" s="203"/>
      <c r="D139" s="204" t="s">
        <v>73</v>
      </c>
      <c r="E139" s="205" t="s">
        <v>131</v>
      </c>
      <c r="F139" s="205" t="s">
        <v>132</v>
      </c>
      <c r="J139" s="206">
        <f>BK139</f>
        <v>0</v>
      </c>
      <c r="L139" s="203"/>
      <c r="M139" s="207"/>
      <c r="N139" s="208"/>
      <c r="O139" s="208"/>
      <c r="P139" s="209">
        <f>P140+P478+P515+P530+P544+P583+P859+P894+P1022</f>
        <v>785.9776909999999</v>
      </c>
      <c r="Q139" s="208"/>
      <c r="R139" s="209">
        <f>R140+R478+R515+R530+R544+R583+R859+R894+R1022</f>
        <v>200.37274835000002</v>
      </c>
      <c r="S139" s="208"/>
      <c r="T139" s="210">
        <f>T140+T478+T515+T530+T544+T583+T859+T894+T1022</f>
        <v>48.957660000000004</v>
      </c>
      <c r="AR139" s="204" t="s">
        <v>82</v>
      </c>
      <c r="AT139" s="211" t="s">
        <v>73</v>
      </c>
      <c r="AU139" s="211" t="s">
        <v>74</v>
      </c>
      <c r="AY139" s="204" t="s">
        <v>133</v>
      </c>
      <c r="BK139" s="212">
        <f>BK140+BK478+BK515+BK530+BK544+BK583+BK859+BK894+BK1022</f>
        <v>0</v>
      </c>
    </row>
    <row r="140" spans="2:63" s="202" customFormat="1" ht="22.9" customHeight="1">
      <c r="B140" s="203"/>
      <c r="D140" s="204" t="s">
        <v>73</v>
      </c>
      <c r="E140" s="213" t="s">
        <v>82</v>
      </c>
      <c r="F140" s="213" t="s">
        <v>134</v>
      </c>
      <c r="J140" s="214">
        <f>BK140</f>
        <v>0</v>
      </c>
      <c r="L140" s="203"/>
      <c r="M140" s="207"/>
      <c r="N140" s="208"/>
      <c r="O140" s="208"/>
      <c r="P140" s="209">
        <f>SUM(P141:P477)</f>
        <v>313.78763499999997</v>
      </c>
      <c r="Q140" s="208"/>
      <c r="R140" s="209">
        <f>SUM(R141:R477)</f>
        <v>164.90197336</v>
      </c>
      <c r="S140" s="208"/>
      <c r="T140" s="210">
        <f>SUM(T141:T477)</f>
        <v>48.208</v>
      </c>
      <c r="AR140" s="204" t="s">
        <v>82</v>
      </c>
      <c r="AT140" s="211" t="s">
        <v>73</v>
      </c>
      <c r="AU140" s="211" t="s">
        <v>82</v>
      </c>
      <c r="AY140" s="204" t="s">
        <v>133</v>
      </c>
      <c r="BK140" s="212">
        <f>SUM(BK141:BK477)</f>
        <v>0</v>
      </c>
    </row>
    <row r="141" spans="1:65" s="129" customFormat="1" ht="21.75" customHeight="1">
      <c r="A141" s="126"/>
      <c r="B141" s="127"/>
      <c r="C141" s="215" t="s">
        <v>82</v>
      </c>
      <c r="D141" s="215" t="s">
        <v>135</v>
      </c>
      <c r="E141" s="216" t="s">
        <v>136</v>
      </c>
      <c r="F141" s="217" t="s">
        <v>137</v>
      </c>
      <c r="G141" s="218" t="s">
        <v>138</v>
      </c>
      <c r="H141" s="219">
        <v>55.6</v>
      </c>
      <c r="I141" s="274"/>
      <c r="J141" s="220">
        <f>ROUND(I141*H141,2)</f>
        <v>0</v>
      </c>
      <c r="K141" s="221"/>
      <c r="L141" s="127"/>
      <c r="M141" s="222" t="s">
        <v>1</v>
      </c>
      <c r="N141" s="223" t="s">
        <v>39</v>
      </c>
      <c r="O141" s="224">
        <v>0.272</v>
      </c>
      <c r="P141" s="224">
        <f>O141*H141</f>
        <v>15.1232</v>
      </c>
      <c r="Q141" s="224">
        <v>0</v>
      </c>
      <c r="R141" s="224">
        <f>Q141*H141</f>
        <v>0</v>
      </c>
      <c r="S141" s="224">
        <v>0.26</v>
      </c>
      <c r="T141" s="225">
        <f>S141*H141</f>
        <v>14.456000000000001</v>
      </c>
      <c r="U141" s="126"/>
      <c r="V141" s="126"/>
      <c r="W141" s="126"/>
      <c r="X141" s="126"/>
      <c r="Y141" s="126"/>
      <c r="Z141" s="126"/>
      <c r="AA141" s="126"/>
      <c r="AB141" s="126"/>
      <c r="AC141" s="126"/>
      <c r="AD141" s="126"/>
      <c r="AE141" s="126"/>
      <c r="AR141" s="226" t="s">
        <v>139</v>
      </c>
      <c r="AT141" s="226" t="s">
        <v>135</v>
      </c>
      <c r="AU141" s="226" t="s">
        <v>84</v>
      </c>
      <c r="AY141" s="117" t="s">
        <v>133</v>
      </c>
      <c r="BE141" s="227">
        <f>IF(N141="základní",J141,0)</f>
        <v>0</v>
      </c>
      <c r="BF141" s="227">
        <f>IF(N141="snížená",J141,0)</f>
        <v>0</v>
      </c>
      <c r="BG141" s="227">
        <f>IF(N141="zákl. přenesená",J141,0)</f>
        <v>0</v>
      </c>
      <c r="BH141" s="227">
        <f>IF(N141="sníž. přenesená",J141,0)</f>
        <v>0</v>
      </c>
      <c r="BI141" s="227">
        <f>IF(N141="nulová",J141,0)</f>
        <v>0</v>
      </c>
      <c r="BJ141" s="117" t="s">
        <v>82</v>
      </c>
      <c r="BK141" s="227">
        <f>ROUND(I141*H141,2)</f>
        <v>0</v>
      </c>
      <c r="BL141" s="117" t="s">
        <v>139</v>
      </c>
      <c r="BM141" s="226" t="s">
        <v>140</v>
      </c>
    </row>
    <row r="142" spans="2:51" s="228" customFormat="1" ht="22.5">
      <c r="B142" s="229"/>
      <c r="D142" s="230" t="s">
        <v>141</v>
      </c>
      <c r="E142" s="231" t="s">
        <v>1</v>
      </c>
      <c r="F142" s="232" t="s">
        <v>142</v>
      </c>
      <c r="H142" s="231" t="s">
        <v>1</v>
      </c>
      <c r="L142" s="229"/>
      <c r="M142" s="233"/>
      <c r="N142" s="234"/>
      <c r="O142" s="234"/>
      <c r="P142" s="234"/>
      <c r="Q142" s="234"/>
      <c r="R142" s="234"/>
      <c r="S142" s="234"/>
      <c r="T142" s="235"/>
      <c r="AT142" s="231" t="s">
        <v>141</v>
      </c>
      <c r="AU142" s="231" t="s">
        <v>84</v>
      </c>
      <c r="AV142" s="228" t="s">
        <v>82</v>
      </c>
      <c r="AW142" s="228" t="s">
        <v>29</v>
      </c>
      <c r="AX142" s="228" t="s">
        <v>74</v>
      </c>
      <c r="AY142" s="231" t="s">
        <v>133</v>
      </c>
    </row>
    <row r="143" spans="2:51" s="228" customFormat="1" ht="11.25">
      <c r="B143" s="229"/>
      <c r="D143" s="230" t="s">
        <v>141</v>
      </c>
      <c r="E143" s="231" t="s">
        <v>1</v>
      </c>
      <c r="F143" s="232" t="s">
        <v>143</v>
      </c>
      <c r="H143" s="231" t="s">
        <v>1</v>
      </c>
      <c r="L143" s="229"/>
      <c r="M143" s="233"/>
      <c r="N143" s="234"/>
      <c r="O143" s="234"/>
      <c r="P143" s="234"/>
      <c r="Q143" s="234"/>
      <c r="R143" s="234"/>
      <c r="S143" s="234"/>
      <c r="T143" s="235"/>
      <c r="AT143" s="231" t="s">
        <v>141</v>
      </c>
      <c r="AU143" s="231" t="s">
        <v>84</v>
      </c>
      <c r="AV143" s="228" t="s">
        <v>82</v>
      </c>
      <c r="AW143" s="228" t="s">
        <v>29</v>
      </c>
      <c r="AX143" s="228" t="s">
        <v>74</v>
      </c>
      <c r="AY143" s="231" t="s">
        <v>133</v>
      </c>
    </row>
    <row r="144" spans="2:51" s="228" customFormat="1" ht="11.25">
      <c r="B144" s="229"/>
      <c r="D144" s="230" t="s">
        <v>141</v>
      </c>
      <c r="E144" s="231" t="s">
        <v>1</v>
      </c>
      <c r="F144" s="232" t="s">
        <v>144</v>
      </c>
      <c r="H144" s="231" t="s">
        <v>1</v>
      </c>
      <c r="L144" s="229"/>
      <c r="M144" s="233"/>
      <c r="N144" s="234"/>
      <c r="O144" s="234"/>
      <c r="P144" s="234"/>
      <c r="Q144" s="234"/>
      <c r="R144" s="234"/>
      <c r="S144" s="234"/>
      <c r="T144" s="235"/>
      <c r="AT144" s="231" t="s">
        <v>141</v>
      </c>
      <c r="AU144" s="231" t="s">
        <v>84</v>
      </c>
      <c r="AV144" s="228" t="s">
        <v>82</v>
      </c>
      <c r="AW144" s="228" t="s">
        <v>29</v>
      </c>
      <c r="AX144" s="228" t="s">
        <v>74</v>
      </c>
      <c r="AY144" s="231" t="s">
        <v>133</v>
      </c>
    </row>
    <row r="145" spans="2:51" s="228" customFormat="1" ht="11.25">
      <c r="B145" s="229"/>
      <c r="D145" s="230" t="s">
        <v>141</v>
      </c>
      <c r="E145" s="231" t="s">
        <v>1</v>
      </c>
      <c r="F145" s="232" t="s">
        <v>145</v>
      </c>
      <c r="H145" s="231" t="s">
        <v>1</v>
      </c>
      <c r="L145" s="229"/>
      <c r="M145" s="233"/>
      <c r="N145" s="234"/>
      <c r="O145" s="234"/>
      <c r="P145" s="234"/>
      <c r="Q145" s="234"/>
      <c r="R145" s="234"/>
      <c r="S145" s="234"/>
      <c r="T145" s="235"/>
      <c r="AT145" s="231" t="s">
        <v>141</v>
      </c>
      <c r="AU145" s="231" t="s">
        <v>84</v>
      </c>
      <c r="AV145" s="228" t="s">
        <v>82</v>
      </c>
      <c r="AW145" s="228" t="s">
        <v>29</v>
      </c>
      <c r="AX145" s="228" t="s">
        <v>74</v>
      </c>
      <c r="AY145" s="231" t="s">
        <v>133</v>
      </c>
    </row>
    <row r="146" spans="2:51" s="228" customFormat="1" ht="11.25">
      <c r="B146" s="229"/>
      <c r="D146" s="230" t="s">
        <v>141</v>
      </c>
      <c r="E146" s="231" t="s">
        <v>1</v>
      </c>
      <c r="F146" s="232" t="s">
        <v>146</v>
      </c>
      <c r="H146" s="231" t="s">
        <v>1</v>
      </c>
      <c r="L146" s="229"/>
      <c r="M146" s="233"/>
      <c r="N146" s="234"/>
      <c r="O146" s="234"/>
      <c r="P146" s="234"/>
      <c r="Q146" s="234"/>
      <c r="R146" s="234"/>
      <c r="S146" s="234"/>
      <c r="T146" s="235"/>
      <c r="AT146" s="231" t="s">
        <v>141</v>
      </c>
      <c r="AU146" s="231" t="s">
        <v>84</v>
      </c>
      <c r="AV146" s="228" t="s">
        <v>82</v>
      </c>
      <c r="AW146" s="228" t="s">
        <v>29</v>
      </c>
      <c r="AX146" s="228" t="s">
        <v>74</v>
      </c>
      <c r="AY146" s="231" t="s">
        <v>133</v>
      </c>
    </row>
    <row r="147" spans="2:51" s="236" customFormat="1" ht="11.25">
      <c r="B147" s="237"/>
      <c r="D147" s="230" t="s">
        <v>141</v>
      </c>
      <c r="E147" s="238" t="s">
        <v>1</v>
      </c>
      <c r="F147" s="239" t="s">
        <v>147</v>
      </c>
      <c r="H147" s="240">
        <v>10.45</v>
      </c>
      <c r="L147" s="237"/>
      <c r="M147" s="241"/>
      <c r="N147" s="242"/>
      <c r="O147" s="242"/>
      <c r="P147" s="242"/>
      <c r="Q147" s="242"/>
      <c r="R147" s="242"/>
      <c r="S147" s="242"/>
      <c r="T147" s="243"/>
      <c r="AT147" s="238" t="s">
        <v>141</v>
      </c>
      <c r="AU147" s="238" t="s">
        <v>84</v>
      </c>
      <c r="AV147" s="236" t="s">
        <v>84</v>
      </c>
      <c r="AW147" s="236" t="s">
        <v>29</v>
      </c>
      <c r="AX147" s="236" t="s">
        <v>74</v>
      </c>
      <c r="AY147" s="238" t="s">
        <v>133</v>
      </c>
    </row>
    <row r="148" spans="2:51" s="244" customFormat="1" ht="11.25">
      <c r="B148" s="245"/>
      <c r="D148" s="230" t="s">
        <v>141</v>
      </c>
      <c r="E148" s="246" t="s">
        <v>1</v>
      </c>
      <c r="F148" s="247" t="s">
        <v>148</v>
      </c>
      <c r="H148" s="248">
        <v>10.45</v>
      </c>
      <c r="L148" s="245"/>
      <c r="M148" s="249"/>
      <c r="N148" s="250"/>
      <c r="O148" s="250"/>
      <c r="P148" s="250"/>
      <c r="Q148" s="250"/>
      <c r="R148" s="250"/>
      <c r="S148" s="250"/>
      <c r="T148" s="251"/>
      <c r="AT148" s="246" t="s">
        <v>141</v>
      </c>
      <c r="AU148" s="246" t="s">
        <v>84</v>
      </c>
      <c r="AV148" s="244" t="s">
        <v>149</v>
      </c>
      <c r="AW148" s="244" t="s">
        <v>29</v>
      </c>
      <c r="AX148" s="244" t="s">
        <v>74</v>
      </c>
      <c r="AY148" s="246" t="s">
        <v>133</v>
      </c>
    </row>
    <row r="149" spans="2:51" s="228" customFormat="1" ht="11.25">
      <c r="B149" s="229"/>
      <c r="D149" s="230" t="s">
        <v>141</v>
      </c>
      <c r="E149" s="231" t="s">
        <v>1</v>
      </c>
      <c r="F149" s="232" t="s">
        <v>150</v>
      </c>
      <c r="H149" s="231" t="s">
        <v>1</v>
      </c>
      <c r="L149" s="229"/>
      <c r="M149" s="233"/>
      <c r="N149" s="234"/>
      <c r="O149" s="234"/>
      <c r="P149" s="234"/>
      <c r="Q149" s="234"/>
      <c r="R149" s="234"/>
      <c r="S149" s="234"/>
      <c r="T149" s="235"/>
      <c r="AT149" s="231" t="s">
        <v>141</v>
      </c>
      <c r="AU149" s="231" t="s">
        <v>84</v>
      </c>
      <c r="AV149" s="228" t="s">
        <v>82</v>
      </c>
      <c r="AW149" s="228" t="s">
        <v>29</v>
      </c>
      <c r="AX149" s="228" t="s">
        <v>74</v>
      </c>
      <c r="AY149" s="231" t="s">
        <v>133</v>
      </c>
    </row>
    <row r="150" spans="2:51" s="228" customFormat="1" ht="11.25">
      <c r="B150" s="229"/>
      <c r="D150" s="230" t="s">
        <v>141</v>
      </c>
      <c r="E150" s="231" t="s">
        <v>1</v>
      </c>
      <c r="F150" s="232" t="s">
        <v>151</v>
      </c>
      <c r="H150" s="231" t="s">
        <v>1</v>
      </c>
      <c r="L150" s="229"/>
      <c r="M150" s="233"/>
      <c r="N150" s="234"/>
      <c r="O150" s="234"/>
      <c r="P150" s="234"/>
      <c r="Q150" s="234"/>
      <c r="R150" s="234"/>
      <c r="S150" s="234"/>
      <c r="T150" s="235"/>
      <c r="AT150" s="231" t="s">
        <v>141</v>
      </c>
      <c r="AU150" s="231" t="s">
        <v>84</v>
      </c>
      <c r="AV150" s="228" t="s">
        <v>82</v>
      </c>
      <c r="AW150" s="228" t="s">
        <v>29</v>
      </c>
      <c r="AX150" s="228" t="s">
        <v>74</v>
      </c>
      <c r="AY150" s="231" t="s">
        <v>133</v>
      </c>
    </row>
    <row r="151" spans="2:51" s="228" customFormat="1" ht="11.25">
      <c r="B151" s="229"/>
      <c r="D151" s="230" t="s">
        <v>141</v>
      </c>
      <c r="E151" s="231" t="s">
        <v>1</v>
      </c>
      <c r="F151" s="232" t="s">
        <v>145</v>
      </c>
      <c r="H151" s="231" t="s">
        <v>1</v>
      </c>
      <c r="L151" s="229"/>
      <c r="M151" s="233"/>
      <c r="N151" s="234"/>
      <c r="O151" s="234"/>
      <c r="P151" s="234"/>
      <c r="Q151" s="234"/>
      <c r="R151" s="234"/>
      <c r="S151" s="234"/>
      <c r="T151" s="235"/>
      <c r="AT151" s="231" t="s">
        <v>141</v>
      </c>
      <c r="AU151" s="231" t="s">
        <v>84</v>
      </c>
      <c r="AV151" s="228" t="s">
        <v>82</v>
      </c>
      <c r="AW151" s="228" t="s">
        <v>29</v>
      </c>
      <c r="AX151" s="228" t="s">
        <v>74</v>
      </c>
      <c r="AY151" s="231" t="s">
        <v>133</v>
      </c>
    </row>
    <row r="152" spans="2:51" s="228" customFormat="1" ht="11.25">
      <c r="B152" s="229"/>
      <c r="D152" s="230" t="s">
        <v>141</v>
      </c>
      <c r="E152" s="231" t="s">
        <v>1</v>
      </c>
      <c r="F152" s="232" t="s">
        <v>152</v>
      </c>
      <c r="H152" s="231" t="s">
        <v>1</v>
      </c>
      <c r="L152" s="229"/>
      <c r="M152" s="233"/>
      <c r="N152" s="234"/>
      <c r="O152" s="234"/>
      <c r="P152" s="234"/>
      <c r="Q152" s="234"/>
      <c r="R152" s="234"/>
      <c r="S152" s="234"/>
      <c r="T152" s="235"/>
      <c r="AT152" s="231" t="s">
        <v>141</v>
      </c>
      <c r="AU152" s="231" t="s">
        <v>84</v>
      </c>
      <c r="AV152" s="228" t="s">
        <v>82</v>
      </c>
      <c r="AW152" s="228" t="s">
        <v>29</v>
      </c>
      <c r="AX152" s="228" t="s">
        <v>74</v>
      </c>
      <c r="AY152" s="231" t="s">
        <v>133</v>
      </c>
    </row>
    <row r="153" spans="2:51" s="236" customFormat="1" ht="11.25">
      <c r="B153" s="237"/>
      <c r="D153" s="230" t="s">
        <v>141</v>
      </c>
      <c r="E153" s="238" t="s">
        <v>1</v>
      </c>
      <c r="F153" s="239" t="s">
        <v>153</v>
      </c>
      <c r="H153" s="240">
        <v>41.4</v>
      </c>
      <c r="L153" s="237"/>
      <c r="M153" s="241"/>
      <c r="N153" s="242"/>
      <c r="O153" s="242"/>
      <c r="P153" s="242"/>
      <c r="Q153" s="242"/>
      <c r="R153" s="242"/>
      <c r="S153" s="242"/>
      <c r="T153" s="243"/>
      <c r="AT153" s="238" t="s">
        <v>141</v>
      </c>
      <c r="AU153" s="238" t="s">
        <v>84</v>
      </c>
      <c r="AV153" s="236" t="s">
        <v>84</v>
      </c>
      <c r="AW153" s="236" t="s">
        <v>29</v>
      </c>
      <c r="AX153" s="236" t="s">
        <v>74</v>
      </c>
      <c r="AY153" s="238" t="s">
        <v>133</v>
      </c>
    </row>
    <row r="154" spans="2:51" s="228" customFormat="1" ht="11.25">
      <c r="B154" s="229"/>
      <c r="D154" s="230" t="s">
        <v>141</v>
      </c>
      <c r="E154" s="231" t="s">
        <v>1</v>
      </c>
      <c r="F154" s="232" t="s">
        <v>154</v>
      </c>
      <c r="H154" s="231" t="s">
        <v>1</v>
      </c>
      <c r="L154" s="229"/>
      <c r="M154" s="233"/>
      <c r="N154" s="234"/>
      <c r="O154" s="234"/>
      <c r="P154" s="234"/>
      <c r="Q154" s="234"/>
      <c r="R154" s="234"/>
      <c r="S154" s="234"/>
      <c r="T154" s="235"/>
      <c r="AT154" s="231" t="s">
        <v>141</v>
      </c>
      <c r="AU154" s="231" t="s">
        <v>84</v>
      </c>
      <c r="AV154" s="228" t="s">
        <v>82</v>
      </c>
      <c r="AW154" s="228" t="s">
        <v>29</v>
      </c>
      <c r="AX154" s="228" t="s">
        <v>74</v>
      </c>
      <c r="AY154" s="231" t="s">
        <v>133</v>
      </c>
    </row>
    <row r="155" spans="2:51" s="236" customFormat="1" ht="11.25">
      <c r="B155" s="237"/>
      <c r="D155" s="230" t="s">
        <v>141</v>
      </c>
      <c r="E155" s="238" t="s">
        <v>1</v>
      </c>
      <c r="F155" s="239" t="s">
        <v>155</v>
      </c>
      <c r="H155" s="240">
        <v>3.75</v>
      </c>
      <c r="L155" s="237"/>
      <c r="M155" s="241"/>
      <c r="N155" s="242"/>
      <c r="O155" s="242"/>
      <c r="P155" s="242"/>
      <c r="Q155" s="242"/>
      <c r="R155" s="242"/>
      <c r="S155" s="242"/>
      <c r="T155" s="243"/>
      <c r="AT155" s="238" t="s">
        <v>141</v>
      </c>
      <c r="AU155" s="238" t="s">
        <v>84</v>
      </c>
      <c r="AV155" s="236" t="s">
        <v>84</v>
      </c>
      <c r="AW155" s="236" t="s">
        <v>29</v>
      </c>
      <c r="AX155" s="236" t="s">
        <v>74</v>
      </c>
      <c r="AY155" s="238" t="s">
        <v>133</v>
      </c>
    </row>
    <row r="156" spans="2:51" s="244" customFormat="1" ht="11.25">
      <c r="B156" s="245"/>
      <c r="D156" s="230" t="s">
        <v>141</v>
      </c>
      <c r="E156" s="246" t="s">
        <v>1</v>
      </c>
      <c r="F156" s="247" t="s">
        <v>148</v>
      </c>
      <c r="H156" s="248">
        <v>45.15</v>
      </c>
      <c r="L156" s="245"/>
      <c r="M156" s="249"/>
      <c r="N156" s="250"/>
      <c r="O156" s="250"/>
      <c r="P156" s="250"/>
      <c r="Q156" s="250"/>
      <c r="R156" s="250"/>
      <c r="S156" s="250"/>
      <c r="T156" s="251"/>
      <c r="AT156" s="246" t="s">
        <v>141</v>
      </c>
      <c r="AU156" s="246" t="s">
        <v>84</v>
      </c>
      <c r="AV156" s="244" t="s">
        <v>149</v>
      </c>
      <c r="AW156" s="244" t="s">
        <v>29</v>
      </c>
      <c r="AX156" s="244" t="s">
        <v>74</v>
      </c>
      <c r="AY156" s="246" t="s">
        <v>133</v>
      </c>
    </row>
    <row r="157" spans="2:51" s="252" customFormat="1" ht="11.25">
      <c r="B157" s="253"/>
      <c r="D157" s="230" t="s">
        <v>141</v>
      </c>
      <c r="E157" s="254" t="s">
        <v>1</v>
      </c>
      <c r="F157" s="255" t="s">
        <v>156</v>
      </c>
      <c r="H157" s="256">
        <v>55.599999999999994</v>
      </c>
      <c r="L157" s="253"/>
      <c r="M157" s="257"/>
      <c r="N157" s="258"/>
      <c r="O157" s="258"/>
      <c r="P157" s="258"/>
      <c r="Q157" s="258"/>
      <c r="R157" s="258"/>
      <c r="S157" s="258"/>
      <c r="T157" s="259"/>
      <c r="AT157" s="254" t="s">
        <v>141</v>
      </c>
      <c r="AU157" s="254" t="s">
        <v>84</v>
      </c>
      <c r="AV157" s="252" t="s">
        <v>139</v>
      </c>
      <c r="AW157" s="252" t="s">
        <v>29</v>
      </c>
      <c r="AX157" s="252" t="s">
        <v>82</v>
      </c>
      <c r="AY157" s="254" t="s">
        <v>133</v>
      </c>
    </row>
    <row r="158" spans="1:65" s="129" customFormat="1" ht="21.75" customHeight="1">
      <c r="A158" s="126"/>
      <c r="B158" s="127"/>
      <c r="C158" s="215" t="s">
        <v>84</v>
      </c>
      <c r="D158" s="215" t="s">
        <v>135</v>
      </c>
      <c r="E158" s="216" t="s">
        <v>157</v>
      </c>
      <c r="F158" s="217" t="s">
        <v>158</v>
      </c>
      <c r="G158" s="218" t="s">
        <v>138</v>
      </c>
      <c r="H158" s="219">
        <v>11</v>
      </c>
      <c r="I158" s="274"/>
      <c r="J158" s="220">
        <f>ROUND(I158*H158,2)</f>
        <v>0</v>
      </c>
      <c r="K158" s="221"/>
      <c r="L158" s="127"/>
      <c r="M158" s="222" t="s">
        <v>1</v>
      </c>
      <c r="N158" s="223" t="s">
        <v>39</v>
      </c>
      <c r="O158" s="224">
        <v>0.517</v>
      </c>
      <c r="P158" s="224">
        <f>O158*H158</f>
        <v>5.687</v>
      </c>
      <c r="Q158" s="224">
        <v>0</v>
      </c>
      <c r="R158" s="224">
        <f>Q158*H158</f>
        <v>0</v>
      </c>
      <c r="S158" s="224">
        <v>0.18</v>
      </c>
      <c r="T158" s="225">
        <f>S158*H158</f>
        <v>1.98</v>
      </c>
      <c r="U158" s="126"/>
      <c r="V158" s="126"/>
      <c r="W158" s="126"/>
      <c r="X158" s="126"/>
      <c r="Y158" s="126"/>
      <c r="Z158" s="126"/>
      <c r="AA158" s="126"/>
      <c r="AB158" s="126"/>
      <c r="AC158" s="126"/>
      <c r="AD158" s="126"/>
      <c r="AE158" s="126"/>
      <c r="AR158" s="226" t="s">
        <v>139</v>
      </c>
      <c r="AT158" s="226" t="s">
        <v>135</v>
      </c>
      <c r="AU158" s="226" t="s">
        <v>84</v>
      </c>
      <c r="AY158" s="117" t="s">
        <v>133</v>
      </c>
      <c r="BE158" s="227">
        <f>IF(N158="základní",J158,0)</f>
        <v>0</v>
      </c>
      <c r="BF158" s="227">
        <f>IF(N158="snížená",J158,0)</f>
        <v>0</v>
      </c>
      <c r="BG158" s="227">
        <f>IF(N158="zákl. přenesená",J158,0)</f>
        <v>0</v>
      </c>
      <c r="BH158" s="227">
        <f>IF(N158="sníž. přenesená",J158,0)</f>
        <v>0</v>
      </c>
      <c r="BI158" s="227">
        <f>IF(N158="nulová",J158,0)</f>
        <v>0</v>
      </c>
      <c r="BJ158" s="117" t="s">
        <v>82</v>
      </c>
      <c r="BK158" s="227">
        <f>ROUND(I158*H158,2)</f>
        <v>0</v>
      </c>
      <c r="BL158" s="117" t="s">
        <v>139</v>
      </c>
      <c r="BM158" s="226" t="s">
        <v>159</v>
      </c>
    </row>
    <row r="159" spans="1:65" s="129" customFormat="1" ht="21.75" customHeight="1">
      <c r="A159" s="126"/>
      <c r="B159" s="127"/>
      <c r="C159" s="215" t="s">
        <v>149</v>
      </c>
      <c r="D159" s="215" t="s">
        <v>135</v>
      </c>
      <c r="E159" s="216" t="s">
        <v>160</v>
      </c>
      <c r="F159" s="217" t="s">
        <v>161</v>
      </c>
      <c r="G159" s="218" t="s">
        <v>138</v>
      </c>
      <c r="H159" s="219">
        <v>11</v>
      </c>
      <c r="I159" s="274"/>
      <c r="J159" s="220">
        <f>ROUND(I159*H159,2)</f>
        <v>0</v>
      </c>
      <c r="K159" s="221"/>
      <c r="L159" s="127"/>
      <c r="M159" s="222" t="s">
        <v>1</v>
      </c>
      <c r="N159" s="223" t="s">
        <v>39</v>
      </c>
      <c r="O159" s="224">
        <v>2.307</v>
      </c>
      <c r="P159" s="224">
        <f>O159*H159</f>
        <v>25.377</v>
      </c>
      <c r="Q159" s="224">
        <v>0</v>
      </c>
      <c r="R159" s="224">
        <f>Q159*H159</f>
        <v>0</v>
      </c>
      <c r="S159" s="224">
        <v>0.24</v>
      </c>
      <c r="T159" s="225">
        <f>S159*H159</f>
        <v>2.6399999999999997</v>
      </c>
      <c r="U159" s="126"/>
      <c r="V159" s="126"/>
      <c r="W159" s="126"/>
      <c r="X159" s="126"/>
      <c r="Y159" s="126"/>
      <c r="Z159" s="126"/>
      <c r="AA159" s="126"/>
      <c r="AB159" s="126"/>
      <c r="AC159" s="126"/>
      <c r="AD159" s="126"/>
      <c r="AE159" s="126"/>
      <c r="AR159" s="226" t="s">
        <v>139</v>
      </c>
      <c r="AT159" s="226" t="s">
        <v>135</v>
      </c>
      <c r="AU159" s="226" t="s">
        <v>84</v>
      </c>
      <c r="AY159" s="117" t="s">
        <v>133</v>
      </c>
      <c r="BE159" s="227">
        <f>IF(N159="základní",J159,0)</f>
        <v>0</v>
      </c>
      <c r="BF159" s="227">
        <f>IF(N159="snížená",J159,0)</f>
        <v>0</v>
      </c>
      <c r="BG159" s="227">
        <f>IF(N159="zákl. přenesená",J159,0)</f>
        <v>0</v>
      </c>
      <c r="BH159" s="227">
        <f>IF(N159="sníž. přenesená",J159,0)</f>
        <v>0</v>
      </c>
      <c r="BI159" s="227">
        <f>IF(N159="nulová",J159,0)</f>
        <v>0</v>
      </c>
      <c r="BJ159" s="117" t="s">
        <v>82</v>
      </c>
      <c r="BK159" s="227">
        <f>ROUND(I159*H159,2)</f>
        <v>0</v>
      </c>
      <c r="BL159" s="117" t="s">
        <v>139</v>
      </c>
      <c r="BM159" s="226" t="s">
        <v>162</v>
      </c>
    </row>
    <row r="160" spans="2:51" s="228" customFormat="1" ht="11.25">
      <c r="B160" s="229"/>
      <c r="D160" s="230" t="s">
        <v>141</v>
      </c>
      <c r="E160" s="231" t="s">
        <v>1</v>
      </c>
      <c r="F160" s="232" t="s">
        <v>163</v>
      </c>
      <c r="H160" s="231" t="s">
        <v>1</v>
      </c>
      <c r="L160" s="229"/>
      <c r="M160" s="233"/>
      <c r="N160" s="234"/>
      <c r="O160" s="234"/>
      <c r="P160" s="234"/>
      <c r="Q160" s="234"/>
      <c r="R160" s="234"/>
      <c r="S160" s="234"/>
      <c r="T160" s="235"/>
      <c r="AT160" s="231" t="s">
        <v>141</v>
      </c>
      <c r="AU160" s="231" t="s">
        <v>84</v>
      </c>
      <c r="AV160" s="228" t="s">
        <v>82</v>
      </c>
      <c r="AW160" s="228" t="s">
        <v>29</v>
      </c>
      <c r="AX160" s="228" t="s">
        <v>74</v>
      </c>
      <c r="AY160" s="231" t="s">
        <v>133</v>
      </c>
    </row>
    <row r="161" spans="2:51" s="236" customFormat="1" ht="11.25">
      <c r="B161" s="237"/>
      <c r="D161" s="230" t="s">
        <v>141</v>
      </c>
      <c r="E161" s="238" t="s">
        <v>1</v>
      </c>
      <c r="F161" s="239" t="s">
        <v>164</v>
      </c>
      <c r="H161" s="240">
        <v>6.875</v>
      </c>
      <c r="L161" s="237"/>
      <c r="M161" s="241"/>
      <c r="N161" s="242"/>
      <c r="O161" s="242"/>
      <c r="P161" s="242"/>
      <c r="Q161" s="242"/>
      <c r="R161" s="242"/>
      <c r="S161" s="242"/>
      <c r="T161" s="243"/>
      <c r="AT161" s="238" t="s">
        <v>141</v>
      </c>
      <c r="AU161" s="238" t="s">
        <v>84</v>
      </c>
      <c r="AV161" s="236" t="s">
        <v>84</v>
      </c>
      <c r="AW161" s="236" t="s">
        <v>29</v>
      </c>
      <c r="AX161" s="236" t="s">
        <v>74</v>
      </c>
      <c r="AY161" s="238" t="s">
        <v>133</v>
      </c>
    </row>
    <row r="162" spans="2:51" s="228" customFormat="1" ht="11.25">
      <c r="B162" s="229"/>
      <c r="D162" s="230" t="s">
        <v>141</v>
      </c>
      <c r="E162" s="231" t="s">
        <v>1</v>
      </c>
      <c r="F162" s="232" t="s">
        <v>165</v>
      </c>
      <c r="H162" s="231" t="s">
        <v>1</v>
      </c>
      <c r="L162" s="229"/>
      <c r="M162" s="233"/>
      <c r="N162" s="234"/>
      <c r="O162" s="234"/>
      <c r="P162" s="234"/>
      <c r="Q162" s="234"/>
      <c r="R162" s="234"/>
      <c r="S162" s="234"/>
      <c r="T162" s="235"/>
      <c r="AT162" s="231" t="s">
        <v>141</v>
      </c>
      <c r="AU162" s="231" t="s">
        <v>84</v>
      </c>
      <c r="AV162" s="228" t="s">
        <v>82</v>
      </c>
      <c r="AW162" s="228" t="s">
        <v>29</v>
      </c>
      <c r="AX162" s="228" t="s">
        <v>74</v>
      </c>
      <c r="AY162" s="231" t="s">
        <v>133</v>
      </c>
    </row>
    <row r="163" spans="2:51" s="236" customFormat="1" ht="11.25">
      <c r="B163" s="237"/>
      <c r="D163" s="230" t="s">
        <v>141</v>
      </c>
      <c r="E163" s="238" t="s">
        <v>1</v>
      </c>
      <c r="F163" s="239" t="s">
        <v>166</v>
      </c>
      <c r="H163" s="240">
        <v>4.125</v>
      </c>
      <c r="L163" s="237"/>
      <c r="M163" s="241"/>
      <c r="N163" s="242"/>
      <c r="O163" s="242"/>
      <c r="P163" s="242"/>
      <c r="Q163" s="242"/>
      <c r="R163" s="242"/>
      <c r="S163" s="242"/>
      <c r="T163" s="243"/>
      <c r="AT163" s="238" t="s">
        <v>141</v>
      </c>
      <c r="AU163" s="238" t="s">
        <v>84</v>
      </c>
      <c r="AV163" s="236" t="s">
        <v>84</v>
      </c>
      <c r="AW163" s="236" t="s">
        <v>29</v>
      </c>
      <c r="AX163" s="236" t="s">
        <v>74</v>
      </c>
      <c r="AY163" s="238" t="s">
        <v>133</v>
      </c>
    </row>
    <row r="164" spans="2:51" s="252" customFormat="1" ht="11.25">
      <c r="B164" s="253"/>
      <c r="D164" s="230" t="s">
        <v>141</v>
      </c>
      <c r="E164" s="254" t="s">
        <v>1</v>
      </c>
      <c r="F164" s="255" t="s">
        <v>156</v>
      </c>
      <c r="H164" s="256">
        <v>11</v>
      </c>
      <c r="L164" s="253"/>
      <c r="M164" s="257"/>
      <c r="N164" s="258"/>
      <c r="O164" s="258"/>
      <c r="P164" s="258"/>
      <c r="Q164" s="258"/>
      <c r="R164" s="258"/>
      <c r="S164" s="258"/>
      <c r="T164" s="259"/>
      <c r="AT164" s="254" t="s">
        <v>141</v>
      </c>
      <c r="AU164" s="254" t="s">
        <v>84</v>
      </c>
      <c r="AV164" s="252" t="s">
        <v>139</v>
      </c>
      <c r="AW164" s="252" t="s">
        <v>29</v>
      </c>
      <c r="AX164" s="252" t="s">
        <v>82</v>
      </c>
      <c r="AY164" s="254" t="s">
        <v>133</v>
      </c>
    </row>
    <row r="165" spans="1:65" s="129" customFormat="1" ht="21.75" customHeight="1">
      <c r="A165" s="126"/>
      <c r="B165" s="127"/>
      <c r="C165" s="215" t="s">
        <v>139</v>
      </c>
      <c r="D165" s="215" t="s">
        <v>135</v>
      </c>
      <c r="E165" s="216" t="s">
        <v>167</v>
      </c>
      <c r="F165" s="217" t="s">
        <v>168</v>
      </c>
      <c r="G165" s="218" t="s">
        <v>138</v>
      </c>
      <c r="H165" s="219">
        <v>11</v>
      </c>
      <c r="I165" s="274"/>
      <c r="J165" s="220">
        <f>ROUND(I165*H165,2)</f>
        <v>0</v>
      </c>
      <c r="K165" s="221"/>
      <c r="L165" s="127"/>
      <c r="M165" s="222" t="s">
        <v>1</v>
      </c>
      <c r="N165" s="223" t="s">
        <v>39</v>
      </c>
      <c r="O165" s="224">
        <v>0.772</v>
      </c>
      <c r="P165" s="224">
        <f>O165*H165</f>
        <v>8.492</v>
      </c>
      <c r="Q165" s="224">
        <v>0</v>
      </c>
      <c r="R165" s="224">
        <f>Q165*H165</f>
        <v>0</v>
      </c>
      <c r="S165" s="224">
        <v>0.22</v>
      </c>
      <c r="T165" s="225">
        <f>S165*H165</f>
        <v>2.42</v>
      </c>
      <c r="U165" s="126"/>
      <c r="V165" s="126"/>
      <c r="W165" s="126"/>
      <c r="X165" s="126"/>
      <c r="Y165" s="126"/>
      <c r="Z165" s="126"/>
      <c r="AA165" s="126"/>
      <c r="AB165" s="126"/>
      <c r="AC165" s="126"/>
      <c r="AD165" s="126"/>
      <c r="AE165" s="126"/>
      <c r="AR165" s="226" t="s">
        <v>139</v>
      </c>
      <c r="AT165" s="226" t="s">
        <v>135</v>
      </c>
      <c r="AU165" s="226" t="s">
        <v>84</v>
      </c>
      <c r="AY165" s="117" t="s">
        <v>133</v>
      </c>
      <c r="BE165" s="227">
        <f>IF(N165="základní",J165,0)</f>
        <v>0</v>
      </c>
      <c r="BF165" s="227">
        <f>IF(N165="snížená",J165,0)</f>
        <v>0</v>
      </c>
      <c r="BG165" s="227">
        <f>IF(N165="zákl. přenesená",J165,0)</f>
        <v>0</v>
      </c>
      <c r="BH165" s="227">
        <f>IF(N165="sníž. přenesená",J165,0)</f>
        <v>0</v>
      </c>
      <c r="BI165" s="227">
        <f>IF(N165="nulová",J165,0)</f>
        <v>0</v>
      </c>
      <c r="BJ165" s="117" t="s">
        <v>82</v>
      </c>
      <c r="BK165" s="227">
        <f>ROUND(I165*H165,2)</f>
        <v>0</v>
      </c>
      <c r="BL165" s="117" t="s">
        <v>139</v>
      </c>
      <c r="BM165" s="226" t="s">
        <v>169</v>
      </c>
    </row>
    <row r="166" spans="1:65" s="129" customFormat="1" ht="21.75" customHeight="1">
      <c r="A166" s="126"/>
      <c r="B166" s="127"/>
      <c r="C166" s="215" t="s">
        <v>170</v>
      </c>
      <c r="D166" s="215" t="s">
        <v>135</v>
      </c>
      <c r="E166" s="216" t="s">
        <v>171</v>
      </c>
      <c r="F166" s="217" t="s">
        <v>172</v>
      </c>
      <c r="G166" s="218" t="s">
        <v>138</v>
      </c>
      <c r="H166" s="219">
        <v>55.6</v>
      </c>
      <c r="I166" s="274"/>
      <c r="J166" s="220">
        <f>ROUND(I166*H166,2)</f>
        <v>0</v>
      </c>
      <c r="K166" s="221"/>
      <c r="L166" s="127"/>
      <c r="M166" s="222" t="s">
        <v>1</v>
      </c>
      <c r="N166" s="223" t="s">
        <v>39</v>
      </c>
      <c r="O166" s="224">
        <v>0.31</v>
      </c>
      <c r="P166" s="224">
        <f>O166*H166</f>
        <v>17.236</v>
      </c>
      <c r="Q166" s="224">
        <v>0</v>
      </c>
      <c r="R166" s="224">
        <f>Q166*H166</f>
        <v>0</v>
      </c>
      <c r="S166" s="224">
        <v>0.18</v>
      </c>
      <c r="T166" s="225">
        <f>S166*H166</f>
        <v>10.008</v>
      </c>
      <c r="U166" s="126"/>
      <c r="V166" s="126"/>
      <c r="W166" s="126"/>
      <c r="X166" s="126"/>
      <c r="Y166" s="126"/>
      <c r="Z166" s="126"/>
      <c r="AA166" s="126"/>
      <c r="AB166" s="126"/>
      <c r="AC166" s="126"/>
      <c r="AD166" s="126"/>
      <c r="AE166" s="126"/>
      <c r="AR166" s="226" t="s">
        <v>139</v>
      </c>
      <c r="AT166" s="226" t="s">
        <v>135</v>
      </c>
      <c r="AU166" s="226" t="s">
        <v>84</v>
      </c>
      <c r="AY166" s="117" t="s">
        <v>133</v>
      </c>
      <c r="BE166" s="227">
        <f>IF(N166="základní",J166,0)</f>
        <v>0</v>
      </c>
      <c r="BF166" s="227">
        <f>IF(N166="snížená",J166,0)</f>
        <v>0</v>
      </c>
      <c r="BG166" s="227">
        <f>IF(N166="zákl. přenesená",J166,0)</f>
        <v>0</v>
      </c>
      <c r="BH166" s="227">
        <f>IF(N166="sníž. přenesená",J166,0)</f>
        <v>0</v>
      </c>
      <c r="BI166" s="227">
        <f>IF(N166="nulová",J166,0)</f>
        <v>0</v>
      </c>
      <c r="BJ166" s="117" t="s">
        <v>82</v>
      </c>
      <c r="BK166" s="227">
        <f>ROUND(I166*H166,2)</f>
        <v>0</v>
      </c>
      <c r="BL166" s="117" t="s">
        <v>139</v>
      </c>
      <c r="BM166" s="226" t="s">
        <v>173</v>
      </c>
    </row>
    <row r="167" spans="2:51" s="228" customFormat="1" ht="22.5">
      <c r="B167" s="229"/>
      <c r="D167" s="230" t="s">
        <v>141</v>
      </c>
      <c r="E167" s="231" t="s">
        <v>1</v>
      </c>
      <c r="F167" s="232" t="s">
        <v>142</v>
      </c>
      <c r="H167" s="231" t="s">
        <v>1</v>
      </c>
      <c r="L167" s="229"/>
      <c r="M167" s="233"/>
      <c r="N167" s="234"/>
      <c r="O167" s="234"/>
      <c r="P167" s="234"/>
      <c r="Q167" s="234"/>
      <c r="R167" s="234"/>
      <c r="S167" s="234"/>
      <c r="T167" s="235"/>
      <c r="AT167" s="231" t="s">
        <v>141</v>
      </c>
      <c r="AU167" s="231" t="s">
        <v>84</v>
      </c>
      <c r="AV167" s="228" t="s">
        <v>82</v>
      </c>
      <c r="AW167" s="228" t="s">
        <v>29</v>
      </c>
      <c r="AX167" s="228" t="s">
        <v>74</v>
      </c>
      <c r="AY167" s="231" t="s">
        <v>133</v>
      </c>
    </row>
    <row r="168" spans="2:51" s="228" customFormat="1" ht="11.25">
      <c r="B168" s="229"/>
      <c r="D168" s="230" t="s">
        <v>141</v>
      </c>
      <c r="E168" s="231" t="s">
        <v>1</v>
      </c>
      <c r="F168" s="232" t="s">
        <v>143</v>
      </c>
      <c r="H168" s="231" t="s">
        <v>1</v>
      </c>
      <c r="L168" s="229"/>
      <c r="M168" s="233"/>
      <c r="N168" s="234"/>
      <c r="O168" s="234"/>
      <c r="P168" s="234"/>
      <c r="Q168" s="234"/>
      <c r="R168" s="234"/>
      <c r="S168" s="234"/>
      <c r="T168" s="235"/>
      <c r="AT168" s="231" t="s">
        <v>141</v>
      </c>
      <c r="AU168" s="231" t="s">
        <v>84</v>
      </c>
      <c r="AV168" s="228" t="s">
        <v>82</v>
      </c>
      <c r="AW168" s="228" t="s">
        <v>29</v>
      </c>
      <c r="AX168" s="228" t="s">
        <v>74</v>
      </c>
      <c r="AY168" s="231" t="s">
        <v>133</v>
      </c>
    </row>
    <row r="169" spans="2:51" s="228" customFormat="1" ht="11.25">
      <c r="B169" s="229"/>
      <c r="D169" s="230" t="s">
        <v>141</v>
      </c>
      <c r="E169" s="231" t="s">
        <v>1</v>
      </c>
      <c r="F169" s="232" t="s">
        <v>144</v>
      </c>
      <c r="H169" s="231" t="s">
        <v>1</v>
      </c>
      <c r="L169" s="229"/>
      <c r="M169" s="233"/>
      <c r="N169" s="234"/>
      <c r="O169" s="234"/>
      <c r="P169" s="234"/>
      <c r="Q169" s="234"/>
      <c r="R169" s="234"/>
      <c r="S169" s="234"/>
      <c r="T169" s="235"/>
      <c r="AT169" s="231" t="s">
        <v>141</v>
      </c>
      <c r="AU169" s="231" t="s">
        <v>84</v>
      </c>
      <c r="AV169" s="228" t="s">
        <v>82</v>
      </c>
      <c r="AW169" s="228" t="s">
        <v>29</v>
      </c>
      <c r="AX169" s="228" t="s">
        <v>74</v>
      </c>
      <c r="AY169" s="231" t="s">
        <v>133</v>
      </c>
    </row>
    <row r="170" spans="2:51" s="228" customFormat="1" ht="22.5">
      <c r="B170" s="229"/>
      <c r="D170" s="230" t="s">
        <v>141</v>
      </c>
      <c r="E170" s="231" t="s">
        <v>1</v>
      </c>
      <c r="F170" s="232" t="s">
        <v>174</v>
      </c>
      <c r="H170" s="231" t="s">
        <v>1</v>
      </c>
      <c r="L170" s="229"/>
      <c r="M170" s="233"/>
      <c r="N170" s="234"/>
      <c r="O170" s="234"/>
      <c r="P170" s="234"/>
      <c r="Q170" s="234"/>
      <c r="R170" s="234"/>
      <c r="S170" s="234"/>
      <c r="T170" s="235"/>
      <c r="AT170" s="231" t="s">
        <v>141</v>
      </c>
      <c r="AU170" s="231" t="s">
        <v>84</v>
      </c>
      <c r="AV170" s="228" t="s">
        <v>82</v>
      </c>
      <c r="AW170" s="228" t="s">
        <v>29</v>
      </c>
      <c r="AX170" s="228" t="s">
        <v>74</v>
      </c>
      <c r="AY170" s="231" t="s">
        <v>133</v>
      </c>
    </row>
    <row r="171" spans="2:51" s="228" customFormat="1" ht="11.25">
      <c r="B171" s="229"/>
      <c r="D171" s="230" t="s">
        <v>141</v>
      </c>
      <c r="E171" s="231" t="s">
        <v>1</v>
      </c>
      <c r="F171" s="232" t="s">
        <v>146</v>
      </c>
      <c r="H171" s="231" t="s">
        <v>1</v>
      </c>
      <c r="L171" s="229"/>
      <c r="M171" s="233"/>
      <c r="N171" s="234"/>
      <c r="O171" s="234"/>
      <c r="P171" s="234"/>
      <c r="Q171" s="234"/>
      <c r="R171" s="234"/>
      <c r="S171" s="234"/>
      <c r="T171" s="235"/>
      <c r="AT171" s="231" t="s">
        <v>141</v>
      </c>
      <c r="AU171" s="231" t="s">
        <v>84</v>
      </c>
      <c r="AV171" s="228" t="s">
        <v>82</v>
      </c>
      <c r="AW171" s="228" t="s">
        <v>29</v>
      </c>
      <c r="AX171" s="228" t="s">
        <v>74</v>
      </c>
      <c r="AY171" s="231" t="s">
        <v>133</v>
      </c>
    </row>
    <row r="172" spans="2:51" s="236" customFormat="1" ht="11.25">
      <c r="B172" s="237"/>
      <c r="D172" s="230" t="s">
        <v>141</v>
      </c>
      <c r="E172" s="238" t="s">
        <v>1</v>
      </c>
      <c r="F172" s="239" t="s">
        <v>147</v>
      </c>
      <c r="H172" s="240">
        <v>10.45</v>
      </c>
      <c r="L172" s="237"/>
      <c r="M172" s="241"/>
      <c r="N172" s="242"/>
      <c r="O172" s="242"/>
      <c r="P172" s="242"/>
      <c r="Q172" s="242"/>
      <c r="R172" s="242"/>
      <c r="S172" s="242"/>
      <c r="T172" s="243"/>
      <c r="AT172" s="238" t="s">
        <v>141</v>
      </c>
      <c r="AU172" s="238" t="s">
        <v>84</v>
      </c>
      <c r="AV172" s="236" t="s">
        <v>84</v>
      </c>
      <c r="AW172" s="236" t="s">
        <v>29</v>
      </c>
      <c r="AX172" s="236" t="s">
        <v>74</v>
      </c>
      <c r="AY172" s="238" t="s">
        <v>133</v>
      </c>
    </row>
    <row r="173" spans="2:51" s="244" customFormat="1" ht="11.25">
      <c r="B173" s="245"/>
      <c r="D173" s="230" t="s">
        <v>141</v>
      </c>
      <c r="E173" s="246" t="s">
        <v>1</v>
      </c>
      <c r="F173" s="247" t="s">
        <v>148</v>
      </c>
      <c r="H173" s="248">
        <v>10.45</v>
      </c>
      <c r="L173" s="245"/>
      <c r="M173" s="249"/>
      <c r="N173" s="250"/>
      <c r="O173" s="250"/>
      <c r="P173" s="250"/>
      <c r="Q173" s="250"/>
      <c r="R173" s="250"/>
      <c r="S173" s="250"/>
      <c r="T173" s="251"/>
      <c r="AT173" s="246" t="s">
        <v>141</v>
      </c>
      <c r="AU173" s="246" t="s">
        <v>84</v>
      </c>
      <c r="AV173" s="244" t="s">
        <v>149</v>
      </c>
      <c r="AW173" s="244" t="s">
        <v>29</v>
      </c>
      <c r="AX173" s="244" t="s">
        <v>74</v>
      </c>
      <c r="AY173" s="246" t="s">
        <v>133</v>
      </c>
    </row>
    <row r="174" spans="2:51" s="228" customFormat="1" ht="11.25">
      <c r="B174" s="229"/>
      <c r="D174" s="230" t="s">
        <v>141</v>
      </c>
      <c r="E174" s="231" t="s">
        <v>1</v>
      </c>
      <c r="F174" s="232" t="s">
        <v>150</v>
      </c>
      <c r="H174" s="231" t="s">
        <v>1</v>
      </c>
      <c r="L174" s="229"/>
      <c r="M174" s="233"/>
      <c r="N174" s="234"/>
      <c r="O174" s="234"/>
      <c r="P174" s="234"/>
      <c r="Q174" s="234"/>
      <c r="R174" s="234"/>
      <c r="S174" s="234"/>
      <c r="T174" s="235"/>
      <c r="AT174" s="231" t="s">
        <v>141</v>
      </c>
      <c r="AU174" s="231" t="s">
        <v>84</v>
      </c>
      <c r="AV174" s="228" t="s">
        <v>82</v>
      </c>
      <c r="AW174" s="228" t="s">
        <v>29</v>
      </c>
      <c r="AX174" s="228" t="s">
        <v>74</v>
      </c>
      <c r="AY174" s="231" t="s">
        <v>133</v>
      </c>
    </row>
    <row r="175" spans="2:51" s="228" customFormat="1" ht="11.25">
      <c r="B175" s="229"/>
      <c r="D175" s="230" t="s">
        <v>141</v>
      </c>
      <c r="E175" s="231" t="s">
        <v>1</v>
      </c>
      <c r="F175" s="232" t="s">
        <v>151</v>
      </c>
      <c r="H175" s="231" t="s">
        <v>1</v>
      </c>
      <c r="L175" s="229"/>
      <c r="M175" s="233"/>
      <c r="N175" s="234"/>
      <c r="O175" s="234"/>
      <c r="P175" s="234"/>
      <c r="Q175" s="234"/>
      <c r="R175" s="234"/>
      <c r="S175" s="234"/>
      <c r="T175" s="235"/>
      <c r="AT175" s="231" t="s">
        <v>141</v>
      </c>
      <c r="AU175" s="231" t="s">
        <v>84</v>
      </c>
      <c r="AV175" s="228" t="s">
        <v>82</v>
      </c>
      <c r="AW175" s="228" t="s">
        <v>29</v>
      </c>
      <c r="AX175" s="228" t="s">
        <v>74</v>
      </c>
      <c r="AY175" s="231" t="s">
        <v>133</v>
      </c>
    </row>
    <row r="176" spans="2:51" s="228" customFormat="1" ht="22.5">
      <c r="B176" s="229"/>
      <c r="D176" s="230" t="s">
        <v>141</v>
      </c>
      <c r="E176" s="231" t="s">
        <v>1</v>
      </c>
      <c r="F176" s="232" t="s">
        <v>174</v>
      </c>
      <c r="H176" s="231" t="s">
        <v>1</v>
      </c>
      <c r="L176" s="229"/>
      <c r="M176" s="233"/>
      <c r="N176" s="234"/>
      <c r="O176" s="234"/>
      <c r="P176" s="234"/>
      <c r="Q176" s="234"/>
      <c r="R176" s="234"/>
      <c r="S176" s="234"/>
      <c r="T176" s="235"/>
      <c r="AT176" s="231" t="s">
        <v>141</v>
      </c>
      <c r="AU176" s="231" t="s">
        <v>84</v>
      </c>
      <c r="AV176" s="228" t="s">
        <v>82</v>
      </c>
      <c r="AW176" s="228" t="s">
        <v>29</v>
      </c>
      <c r="AX176" s="228" t="s">
        <v>74</v>
      </c>
      <c r="AY176" s="231" t="s">
        <v>133</v>
      </c>
    </row>
    <row r="177" spans="2:51" s="228" customFormat="1" ht="11.25">
      <c r="B177" s="229"/>
      <c r="D177" s="230" t="s">
        <v>141</v>
      </c>
      <c r="E177" s="231" t="s">
        <v>1</v>
      </c>
      <c r="F177" s="232" t="s">
        <v>152</v>
      </c>
      <c r="H177" s="231" t="s">
        <v>1</v>
      </c>
      <c r="L177" s="229"/>
      <c r="M177" s="233"/>
      <c r="N177" s="234"/>
      <c r="O177" s="234"/>
      <c r="P177" s="234"/>
      <c r="Q177" s="234"/>
      <c r="R177" s="234"/>
      <c r="S177" s="234"/>
      <c r="T177" s="235"/>
      <c r="AT177" s="231" t="s">
        <v>141</v>
      </c>
      <c r="AU177" s="231" t="s">
        <v>84</v>
      </c>
      <c r="AV177" s="228" t="s">
        <v>82</v>
      </c>
      <c r="AW177" s="228" t="s">
        <v>29</v>
      </c>
      <c r="AX177" s="228" t="s">
        <v>74</v>
      </c>
      <c r="AY177" s="231" t="s">
        <v>133</v>
      </c>
    </row>
    <row r="178" spans="2:51" s="236" customFormat="1" ht="11.25">
      <c r="B178" s="237"/>
      <c r="D178" s="230" t="s">
        <v>141</v>
      </c>
      <c r="E178" s="238" t="s">
        <v>1</v>
      </c>
      <c r="F178" s="239" t="s">
        <v>153</v>
      </c>
      <c r="H178" s="240">
        <v>41.4</v>
      </c>
      <c r="L178" s="237"/>
      <c r="M178" s="241"/>
      <c r="N178" s="242"/>
      <c r="O178" s="242"/>
      <c r="P178" s="242"/>
      <c r="Q178" s="242"/>
      <c r="R178" s="242"/>
      <c r="S178" s="242"/>
      <c r="T178" s="243"/>
      <c r="AT178" s="238" t="s">
        <v>141</v>
      </c>
      <c r="AU178" s="238" t="s">
        <v>84</v>
      </c>
      <c r="AV178" s="236" t="s">
        <v>84</v>
      </c>
      <c r="AW178" s="236" t="s">
        <v>29</v>
      </c>
      <c r="AX178" s="236" t="s">
        <v>74</v>
      </c>
      <c r="AY178" s="238" t="s">
        <v>133</v>
      </c>
    </row>
    <row r="179" spans="2:51" s="228" customFormat="1" ht="11.25">
      <c r="B179" s="229"/>
      <c r="D179" s="230" t="s">
        <v>141</v>
      </c>
      <c r="E179" s="231" t="s">
        <v>1</v>
      </c>
      <c r="F179" s="232" t="s">
        <v>175</v>
      </c>
      <c r="H179" s="231" t="s">
        <v>1</v>
      </c>
      <c r="L179" s="229"/>
      <c r="M179" s="233"/>
      <c r="N179" s="234"/>
      <c r="O179" s="234"/>
      <c r="P179" s="234"/>
      <c r="Q179" s="234"/>
      <c r="R179" s="234"/>
      <c r="S179" s="234"/>
      <c r="T179" s="235"/>
      <c r="AT179" s="231" t="s">
        <v>141</v>
      </c>
      <c r="AU179" s="231" t="s">
        <v>84</v>
      </c>
      <c r="AV179" s="228" t="s">
        <v>82</v>
      </c>
      <c r="AW179" s="228" t="s">
        <v>29</v>
      </c>
      <c r="AX179" s="228" t="s">
        <v>74</v>
      </c>
      <c r="AY179" s="231" t="s">
        <v>133</v>
      </c>
    </row>
    <row r="180" spans="2:51" s="236" customFormat="1" ht="11.25">
      <c r="B180" s="237"/>
      <c r="D180" s="230" t="s">
        <v>141</v>
      </c>
      <c r="E180" s="238" t="s">
        <v>1</v>
      </c>
      <c r="F180" s="239" t="s">
        <v>155</v>
      </c>
      <c r="H180" s="240">
        <v>3.75</v>
      </c>
      <c r="L180" s="237"/>
      <c r="M180" s="241"/>
      <c r="N180" s="242"/>
      <c r="O180" s="242"/>
      <c r="P180" s="242"/>
      <c r="Q180" s="242"/>
      <c r="R180" s="242"/>
      <c r="S180" s="242"/>
      <c r="T180" s="243"/>
      <c r="AT180" s="238" t="s">
        <v>141</v>
      </c>
      <c r="AU180" s="238" t="s">
        <v>84</v>
      </c>
      <c r="AV180" s="236" t="s">
        <v>84</v>
      </c>
      <c r="AW180" s="236" t="s">
        <v>29</v>
      </c>
      <c r="AX180" s="236" t="s">
        <v>74</v>
      </c>
      <c r="AY180" s="238" t="s">
        <v>133</v>
      </c>
    </row>
    <row r="181" spans="2:51" s="244" customFormat="1" ht="11.25">
      <c r="B181" s="245"/>
      <c r="D181" s="230" t="s">
        <v>141</v>
      </c>
      <c r="E181" s="246" t="s">
        <v>1</v>
      </c>
      <c r="F181" s="247" t="s">
        <v>148</v>
      </c>
      <c r="H181" s="248">
        <v>45.15</v>
      </c>
      <c r="L181" s="245"/>
      <c r="M181" s="249"/>
      <c r="N181" s="250"/>
      <c r="O181" s="250"/>
      <c r="P181" s="250"/>
      <c r="Q181" s="250"/>
      <c r="R181" s="250"/>
      <c r="S181" s="250"/>
      <c r="T181" s="251"/>
      <c r="AT181" s="246" t="s">
        <v>141</v>
      </c>
      <c r="AU181" s="246" t="s">
        <v>84</v>
      </c>
      <c r="AV181" s="244" t="s">
        <v>149</v>
      </c>
      <c r="AW181" s="244" t="s">
        <v>29</v>
      </c>
      <c r="AX181" s="244" t="s">
        <v>74</v>
      </c>
      <c r="AY181" s="246" t="s">
        <v>133</v>
      </c>
    </row>
    <row r="182" spans="2:51" s="252" customFormat="1" ht="11.25">
      <c r="B182" s="253"/>
      <c r="D182" s="230" t="s">
        <v>141</v>
      </c>
      <c r="E182" s="254" t="s">
        <v>1</v>
      </c>
      <c r="F182" s="255" t="s">
        <v>156</v>
      </c>
      <c r="H182" s="256">
        <v>55.599999999999994</v>
      </c>
      <c r="L182" s="253"/>
      <c r="M182" s="257"/>
      <c r="N182" s="258"/>
      <c r="O182" s="258"/>
      <c r="P182" s="258"/>
      <c r="Q182" s="258"/>
      <c r="R182" s="258"/>
      <c r="S182" s="258"/>
      <c r="T182" s="259"/>
      <c r="AT182" s="254" t="s">
        <v>141</v>
      </c>
      <c r="AU182" s="254" t="s">
        <v>84</v>
      </c>
      <c r="AV182" s="252" t="s">
        <v>139</v>
      </c>
      <c r="AW182" s="252" t="s">
        <v>29</v>
      </c>
      <c r="AX182" s="252" t="s">
        <v>82</v>
      </c>
      <c r="AY182" s="254" t="s">
        <v>133</v>
      </c>
    </row>
    <row r="183" spans="1:65" s="129" customFormat="1" ht="21.75" customHeight="1">
      <c r="A183" s="126"/>
      <c r="B183" s="127"/>
      <c r="C183" s="215" t="s">
        <v>176</v>
      </c>
      <c r="D183" s="215" t="s">
        <v>135</v>
      </c>
      <c r="E183" s="216" t="s">
        <v>177</v>
      </c>
      <c r="F183" s="217" t="s">
        <v>178</v>
      </c>
      <c r="G183" s="218" t="s">
        <v>138</v>
      </c>
      <c r="H183" s="219">
        <v>55.6</v>
      </c>
      <c r="I183" s="274"/>
      <c r="J183" s="220">
        <f>ROUND(I183*H183,2)</f>
        <v>0</v>
      </c>
      <c r="K183" s="221"/>
      <c r="L183" s="127"/>
      <c r="M183" s="222" t="s">
        <v>1</v>
      </c>
      <c r="N183" s="223" t="s">
        <v>39</v>
      </c>
      <c r="O183" s="224">
        <v>0.695</v>
      </c>
      <c r="P183" s="224">
        <f>O183*H183</f>
        <v>38.641999999999996</v>
      </c>
      <c r="Q183" s="224">
        <v>0</v>
      </c>
      <c r="R183" s="224">
        <f>Q183*H183</f>
        <v>0</v>
      </c>
      <c r="S183" s="224">
        <v>0.29</v>
      </c>
      <c r="T183" s="225">
        <f>S183*H183</f>
        <v>16.124</v>
      </c>
      <c r="U183" s="126"/>
      <c r="V183" s="126"/>
      <c r="W183" s="126"/>
      <c r="X183" s="126"/>
      <c r="Y183" s="126"/>
      <c r="Z183" s="126"/>
      <c r="AA183" s="126"/>
      <c r="AB183" s="126"/>
      <c r="AC183" s="126"/>
      <c r="AD183" s="126"/>
      <c r="AE183" s="126"/>
      <c r="AR183" s="226" t="s">
        <v>139</v>
      </c>
      <c r="AT183" s="226" t="s">
        <v>135</v>
      </c>
      <c r="AU183" s="226" t="s">
        <v>84</v>
      </c>
      <c r="AY183" s="117" t="s">
        <v>133</v>
      </c>
      <c r="BE183" s="227">
        <f>IF(N183="základní",J183,0)</f>
        <v>0</v>
      </c>
      <c r="BF183" s="227">
        <f>IF(N183="snížená",J183,0)</f>
        <v>0</v>
      </c>
      <c r="BG183" s="227">
        <f>IF(N183="zákl. přenesená",J183,0)</f>
        <v>0</v>
      </c>
      <c r="BH183" s="227">
        <f>IF(N183="sníž. přenesená",J183,0)</f>
        <v>0</v>
      </c>
      <c r="BI183" s="227">
        <f>IF(N183="nulová",J183,0)</f>
        <v>0</v>
      </c>
      <c r="BJ183" s="117" t="s">
        <v>82</v>
      </c>
      <c r="BK183" s="227">
        <f>ROUND(I183*H183,2)</f>
        <v>0</v>
      </c>
      <c r="BL183" s="117" t="s">
        <v>139</v>
      </c>
      <c r="BM183" s="226" t="s">
        <v>179</v>
      </c>
    </row>
    <row r="184" spans="2:51" s="228" customFormat="1" ht="22.5">
      <c r="B184" s="229"/>
      <c r="D184" s="230" t="s">
        <v>141</v>
      </c>
      <c r="E184" s="231" t="s">
        <v>1</v>
      </c>
      <c r="F184" s="232" t="s">
        <v>142</v>
      </c>
      <c r="H184" s="231" t="s">
        <v>1</v>
      </c>
      <c r="L184" s="229"/>
      <c r="M184" s="233"/>
      <c r="N184" s="234"/>
      <c r="O184" s="234"/>
      <c r="P184" s="234"/>
      <c r="Q184" s="234"/>
      <c r="R184" s="234"/>
      <c r="S184" s="234"/>
      <c r="T184" s="235"/>
      <c r="AT184" s="231" t="s">
        <v>141</v>
      </c>
      <c r="AU184" s="231" t="s">
        <v>84</v>
      </c>
      <c r="AV184" s="228" t="s">
        <v>82</v>
      </c>
      <c r="AW184" s="228" t="s">
        <v>29</v>
      </c>
      <c r="AX184" s="228" t="s">
        <v>74</v>
      </c>
      <c r="AY184" s="231" t="s">
        <v>133</v>
      </c>
    </row>
    <row r="185" spans="2:51" s="228" customFormat="1" ht="11.25">
      <c r="B185" s="229"/>
      <c r="D185" s="230" t="s">
        <v>141</v>
      </c>
      <c r="E185" s="231" t="s">
        <v>1</v>
      </c>
      <c r="F185" s="232" t="s">
        <v>143</v>
      </c>
      <c r="H185" s="231" t="s">
        <v>1</v>
      </c>
      <c r="L185" s="229"/>
      <c r="M185" s="233"/>
      <c r="N185" s="234"/>
      <c r="O185" s="234"/>
      <c r="P185" s="234"/>
      <c r="Q185" s="234"/>
      <c r="R185" s="234"/>
      <c r="S185" s="234"/>
      <c r="T185" s="235"/>
      <c r="AT185" s="231" t="s">
        <v>141</v>
      </c>
      <c r="AU185" s="231" t="s">
        <v>84</v>
      </c>
      <c r="AV185" s="228" t="s">
        <v>82</v>
      </c>
      <c r="AW185" s="228" t="s">
        <v>29</v>
      </c>
      <c r="AX185" s="228" t="s">
        <v>74</v>
      </c>
      <c r="AY185" s="231" t="s">
        <v>133</v>
      </c>
    </row>
    <row r="186" spans="2:51" s="228" customFormat="1" ht="11.25">
      <c r="B186" s="229"/>
      <c r="D186" s="230" t="s">
        <v>141</v>
      </c>
      <c r="E186" s="231" t="s">
        <v>1</v>
      </c>
      <c r="F186" s="232" t="s">
        <v>144</v>
      </c>
      <c r="H186" s="231" t="s">
        <v>1</v>
      </c>
      <c r="L186" s="229"/>
      <c r="M186" s="233"/>
      <c r="N186" s="234"/>
      <c r="O186" s="234"/>
      <c r="P186" s="234"/>
      <c r="Q186" s="234"/>
      <c r="R186" s="234"/>
      <c r="S186" s="234"/>
      <c r="T186" s="235"/>
      <c r="AT186" s="231" t="s">
        <v>141</v>
      </c>
      <c r="AU186" s="231" t="s">
        <v>84</v>
      </c>
      <c r="AV186" s="228" t="s">
        <v>82</v>
      </c>
      <c r="AW186" s="228" t="s">
        <v>29</v>
      </c>
      <c r="AX186" s="228" t="s">
        <v>74</v>
      </c>
      <c r="AY186" s="231" t="s">
        <v>133</v>
      </c>
    </row>
    <row r="187" spans="2:51" s="228" customFormat="1" ht="22.5">
      <c r="B187" s="229"/>
      <c r="D187" s="230" t="s">
        <v>141</v>
      </c>
      <c r="E187" s="231" t="s">
        <v>1</v>
      </c>
      <c r="F187" s="232" t="s">
        <v>180</v>
      </c>
      <c r="H187" s="231" t="s">
        <v>1</v>
      </c>
      <c r="L187" s="229"/>
      <c r="M187" s="233"/>
      <c r="N187" s="234"/>
      <c r="O187" s="234"/>
      <c r="P187" s="234"/>
      <c r="Q187" s="234"/>
      <c r="R187" s="234"/>
      <c r="S187" s="234"/>
      <c r="T187" s="235"/>
      <c r="AT187" s="231" t="s">
        <v>141</v>
      </c>
      <c r="AU187" s="231" t="s">
        <v>84</v>
      </c>
      <c r="AV187" s="228" t="s">
        <v>82</v>
      </c>
      <c r="AW187" s="228" t="s">
        <v>29</v>
      </c>
      <c r="AX187" s="228" t="s">
        <v>74</v>
      </c>
      <c r="AY187" s="231" t="s">
        <v>133</v>
      </c>
    </row>
    <row r="188" spans="2:51" s="228" customFormat="1" ht="11.25">
      <c r="B188" s="229"/>
      <c r="D188" s="230" t="s">
        <v>141</v>
      </c>
      <c r="E188" s="231" t="s">
        <v>1</v>
      </c>
      <c r="F188" s="232" t="s">
        <v>146</v>
      </c>
      <c r="H188" s="231" t="s">
        <v>1</v>
      </c>
      <c r="L188" s="229"/>
      <c r="M188" s="233"/>
      <c r="N188" s="234"/>
      <c r="O188" s="234"/>
      <c r="P188" s="234"/>
      <c r="Q188" s="234"/>
      <c r="R188" s="234"/>
      <c r="S188" s="234"/>
      <c r="T188" s="235"/>
      <c r="AT188" s="231" t="s">
        <v>141</v>
      </c>
      <c r="AU188" s="231" t="s">
        <v>84</v>
      </c>
      <c r="AV188" s="228" t="s">
        <v>82</v>
      </c>
      <c r="AW188" s="228" t="s">
        <v>29</v>
      </c>
      <c r="AX188" s="228" t="s">
        <v>74</v>
      </c>
      <c r="AY188" s="231" t="s">
        <v>133</v>
      </c>
    </row>
    <row r="189" spans="2:51" s="236" customFormat="1" ht="11.25">
      <c r="B189" s="237"/>
      <c r="D189" s="230" t="s">
        <v>141</v>
      </c>
      <c r="E189" s="238" t="s">
        <v>1</v>
      </c>
      <c r="F189" s="239" t="s">
        <v>147</v>
      </c>
      <c r="H189" s="240">
        <v>10.45</v>
      </c>
      <c r="L189" s="237"/>
      <c r="M189" s="241"/>
      <c r="N189" s="242"/>
      <c r="O189" s="242"/>
      <c r="P189" s="242"/>
      <c r="Q189" s="242"/>
      <c r="R189" s="242"/>
      <c r="S189" s="242"/>
      <c r="T189" s="243"/>
      <c r="AT189" s="238" t="s">
        <v>141</v>
      </c>
      <c r="AU189" s="238" t="s">
        <v>84</v>
      </c>
      <c r="AV189" s="236" t="s">
        <v>84</v>
      </c>
      <c r="AW189" s="236" t="s">
        <v>29</v>
      </c>
      <c r="AX189" s="236" t="s">
        <v>74</v>
      </c>
      <c r="AY189" s="238" t="s">
        <v>133</v>
      </c>
    </row>
    <row r="190" spans="2:51" s="244" customFormat="1" ht="11.25">
      <c r="B190" s="245"/>
      <c r="D190" s="230" t="s">
        <v>141</v>
      </c>
      <c r="E190" s="246" t="s">
        <v>1</v>
      </c>
      <c r="F190" s="247" t="s">
        <v>148</v>
      </c>
      <c r="H190" s="248">
        <v>10.45</v>
      </c>
      <c r="L190" s="245"/>
      <c r="M190" s="249"/>
      <c r="N190" s="250"/>
      <c r="O190" s="250"/>
      <c r="P190" s="250"/>
      <c r="Q190" s="250"/>
      <c r="R190" s="250"/>
      <c r="S190" s="250"/>
      <c r="T190" s="251"/>
      <c r="AT190" s="246" t="s">
        <v>141</v>
      </c>
      <c r="AU190" s="246" t="s">
        <v>84</v>
      </c>
      <c r="AV190" s="244" t="s">
        <v>149</v>
      </c>
      <c r="AW190" s="244" t="s">
        <v>29</v>
      </c>
      <c r="AX190" s="244" t="s">
        <v>74</v>
      </c>
      <c r="AY190" s="246" t="s">
        <v>133</v>
      </c>
    </row>
    <row r="191" spans="2:51" s="228" customFormat="1" ht="11.25">
      <c r="B191" s="229"/>
      <c r="D191" s="230" t="s">
        <v>141</v>
      </c>
      <c r="E191" s="231" t="s">
        <v>1</v>
      </c>
      <c r="F191" s="232" t="s">
        <v>150</v>
      </c>
      <c r="H191" s="231" t="s">
        <v>1</v>
      </c>
      <c r="L191" s="229"/>
      <c r="M191" s="233"/>
      <c r="N191" s="234"/>
      <c r="O191" s="234"/>
      <c r="P191" s="234"/>
      <c r="Q191" s="234"/>
      <c r="R191" s="234"/>
      <c r="S191" s="234"/>
      <c r="T191" s="235"/>
      <c r="AT191" s="231" t="s">
        <v>141</v>
      </c>
      <c r="AU191" s="231" t="s">
        <v>84</v>
      </c>
      <c r="AV191" s="228" t="s">
        <v>82</v>
      </c>
      <c r="AW191" s="228" t="s">
        <v>29</v>
      </c>
      <c r="AX191" s="228" t="s">
        <v>74</v>
      </c>
      <c r="AY191" s="231" t="s">
        <v>133</v>
      </c>
    </row>
    <row r="192" spans="2:51" s="228" customFormat="1" ht="11.25">
      <c r="B192" s="229"/>
      <c r="D192" s="230" t="s">
        <v>141</v>
      </c>
      <c r="E192" s="231" t="s">
        <v>1</v>
      </c>
      <c r="F192" s="232" t="s">
        <v>151</v>
      </c>
      <c r="H192" s="231" t="s">
        <v>1</v>
      </c>
      <c r="L192" s="229"/>
      <c r="M192" s="233"/>
      <c r="N192" s="234"/>
      <c r="O192" s="234"/>
      <c r="P192" s="234"/>
      <c r="Q192" s="234"/>
      <c r="R192" s="234"/>
      <c r="S192" s="234"/>
      <c r="T192" s="235"/>
      <c r="AT192" s="231" t="s">
        <v>141</v>
      </c>
      <c r="AU192" s="231" t="s">
        <v>84</v>
      </c>
      <c r="AV192" s="228" t="s">
        <v>82</v>
      </c>
      <c r="AW192" s="228" t="s">
        <v>29</v>
      </c>
      <c r="AX192" s="228" t="s">
        <v>74</v>
      </c>
      <c r="AY192" s="231" t="s">
        <v>133</v>
      </c>
    </row>
    <row r="193" spans="2:51" s="228" customFormat="1" ht="22.5">
      <c r="B193" s="229"/>
      <c r="D193" s="230" t="s">
        <v>141</v>
      </c>
      <c r="E193" s="231" t="s">
        <v>1</v>
      </c>
      <c r="F193" s="232" t="s">
        <v>180</v>
      </c>
      <c r="H193" s="231" t="s">
        <v>1</v>
      </c>
      <c r="L193" s="229"/>
      <c r="M193" s="233"/>
      <c r="N193" s="234"/>
      <c r="O193" s="234"/>
      <c r="P193" s="234"/>
      <c r="Q193" s="234"/>
      <c r="R193" s="234"/>
      <c r="S193" s="234"/>
      <c r="T193" s="235"/>
      <c r="AT193" s="231" t="s">
        <v>141</v>
      </c>
      <c r="AU193" s="231" t="s">
        <v>84</v>
      </c>
      <c r="AV193" s="228" t="s">
        <v>82</v>
      </c>
      <c r="AW193" s="228" t="s">
        <v>29</v>
      </c>
      <c r="AX193" s="228" t="s">
        <v>74</v>
      </c>
      <c r="AY193" s="231" t="s">
        <v>133</v>
      </c>
    </row>
    <row r="194" spans="2:51" s="228" customFormat="1" ht="11.25">
      <c r="B194" s="229"/>
      <c r="D194" s="230" t="s">
        <v>141</v>
      </c>
      <c r="E194" s="231" t="s">
        <v>1</v>
      </c>
      <c r="F194" s="232" t="s">
        <v>152</v>
      </c>
      <c r="H194" s="231" t="s">
        <v>1</v>
      </c>
      <c r="L194" s="229"/>
      <c r="M194" s="233"/>
      <c r="N194" s="234"/>
      <c r="O194" s="234"/>
      <c r="P194" s="234"/>
      <c r="Q194" s="234"/>
      <c r="R194" s="234"/>
      <c r="S194" s="234"/>
      <c r="T194" s="235"/>
      <c r="AT194" s="231" t="s">
        <v>141</v>
      </c>
      <c r="AU194" s="231" t="s">
        <v>84</v>
      </c>
      <c r="AV194" s="228" t="s">
        <v>82</v>
      </c>
      <c r="AW194" s="228" t="s">
        <v>29</v>
      </c>
      <c r="AX194" s="228" t="s">
        <v>74</v>
      </c>
      <c r="AY194" s="231" t="s">
        <v>133</v>
      </c>
    </row>
    <row r="195" spans="2:51" s="236" customFormat="1" ht="11.25">
      <c r="B195" s="237"/>
      <c r="D195" s="230" t="s">
        <v>141</v>
      </c>
      <c r="E195" s="238" t="s">
        <v>1</v>
      </c>
      <c r="F195" s="239" t="s">
        <v>153</v>
      </c>
      <c r="H195" s="240">
        <v>41.4</v>
      </c>
      <c r="L195" s="237"/>
      <c r="M195" s="241"/>
      <c r="N195" s="242"/>
      <c r="O195" s="242"/>
      <c r="P195" s="242"/>
      <c r="Q195" s="242"/>
      <c r="R195" s="242"/>
      <c r="S195" s="242"/>
      <c r="T195" s="243"/>
      <c r="AT195" s="238" t="s">
        <v>141</v>
      </c>
      <c r="AU195" s="238" t="s">
        <v>84</v>
      </c>
      <c r="AV195" s="236" t="s">
        <v>84</v>
      </c>
      <c r="AW195" s="236" t="s">
        <v>29</v>
      </c>
      <c r="AX195" s="236" t="s">
        <v>74</v>
      </c>
      <c r="AY195" s="238" t="s">
        <v>133</v>
      </c>
    </row>
    <row r="196" spans="2:51" s="228" customFormat="1" ht="11.25">
      <c r="B196" s="229"/>
      <c r="D196" s="230" t="s">
        <v>141</v>
      </c>
      <c r="E196" s="231" t="s">
        <v>1</v>
      </c>
      <c r="F196" s="232" t="s">
        <v>175</v>
      </c>
      <c r="H196" s="231" t="s">
        <v>1</v>
      </c>
      <c r="L196" s="229"/>
      <c r="M196" s="233"/>
      <c r="N196" s="234"/>
      <c r="O196" s="234"/>
      <c r="P196" s="234"/>
      <c r="Q196" s="234"/>
      <c r="R196" s="234"/>
      <c r="S196" s="234"/>
      <c r="T196" s="235"/>
      <c r="AT196" s="231" t="s">
        <v>141</v>
      </c>
      <c r="AU196" s="231" t="s">
        <v>84</v>
      </c>
      <c r="AV196" s="228" t="s">
        <v>82</v>
      </c>
      <c r="AW196" s="228" t="s">
        <v>29</v>
      </c>
      <c r="AX196" s="228" t="s">
        <v>74</v>
      </c>
      <c r="AY196" s="231" t="s">
        <v>133</v>
      </c>
    </row>
    <row r="197" spans="2:51" s="236" customFormat="1" ht="11.25">
      <c r="B197" s="237"/>
      <c r="D197" s="230" t="s">
        <v>141</v>
      </c>
      <c r="E197" s="238" t="s">
        <v>1</v>
      </c>
      <c r="F197" s="239" t="s">
        <v>155</v>
      </c>
      <c r="H197" s="240">
        <v>3.75</v>
      </c>
      <c r="L197" s="237"/>
      <c r="M197" s="241"/>
      <c r="N197" s="242"/>
      <c r="O197" s="242"/>
      <c r="P197" s="242"/>
      <c r="Q197" s="242"/>
      <c r="R197" s="242"/>
      <c r="S197" s="242"/>
      <c r="T197" s="243"/>
      <c r="AT197" s="238" t="s">
        <v>141</v>
      </c>
      <c r="AU197" s="238" t="s">
        <v>84</v>
      </c>
      <c r="AV197" s="236" t="s">
        <v>84</v>
      </c>
      <c r="AW197" s="236" t="s">
        <v>29</v>
      </c>
      <c r="AX197" s="236" t="s">
        <v>74</v>
      </c>
      <c r="AY197" s="238" t="s">
        <v>133</v>
      </c>
    </row>
    <row r="198" spans="2:51" s="244" customFormat="1" ht="11.25">
      <c r="B198" s="245"/>
      <c r="D198" s="230" t="s">
        <v>141</v>
      </c>
      <c r="E198" s="246" t="s">
        <v>1</v>
      </c>
      <c r="F198" s="247" t="s">
        <v>148</v>
      </c>
      <c r="H198" s="248">
        <v>45.15</v>
      </c>
      <c r="L198" s="245"/>
      <c r="M198" s="249"/>
      <c r="N198" s="250"/>
      <c r="O198" s="250"/>
      <c r="P198" s="250"/>
      <c r="Q198" s="250"/>
      <c r="R198" s="250"/>
      <c r="S198" s="250"/>
      <c r="T198" s="251"/>
      <c r="AT198" s="246" t="s">
        <v>141</v>
      </c>
      <c r="AU198" s="246" t="s">
        <v>84</v>
      </c>
      <c r="AV198" s="244" t="s">
        <v>149</v>
      </c>
      <c r="AW198" s="244" t="s">
        <v>29</v>
      </c>
      <c r="AX198" s="244" t="s">
        <v>74</v>
      </c>
      <c r="AY198" s="246" t="s">
        <v>133</v>
      </c>
    </row>
    <row r="199" spans="2:51" s="252" customFormat="1" ht="11.25">
      <c r="B199" s="253"/>
      <c r="D199" s="230" t="s">
        <v>141</v>
      </c>
      <c r="E199" s="254" t="s">
        <v>1</v>
      </c>
      <c r="F199" s="255" t="s">
        <v>156</v>
      </c>
      <c r="H199" s="256">
        <v>55.599999999999994</v>
      </c>
      <c r="L199" s="253"/>
      <c r="M199" s="257"/>
      <c r="N199" s="258"/>
      <c r="O199" s="258"/>
      <c r="P199" s="258"/>
      <c r="Q199" s="258"/>
      <c r="R199" s="258"/>
      <c r="S199" s="258"/>
      <c r="T199" s="259"/>
      <c r="AT199" s="254" t="s">
        <v>141</v>
      </c>
      <c r="AU199" s="254" t="s">
        <v>84</v>
      </c>
      <c r="AV199" s="252" t="s">
        <v>139</v>
      </c>
      <c r="AW199" s="252" t="s">
        <v>29</v>
      </c>
      <c r="AX199" s="252" t="s">
        <v>82</v>
      </c>
      <c r="AY199" s="254" t="s">
        <v>133</v>
      </c>
    </row>
    <row r="200" spans="1:65" s="129" customFormat="1" ht="16.5" customHeight="1">
      <c r="A200" s="126"/>
      <c r="B200" s="127"/>
      <c r="C200" s="215" t="s">
        <v>181</v>
      </c>
      <c r="D200" s="215" t="s">
        <v>135</v>
      </c>
      <c r="E200" s="216" t="s">
        <v>182</v>
      </c>
      <c r="F200" s="217" t="s">
        <v>183</v>
      </c>
      <c r="G200" s="218" t="s">
        <v>184</v>
      </c>
      <c r="H200" s="219">
        <v>2</v>
      </c>
      <c r="I200" s="274"/>
      <c r="J200" s="220">
        <f>ROUND(I200*H200,2)</f>
        <v>0</v>
      </c>
      <c r="K200" s="221"/>
      <c r="L200" s="127"/>
      <c r="M200" s="222" t="s">
        <v>1</v>
      </c>
      <c r="N200" s="223" t="s">
        <v>39</v>
      </c>
      <c r="O200" s="224">
        <v>0.272</v>
      </c>
      <c r="P200" s="224">
        <f>O200*H200</f>
        <v>0.544</v>
      </c>
      <c r="Q200" s="224">
        <v>0</v>
      </c>
      <c r="R200" s="224">
        <f>Q200*H200</f>
        <v>0</v>
      </c>
      <c r="S200" s="224">
        <v>0.29</v>
      </c>
      <c r="T200" s="225">
        <f>S200*H200</f>
        <v>0.58</v>
      </c>
      <c r="U200" s="126"/>
      <c r="V200" s="126"/>
      <c r="W200" s="126"/>
      <c r="X200" s="126"/>
      <c r="Y200" s="126"/>
      <c r="Z200" s="126"/>
      <c r="AA200" s="126"/>
      <c r="AB200" s="126"/>
      <c r="AC200" s="126"/>
      <c r="AD200" s="126"/>
      <c r="AE200" s="126"/>
      <c r="AR200" s="226" t="s">
        <v>139</v>
      </c>
      <c r="AT200" s="226" t="s">
        <v>135</v>
      </c>
      <c r="AU200" s="226" t="s">
        <v>84</v>
      </c>
      <c r="AY200" s="117" t="s">
        <v>133</v>
      </c>
      <c r="BE200" s="227">
        <f>IF(N200="základní",J200,0)</f>
        <v>0</v>
      </c>
      <c r="BF200" s="227">
        <f>IF(N200="snížená",J200,0)</f>
        <v>0</v>
      </c>
      <c r="BG200" s="227">
        <f>IF(N200="zákl. přenesená",J200,0)</f>
        <v>0</v>
      </c>
      <c r="BH200" s="227">
        <f>IF(N200="sníž. přenesená",J200,0)</f>
        <v>0</v>
      </c>
      <c r="BI200" s="227">
        <f>IF(N200="nulová",J200,0)</f>
        <v>0</v>
      </c>
      <c r="BJ200" s="117" t="s">
        <v>82</v>
      </c>
      <c r="BK200" s="227">
        <f>ROUND(I200*H200,2)</f>
        <v>0</v>
      </c>
      <c r="BL200" s="117" t="s">
        <v>139</v>
      </c>
      <c r="BM200" s="226" t="s">
        <v>185</v>
      </c>
    </row>
    <row r="201" spans="1:65" s="129" customFormat="1" ht="21.75" customHeight="1">
      <c r="A201" s="126"/>
      <c r="B201" s="127"/>
      <c r="C201" s="215" t="s">
        <v>186</v>
      </c>
      <c r="D201" s="215" t="s">
        <v>135</v>
      </c>
      <c r="E201" s="216" t="s">
        <v>187</v>
      </c>
      <c r="F201" s="217" t="s">
        <v>188</v>
      </c>
      <c r="G201" s="218" t="s">
        <v>189</v>
      </c>
      <c r="H201" s="219">
        <v>2</v>
      </c>
      <c r="I201" s="274"/>
      <c r="J201" s="220">
        <f>ROUND(I201*H201,2)</f>
        <v>0</v>
      </c>
      <c r="K201" s="221"/>
      <c r="L201" s="127"/>
      <c r="M201" s="222" t="s">
        <v>1</v>
      </c>
      <c r="N201" s="223" t="s">
        <v>39</v>
      </c>
      <c r="O201" s="224">
        <v>0.374</v>
      </c>
      <c r="P201" s="224">
        <f>O201*H201</f>
        <v>0.748</v>
      </c>
      <c r="Q201" s="224">
        <v>0</v>
      </c>
      <c r="R201" s="224">
        <f>Q201*H201</f>
        <v>0</v>
      </c>
      <c r="S201" s="224">
        <v>0</v>
      </c>
      <c r="T201" s="225">
        <f>S201*H201</f>
        <v>0</v>
      </c>
      <c r="U201" s="126"/>
      <c r="V201" s="126"/>
      <c r="W201" s="126"/>
      <c r="X201" s="126"/>
      <c r="Y201" s="126"/>
      <c r="Z201" s="126"/>
      <c r="AA201" s="126"/>
      <c r="AB201" s="126"/>
      <c r="AC201" s="126"/>
      <c r="AD201" s="126"/>
      <c r="AE201" s="126"/>
      <c r="AR201" s="226" t="s">
        <v>139</v>
      </c>
      <c r="AT201" s="226" t="s">
        <v>135</v>
      </c>
      <c r="AU201" s="226" t="s">
        <v>84</v>
      </c>
      <c r="AY201" s="117" t="s">
        <v>133</v>
      </c>
      <c r="BE201" s="227">
        <f>IF(N201="základní",J201,0)</f>
        <v>0</v>
      </c>
      <c r="BF201" s="227">
        <f>IF(N201="snížená",J201,0)</f>
        <v>0</v>
      </c>
      <c r="BG201" s="227">
        <f>IF(N201="zákl. přenesená",J201,0)</f>
        <v>0</v>
      </c>
      <c r="BH201" s="227">
        <f>IF(N201="sníž. přenesená",J201,0)</f>
        <v>0</v>
      </c>
      <c r="BI201" s="227">
        <f>IF(N201="nulová",J201,0)</f>
        <v>0</v>
      </c>
      <c r="BJ201" s="117" t="s">
        <v>82</v>
      </c>
      <c r="BK201" s="227">
        <f>ROUND(I201*H201,2)</f>
        <v>0</v>
      </c>
      <c r="BL201" s="117" t="s">
        <v>139</v>
      </c>
      <c r="BM201" s="226" t="s">
        <v>190</v>
      </c>
    </row>
    <row r="202" spans="1:65" s="129" customFormat="1" ht="21.75" customHeight="1">
      <c r="A202" s="126"/>
      <c r="B202" s="127"/>
      <c r="C202" s="215" t="s">
        <v>191</v>
      </c>
      <c r="D202" s="215" t="s">
        <v>135</v>
      </c>
      <c r="E202" s="216" t="s">
        <v>192</v>
      </c>
      <c r="F202" s="217" t="s">
        <v>193</v>
      </c>
      <c r="G202" s="218" t="s">
        <v>189</v>
      </c>
      <c r="H202" s="219">
        <v>88.05</v>
      </c>
      <c r="I202" s="274"/>
      <c r="J202" s="220">
        <f>ROUND(I202*H202,2)</f>
        <v>0</v>
      </c>
      <c r="K202" s="221"/>
      <c r="L202" s="127"/>
      <c r="M202" s="222" t="s">
        <v>1</v>
      </c>
      <c r="N202" s="223" t="s">
        <v>39</v>
      </c>
      <c r="O202" s="224">
        <v>0.825</v>
      </c>
      <c r="P202" s="224">
        <f>O202*H202</f>
        <v>72.64125</v>
      </c>
      <c r="Q202" s="224">
        <v>0</v>
      </c>
      <c r="R202" s="224">
        <f>Q202*H202</f>
        <v>0</v>
      </c>
      <c r="S202" s="224">
        <v>0</v>
      </c>
      <c r="T202" s="225">
        <f>S202*H202</f>
        <v>0</v>
      </c>
      <c r="U202" s="126"/>
      <c r="V202" s="126"/>
      <c r="W202" s="126"/>
      <c r="X202" s="126"/>
      <c r="Y202" s="126"/>
      <c r="Z202" s="126"/>
      <c r="AA202" s="126"/>
      <c r="AB202" s="126"/>
      <c r="AC202" s="126"/>
      <c r="AD202" s="126"/>
      <c r="AE202" s="126"/>
      <c r="AR202" s="226" t="s">
        <v>139</v>
      </c>
      <c r="AT202" s="226" t="s">
        <v>135</v>
      </c>
      <c r="AU202" s="226" t="s">
        <v>84</v>
      </c>
      <c r="AY202" s="117" t="s">
        <v>133</v>
      </c>
      <c r="BE202" s="227">
        <f>IF(N202="základní",J202,0)</f>
        <v>0</v>
      </c>
      <c r="BF202" s="227">
        <f>IF(N202="snížená",J202,0)</f>
        <v>0</v>
      </c>
      <c r="BG202" s="227">
        <f>IF(N202="zákl. přenesená",J202,0)</f>
        <v>0</v>
      </c>
      <c r="BH202" s="227">
        <f>IF(N202="sníž. přenesená",J202,0)</f>
        <v>0</v>
      </c>
      <c r="BI202" s="227">
        <f>IF(N202="nulová",J202,0)</f>
        <v>0</v>
      </c>
      <c r="BJ202" s="117" t="s">
        <v>82</v>
      </c>
      <c r="BK202" s="227">
        <f>ROUND(I202*H202,2)</f>
        <v>0</v>
      </c>
      <c r="BL202" s="117" t="s">
        <v>139</v>
      </c>
      <c r="BM202" s="226" t="s">
        <v>194</v>
      </c>
    </row>
    <row r="203" spans="2:51" s="228" customFormat="1" ht="22.5">
      <c r="B203" s="229"/>
      <c r="D203" s="230" t="s">
        <v>141</v>
      </c>
      <c r="E203" s="231" t="s">
        <v>1</v>
      </c>
      <c r="F203" s="232" t="s">
        <v>142</v>
      </c>
      <c r="H203" s="231" t="s">
        <v>1</v>
      </c>
      <c r="L203" s="229"/>
      <c r="M203" s="233"/>
      <c r="N203" s="234"/>
      <c r="O203" s="234"/>
      <c r="P203" s="234"/>
      <c r="Q203" s="234"/>
      <c r="R203" s="234"/>
      <c r="S203" s="234"/>
      <c r="T203" s="235"/>
      <c r="AT203" s="231" t="s">
        <v>141</v>
      </c>
      <c r="AU203" s="231" t="s">
        <v>84</v>
      </c>
      <c r="AV203" s="228" t="s">
        <v>82</v>
      </c>
      <c r="AW203" s="228" t="s">
        <v>29</v>
      </c>
      <c r="AX203" s="228" t="s">
        <v>74</v>
      </c>
      <c r="AY203" s="231" t="s">
        <v>133</v>
      </c>
    </row>
    <row r="204" spans="2:51" s="228" customFormat="1" ht="11.25">
      <c r="B204" s="229"/>
      <c r="D204" s="230" t="s">
        <v>141</v>
      </c>
      <c r="E204" s="231" t="s">
        <v>1</v>
      </c>
      <c r="F204" s="232" t="s">
        <v>143</v>
      </c>
      <c r="H204" s="231" t="s">
        <v>1</v>
      </c>
      <c r="L204" s="229"/>
      <c r="M204" s="233"/>
      <c r="N204" s="234"/>
      <c r="O204" s="234"/>
      <c r="P204" s="234"/>
      <c r="Q204" s="234"/>
      <c r="R204" s="234"/>
      <c r="S204" s="234"/>
      <c r="T204" s="235"/>
      <c r="AT204" s="231" t="s">
        <v>141</v>
      </c>
      <c r="AU204" s="231" t="s">
        <v>84</v>
      </c>
      <c r="AV204" s="228" t="s">
        <v>82</v>
      </c>
      <c r="AW204" s="228" t="s">
        <v>29</v>
      </c>
      <c r="AX204" s="228" t="s">
        <v>74</v>
      </c>
      <c r="AY204" s="231" t="s">
        <v>133</v>
      </c>
    </row>
    <row r="205" spans="2:51" s="228" customFormat="1" ht="11.25">
      <c r="B205" s="229"/>
      <c r="D205" s="230" t="s">
        <v>141</v>
      </c>
      <c r="E205" s="231" t="s">
        <v>1</v>
      </c>
      <c r="F205" s="232" t="s">
        <v>144</v>
      </c>
      <c r="H205" s="231" t="s">
        <v>1</v>
      </c>
      <c r="L205" s="229"/>
      <c r="M205" s="233"/>
      <c r="N205" s="234"/>
      <c r="O205" s="234"/>
      <c r="P205" s="234"/>
      <c r="Q205" s="234"/>
      <c r="R205" s="234"/>
      <c r="S205" s="234"/>
      <c r="T205" s="235"/>
      <c r="AT205" s="231" t="s">
        <v>141</v>
      </c>
      <c r="AU205" s="231" t="s">
        <v>84</v>
      </c>
      <c r="AV205" s="228" t="s">
        <v>82</v>
      </c>
      <c r="AW205" s="228" t="s">
        <v>29</v>
      </c>
      <c r="AX205" s="228" t="s">
        <v>74</v>
      </c>
      <c r="AY205" s="231" t="s">
        <v>133</v>
      </c>
    </row>
    <row r="206" spans="2:51" s="228" customFormat="1" ht="11.25">
      <c r="B206" s="229"/>
      <c r="D206" s="230" t="s">
        <v>141</v>
      </c>
      <c r="E206" s="231" t="s">
        <v>1</v>
      </c>
      <c r="F206" s="232" t="s">
        <v>145</v>
      </c>
      <c r="H206" s="231" t="s">
        <v>1</v>
      </c>
      <c r="L206" s="229"/>
      <c r="M206" s="233"/>
      <c r="N206" s="234"/>
      <c r="O206" s="234"/>
      <c r="P206" s="234"/>
      <c r="Q206" s="234"/>
      <c r="R206" s="234"/>
      <c r="S206" s="234"/>
      <c r="T206" s="235"/>
      <c r="AT206" s="231" t="s">
        <v>141</v>
      </c>
      <c r="AU206" s="231" t="s">
        <v>84</v>
      </c>
      <c r="AV206" s="228" t="s">
        <v>82</v>
      </c>
      <c r="AW206" s="228" t="s">
        <v>29</v>
      </c>
      <c r="AX206" s="228" t="s">
        <v>74</v>
      </c>
      <c r="AY206" s="231" t="s">
        <v>133</v>
      </c>
    </row>
    <row r="207" spans="2:51" s="228" customFormat="1" ht="11.25">
      <c r="B207" s="229"/>
      <c r="D207" s="230" t="s">
        <v>141</v>
      </c>
      <c r="E207" s="231" t="s">
        <v>1</v>
      </c>
      <c r="F207" s="232" t="s">
        <v>146</v>
      </c>
      <c r="H207" s="231" t="s">
        <v>1</v>
      </c>
      <c r="L207" s="229"/>
      <c r="M207" s="233"/>
      <c r="N207" s="234"/>
      <c r="O207" s="234"/>
      <c r="P207" s="234"/>
      <c r="Q207" s="234"/>
      <c r="R207" s="234"/>
      <c r="S207" s="234"/>
      <c r="T207" s="235"/>
      <c r="AT207" s="231" t="s">
        <v>141</v>
      </c>
      <c r="AU207" s="231" t="s">
        <v>84</v>
      </c>
      <c r="AV207" s="228" t="s">
        <v>82</v>
      </c>
      <c r="AW207" s="228" t="s">
        <v>29</v>
      </c>
      <c r="AX207" s="228" t="s">
        <v>74</v>
      </c>
      <c r="AY207" s="231" t="s">
        <v>133</v>
      </c>
    </row>
    <row r="208" spans="2:51" s="236" customFormat="1" ht="11.25">
      <c r="B208" s="237"/>
      <c r="D208" s="230" t="s">
        <v>141</v>
      </c>
      <c r="E208" s="238" t="s">
        <v>1</v>
      </c>
      <c r="F208" s="239" t="s">
        <v>195</v>
      </c>
      <c r="H208" s="240">
        <v>18.706</v>
      </c>
      <c r="L208" s="237"/>
      <c r="M208" s="241"/>
      <c r="N208" s="242"/>
      <c r="O208" s="242"/>
      <c r="P208" s="242"/>
      <c r="Q208" s="242"/>
      <c r="R208" s="242"/>
      <c r="S208" s="242"/>
      <c r="T208" s="243"/>
      <c r="AT208" s="238" t="s">
        <v>141</v>
      </c>
      <c r="AU208" s="238" t="s">
        <v>84</v>
      </c>
      <c r="AV208" s="236" t="s">
        <v>84</v>
      </c>
      <c r="AW208" s="236" t="s">
        <v>29</v>
      </c>
      <c r="AX208" s="236" t="s">
        <v>74</v>
      </c>
      <c r="AY208" s="238" t="s">
        <v>133</v>
      </c>
    </row>
    <row r="209" spans="2:51" s="244" customFormat="1" ht="11.25">
      <c r="B209" s="245"/>
      <c r="D209" s="230" t="s">
        <v>141</v>
      </c>
      <c r="E209" s="246" t="s">
        <v>1</v>
      </c>
      <c r="F209" s="247" t="s">
        <v>148</v>
      </c>
      <c r="H209" s="248">
        <v>18.706</v>
      </c>
      <c r="L209" s="245"/>
      <c r="M209" s="249"/>
      <c r="N209" s="250"/>
      <c r="O209" s="250"/>
      <c r="P209" s="250"/>
      <c r="Q209" s="250"/>
      <c r="R209" s="250"/>
      <c r="S209" s="250"/>
      <c r="T209" s="251"/>
      <c r="AT209" s="246" t="s">
        <v>141</v>
      </c>
      <c r="AU209" s="246" t="s">
        <v>84</v>
      </c>
      <c r="AV209" s="244" t="s">
        <v>149</v>
      </c>
      <c r="AW209" s="244" t="s">
        <v>29</v>
      </c>
      <c r="AX209" s="244" t="s">
        <v>74</v>
      </c>
      <c r="AY209" s="246" t="s">
        <v>133</v>
      </c>
    </row>
    <row r="210" spans="2:51" s="228" customFormat="1" ht="11.25">
      <c r="B210" s="229"/>
      <c r="D210" s="230" t="s">
        <v>141</v>
      </c>
      <c r="E210" s="231" t="s">
        <v>1</v>
      </c>
      <c r="F210" s="232" t="s">
        <v>150</v>
      </c>
      <c r="H210" s="231" t="s">
        <v>1</v>
      </c>
      <c r="L210" s="229"/>
      <c r="M210" s="233"/>
      <c r="N210" s="234"/>
      <c r="O210" s="234"/>
      <c r="P210" s="234"/>
      <c r="Q210" s="234"/>
      <c r="R210" s="234"/>
      <c r="S210" s="234"/>
      <c r="T210" s="235"/>
      <c r="AT210" s="231" t="s">
        <v>141</v>
      </c>
      <c r="AU210" s="231" t="s">
        <v>84</v>
      </c>
      <c r="AV210" s="228" t="s">
        <v>82</v>
      </c>
      <c r="AW210" s="228" t="s">
        <v>29</v>
      </c>
      <c r="AX210" s="228" t="s">
        <v>74</v>
      </c>
      <c r="AY210" s="231" t="s">
        <v>133</v>
      </c>
    </row>
    <row r="211" spans="2:51" s="228" customFormat="1" ht="11.25">
      <c r="B211" s="229"/>
      <c r="D211" s="230" t="s">
        <v>141</v>
      </c>
      <c r="E211" s="231" t="s">
        <v>1</v>
      </c>
      <c r="F211" s="232" t="s">
        <v>151</v>
      </c>
      <c r="H211" s="231" t="s">
        <v>1</v>
      </c>
      <c r="L211" s="229"/>
      <c r="M211" s="233"/>
      <c r="N211" s="234"/>
      <c r="O211" s="234"/>
      <c r="P211" s="234"/>
      <c r="Q211" s="234"/>
      <c r="R211" s="234"/>
      <c r="S211" s="234"/>
      <c r="T211" s="235"/>
      <c r="AT211" s="231" t="s">
        <v>141</v>
      </c>
      <c r="AU211" s="231" t="s">
        <v>84</v>
      </c>
      <c r="AV211" s="228" t="s">
        <v>82</v>
      </c>
      <c r="AW211" s="228" t="s">
        <v>29</v>
      </c>
      <c r="AX211" s="228" t="s">
        <v>74</v>
      </c>
      <c r="AY211" s="231" t="s">
        <v>133</v>
      </c>
    </row>
    <row r="212" spans="2:51" s="228" customFormat="1" ht="11.25">
      <c r="B212" s="229"/>
      <c r="D212" s="230" t="s">
        <v>141</v>
      </c>
      <c r="E212" s="231" t="s">
        <v>1</v>
      </c>
      <c r="F212" s="232" t="s">
        <v>145</v>
      </c>
      <c r="H212" s="231" t="s">
        <v>1</v>
      </c>
      <c r="L212" s="229"/>
      <c r="M212" s="233"/>
      <c r="N212" s="234"/>
      <c r="O212" s="234"/>
      <c r="P212" s="234"/>
      <c r="Q212" s="234"/>
      <c r="R212" s="234"/>
      <c r="S212" s="234"/>
      <c r="T212" s="235"/>
      <c r="AT212" s="231" t="s">
        <v>141</v>
      </c>
      <c r="AU212" s="231" t="s">
        <v>84</v>
      </c>
      <c r="AV212" s="228" t="s">
        <v>82</v>
      </c>
      <c r="AW212" s="228" t="s">
        <v>29</v>
      </c>
      <c r="AX212" s="228" t="s">
        <v>74</v>
      </c>
      <c r="AY212" s="231" t="s">
        <v>133</v>
      </c>
    </row>
    <row r="213" spans="2:51" s="228" customFormat="1" ht="11.25">
      <c r="B213" s="229"/>
      <c r="D213" s="230" t="s">
        <v>141</v>
      </c>
      <c r="E213" s="231" t="s">
        <v>1</v>
      </c>
      <c r="F213" s="232" t="s">
        <v>152</v>
      </c>
      <c r="H213" s="231" t="s">
        <v>1</v>
      </c>
      <c r="L213" s="229"/>
      <c r="M213" s="233"/>
      <c r="N213" s="234"/>
      <c r="O213" s="234"/>
      <c r="P213" s="234"/>
      <c r="Q213" s="234"/>
      <c r="R213" s="234"/>
      <c r="S213" s="234"/>
      <c r="T213" s="235"/>
      <c r="AT213" s="231" t="s">
        <v>141</v>
      </c>
      <c r="AU213" s="231" t="s">
        <v>84</v>
      </c>
      <c r="AV213" s="228" t="s">
        <v>82</v>
      </c>
      <c r="AW213" s="228" t="s">
        <v>29</v>
      </c>
      <c r="AX213" s="228" t="s">
        <v>74</v>
      </c>
      <c r="AY213" s="231" t="s">
        <v>133</v>
      </c>
    </row>
    <row r="214" spans="2:51" s="236" customFormat="1" ht="11.25">
      <c r="B214" s="237"/>
      <c r="D214" s="230" t="s">
        <v>141</v>
      </c>
      <c r="E214" s="238" t="s">
        <v>1</v>
      </c>
      <c r="F214" s="239" t="s">
        <v>196</v>
      </c>
      <c r="H214" s="240">
        <v>63.756</v>
      </c>
      <c r="L214" s="237"/>
      <c r="M214" s="241"/>
      <c r="N214" s="242"/>
      <c r="O214" s="242"/>
      <c r="P214" s="242"/>
      <c r="Q214" s="242"/>
      <c r="R214" s="242"/>
      <c r="S214" s="242"/>
      <c r="T214" s="243"/>
      <c r="AT214" s="238" t="s">
        <v>141</v>
      </c>
      <c r="AU214" s="238" t="s">
        <v>84</v>
      </c>
      <c r="AV214" s="236" t="s">
        <v>84</v>
      </c>
      <c r="AW214" s="236" t="s">
        <v>29</v>
      </c>
      <c r="AX214" s="236" t="s">
        <v>74</v>
      </c>
      <c r="AY214" s="238" t="s">
        <v>133</v>
      </c>
    </row>
    <row r="215" spans="2:51" s="228" customFormat="1" ht="11.25">
      <c r="B215" s="229"/>
      <c r="D215" s="230" t="s">
        <v>141</v>
      </c>
      <c r="E215" s="231" t="s">
        <v>1</v>
      </c>
      <c r="F215" s="232" t="s">
        <v>175</v>
      </c>
      <c r="H215" s="231" t="s">
        <v>1</v>
      </c>
      <c r="L215" s="229"/>
      <c r="M215" s="233"/>
      <c r="N215" s="234"/>
      <c r="O215" s="234"/>
      <c r="P215" s="234"/>
      <c r="Q215" s="234"/>
      <c r="R215" s="234"/>
      <c r="S215" s="234"/>
      <c r="T215" s="235"/>
      <c r="AT215" s="231" t="s">
        <v>141</v>
      </c>
      <c r="AU215" s="231" t="s">
        <v>84</v>
      </c>
      <c r="AV215" s="228" t="s">
        <v>82</v>
      </c>
      <c r="AW215" s="228" t="s">
        <v>29</v>
      </c>
      <c r="AX215" s="228" t="s">
        <v>74</v>
      </c>
      <c r="AY215" s="231" t="s">
        <v>133</v>
      </c>
    </row>
    <row r="216" spans="2:51" s="236" customFormat="1" ht="11.25">
      <c r="B216" s="237"/>
      <c r="D216" s="230" t="s">
        <v>141</v>
      </c>
      <c r="E216" s="238" t="s">
        <v>1</v>
      </c>
      <c r="F216" s="239" t="s">
        <v>197</v>
      </c>
      <c r="H216" s="240">
        <v>5.588</v>
      </c>
      <c r="L216" s="237"/>
      <c r="M216" s="241"/>
      <c r="N216" s="242"/>
      <c r="O216" s="242"/>
      <c r="P216" s="242"/>
      <c r="Q216" s="242"/>
      <c r="R216" s="242"/>
      <c r="S216" s="242"/>
      <c r="T216" s="243"/>
      <c r="AT216" s="238" t="s">
        <v>141</v>
      </c>
      <c r="AU216" s="238" t="s">
        <v>84</v>
      </c>
      <c r="AV216" s="236" t="s">
        <v>84</v>
      </c>
      <c r="AW216" s="236" t="s">
        <v>29</v>
      </c>
      <c r="AX216" s="236" t="s">
        <v>74</v>
      </c>
      <c r="AY216" s="238" t="s">
        <v>133</v>
      </c>
    </row>
    <row r="217" spans="2:51" s="244" customFormat="1" ht="11.25">
      <c r="B217" s="245"/>
      <c r="D217" s="230" t="s">
        <v>141</v>
      </c>
      <c r="E217" s="246" t="s">
        <v>1</v>
      </c>
      <c r="F217" s="247" t="s">
        <v>148</v>
      </c>
      <c r="H217" s="248">
        <v>69.344</v>
      </c>
      <c r="L217" s="245"/>
      <c r="M217" s="249"/>
      <c r="N217" s="250"/>
      <c r="O217" s="250"/>
      <c r="P217" s="250"/>
      <c r="Q217" s="250"/>
      <c r="R217" s="250"/>
      <c r="S217" s="250"/>
      <c r="T217" s="251"/>
      <c r="AT217" s="246" t="s">
        <v>141</v>
      </c>
      <c r="AU217" s="246" t="s">
        <v>84</v>
      </c>
      <c r="AV217" s="244" t="s">
        <v>149</v>
      </c>
      <c r="AW217" s="244" t="s">
        <v>29</v>
      </c>
      <c r="AX217" s="244" t="s">
        <v>74</v>
      </c>
      <c r="AY217" s="246" t="s">
        <v>133</v>
      </c>
    </row>
    <row r="218" spans="2:51" s="252" customFormat="1" ht="11.25">
      <c r="B218" s="253"/>
      <c r="D218" s="230" t="s">
        <v>141</v>
      </c>
      <c r="E218" s="254" t="s">
        <v>1</v>
      </c>
      <c r="F218" s="255" t="s">
        <v>156</v>
      </c>
      <c r="H218" s="256">
        <v>88.05</v>
      </c>
      <c r="L218" s="253"/>
      <c r="M218" s="257"/>
      <c r="N218" s="258"/>
      <c r="O218" s="258"/>
      <c r="P218" s="258"/>
      <c r="Q218" s="258"/>
      <c r="R218" s="258"/>
      <c r="S218" s="258"/>
      <c r="T218" s="259"/>
      <c r="AT218" s="254" t="s">
        <v>141</v>
      </c>
      <c r="AU218" s="254" t="s">
        <v>84</v>
      </c>
      <c r="AV218" s="252" t="s">
        <v>139</v>
      </c>
      <c r="AW218" s="252" t="s">
        <v>29</v>
      </c>
      <c r="AX218" s="252" t="s">
        <v>82</v>
      </c>
      <c r="AY218" s="254" t="s">
        <v>133</v>
      </c>
    </row>
    <row r="219" spans="1:65" s="129" customFormat="1" ht="21.75" customHeight="1">
      <c r="A219" s="126"/>
      <c r="B219" s="127"/>
      <c r="C219" s="215" t="s">
        <v>198</v>
      </c>
      <c r="D219" s="215" t="s">
        <v>135</v>
      </c>
      <c r="E219" s="216" t="s">
        <v>199</v>
      </c>
      <c r="F219" s="217" t="s">
        <v>200</v>
      </c>
      <c r="G219" s="218" t="s">
        <v>189</v>
      </c>
      <c r="H219" s="219">
        <v>26.415</v>
      </c>
      <c r="I219" s="274"/>
      <c r="J219" s="220">
        <f>ROUND(I219*H219,2)</f>
        <v>0</v>
      </c>
      <c r="K219" s="221"/>
      <c r="L219" s="127"/>
      <c r="M219" s="222" t="s">
        <v>1</v>
      </c>
      <c r="N219" s="223" t="s">
        <v>39</v>
      </c>
      <c r="O219" s="224">
        <v>0.1</v>
      </c>
      <c r="P219" s="224">
        <f>O219*H219</f>
        <v>2.6415</v>
      </c>
      <c r="Q219" s="224">
        <v>0</v>
      </c>
      <c r="R219" s="224">
        <f>Q219*H219</f>
        <v>0</v>
      </c>
      <c r="S219" s="224">
        <v>0</v>
      </c>
      <c r="T219" s="225">
        <f>S219*H219</f>
        <v>0</v>
      </c>
      <c r="U219" s="126"/>
      <c r="V219" s="126"/>
      <c r="W219" s="126"/>
      <c r="X219" s="126"/>
      <c r="Y219" s="126"/>
      <c r="Z219" s="126"/>
      <c r="AA219" s="126"/>
      <c r="AB219" s="126"/>
      <c r="AC219" s="126"/>
      <c r="AD219" s="126"/>
      <c r="AE219" s="126"/>
      <c r="AR219" s="226" t="s">
        <v>139</v>
      </c>
      <c r="AT219" s="226" t="s">
        <v>135</v>
      </c>
      <c r="AU219" s="226" t="s">
        <v>84</v>
      </c>
      <c r="AY219" s="117" t="s">
        <v>133</v>
      </c>
      <c r="BE219" s="227">
        <f>IF(N219="základní",J219,0)</f>
        <v>0</v>
      </c>
      <c r="BF219" s="227">
        <f>IF(N219="snížená",J219,0)</f>
        <v>0</v>
      </c>
      <c r="BG219" s="227">
        <f>IF(N219="zákl. přenesená",J219,0)</f>
        <v>0</v>
      </c>
      <c r="BH219" s="227">
        <f>IF(N219="sníž. přenesená",J219,0)</f>
        <v>0</v>
      </c>
      <c r="BI219" s="227">
        <f>IF(N219="nulová",J219,0)</f>
        <v>0</v>
      </c>
      <c r="BJ219" s="117" t="s">
        <v>82</v>
      </c>
      <c r="BK219" s="227">
        <f>ROUND(I219*H219,2)</f>
        <v>0</v>
      </c>
      <c r="BL219" s="117" t="s">
        <v>139</v>
      </c>
      <c r="BM219" s="226" t="s">
        <v>201</v>
      </c>
    </row>
    <row r="220" spans="2:51" s="228" customFormat="1" ht="22.5">
      <c r="B220" s="229"/>
      <c r="D220" s="230" t="s">
        <v>141</v>
      </c>
      <c r="E220" s="231" t="s">
        <v>1</v>
      </c>
      <c r="F220" s="232" t="s">
        <v>142</v>
      </c>
      <c r="H220" s="231" t="s">
        <v>1</v>
      </c>
      <c r="L220" s="229"/>
      <c r="M220" s="233"/>
      <c r="N220" s="234"/>
      <c r="O220" s="234"/>
      <c r="P220" s="234"/>
      <c r="Q220" s="234"/>
      <c r="R220" s="234"/>
      <c r="S220" s="234"/>
      <c r="T220" s="235"/>
      <c r="AT220" s="231" t="s">
        <v>141</v>
      </c>
      <c r="AU220" s="231" t="s">
        <v>84</v>
      </c>
      <c r="AV220" s="228" t="s">
        <v>82</v>
      </c>
      <c r="AW220" s="228" t="s">
        <v>29</v>
      </c>
      <c r="AX220" s="228" t="s">
        <v>74</v>
      </c>
      <c r="AY220" s="231" t="s">
        <v>133</v>
      </c>
    </row>
    <row r="221" spans="2:51" s="228" customFormat="1" ht="11.25">
      <c r="B221" s="229"/>
      <c r="D221" s="230" t="s">
        <v>141</v>
      </c>
      <c r="E221" s="231" t="s">
        <v>1</v>
      </c>
      <c r="F221" s="232" t="s">
        <v>143</v>
      </c>
      <c r="H221" s="231" t="s">
        <v>1</v>
      </c>
      <c r="L221" s="229"/>
      <c r="M221" s="233"/>
      <c r="N221" s="234"/>
      <c r="O221" s="234"/>
      <c r="P221" s="234"/>
      <c r="Q221" s="234"/>
      <c r="R221" s="234"/>
      <c r="S221" s="234"/>
      <c r="T221" s="235"/>
      <c r="AT221" s="231" t="s">
        <v>141</v>
      </c>
      <c r="AU221" s="231" t="s">
        <v>84</v>
      </c>
      <c r="AV221" s="228" t="s">
        <v>82</v>
      </c>
      <c r="AW221" s="228" t="s">
        <v>29</v>
      </c>
      <c r="AX221" s="228" t="s">
        <v>74</v>
      </c>
      <c r="AY221" s="231" t="s">
        <v>133</v>
      </c>
    </row>
    <row r="222" spans="2:51" s="228" customFormat="1" ht="11.25">
      <c r="B222" s="229"/>
      <c r="D222" s="230" t="s">
        <v>141</v>
      </c>
      <c r="E222" s="231" t="s">
        <v>1</v>
      </c>
      <c r="F222" s="232" t="s">
        <v>144</v>
      </c>
      <c r="H222" s="231" t="s">
        <v>1</v>
      </c>
      <c r="L222" s="229"/>
      <c r="M222" s="233"/>
      <c r="N222" s="234"/>
      <c r="O222" s="234"/>
      <c r="P222" s="234"/>
      <c r="Q222" s="234"/>
      <c r="R222" s="234"/>
      <c r="S222" s="234"/>
      <c r="T222" s="235"/>
      <c r="AT222" s="231" t="s">
        <v>141</v>
      </c>
      <c r="AU222" s="231" t="s">
        <v>84</v>
      </c>
      <c r="AV222" s="228" t="s">
        <v>82</v>
      </c>
      <c r="AW222" s="228" t="s">
        <v>29</v>
      </c>
      <c r="AX222" s="228" t="s">
        <v>74</v>
      </c>
      <c r="AY222" s="231" t="s">
        <v>133</v>
      </c>
    </row>
    <row r="223" spans="2:51" s="228" customFormat="1" ht="11.25">
      <c r="B223" s="229"/>
      <c r="D223" s="230" t="s">
        <v>141</v>
      </c>
      <c r="E223" s="231" t="s">
        <v>1</v>
      </c>
      <c r="F223" s="232" t="s">
        <v>145</v>
      </c>
      <c r="H223" s="231" t="s">
        <v>1</v>
      </c>
      <c r="L223" s="229"/>
      <c r="M223" s="233"/>
      <c r="N223" s="234"/>
      <c r="O223" s="234"/>
      <c r="P223" s="234"/>
      <c r="Q223" s="234"/>
      <c r="R223" s="234"/>
      <c r="S223" s="234"/>
      <c r="T223" s="235"/>
      <c r="AT223" s="231" t="s">
        <v>141</v>
      </c>
      <c r="AU223" s="231" t="s">
        <v>84</v>
      </c>
      <c r="AV223" s="228" t="s">
        <v>82</v>
      </c>
      <c r="AW223" s="228" t="s">
        <v>29</v>
      </c>
      <c r="AX223" s="228" t="s">
        <v>74</v>
      </c>
      <c r="AY223" s="231" t="s">
        <v>133</v>
      </c>
    </row>
    <row r="224" spans="2:51" s="228" customFormat="1" ht="11.25">
      <c r="B224" s="229"/>
      <c r="D224" s="230" t="s">
        <v>141</v>
      </c>
      <c r="E224" s="231" t="s">
        <v>1</v>
      </c>
      <c r="F224" s="232" t="s">
        <v>146</v>
      </c>
      <c r="H224" s="231" t="s">
        <v>1</v>
      </c>
      <c r="L224" s="229"/>
      <c r="M224" s="233"/>
      <c r="N224" s="234"/>
      <c r="O224" s="234"/>
      <c r="P224" s="234"/>
      <c r="Q224" s="234"/>
      <c r="R224" s="234"/>
      <c r="S224" s="234"/>
      <c r="T224" s="235"/>
      <c r="AT224" s="231" t="s">
        <v>141</v>
      </c>
      <c r="AU224" s="231" t="s">
        <v>84</v>
      </c>
      <c r="AV224" s="228" t="s">
        <v>82</v>
      </c>
      <c r="AW224" s="228" t="s">
        <v>29</v>
      </c>
      <c r="AX224" s="228" t="s">
        <v>74</v>
      </c>
      <c r="AY224" s="231" t="s">
        <v>133</v>
      </c>
    </row>
    <row r="225" spans="2:51" s="236" customFormat="1" ht="11.25">
      <c r="B225" s="237"/>
      <c r="D225" s="230" t="s">
        <v>141</v>
      </c>
      <c r="E225" s="238" t="s">
        <v>1</v>
      </c>
      <c r="F225" s="239" t="s">
        <v>195</v>
      </c>
      <c r="H225" s="240">
        <v>18.706</v>
      </c>
      <c r="L225" s="237"/>
      <c r="M225" s="241"/>
      <c r="N225" s="242"/>
      <c r="O225" s="242"/>
      <c r="P225" s="242"/>
      <c r="Q225" s="242"/>
      <c r="R225" s="242"/>
      <c r="S225" s="242"/>
      <c r="T225" s="243"/>
      <c r="AT225" s="238" t="s">
        <v>141</v>
      </c>
      <c r="AU225" s="238" t="s">
        <v>84</v>
      </c>
      <c r="AV225" s="236" t="s">
        <v>84</v>
      </c>
      <c r="AW225" s="236" t="s">
        <v>29</v>
      </c>
      <c r="AX225" s="236" t="s">
        <v>74</v>
      </c>
      <c r="AY225" s="238" t="s">
        <v>133</v>
      </c>
    </row>
    <row r="226" spans="2:51" s="244" customFormat="1" ht="11.25">
      <c r="B226" s="245"/>
      <c r="D226" s="230" t="s">
        <v>141</v>
      </c>
      <c r="E226" s="246" t="s">
        <v>1</v>
      </c>
      <c r="F226" s="247" t="s">
        <v>148</v>
      </c>
      <c r="H226" s="248">
        <v>18.706</v>
      </c>
      <c r="L226" s="245"/>
      <c r="M226" s="249"/>
      <c r="N226" s="250"/>
      <c r="O226" s="250"/>
      <c r="P226" s="250"/>
      <c r="Q226" s="250"/>
      <c r="R226" s="250"/>
      <c r="S226" s="250"/>
      <c r="T226" s="251"/>
      <c r="AT226" s="246" t="s">
        <v>141</v>
      </c>
      <c r="AU226" s="246" t="s">
        <v>84</v>
      </c>
      <c r="AV226" s="244" t="s">
        <v>149</v>
      </c>
      <c r="AW226" s="244" t="s">
        <v>29</v>
      </c>
      <c r="AX226" s="244" t="s">
        <v>74</v>
      </c>
      <c r="AY226" s="246" t="s">
        <v>133</v>
      </c>
    </row>
    <row r="227" spans="2:51" s="228" customFormat="1" ht="11.25">
      <c r="B227" s="229"/>
      <c r="D227" s="230" t="s">
        <v>141</v>
      </c>
      <c r="E227" s="231" t="s">
        <v>1</v>
      </c>
      <c r="F227" s="232" t="s">
        <v>150</v>
      </c>
      <c r="H227" s="231" t="s">
        <v>1</v>
      </c>
      <c r="L227" s="229"/>
      <c r="M227" s="233"/>
      <c r="N227" s="234"/>
      <c r="O227" s="234"/>
      <c r="P227" s="234"/>
      <c r="Q227" s="234"/>
      <c r="R227" s="234"/>
      <c r="S227" s="234"/>
      <c r="T227" s="235"/>
      <c r="AT227" s="231" t="s">
        <v>141</v>
      </c>
      <c r="AU227" s="231" t="s">
        <v>84</v>
      </c>
      <c r="AV227" s="228" t="s">
        <v>82</v>
      </c>
      <c r="AW227" s="228" t="s">
        <v>29</v>
      </c>
      <c r="AX227" s="228" t="s">
        <v>74</v>
      </c>
      <c r="AY227" s="231" t="s">
        <v>133</v>
      </c>
    </row>
    <row r="228" spans="2:51" s="228" customFormat="1" ht="11.25">
      <c r="B228" s="229"/>
      <c r="D228" s="230" t="s">
        <v>141</v>
      </c>
      <c r="E228" s="231" t="s">
        <v>1</v>
      </c>
      <c r="F228" s="232" t="s">
        <v>151</v>
      </c>
      <c r="H228" s="231" t="s">
        <v>1</v>
      </c>
      <c r="L228" s="229"/>
      <c r="M228" s="233"/>
      <c r="N228" s="234"/>
      <c r="O228" s="234"/>
      <c r="P228" s="234"/>
      <c r="Q228" s="234"/>
      <c r="R228" s="234"/>
      <c r="S228" s="234"/>
      <c r="T228" s="235"/>
      <c r="AT228" s="231" t="s">
        <v>141</v>
      </c>
      <c r="AU228" s="231" t="s">
        <v>84</v>
      </c>
      <c r="AV228" s="228" t="s">
        <v>82</v>
      </c>
      <c r="AW228" s="228" t="s">
        <v>29</v>
      </c>
      <c r="AX228" s="228" t="s">
        <v>74</v>
      </c>
      <c r="AY228" s="231" t="s">
        <v>133</v>
      </c>
    </row>
    <row r="229" spans="2:51" s="228" customFormat="1" ht="11.25">
      <c r="B229" s="229"/>
      <c r="D229" s="230" t="s">
        <v>141</v>
      </c>
      <c r="E229" s="231" t="s">
        <v>1</v>
      </c>
      <c r="F229" s="232" t="s">
        <v>145</v>
      </c>
      <c r="H229" s="231" t="s">
        <v>1</v>
      </c>
      <c r="L229" s="229"/>
      <c r="M229" s="233"/>
      <c r="N229" s="234"/>
      <c r="O229" s="234"/>
      <c r="P229" s="234"/>
      <c r="Q229" s="234"/>
      <c r="R229" s="234"/>
      <c r="S229" s="234"/>
      <c r="T229" s="235"/>
      <c r="AT229" s="231" t="s">
        <v>141</v>
      </c>
      <c r="AU229" s="231" t="s">
        <v>84</v>
      </c>
      <c r="AV229" s="228" t="s">
        <v>82</v>
      </c>
      <c r="AW229" s="228" t="s">
        <v>29</v>
      </c>
      <c r="AX229" s="228" t="s">
        <v>74</v>
      </c>
      <c r="AY229" s="231" t="s">
        <v>133</v>
      </c>
    </row>
    <row r="230" spans="2:51" s="228" customFormat="1" ht="11.25">
      <c r="B230" s="229"/>
      <c r="D230" s="230" t="s">
        <v>141</v>
      </c>
      <c r="E230" s="231" t="s">
        <v>1</v>
      </c>
      <c r="F230" s="232" t="s">
        <v>152</v>
      </c>
      <c r="H230" s="231" t="s">
        <v>1</v>
      </c>
      <c r="L230" s="229"/>
      <c r="M230" s="233"/>
      <c r="N230" s="234"/>
      <c r="O230" s="234"/>
      <c r="P230" s="234"/>
      <c r="Q230" s="234"/>
      <c r="R230" s="234"/>
      <c r="S230" s="234"/>
      <c r="T230" s="235"/>
      <c r="AT230" s="231" t="s">
        <v>141</v>
      </c>
      <c r="AU230" s="231" t="s">
        <v>84</v>
      </c>
      <c r="AV230" s="228" t="s">
        <v>82</v>
      </c>
      <c r="AW230" s="228" t="s">
        <v>29</v>
      </c>
      <c r="AX230" s="228" t="s">
        <v>74</v>
      </c>
      <c r="AY230" s="231" t="s">
        <v>133</v>
      </c>
    </row>
    <row r="231" spans="2:51" s="236" customFormat="1" ht="11.25">
      <c r="B231" s="237"/>
      <c r="D231" s="230" t="s">
        <v>141</v>
      </c>
      <c r="E231" s="238" t="s">
        <v>1</v>
      </c>
      <c r="F231" s="239" t="s">
        <v>196</v>
      </c>
      <c r="H231" s="240">
        <v>63.756</v>
      </c>
      <c r="L231" s="237"/>
      <c r="M231" s="241"/>
      <c r="N231" s="242"/>
      <c r="O231" s="242"/>
      <c r="P231" s="242"/>
      <c r="Q231" s="242"/>
      <c r="R231" s="242"/>
      <c r="S231" s="242"/>
      <c r="T231" s="243"/>
      <c r="AT231" s="238" t="s">
        <v>141</v>
      </c>
      <c r="AU231" s="238" t="s">
        <v>84</v>
      </c>
      <c r="AV231" s="236" t="s">
        <v>84</v>
      </c>
      <c r="AW231" s="236" t="s">
        <v>29</v>
      </c>
      <c r="AX231" s="236" t="s">
        <v>74</v>
      </c>
      <c r="AY231" s="238" t="s">
        <v>133</v>
      </c>
    </row>
    <row r="232" spans="2:51" s="228" customFormat="1" ht="11.25">
      <c r="B232" s="229"/>
      <c r="D232" s="230" t="s">
        <v>141</v>
      </c>
      <c r="E232" s="231" t="s">
        <v>1</v>
      </c>
      <c r="F232" s="232" t="s">
        <v>175</v>
      </c>
      <c r="H232" s="231" t="s">
        <v>1</v>
      </c>
      <c r="L232" s="229"/>
      <c r="M232" s="233"/>
      <c r="N232" s="234"/>
      <c r="O232" s="234"/>
      <c r="P232" s="234"/>
      <c r="Q232" s="234"/>
      <c r="R232" s="234"/>
      <c r="S232" s="234"/>
      <c r="T232" s="235"/>
      <c r="AT232" s="231" t="s">
        <v>141</v>
      </c>
      <c r="AU232" s="231" t="s">
        <v>84</v>
      </c>
      <c r="AV232" s="228" t="s">
        <v>82</v>
      </c>
      <c r="AW232" s="228" t="s">
        <v>29</v>
      </c>
      <c r="AX232" s="228" t="s">
        <v>74</v>
      </c>
      <c r="AY232" s="231" t="s">
        <v>133</v>
      </c>
    </row>
    <row r="233" spans="2:51" s="236" customFormat="1" ht="11.25">
      <c r="B233" s="237"/>
      <c r="D233" s="230" t="s">
        <v>141</v>
      </c>
      <c r="E233" s="238" t="s">
        <v>1</v>
      </c>
      <c r="F233" s="239" t="s">
        <v>197</v>
      </c>
      <c r="H233" s="240">
        <v>5.588</v>
      </c>
      <c r="L233" s="237"/>
      <c r="M233" s="241"/>
      <c r="N233" s="242"/>
      <c r="O233" s="242"/>
      <c r="P233" s="242"/>
      <c r="Q233" s="242"/>
      <c r="R233" s="242"/>
      <c r="S233" s="242"/>
      <c r="T233" s="243"/>
      <c r="AT233" s="238" t="s">
        <v>141</v>
      </c>
      <c r="AU233" s="238" t="s">
        <v>84</v>
      </c>
      <c r="AV233" s="236" t="s">
        <v>84</v>
      </c>
      <c r="AW233" s="236" t="s">
        <v>29</v>
      </c>
      <c r="AX233" s="236" t="s">
        <v>74</v>
      </c>
      <c r="AY233" s="238" t="s">
        <v>133</v>
      </c>
    </row>
    <row r="234" spans="2:51" s="244" customFormat="1" ht="11.25">
      <c r="B234" s="245"/>
      <c r="D234" s="230" t="s">
        <v>141</v>
      </c>
      <c r="E234" s="246" t="s">
        <v>1</v>
      </c>
      <c r="F234" s="247" t="s">
        <v>148</v>
      </c>
      <c r="H234" s="248">
        <v>69.344</v>
      </c>
      <c r="L234" s="245"/>
      <c r="M234" s="249"/>
      <c r="N234" s="250"/>
      <c r="O234" s="250"/>
      <c r="P234" s="250"/>
      <c r="Q234" s="250"/>
      <c r="R234" s="250"/>
      <c r="S234" s="250"/>
      <c r="T234" s="251"/>
      <c r="AT234" s="246" t="s">
        <v>141</v>
      </c>
      <c r="AU234" s="246" t="s">
        <v>84</v>
      </c>
      <c r="AV234" s="244" t="s">
        <v>149</v>
      </c>
      <c r="AW234" s="244" t="s">
        <v>29</v>
      </c>
      <c r="AX234" s="244" t="s">
        <v>74</v>
      </c>
      <c r="AY234" s="246" t="s">
        <v>133</v>
      </c>
    </row>
    <row r="235" spans="2:51" s="252" customFormat="1" ht="11.25">
      <c r="B235" s="253"/>
      <c r="D235" s="230" t="s">
        <v>141</v>
      </c>
      <c r="E235" s="254" t="s">
        <v>1</v>
      </c>
      <c r="F235" s="255" t="s">
        <v>156</v>
      </c>
      <c r="H235" s="256">
        <v>88.05</v>
      </c>
      <c r="L235" s="253"/>
      <c r="M235" s="257"/>
      <c r="N235" s="258"/>
      <c r="O235" s="258"/>
      <c r="P235" s="258"/>
      <c r="Q235" s="258"/>
      <c r="R235" s="258"/>
      <c r="S235" s="258"/>
      <c r="T235" s="259"/>
      <c r="AT235" s="254" t="s">
        <v>141</v>
      </c>
      <c r="AU235" s="254" t="s">
        <v>84</v>
      </c>
      <c r="AV235" s="252" t="s">
        <v>139</v>
      </c>
      <c r="AW235" s="252" t="s">
        <v>29</v>
      </c>
      <c r="AX235" s="252" t="s">
        <v>82</v>
      </c>
      <c r="AY235" s="254" t="s">
        <v>133</v>
      </c>
    </row>
    <row r="236" spans="2:51" s="236" customFormat="1" ht="11.25">
      <c r="B236" s="237"/>
      <c r="D236" s="230" t="s">
        <v>141</v>
      </c>
      <c r="F236" s="239" t="s">
        <v>202</v>
      </c>
      <c r="H236" s="240">
        <v>26.415</v>
      </c>
      <c r="L236" s="237"/>
      <c r="M236" s="241"/>
      <c r="N236" s="242"/>
      <c r="O236" s="242"/>
      <c r="P236" s="242"/>
      <c r="Q236" s="242"/>
      <c r="R236" s="242"/>
      <c r="S236" s="242"/>
      <c r="T236" s="243"/>
      <c r="AT236" s="238" t="s">
        <v>141</v>
      </c>
      <c r="AU236" s="238" t="s">
        <v>84</v>
      </c>
      <c r="AV236" s="236" t="s">
        <v>84</v>
      </c>
      <c r="AW236" s="236" t="s">
        <v>3</v>
      </c>
      <c r="AX236" s="236" t="s">
        <v>82</v>
      </c>
      <c r="AY236" s="238" t="s">
        <v>133</v>
      </c>
    </row>
    <row r="237" spans="1:65" s="129" customFormat="1" ht="21.75" customHeight="1">
      <c r="A237" s="126"/>
      <c r="B237" s="127"/>
      <c r="C237" s="215" t="s">
        <v>203</v>
      </c>
      <c r="D237" s="215" t="s">
        <v>135</v>
      </c>
      <c r="E237" s="216" t="s">
        <v>204</v>
      </c>
      <c r="F237" s="217" t="s">
        <v>205</v>
      </c>
      <c r="G237" s="218" t="s">
        <v>189</v>
      </c>
      <c r="H237" s="219">
        <v>4.05</v>
      </c>
      <c r="I237" s="274"/>
      <c r="J237" s="220">
        <f>ROUND(I237*H237,2)</f>
        <v>0</v>
      </c>
      <c r="K237" s="221"/>
      <c r="L237" s="127"/>
      <c r="M237" s="222" t="s">
        <v>1</v>
      </c>
      <c r="N237" s="223" t="s">
        <v>39</v>
      </c>
      <c r="O237" s="224">
        <v>0.374</v>
      </c>
      <c r="P237" s="224">
        <f>O237*H237</f>
        <v>1.5147</v>
      </c>
      <c r="Q237" s="224">
        <v>0</v>
      </c>
      <c r="R237" s="224">
        <f>Q237*H237</f>
        <v>0</v>
      </c>
      <c r="S237" s="224">
        <v>0</v>
      </c>
      <c r="T237" s="225">
        <f>S237*H237</f>
        <v>0</v>
      </c>
      <c r="U237" s="126"/>
      <c r="V237" s="126"/>
      <c r="W237" s="126"/>
      <c r="X237" s="126"/>
      <c r="Y237" s="126"/>
      <c r="Z237" s="126"/>
      <c r="AA237" s="126"/>
      <c r="AB237" s="126"/>
      <c r="AC237" s="126"/>
      <c r="AD237" s="126"/>
      <c r="AE237" s="126"/>
      <c r="AR237" s="226" t="s">
        <v>139</v>
      </c>
      <c r="AT237" s="226" t="s">
        <v>135</v>
      </c>
      <c r="AU237" s="226" t="s">
        <v>84</v>
      </c>
      <c r="AY237" s="117" t="s">
        <v>133</v>
      </c>
      <c r="BE237" s="227">
        <f>IF(N237="základní",J237,0)</f>
        <v>0</v>
      </c>
      <c r="BF237" s="227">
        <f>IF(N237="snížená",J237,0)</f>
        <v>0</v>
      </c>
      <c r="BG237" s="227">
        <f>IF(N237="zákl. přenesená",J237,0)</f>
        <v>0</v>
      </c>
      <c r="BH237" s="227">
        <f>IF(N237="sníž. přenesená",J237,0)</f>
        <v>0</v>
      </c>
      <c r="BI237" s="227">
        <f>IF(N237="nulová",J237,0)</f>
        <v>0</v>
      </c>
      <c r="BJ237" s="117" t="s">
        <v>82</v>
      </c>
      <c r="BK237" s="227">
        <f>ROUND(I237*H237,2)</f>
        <v>0</v>
      </c>
      <c r="BL237" s="117" t="s">
        <v>139</v>
      </c>
      <c r="BM237" s="226" t="s">
        <v>206</v>
      </c>
    </row>
    <row r="238" spans="2:51" s="228" customFormat="1" ht="11.25">
      <c r="B238" s="229"/>
      <c r="D238" s="230" t="s">
        <v>141</v>
      </c>
      <c r="E238" s="231" t="s">
        <v>1</v>
      </c>
      <c r="F238" s="232" t="s">
        <v>207</v>
      </c>
      <c r="H238" s="231" t="s">
        <v>1</v>
      </c>
      <c r="L238" s="229"/>
      <c r="M238" s="233"/>
      <c r="N238" s="234"/>
      <c r="O238" s="234"/>
      <c r="P238" s="234"/>
      <c r="Q238" s="234"/>
      <c r="R238" s="234"/>
      <c r="S238" s="234"/>
      <c r="T238" s="235"/>
      <c r="AT238" s="231" t="s">
        <v>141</v>
      </c>
      <c r="AU238" s="231" t="s">
        <v>84</v>
      </c>
      <c r="AV238" s="228" t="s">
        <v>82</v>
      </c>
      <c r="AW238" s="228" t="s">
        <v>29</v>
      </c>
      <c r="AX238" s="228" t="s">
        <v>74</v>
      </c>
      <c r="AY238" s="231" t="s">
        <v>133</v>
      </c>
    </row>
    <row r="239" spans="2:51" s="236" customFormat="1" ht="11.25">
      <c r="B239" s="237"/>
      <c r="D239" s="230" t="s">
        <v>141</v>
      </c>
      <c r="E239" s="238" t="s">
        <v>1</v>
      </c>
      <c r="F239" s="239" t="s">
        <v>208</v>
      </c>
      <c r="H239" s="240">
        <v>4.05</v>
      </c>
      <c r="L239" s="237"/>
      <c r="M239" s="241"/>
      <c r="N239" s="242"/>
      <c r="O239" s="242"/>
      <c r="P239" s="242"/>
      <c r="Q239" s="242"/>
      <c r="R239" s="242"/>
      <c r="S239" s="242"/>
      <c r="T239" s="243"/>
      <c r="AT239" s="238" t="s">
        <v>141</v>
      </c>
      <c r="AU239" s="238" t="s">
        <v>84</v>
      </c>
      <c r="AV239" s="236" t="s">
        <v>84</v>
      </c>
      <c r="AW239" s="236" t="s">
        <v>29</v>
      </c>
      <c r="AX239" s="236" t="s">
        <v>74</v>
      </c>
      <c r="AY239" s="238" t="s">
        <v>133</v>
      </c>
    </row>
    <row r="240" spans="2:51" s="252" customFormat="1" ht="11.25">
      <c r="B240" s="253"/>
      <c r="D240" s="230" t="s">
        <v>141</v>
      </c>
      <c r="E240" s="254" t="s">
        <v>1</v>
      </c>
      <c r="F240" s="255" t="s">
        <v>156</v>
      </c>
      <c r="H240" s="256">
        <v>4.05</v>
      </c>
      <c r="L240" s="253"/>
      <c r="M240" s="257"/>
      <c r="N240" s="258"/>
      <c r="O240" s="258"/>
      <c r="P240" s="258"/>
      <c r="Q240" s="258"/>
      <c r="R240" s="258"/>
      <c r="S240" s="258"/>
      <c r="T240" s="259"/>
      <c r="AT240" s="254" t="s">
        <v>141</v>
      </c>
      <c r="AU240" s="254" t="s">
        <v>84</v>
      </c>
      <c r="AV240" s="252" t="s">
        <v>139</v>
      </c>
      <c r="AW240" s="252" t="s">
        <v>29</v>
      </c>
      <c r="AX240" s="252" t="s">
        <v>82</v>
      </c>
      <c r="AY240" s="254" t="s">
        <v>133</v>
      </c>
    </row>
    <row r="241" spans="1:65" s="129" customFormat="1" ht="16.5" customHeight="1">
      <c r="A241" s="126"/>
      <c r="B241" s="127"/>
      <c r="C241" s="215" t="s">
        <v>209</v>
      </c>
      <c r="D241" s="215" t="s">
        <v>135</v>
      </c>
      <c r="E241" s="216" t="s">
        <v>210</v>
      </c>
      <c r="F241" s="217" t="s">
        <v>211</v>
      </c>
      <c r="G241" s="218" t="s">
        <v>138</v>
      </c>
      <c r="H241" s="219">
        <v>165.992</v>
      </c>
      <c r="I241" s="274"/>
      <c r="J241" s="220">
        <f>ROUND(I241*H241,2)</f>
        <v>0</v>
      </c>
      <c r="K241" s="221"/>
      <c r="L241" s="127"/>
      <c r="M241" s="222" t="s">
        <v>1</v>
      </c>
      <c r="N241" s="223" t="s">
        <v>39</v>
      </c>
      <c r="O241" s="224">
        <v>0.088</v>
      </c>
      <c r="P241" s="224">
        <f>O241*H241</f>
        <v>14.607295999999998</v>
      </c>
      <c r="Q241" s="224">
        <v>0.00058</v>
      </c>
      <c r="R241" s="224">
        <f>Q241*H241</f>
        <v>0.09627535999999999</v>
      </c>
      <c r="S241" s="224">
        <v>0</v>
      </c>
      <c r="T241" s="225">
        <f>S241*H241</f>
        <v>0</v>
      </c>
      <c r="U241" s="126"/>
      <c r="V241" s="126"/>
      <c r="W241" s="126"/>
      <c r="X241" s="126"/>
      <c r="Y241" s="126"/>
      <c r="Z241" s="126"/>
      <c r="AA241" s="126"/>
      <c r="AB241" s="126"/>
      <c r="AC241" s="126"/>
      <c r="AD241" s="126"/>
      <c r="AE241" s="126"/>
      <c r="AR241" s="226" t="s">
        <v>139</v>
      </c>
      <c r="AT241" s="226" t="s">
        <v>135</v>
      </c>
      <c r="AU241" s="226" t="s">
        <v>84</v>
      </c>
      <c r="AY241" s="117" t="s">
        <v>133</v>
      </c>
      <c r="BE241" s="227">
        <f>IF(N241="základní",J241,0)</f>
        <v>0</v>
      </c>
      <c r="BF241" s="227">
        <f>IF(N241="snížená",J241,0)</f>
        <v>0</v>
      </c>
      <c r="BG241" s="227">
        <f>IF(N241="zákl. přenesená",J241,0)</f>
        <v>0</v>
      </c>
      <c r="BH241" s="227">
        <f>IF(N241="sníž. přenesená",J241,0)</f>
        <v>0</v>
      </c>
      <c r="BI241" s="227">
        <f>IF(N241="nulová",J241,0)</f>
        <v>0</v>
      </c>
      <c r="BJ241" s="117" t="s">
        <v>82</v>
      </c>
      <c r="BK241" s="227">
        <f>ROUND(I241*H241,2)</f>
        <v>0</v>
      </c>
      <c r="BL241" s="117" t="s">
        <v>139</v>
      </c>
      <c r="BM241" s="226" t="s">
        <v>212</v>
      </c>
    </row>
    <row r="242" spans="2:51" s="228" customFormat="1" ht="22.5">
      <c r="B242" s="229"/>
      <c r="D242" s="230" t="s">
        <v>141</v>
      </c>
      <c r="E242" s="231" t="s">
        <v>1</v>
      </c>
      <c r="F242" s="232" t="s">
        <v>142</v>
      </c>
      <c r="H242" s="231" t="s">
        <v>1</v>
      </c>
      <c r="L242" s="229"/>
      <c r="M242" s="233"/>
      <c r="N242" s="234"/>
      <c r="O242" s="234"/>
      <c r="P242" s="234"/>
      <c r="Q242" s="234"/>
      <c r="R242" s="234"/>
      <c r="S242" s="234"/>
      <c r="T242" s="235"/>
      <c r="AT242" s="231" t="s">
        <v>141</v>
      </c>
      <c r="AU242" s="231" t="s">
        <v>84</v>
      </c>
      <c r="AV242" s="228" t="s">
        <v>82</v>
      </c>
      <c r="AW242" s="228" t="s">
        <v>29</v>
      </c>
      <c r="AX242" s="228" t="s">
        <v>74</v>
      </c>
      <c r="AY242" s="231" t="s">
        <v>133</v>
      </c>
    </row>
    <row r="243" spans="2:51" s="228" customFormat="1" ht="11.25">
      <c r="B243" s="229"/>
      <c r="D243" s="230" t="s">
        <v>141</v>
      </c>
      <c r="E243" s="231" t="s">
        <v>1</v>
      </c>
      <c r="F243" s="232" t="s">
        <v>143</v>
      </c>
      <c r="H243" s="231" t="s">
        <v>1</v>
      </c>
      <c r="L243" s="229"/>
      <c r="M243" s="233"/>
      <c r="N243" s="234"/>
      <c r="O243" s="234"/>
      <c r="P243" s="234"/>
      <c r="Q243" s="234"/>
      <c r="R243" s="234"/>
      <c r="S243" s="234"/>
      <c r="T243" s="235"/>
      <c r="AT243" s="231" t="s">
        <v>141</v>
      </c>
      <c r="AU243" s="231" t="s">
        <v>84</v>
      </c>
      <c r="AV243" s="228" t="s">
        <v>82</v>
      </c>
      <c r="AW243" s="228" t="s">
        <v>29</v>
      </c>
      <c r="AX243" s="228" t="s">
        <v>74</v>
      </c>
      <c r="AY243" s="231" t="s">
        <v>133</v>
      </c>
    </row>
    <row r="244" spans="2:51" s="228" customFormat="1" ht="11.25">
      <c r="B244" s="229"/>
      <c r="D244" s="230" t="s">
        <v>141</v>
      </c>
      <c r="E244" s="231" t="s">
        <v>1</v>
      </c>
      <c r="F244" s="232" t="s">
        <v>144</v>
      </c>
      <c r="H244" s="231" t="s">
        <v>1</v>
      </c>
      <c r="L244" s="229"/>
      <c r="M244" s="233"/>
      <c r="N244" s="234"/>
      <c r="O244" s="234"/>
      <c r="P244" s="234"/>
      <c r="Q244" s="234"/>
      <c r="R244" s="234"/>
      <c r="S244" s="234"/>
      <c r="T244" s="235"/>
      <c r="AT244" s="231" t="s">
        <v>141</v>
      </c>
      <c r="AU244" s="231" t="s">
        <v>84</v>
      </c>
      <c r="AV244" s="228" t="s">
        <v>82</v>
      </c>
      <c r="AW244" s="228" t="s">
        <v>29</v>
      </c>
      <c r="AX244" s="228" t="s">
        <v>74</v>
      </c>
      <c r="AY244" s="231" t="s">
        <v>133</v>
      </c>
    </row>
    <row r="245" spans="2:51" s="228" customFormat="1" ht="11.25">
      <c r="B245" s="229"/>
      <c r="D245" s="230" t="s">
        <v>141</v>
      </c>
      <c r="E245" s="231" t="s">
        <v>1</v>
      </c>
      <c r="F245" s="232" t="s">
        <v>145</v>
      </c>
      <c r="H245" s="231" t="s">
        <v>1</v>
      </c>
      <c r="L245" s="229"/>
      <c r="M245" s="233"/>
      <c r="N245" s="234"/>
      <c r="O245" s="234"/>
      <c r="P245" s="234"/>
      <c r="Q245" s="234"/>
      <c r="R245" s="234"/>
      <c r="S245" s="234"/>
      <c r="T245" s="235"/>
      <c r="AT245" s="231" t="s">
        <v>141</v>
      </c>
      <c r="AU245" s="231" t="s">
        <v>84</v>
      </c>
      <c r="AV245" s="228" t="s">
        <v>82</v>
      </c>
      <c r="AW245" s="228" t="s">
        <v>29</v>
      </c>
      <c r="AX245" s="228" t="s">
        <v>74</v>
      </c>
      <c r="AY245" s="231" t="s">
        <v>133</v>
      </c>
    </row>
    <row r="246" spans="2:51" s="228" customFormat="1" ht="11.25">
      <c r="B246" s="229"/>
      <c r="D246" s="230" t="s">
        <v>141</v>
      </c>
      <c r="E246" s="231" t="s">
        <v>1</v>
      </c>
      <c r="F246" s="232" t="s">
        <v>146</v>
      </c>
      <c r="H246" s="231" t="s">
        <v>1</v>
      </c>
      <c r="L246" s="229"/>
      <c r="M246" s="233"/>
      <c r="N246" s="234"/>
      <c r="O246" s="234"/>
      <c r="P246" s="234"/>
      <c r="Q246" s="234"/>
      <c r="R246" s="234"/>
      <c r="S246" s="234"/>
      <c r="T246" s="235"/>
      <c r="AT246" s="231" t="s">
        <v>141</v>
      </c>
      <c r="AU246" s="231" t="s">
        <v>84</v>
      </c>
      <c r="AV246" s="228" t="s">
        <v>82</v>
      </c>
      <c r="AW246" s="228" t="s">
        <v>29</v>
      </c>
      <c r="AX246" s="228" t="s">
        <v>74</v>
      </c>
      <c r="AY246" s="231" t="s">
        <v>133</v>
      </c>
    </row>
    <row r="247" spans="2:51" s="236" customFormat="1" ht="11.25">
      <c r="B247" s="237"/>
      <c r="D247" s="230" t="s">
        <v>141</v>
      </c>
      <c r="E247" s="238" t="s">
        <v>1</v>
      </c>
      <c r="F247" s="239" t="s">
        <v>213</v>
      </c>
      <c r="H247" s="240">
        <v>34.01</v>
      </c>
      <c r="L247" s="237"/>
      <c r="M247" s="241"/>
      <c r="N247" s="242"/>
      <c r="O247" s="242"/>
      <c r="P247" s="242"/>
      <c r="Q247" s="242"/>
      <c r="R247" s="242"/>
      <c r="S247" s="242"/>
      <c r="T247" s="243"/>
      <c r="AT247" s="238" t="s">
        <v>141</v>
      </c>
      <c r="AU247" s="238" t="s">
        <v>84</v>
      </c>
      <c r="AV247" s="236" t="s">
        <v>84</v>
      </c>
      <c r="AW247" s="236" t="s">
        <v>29</v>
      </c>
      <c r="AX247" s="236" t="s">
        <v>74</v>
      </c>
      <c r="AY247" s="238" t="s">
        <v>133</v>
      </c>
    </row>
    <row r="248" spans="2:51" s="244" customFormat="1" ht="11.25">
      <c r="B248" s="245"/>
      <c r="D248" s="230" t="s">
        <v>141</v>
      </c>
      <c r="E248" s="246" t="s">
        <v>1</v>
      </c>
      <c r="F248" s="247" t="s">
        <v>148</v>
      </c>
      <c r="H248" s="248">
        <v>34.01</v>
      </c>
      <c r="L248" s="245"/>
      <c r="M248" s="249"/>
      <c r="N248" s="250"/>
      <c r="O248" s="250"/>
      <c r="P248" s="250"/>
      <c r="Q248" s="250"/>
      <c r="R248" s="250"/>
      <c r="S248" s="250"/>
      <c r="T248" s="251"/>
      <c r="AT248" s="246" t="s">
        <v>141</v>
      </c>
      <c r="AU248" s="246" t="s">
        <v>84</v>
      </c>
      <c r="AV248" s="244" t="s">
        <v>149</v>
      </c>
      <c r="AW248" s="244" t="s">
        <v>29</v>
      </c>
      <c r="AX248" s="244" t="s">
        <v>74</v>
      </c>
      <c r="AY248" s="246" t="s">
        <v>133</v>
      </c>
    </row>
    <row r="249" spans="2:51" s="228" customFormat="1" ht="11.25">
      <c r="B249" s="229"/>
      <c r="D249" s="230" t="s">
        <v>141</v>
      </c>
      <c r="E249" s="231" t="s">
        <v>1</v>
      </c>
      <c r="F249" s="232" t="s">
        <v>150</v>
      </c>
      <c r="H249" s="231" t="s">
        <v>1</v>
      </c>
      <c r="L249" s="229"/>
      <c r="M249" s="233"/>
      <c r="N249" s="234"/>
      <c r="O249" s="234"/>
      <c r="P249" s="234"/>
      <c r="Q249" s="234"/>
      <c r="R249" s="234"/>
      <c r="S249" s="234"/>
      <c r="T249" s="235"/>
      <c r="AT249" s="231" t="s">
        <v>141</v>
      </c>
      <c r="AU249" s="231" t="s">
        <v>84</v>
      </c>
      <c r="AV249" s="228" t="s">
        <v>82</v>
      </c>
      <c r="AW249" s="228" t="s">
        <v>29</v>
      </c>
      <c r="AX249" s="228" t="s">
        <v>74</v>
      </c>
      <c r="AY249" s="231" t="s">
        <v>133</v>
      </c>
    </row>
    <row r="250" spans="2:51" s="228" customFormat="1" ht="11.25">
      <c r="B250" s="229"/>
      <c r="D250" s="230" t="s">
        <v>141</v>
      </c>
      <c r="E250" s="231" t="s">
        <v>1</v>
      </c>
      <c r="F250" s="232" t="s">
        <v>151</v>
      </c>
      <c r="H250" s="231" t="s">
        <v>1</v>
      </c>
      <c r="L250" s="229"/>
      <c r="M250" s="233"/>
      <c r="N250" s="234"/>
      <c r="O250" s="234"/>
      <c r="P250" s="234"/>
      <c r="Q250" s="234"/>
      <c r="R250" s="234"/>
      <c r="S250" s="234"/>
      <c r="T250" s="235"/>
      <c r="AT250" s="231" t="s">
        <v>141</v>
      </c>
      <c r="AU250" s="231" t="s">
        <v>84</v>
      </c>
      <c r="AV250" s="228" t="s">
        <v>82</v>
      </c>
      <c r="AW250" s="228" t="s">
        <v>29</v>
      </c>
      <c r="AX250" s="228" t="s">
        <v>74</v>
      </c>
      <c r="AY250" s="231" t="s">
        <v>133</v>
      </c>
    </row>
    <row r="251" spans="2:51" s="228" customFormat="1" ht="11.25">
      <c r="B251" s="229"/>
      <c r="D251" s="230" t="s">
        <v>141</v>
      </c>
      <c r="E251" s="231" t="s">
        <v>1</v>
      </c>
      <c r="F251" s="232" t="s">
        <v>145</v>
      </c>
      <c r="H251" s="231" t="s">
        <v>1</v>
      </c>
      <c r="L251" s="229"/>
      <c r="M251" s="233"/>
      <c r="N251" s="234"/>
      <c r="O251" s="234"/>
      <c r="P251" s="234"/>
      <c r="Q251" s="234"/>
      <c r="R251" s="234"/>
      <c r="S251" s="234"/>
      <c r="T251" s="235"/>
      <c r="AT251" s="231" t="s">
        <v>141</v>
      </c>
      <c r="AU251" s="231" t="s">
        <v>84</v>
      </c>
      <c r="AV251" s="228" t="s">
        <v>82</v>
      </c>
      <c r="AW251" s="228" t="s">
        <v>29</v>
      </c>
      <c r="AX251" s="228" t="s">
        <v>74</v>
      </c>
      <c r="AY251" s="231" t="s">
        <v>133</v>
      </c>
    </row>
    <row r="252" spans="2:51" s="228" customFormat="1" ht="11.25">
      <c r="B252" s="229"/>
      <c r="D252" s="230" t="s">
        <v>141</v>
      </c>
      <c r="E252" s="231" t="s">
        <v>1</v>
      </c>
      <c r="F252" s="232" t="s">
        <v>152</v>
      </c>
      <c r="H252" s="231" t="s">
        <v>1</v>
      </c>
      <c r="L252" s="229"/>
      <c r="M252" s="233"/>
      <c r="N252" s="234"/>
      <c r="O252" s="234"/>
      <c r="P252" s="234"/>
      <c r="Q252" s="234"/>
      <c r="R252" s="234"/>
      <c r="S252" s="234"/>
      <c r="T252" s="235"/>
      <c r="AT252" s="231" t="s">
        <v>141</v>
      </c>
      <c r="AU252" s="231" t="s">
        <v>84</v>
      </c>
      <c r="AV252" s="228" t="s">
        <v>82</v>
      </c>
      <c r="AW252" s="228" t="s">
        <v>29</v>
      </c>
      <c r="AX252" s="228" t="s">
        <v>74</v>
      </c>
      <c r="AY252" s="231" t="s">
        <v>133</v>
      </c>
    </row>
    <row r="253" spans="2:51" s="236" customFormat="1" ht="11.25">
      <c r="B253" s="237"/>
      <c r="D253" s="230" t="s">
        <v>141</v>
      </c>
      <c r="E253" s="238" t="s">
        <v>1</v>
      </c>
      <c r="F253" s="239" t="s">
        <v>214</v>
      </c>
      <c r="H253" s="240">
        <v>127.512</v>
      </c>
      <c r="L253" s="237"/>
      <c r="M253" s="241"/>
      <c r="N253" s="242"/>
      <c r="O253" s="242"/>
      <c r="P253" s="242"/>
      <c r="Q253" s="242"/>
      <c r="R253" s="242"/>
      <c r="S253" s="242"/>
      <c r="T253" s="243"/>
      <c r="AT253" s="238" t="s">
        <v>141</v>
      </c>
      <c r="AU253" s="238" t="s">
        <v>84</v>
      </c>
      <c r="AV253" s="236" t="s">
        <v>84</v>
      </c>
      <c r="AW253" s="236" t="s">
        <v>29</v>
      </c>
      <c r="AX253" s="236" t="s">
        <v>74</v>
      </c>
      <c r="AY253" s="238" t="s">
        <v>133</v>
      </c>
    </row>
    <row r="254" spans="2:51" s="228" customFormat="1" ht="11.25">
      <c r="B254" s="229"/>
      <c r="D254" s="230" t="s">
        <v>141</v>
      </c>
      <c r="E254" s="231" t="s">
        <v>1</v>
      </c>
      <c r="F254" s="232" t="s">
        <v>154</v>
      </c>
      <c r="H254" s="231" t="s">
        <v>1</v>
      </c>
      <c r="L254" s="229"/>
      <c r="M254" s="233"/>
      <c r="N254" s="234"/>
      <c r="O254" s="234"/>
      <c r="P254" s="234"/>
      <c r="Q254" s="234"/>
      <c r="R254" s="234"/>
      <c r="S254" s="234"/>
      <c r="T254" s="235"/>
      <c r="AT254" s="231" t="s">
        <v>141</v>
      </c>
      <c r="AU254" s="231" t="s">
        <v>84</v>
      </c>
      <c r="AV254" s="228" t="s">
        <v>82</v>
      </c>
      <c r="AW254" s="228" t="s">
        <v>29</v>
      </c>
      <c r="AX254" s="228" t="s">
        <v>74</v>
      </c>
      <c r="AY254" s="231" t="s">
        <v>133</v>
      </c>
    </row>
    <row r="255" spans="2:51" s="236" customFormat="1" ht="11.25">
      <c r="B255" s="237"/>
      <c r="D255" s="230" t="s">
        <v>141</v>
      </c>
      <c r="E255" s="238" t="s">
        <v>1</v>
      </c>
      <c r="F255" s="239" t="s">
        <v>215</v>
      </c>
      <c r="H255" s="240">
        <v>4.47</v>
      </c>
      <c r="L255" s="237"/>
      <c r="M255" s="241"/>
      <c r="N255" s="242"/>
      <c r="O255" s="242"/>
      <c r="P255" s="242"/>
      <c r="Q255" s="242"/>
      <c r="R255" s="242"/>
      <c r="S255" s="242"/>
      <c r="T255" s="243"/>
      <c r="AT255" s="238" t="s">
        <v>141</v>
      </c>
      <c r="AU255" s="238" t="s">
        <v>84</v>
      </c>
      <c r="AV255" s="236" t="s">
        <v>84</v>
      </c>
      <c r="AW255" s="236" t="s">
        <v>29</v>
      </c>
      <c r="AX255" s="236" t="s">
        <v>74</v>
      </c>
      <c r="AY255" s="238" t="s">
        <v>133</v>
      </c>
    </row>
    <row r="256" spans="2:51" s="244" customFormat="1" ht="11.25">
      <c r="B256" s="245"/>
      <c r="D256" s="230" t="s">
        <v>141</v>
      </c>
      <c r="E256" s="246" t="s">
        <v>1</v>
      </c>
      <c r="F256" s="247" t="s">
        <v>148</v>
      </c>
      <c r="H256" s="248">
        <v>131.982</v>
      </c>
      <c r="L256" s="245"/>
      <c r="M256" s="249"/>
      <c r="N256" s="250"/>
      <c r="O256" s="250"/>
      <c r="P256" s="250"/>
      <c r="Q256" s="250"/>
      <c r="R256" s="250"/>
      <c r="S256" s="250"/>
      <c r="T256" s="251"/>
      <c r="AT256" s="246" t="s">
        <v>141</v>
      </c>
      <c r="AU256" s="246" t="s">
        <v>84</v>
      </c>
      <c r="AV256" s="244" t="s">
        <v>149</v>
      </c>
      <c r="AW256" s="244" t="s">
        <v>29</v>
      </c>
      <c r="AX256" s="244" t="s">
        <v>74</v>
      </c>
      <c r="AY256" s="246" t="s">
        <v>133</v>
      </c>
    </row>
    <row r="257" spans="2:51" s="252" customFormat="1" ht="11.25">
      <c r="B257" s="253"/>
      <c r="D257" s="230" t="s">
        <v>141</v>
      </c>
      <c r="E257" s="254" t="s">
        <v>1</v>
      </c>
      <c r="F257" s="255" t="s">
        <v>156</v>
      </c>
      <c r="H257" s="256">
        <v>165.992</v>
      </c>
      <c r="L257" s="253"/>
      <c r="M257" s="257"/>
      <c r="N257" s="258"/>
      <c r="O257" s="258"/>
      <c r="P257" s="258"/>
      <c r="Q257" s="258"/>
      <c r="R257" s="258"/>
      <c r="S257" s="258"/>
      <c r="T257" s="259"/>
      <c r="AT257" s="254" t="s">
        <v>141</v>
      </c>
      <c r="AU257" s="254" t="s">
        <v>84</v>
      </c>
      <c r="AV257" s="252" t="s">
        <v>139</v>
      </c>
      <c r="AW257" s="252" t="s">
        <v>29</v>
      </c>
      <c r="AX257" s="252" t="s">
        <v>82</v>
      </c>
      <c r="AY257" s="254" t="s">
        <v>133</v>
      </c>
    </row>
    <row r="258" spans="1:65" s="129" customFormat="1" ht="16.5" customHeight="1">
      <c r="A258" s="126"/>
      <c r="B258" s="127"/>
      <c r="C258" s="215" t="s">
        <v>216</v>
      </c>
      <c r="D258" s="215" t="s">
        <v>135</v>
      </c>
      <c r="E258" s="216" t="s">
        <v>210</v>
      </c>
      <c r="F258" s="217" t="s">
        <v>211</v>
      </c>
      <c r="G258" s="218" t="s">
        <v>138</v>
      </c>
      <c r="H258" s="219">
        <v>8.1</v>
      </c>
      <c r="I258" s="274"/>
      <c r="J258" s="220">
        <f>ROUND(I258*H258,2)</f>
        <v>0</v>
      </c>
      <c r="K258" s="221"/>
      <c r="L258" s="127"/>
      <c r="M258" s="222" t="s">
        <v>1</v>
      </c>
      <c r="N258" s="223" t="s">
        <v>39</v>
      </c>
      <c r="O258" s="224">
        <v>0.088</v>
      </c>
      <c r="P258" s="224">
        <f>O258*H258</f>
        <v>0.7127999999999999</v>
      </c>
      <c r="Q258" s="224">
        <v>0.00058</v>
      </c>
      <c r="R258" s="224">
        <f>Q258*H258</f>
        <v>0.004698</v>
      </c>
      <c r="S258" s="224">
        <v>0</v>
      </c>
      <c r="T258" s="225">
        <f>S258*H258</f>
        <v>0</v>
      </c>
      <c r="U258" s="126"/>
      <c r="V258" s="126"/>
      <c r="W258" s="126"/>
      <c r="X258" s="126"/>
      <c r="Y258" s="126"/>
      <c r="Z258" s="126"/>
      <c r="AA258" s="126"/>
      <c r="AB258" s="126"/>
      <c r="AC258" s="126"/>
      <c r="AD258" s="126"/>
      <c r="AE258" s="126"/>
      <c r="AR258" s="226" t="s">
        <v>139</v>
      </c>
      <c r="AT258" s="226" t="s">
        <v>135</v>
      </c>
      <c r="AU258" s="226" t="s">
        <v>84</v>
      </c>
      <c r="AY258" s="117" t="s">
        <v>133</v>
      </c>
      <c r="BE258" s="227">
        <f>IF(N258="základní",J258,0)</f>
        <v>0</v>
      </c>
      <c r="BF258" s="227">
        <f>IF(N258="snížená",J258,0)</f>
        <v>0</v>
      </c>
      <c r="BG258" s="227">
        <f>IF(N258="zákl. přenesená",J258,0)</f>
        <v>0</v>
      </c>
      <c r="BH258" s="227">
        <f>IF(N258="sníž. přenesená",J258,0)</f>
        <v>0</v>
      </c>
      <c r="BI258" s="227">
        <f>IF(N258="nulová",J258,0)</f>
        <v>0</v>
      </c>
      <c r="BJ258" s="117" t="s">
        <v>82</v>
      </c>
      <c r="BK258" s="227">
        <f>ROUND(I258*H258,2)</f>
        <v>0</v>
      </c>
      <c r="BL258" s="117" t="s">
        <v>139</v>
      </c>
      <c r="BM258" s="226" t="s">
        <v>217</v>
      </c>
    </row>
    <row r="259" spans="2:51" s="228" customFormat="1" ht="11.25">
      <c r="B259" s="229"/>
      <c r="D259" s="230" t="s">
        <v>141</v>
      </c>
      <c r="E259" s="231" t="s">
        <v>1</v>
      </c>
      <c r="F259" s="232" t="s">
        <v>218</v>
      </c>
      <c r="H259" s="231" t="s">
        <v>1</v>
      </c>
      <c r="L259" s="229"/>
      <c r="M259" s="233"/>
      <c r="N259" s="234"/>
      <c r="O259" s="234"/>
      <c r="P259" s="234"/>
      <c r="Q259" s="234"/>
      <c r="R259" s="234"/>
      <c r="S259" s="234"/>
      <c r="T259" s="235"/>
      <c r="AT259" s="231" t="s">
        <v>141</v>
      </c>
      <c r="AU259" s="231" t="s">
        <v>84</v>
      </c>
      <c r="AV259" s="228" t="s">
        <v>82</v>
      </c>
      <c r="AW259" s="228" t="s">
        <v>29</v>
      </c>
      <c r="AX259" s="228" t="s">
        <v>74</v>
      </c>
      <c r="AY259" s="231" t="s">
        <v>133</v>
      </c>
    </row>
    <row r="260" spans="2:51" s="236" customFormat="1" ht="11.25">
      <c r="B260" s="237"/>
      <c r="D260" s="230" t="s">
        <v>141</v>
      </c>
      <c r="E260" s="238" t="s">
        <v>1</v>
      </c>
      <c r="F260" s="239" t="s">
        <v>219</v>
      </c>
      <c r="H260" s="240">
        <v>8.1</v>
      </c>
      <c r="L260" s="237"/>
      <c r="M260" s="241"/>
      <c r="N260" s="242"/>
      <c r="O260" s="242"/>
      <c r="P260" s="242"/>
      <c r="Q260" s="242"/>
      <c r="R260" s="242"/>
      <c r="S260" s="242"/>
      <c r="T260" s="243"/>
      <c r="AT260" s="238" t="s">
        <v>141</v>
      </c>
      <c r="AU260" s="238" t="s">
        <v>84</v>
      </c>
      <c r="AV260" s="236" t="s">
        <v>84</v>
      </c>
      <c r="AW260" s="236" t="s">
        <v>29</v>
      </c>
      <c r="AX260" s="236" t="s">
        <v>74</v>
      </c>
      <c r="AY260" s="238" t="s">
        <v>133</v>
      </c>
    </row>
    <row r="261" spans="2:51" s="252" customFormat="1" ht="11.25">
      <c r="B261" s="253"/>
      <c r="D261" s="230" t="s">
        <v>141</v>
      </c>
      <c r="E261" s="254" t="s">
        <v>1</v>
      </c>
      <c r="F261" s="255" t="s">
        <v>156</v>
      </c>
      <c r="H261" s="256">
        <v>8.1</v>
      </c>
      <c r="L261" s="253"/>
      <c r="M261" s="257"/>
      <c r="N261" s="258"/>
      <c r="O261" s="258"/>
      <c r="P261" s="258"/>
      <c r="Q261" s="258"/>
      <c r="R261" s="258"/>
      <c r="S261" s="258"/>
      <c r="T261" s="259"/>
      <c r="AT261" s="254" t="s">
        <v>141</v>
      </c>
      <c r="AU261" s="254" t="s">
        <v>84</v>
      </c>
      <c r="AV261" s="252" t="s">
        <v>139</v>
      </c>
      <c r="AW261" s="252" t="s">
        <v>29</v>
      </c>
      <c r="AX261" s="252" t="s">
        <v>82</v>
      </c>
      <c r="AY261" s="254" t="s">
        <v>133</v>
      </c>
    </row>
    <row r="262" spans="1:65" s="129" customFormat="1" ht="16.5" customHeight="1">
      <c r="A262" s="126"/>
      <c r="B262" s="127"/>
      <c r="C262" s="215" t="s">
        <v>220</v>
      </c>
      <c r="D262" s="215" t="s">
        <v>135</v>
      </c>
      <c r="E262" s="216" t="s">
        <v>221</v>
      </c>
      <c r="F262" s="217" t="s">
        <v>222</v>
      </c>
      <c r="G262" s="218" t="s">
        <v>138</v>
      </c>
      <c r="H262" s="219">
        <v>165.992</v>
      </c>
      <c r="I262" s="274"/>
      <c r="J262" s="220">
        <f>ROUND(I262*H262,2)</f>
        <v>0</v>
      </c>
      <c r="K262" s="221"/>
      <c r="L262" s="127"/>
      <c r="M262" s="222" t="s">
        <v>1</v>
      </c>
      <c r="N262" s="223" t="s">
        <v>39</v>
      </c>
      <c r="O262" s="224">
        <v>0.085</v>
      </c>
      <c r="P262" s="224">
        <f>O262*H262</f>
        <v>14.10932</v>
      </c>
      <c r="Q262" s="224">
        <v>0</v>
      </c>
      <c r="R262" s="224">
        <f>Q262*H262</f>
        <v>0</v>
      </c>
      <c r="S262" s="224">
        <v>0</v>
      </c>
      <c r="T262" s="225">
        <f>S262*H262</f>
        <v>0</v>
      </c>
      <c r="U262" s="126"/>
      <c r="V262" s="126"/>
      <c r="W262" s="126"/>
      <c r="X262" s="126"/>
      <c r="Y262" s="126"/>
      <c r="Z262" s="126"/>
      <c r="AA262" s="126"/>
      <c r="AB262" s="126"/>
      <c r="AC262" s="126"/>
      <c r="AD262" s="126"/>
      <c r="AE262" s="126"/>
      <c r="AR262" s="226" t="s">
        <v>139</v>
      </c>
      <c r="AT262" s="226" t="s">
        <v>135</v>
      </c>
      <c r="AU262" s="226" t="s">
        <v>84</v>
      </c>
      <c r="AY262" s="117" t="s">
        <v>133</v>
      </c>
      <c r="BE262" s="227">
        <f>IF(N262="základní",J262,0)</f>
        <v>0</v>
      </c>
      <c r="BF262" s="227">
        <f>IF(N262="snížená",J262,0)</f>
        <v>0</v>
      </c>
      <c r="BG262" s="227">
        <f>IF(N262="zákl. přenesená",J262,0)</f>
        <v>0</v>
      </c>
      <c r="BH262" s="227">
        <f>IF(N262="sníž. přenesená",J262,0)</f>
        <v>0</v>
      </c>
      <c r="BI262" s="227">
        <f>IF(N262="nulová",J262,0)</f>
        <v>0</v>
      </c>
      <c r="BJ262" s="117" t="s">
        <v>82</v>
      </c>
      <c r="BK262" s="227">
        <f>ROUND(I262*H262,2)</f>
        <v>0</v>
      </c>
      <c r="BL262" s="117" t="s">
        <v>139</v>
      </c>
      <c r="BM262" s="226" t="s">
        <v>223</v>
      </c>
    </row>
    <row r="263" spans="2:51" s="228" customFormat="1" ht="22.5">
      <c r="B263" s="229"/>
      <c r="D263" s="230" t="s">
        <v>141</v>
      </c>
      <c r="E263" s="231" t="s">
        <v>1</v>
      </c>
      <c r="F263" s="232" t="s">
        <v>142</v>
      </c>
      <c r="H263" s="231" t="s">
        <v>1</v>
      </c>
      <c r="L263" s="229"/>
      <c r="M263" s="233"/>
      <c r="N263" s="234"/>
      <c r="O263" s="234"/>
      <c r="P263" s="234"/>
      <c r="Q263" s="234"/>
      <c r="R263" s="234"/>
      <c r="S263" s="234"/>
      <c r="T263" s="235"/>
      <c r="AT263" s="231" t="s">
        <v>141</v>
      </c>
      <c r="AU263" s="231" t="s">
        <v>84</v>
      </c>
      <c r="AV263" s="228" t="s">
        <v>82</v>
      </c>
      <c r="AW263" s="228" t="s">
        <v>29</v>
      </c>
      <c r="AX263" s="228" t="s">
        <v>74</v>
      </c>
      <c r="AY263" s="231" t="s">
        <v>133</v>
      </c>
    </row>
    <row r="264" spans="2:51" s="228" customFormat="1" ht="11.25">
      <c r="B264" s="229"/>
      <c r="D264" s="230" t="s">
        <v>141</v>
      </c>
      <c r="E264" s="231" t="s">
        <v>1</v>
      </c>
      <c r="F264" s="232" t="s">
        <v>143</v>
      </c>
      <c r="H264" s="231" t="s">
        <v>1</v>
      </c>
      <c r="L264" s="229"/>
      <c r="M264" s="233"/>
      <c r="N264" s="234"/>
      <c r="O264" s="234"/>
      <c r="P264" s="234"/>
      <c r="Q264" s="234"/>
      <c r="R264" s="234"/>
      <c r="S264" s="234"/>
      <c r="T264" s="235"/>
      <c r="AT264" s="231" t="s">
        <v>141</v>
      </c>
      <c r="AU264" s="231" t="s">
        <v>84</v>
      </c>
      <c r="AV264" s="228" t="s">
        <v>82</v>
      </c>
      <c r="AW264" s="228" t="s">
        <v>29</v>
      </c>
      <c r="AX264" s="228" t="s">
        <v>74</v>
      </c>
      <c r="AY264" s="231" t="s">
        <v>133</v>
      </c>
    </row>
    <row r="265" spans="2:51" s="228" customFormat="1" ht="11.25">
      <c r="B265" s="229"/>
      <c r="D265" s="230" t="s">
        <v>141</v>
      </c>
      <c r="E265" s="231" t="s">
        <v>1</v>
      </c>
      <c r="F265" s="232" t="s">
        <v>144</v>
      </c>
      <c r="H265" s="231" t="s">
        <v>1</v>
      </c>
      <c r="L265" s="229"/>
      <c r="M265" s="233"/>
      <c r="N265" s="234"/>
      <c r="O265" s="234"/>
      <c r="P265" s="234"/>
      <c r="Q265" s="234"/>
      <c r="R265" s="234"/>
      <c r="S265" s="234"/>
      <c r="T265" s="235"/>
      <c r="AT265" s="231" t="s">
        <v>141</v>
      </c>
      <c r="AU265" s="231" t="s">
        <v>84</v>
      </c>
      <c r="AV265" s="228" t="s">
        <v>82</v>
      </c>
      <c r="AW265" s="228" t="s">
        <v>29</v>
      </c>
      <c r="AX265" s="228" t="s">
        <v>74</v>
      </c>
      <c r="AY265" s="231" t="s">
        <v>133</v>
      </c>
    </row>
    <row r="266" spans="2:51" s="228" customFormat="1" ht="11.25">
      <c r="B266" s="229"/>
      <c r="D266" s="230" t="s">
        <v>141</v>
      </c>
      <c r="E266" s="231" t="s">
        <v>1</v>
      </c>
      <c r="F266" s="232" t="s">
        <v>145</v>
      </c>
      <c r="H266" s="231" t="s">
        <v>1</v>
      </c>
      <c r="L266" s="229"/>
      <c r="M266" s="233"/>
      <c r="N266" s="234"/>
      <c r="O266" s="234"/>
      <c r="P266" s="234"/>
      <c r="Q266" s="234"/>
      <c r="R266" s="234"/>
      <c r="S266" s="234"/>
      <c r="T266" s="235"/>
      <c r="AT266" s="231" t="s">
        <v>141</v>
      </c>
      <c r="AU266" s="231" t="s">
        <v>84</v>
      </c>
      <c r="AV266" s="228" t="s">
        <v>82</v>
      </c>
      <c r="AW266" s="228" t="s">
        <v>29</v>
      </c>
      <c r="AX266" s="228" t="s">
        <v>74</v>
      </c>
      <c r="AY266" s="231" t="s">
        <v>133</v>
      </c>
    </row>
    <row r="267" spans="2:51" s="228" customFormat="1" ht="11.25">
      <c r="B267" s="229"/>
      <c r="D267" s="230" t="s">
        <v>141</v>
      </c>
      <c r="E267" s="231" t="s">
        <v>1</v>
      </c>
      <c r="F267" s="232" t="s">
        <v>146</v>
      </c>
      <c r="H267" s="231" t="s">
        <v>1</v>
      </c>
      <c r="L267" s="229"/>
      <c r="M267" s="233"/>
      <c r="N267" s="234"/>
      <c r="O267" s="234"/>
      <c r="P267" s="234"/>
      <c r="Q267" s="234"/>
      <c r="R267" s="234"/>
      <c r="S267" s="234"/>
      <c r="T267" s="235"/>
      <c r="AT267" s="231" t="s">
        <v>141</v>
      </c>
      <c r="AU267" s="231" t="s">
        <v>84</v>
      </c>
      <c r="AV267" s="228" t="s">
        <v>82</v>
      </c>
      <c r="AW267" s="228" t="s">
        <v>29</v>
      </c>
      <c r="AX267" s="228" t="s">
        <v>74</v>
      </c>
      <c r="AY267" s="231" t="s">
        <v>133</v>
      </c>
    </row>
    <row r="268" spans="2:51" s="236" customFormat="1" ht="11.25">
      <c r="B268" s="237"/>
      <c r="D268" s="230" t="s">
        <v>141</v>
      </c>
      <c r="E268" s="238" t="s">
        <v>1</v>
      </c>
      <c r="F268" s="239" t="s">
        <v>213</v>
      </c>
      <c r="H268" s="240">
        <v>34.01</v>
      </c>
      <c r="L268" s="237"/>
      <c r="M268" s="241"/>
      <c r="N268" s="242"/>
      <c r="O268" s="242"/>
      <c r="P268" s="242"/>
      <c r="Q268" s="242"/>
      <c r="R268" s="242"/>
      <c r="S268" s="242"/>
      <c r="T268" s="243"/>
      <c r="AT268" s="238" t="s">
        <v>141</v>
      </c>
      <c r="AU268" s="238" t="s">
        <v>84</v>
      </c>
      <c r="AV268" s="236" t="s">
        <v>84</v>
      </c>
      <c r="AW268" s="236" t="s">
        <v>29</v>
      </c>
      <c r="AX268" s="236" t="s">
        <v>74</v>
      </c>
      <c r="AY268" s="238" t="s">
        <v>133</v>
      </c>
    </row>
    <row r="269" spans="2:51" s="244" customFormat="1" ht="11.25">
      <c r="B269" s="245"/>
      <c r="D269" s="230" t="s">
        <v>141</v>
      </c>
      <c r="E269" s="246" t="s">
        <v>1</v>
      </c>
      <c r="F269" s="247" t="s">
        <v>148</v>
      </c>
      <c r="H269" s="248">
        <v>34.01</v>
      </c>
      <c r="L269" s="245"/>
      <c r="M269" s="249"/>
      <c r="N269" s="250"/>
      <c r="O269" s="250"/>
      <c r="P269" s="250"/>
      <c r="Q269" s="250"/>
      <c r="R269" s="250"/>
      <c r="S269" s="250"/>
      <c r="T269" s="251"/>
      <c r="AT269" s="246" t="s">
        <v>141</v>
      </c>
      <c r="AU269" s="246" t="s">
        <v>84</v>
      </c>
      <c r="AV269" s="244" t="s">
        <v>149</v>
      </c>
      <c r="AW269" s="244" t="s">
        <v>29</v>
      </c>
      <c r="AX269" s="244" t="s">
        <v>74</v>
      </c>
      <c r="AY269" s="246" t="s">
        <v>133</v>
      </c>
    </row>
    <row r="270" spans="2:51" s="228" customFormat="1" ht="11.25">
      <c r="B270" s="229"/>
      <c r="D270" s="230" t="s">
        <v>141</v>
      </c>
      <c r="E270" s="231" t="s">
        <v>1</v>
      </c>
      <c r="F270" s="232" t="s">
        <v>150</v>
      </c>
      <c r="H270" s="231" t="s">
        <v>1</v>
      </c>
      <c r="L270" s="229"/>
      <c r="M270" s="233"/>
      <c r="N270" s="234"/>
      <c r="O270" s="234"/>
      <c r="P270" s="234"/>
      <c r="Q270" s="234"/>
      <c r="R270" s="234"/>
      <c r="S270" s="234"/>
      <c r="T270" s="235"/>
      <c r="AT270" s="231" t="s">
        <v>141</v>
      </c>
      <c r="AU270" s="231" t="s">
        <v>84</v>
      </c>
      <c r="AV270" s="228" t="s">
        <v>82</v>
      </c>
      <c r="AW270" s="228" t="s">
        <v>29</v>
      </c>
      <c r="AX270" s="228" t="s">
        <v>74</v>
      </c>
      <c r="AY270" s="231" t="s">
        <v>133</v>
      </c>
    </row>
    <row r="271" spans="2:51" s="228" customFormat="1" ht="11.25">
      <c r="B271" s="229"/>
      <c r="D271" s="230" t="s">
        <v>141</v>
      </c>
      <c r="E271" s="231" t="s">
        <v>1</v>
      </c>
      <c r="F271" s="232" t="s">
        <v>151</v>
      </c>
      <c r="H271" s="231" t="s">
        <v>1</v>
      </c>
      <c r="L271" s="229"/>
      <c r="M271" s="233"/>
      <c r="N271" s="234"/>
      <c r="O271" s="234"/>
      <c r="P271" s="234"/>
      <c r="Q271" s="234"/>
      <c r="R271" s="234"/>
      <c r="S271" s="234"/>
      <c r="T271" s="235"/>
      <c r="AT271" s="231" t="s">
        <v>141</v>
      </c>
      <c r="AU271" s="231" t="s">
        <v>84</v>
      </c>
      <c r="AV271" s="228" t="s">
        <v>82</v>
      </c>
      <c r="AW271" s="228" t="s">
        <v>29</v>
      </c>
      <c r="AX271" s="228" t="s">
        <v>74</v>
      </c>
      <c r="AY271" s="231" t="s">
        <v>133</v>
      </c>
    </row>
    <row r="272" spans="2:51" s="228" customFormat="1" ht="11.25">
      <c r="B272" s="229"/>
      <c r="D272" s="230" t="s">
        <v>141</v>
      </c>
      <c r="E272" s="231" t="s">
        <v>1</v>
      </c>
      <c r="F272" s="232" t="s">
        <v>145</v>
      </c>
      <c r="H272" s="231" t="s">
        <v>1</v>
      </c>
      <c r="L272" s="229"/>
      <c r="M272" s="233"/>
      <c r="N272" s="234"/>
      <c r="O272" s="234"/>
      <c r="P272" s="234"/>
      <c r="Q272" s="234"/>
      <c r="R272" s="234"/>
      <c r="S272" s="234"/>
      <c r="T272" s="235"/>
      <c r="AT272" s="231" t="s">
        <v>141</v>
      </c>
      <c r="AU272" s="231" t="s">
        <v>84</v>
      </c>
      <c r="AV272" s="228" t="s">
        <v>82</v>
      </c>
      <c r="AW272" s="228" t="s">
        <v>29</v>
      </c>
      <c r="AX272" s="228" t="s">
        <v>74</v>
      </c>
      <c r="AY272" s="231" t="s">
        <v>133</v>
      </c>
    </row>
    <row r="273" spans="2:51" s="228" customFormat="1" ht="11.25">
      <c r="B273" s="229"/>
      <c r="D273" s="230" t="s">
        <v>141</v>
      </c>
      <c r="E273" s="231" t="s">
        <v>1</v>
      </c>
      <c r="F273" s="232" t="s">
        <v>152</v>
      </c>
      <c r="H273" s="231" t="s">
        <v>1</v>
      </c>
      <c r="L273" s="229"/>
      <c r="M273" s="233"/>
      <c r="N273" s="234"/>
      <c r="O273" s="234"/>
      <c r="P273" s="234"/>
      <c r="Q273" s="234"/>
      <c r="R273" s="234"/>
      <c r="S273" s="234"/>
      <c r="T273" s="235"/>
      <c r="AT273" s="231" t="s">
        <v>141</v>
      </c>
      <c r="AU273" s="231" t="s">
        <v>84</v>
      </c>
      <c r="AV273" s="228" t="s">
        <v>82</v>
      </c>
      <c r="AW273" s="228" t="s">
        <v>29</v>
      </c>
      <c r="AX273" s="228" t="s">
        <v>74</v>
      </c>
      <c r="AY273" s="231" t="s">
        <v>133</v>
      </c>
    </row>
    <row r="274" spans="2:51" s="236" customFormat="1" ht="11.25">
      <c r="B274" s="237"/>
      <c r="D274" s="230" t="s">
        <v>141</v>
      </c>
      <c r="E274" s="238" t="s">
        <v>1</v>
      </c>
      <c r="F274" s="239" t="s">
        <v>214</v>
      </c>
      <c r="H274" s="240">
        <v>127.512</v>
      </c>
      <c r="L274" s="237"/>
      <c r="M274" s="241"/>
      <c r="N274" s="242"/>
      <c r="O274" s="242"/>
      <c r="P274" s="242"/>
      <c r="Q274" s="242"/>
      <c r="R274" s="242"/>
      <c r="S274" s="242"/>
      <c r="T274" s="243"/>
      <c r="AT274" s="238" t="s">
        <v>141</v>
      </c>
      <c r="AU274" s="238" t="s">
        <v>84</v>
      </c>
      <c r="AV274" s="236" t="s">
        <v>84</v>
      </c>
      <c r="AW274" s="236" t="s">
        <v>29</v>
      </c>
      <c r="AX274" s="236" t="s">
        <v>74</v>
      </c>
      <c r="AY274" s="238" t="s">
        <v>133</v>
      </c>
    </row>
    <row r="275" spans="2:51" s="228" customFormat="1" ht="11.25">
      <c r="B275" s="229"/>
      <c r="D275" s="230" t="s">
        <v>141</v>
      </c>
      <c r="E275" s="231" t="s">
        <v>1</v>
      </c>
      <c r="F275" s="232" t="s">
        <v>175</v>
      </c>
      <c r="H275" s="231" t="s">
        <v>1</v>
      </c>
      <c r="L275" s="229"/>
      <c r="M275" s="233"/>
      <c r="N275" s="234"/>
      <c r="O275" s="234"/>
      <c r="P275" s="234"/>
      <c r="Q275" s="234"/>
      <c r="R275" s="234"/>
      <c r="S275" s="234"/>
      <c r="T275" s="235"/>
      <c r="AT275" s="231" t="s">
        <v>141</v>
      </c>
      <c r="AU275" s="231" t="s">
        <v>84</v>
      </c>
      <c r="AV275" s="228" t="s">
        <v>82</v>
      </c>
      <c r="AW275" s="228" t="s">
        <v>29</v>
      </c>
      <c r="AX275" s="228" t="s">
        <v>74</v>
      </c>
      <c r="AY275" s="231" t="s">
        <v>133</v>
      </c>
    </row>
    <row r="276" spans="2:51" s="236" customFormat="1" ht="11.25">
      <c r="B276" s="237"/>
      <c r="D276" s="230" t="s">
        <v>141</v>
      </c>
      <c r="E276" s="238" t="s">
        <v>1</v>
      </c>
      <c r="F276" s="239" t="s">
        <v>215</v>
      </c>
      <c r="H276" s="240">
        <v>4.47</v>
      </c>
      <c r="L276" s="237"/>
      <c r="M276" s="241"/>
      <c r="N276" s="242"/>
      <c r="O276" s="242"/>
      <c r="P276" s="242"/>
      <c r="Q276" s="242"/>
      <c r="R276" s="242"/>
      <c r="S276" s="242"/>
      <c r="T276" s="243"/>
      <c r="AT276" s="238" t="s">
        <v>141</v>
      </c>
      <c r="AU276" s="238" t="s">
        <v>84</v>
      </c>
      <c r="AV276" s="236" t="s">
        <v>84</v>
      </c>
      <c r="AW276" s="236" t="s">
        <v>29</v>
      </c>
      <c r="AX276" s="236" t="s">
        <v>74</v>
      </c>
      <c r="AY276" s="238" t="s">
        <v>133</v>
      </c>
    </row>
    <row r="277" spans="2:51" s="244" customFormat="1" ht="11.25">
      <c r="B277" s="245"/>
      <c r="D277" s="230" t="s">
        <v>141</v>
      </c>
      <c r="E277" s="246" t="s">
        <v>1</v>
      </c>
      <c r="F277" s="247" t="s">
        <v>148</v>
      </c>
      <c r="H277" s="248">
        <v>131.982</v>
      </c>
      <c r="L277" s="245"/>
      <c r="M277" s="249"/>
      <c r="N277" s="250"/>
      <c r="O277" s="250"/>
      <c r="P277" s="250"/>
      <c r="Q277" s="250"/>
      <c r="R277" s="250"/>
      <c r="S277" s="250"/>
      <c r="T277" s="251"/>
      <c r="AT277" s="246" t="s">
        <v>141</v>
      </c>
      <c r="AU277" s="246" t="s">
        <v>84</v>
      </c>
      <c r="AV277" s="244" t="s">
        <v>149</v>
      </c>
      <c r="AW277" s="244" t="s">
        <v>29</v>
      </c>
      <c r="AX277" s="244" t="s">
        <v>74</v>
      </c>
      <c r="AY277" s="246" t="s">
        <v>133</v>
      </c>
    </row>
    <row r="278" spans="2:51" s="252" customFormat="1" ht="11.25">
      <c r="B278" s="253"/>
      <c r="D278" s="230" t="s">
        <v>141</v>
      </c>
      <c r="E278" s="254" t="s">
        <v>1</v>
      </c>
      <c r="F278" s="255" t="s">
        <v>156</v>
      </c>
      <c r="H278" s="256">
        <v>165.992</v>
      </c>
      <c r="L278" s="253"/>
      <c r="M278" s="257"/>
      <c r="N278" s="258"/>
      <c r="O278" s="258"/>
      <c r="P278" s="258"/>
      <c r="Q278" s="258"/>
      <c r="R278" s="258"/>
      <c r="S278" s="258"/>
      <c r="T278" s="259"/>
      <c r="AT278" s="254" t="s">
        <v>141</v>
      </c>
      <c r="AU278" s="254" t="s">
        <v>84</v>
      </c>
      <c r="AV278" s="252" t="s">
        <v>139</v>
      </c>
      <c r="AW278" s="252" t="s">
        <v>29</v>
      </c>
      <c r="AX278" s="252" t="s">
        <v>82</v>
      </c>
      <c r="AY278" s="254" t="s">
        <v>133</v>
      </c>
    </row>
    <row r="279" spans="1:65" s="129" customFormat="1" ht="21.75" customHeight="1">
      <c r="A279" s="126"/>
      <c r="B279" s="127"/>
      <c r="C279" s="215" t="s">
        <v>8</v>
      </c>
      <c r="D279" s="215" t="s">
        <v>135</v>
      </c>
      <c r="E279" s="216" t="s">
        <v>224</v>
      </c>
      <c r="F279" s="217" t="s">
        <v>225</v>
      </c>
      <c r="G279" s="218" t="s">
        <v>189</v>
      </c>
      <c r="H279" s="219">
        <v>88.05</v>
      </c>
      <c r="I279" s="274"/>
      <c r="J279" s="220">
        <f>ROUND(I279*H279,2)</f>
        <v>0</v>
      </c>
      <c r="K279" s="221"/>
      <c r="L279" s="127"/>
      <c r="M279" s="222" t="s">
        <v>1</v>
      </c>
      <c r="N279" s="223" t="s">
        <v>39</v>
      </c>
      <c r="O279" s="224">
        <v>0.345</v>
      </c>
      <c r="P279" s="224">
        <f>O279*H279</f>
        <v>30.377249999999997</v>
      </c>
      <c r="Q279" s="224">
        <v>0</v>
      </c>
      <c r="R279" s="224">
        <f>Q279*H279</f>
        <v>0</v>
      </c>
      <c r="S279" s="224">
        <v>0</v>
      </c>
      <c r="T279" s="225">
        <f>S279*H279</f>
        <v>0</v>
      </c>
      <c r="U279" s="126"/>
      <c r="V279" s="126"/>
      <c r="W279" s="126"/>
      <c r="X279" s="126"/>
      <c r="Y279" s="126"/>
      <c r="Z279" s="126"/>
      <c r="AA279" s="126"/>
      <c r="AB279" s="126"/>
      <c r="AC279" s="126"/>
      <c r="AD279" s="126"/>
      <c r="AE279" s="126"/>
      <c r="AR279" s="226" t="s">
        <v>139</v>
      </c>
      <c r="AT279" s="226" t="s">
        <v>135</v>
      </c>
      <c r="AU279" s="226" t="s">
        <v>84</v>
      </c>
      <c r="AY279" s="117" t="s">
        <v>133</v>
      </c>
      <c r="BE279" s="227">
        <f>IF(N279="základní",J279,0)</f>
        <v>0</v>
      </c>
      <c r="BF279" s="227">
        <f>IF(N279="snížená",J279,0)</f>
        <v>0</v>
      </c>
      <c r="BG279" s="227">
        <f>IF(N279="zákl. přenesená",J279,0)</f>
        <v>0</v>
      </c>
      <c r="BH279" s="227">
        <f>IF(N279="sníž. přenesená",J279,0)</f>
        <v>0</v>
      </c>
      <c r="BI279" s="227">
        <f>IF(N279="nulová",J279,0)</f>
        <v>0</v>
      </c>
      <c r="BJ279" s="117" t="s">
        <v>82</v>
      </c>
      <c r="BK279" s="227">
        <f>ROUND(I279*H279,2)</f>
        <v>0</v>
      </c>
      <c r="BL279" s="117" t="s">
        <v>139</v>
      </c>
      <c r="BM279" s="226" t="s">
        <v>226</v>
      </c>
    </row>
    <row r="280" spans="2:51" s="228" customFormat="1" ht="22.5">
      <c r="B280" s="229"/>
      <c r="D280" s="230" t="s">
        <v>141</v>
      </c>
      <c r="E280" s="231" t="s">
        <v>1</v>
      </c>
      <c r="F280" s="232" t="s">
        <v>142</v>
      </c>
      <c r="H280" s="231" t="s">
        <v>1</v>
      </c>
      <c r="L280" s="229"/>
      <c r="M280" s="233"/>
      <c r="N280" s="234"/>
      <c r="O280" s="234"/>
      <c r="P280" s="234"/>
      <c r="Q280" s="234"/>
      <c r="R280" s="234"/>
      <c r="S280" s="234"/>
      <c r="T280" s="235"/>
      <c r="AT280" s="231" t="s">
        <v>141</v>
      </c>
      <c r="AU280" s="231" t="s">
        <v>84</v>
      </c>
      <c r="AV280" s="228" t="s">
        <v>82</v>
      </c>
      <c r="AW280" s="228" t="s">
        <v>29</v>
      </c>
      <c r="AX280" s="228" t="s">
        <v>74</v>
      </c>
      <c r="AY280" s="231" t="s">
        <v>133</v>
      </c>
    </row>
    <row r="281" spans="2:51" s="228" customFormat="1" ht="11.25">
      <c r="B281" s="229"/>
      <c r="D281" s="230" t="s">
        <v>141</v>
      </c>
      <c r="E281" s="231" t="s">
        <v>1</v>
      </c>
      <c r="F281" s="232" t="s">
        <v>143</v>
      </c>
      <c r="H281" s="231" t="s">
        <v>1</v>
      </c>
      <c r="L281" s="229"/>
      <c r="M281" s="233"/>
      <c r="N281" s="234"/>
      <c r="O281" s="234"/>
      <c r="P281" s="234"/>
      <c r="Q281" s="234"/>
      <c r="R281" s="234"/>
      <c r="S281" s="234"/>
      <c r="T281" s="235"/>
      <c r="AT281" s="231" t="s">
        <v>141</v>
      </c>
      <c r="AU281" s="231" t="s">
        <v>84</v>
      </c>
      <c r="AV281" s="228" t="s">
        <v>82</v>
      </c>
      <c r="AW281" s="228" t="s">
        <v>29</v>
      </c>
      <c r="AX281" s="228" t="s">
        <v>74</v>
      </c>
      <c r="AY281" s="231" t="s">
        <v>133</v>
      </c>
    </row>
    <row r="282" spans="2:51" s="228" customFormat="1" ht="11.25">
      <c r="B282" s="229"/>
      <c r="D282" s="230" t="s">
        <v>141</v>
      </c>
      <c r="E282" s="231" t="s">
        <v>1</v>
      </c>
      <c r="F282" s="232" t="s">
        <v>144</v>
      </c>
      <c r="H282" s="231" t="s">
        <v>1</v>
      </c>
      <c r="L282" s="229"/>
      <c r="M282" s="233"/>
      <c r="N282" s="234"/>
      <c r="O282" s="234"/>
      <c r="P282" s="234"/>
      <c r="Q282" s="234"/>
      <c r="R282" s="234"/>
      <c r="S282" s="234"/>
      <c r="T282" s="235"/>
      <c r="AT282" s="231" t="s">
        <v>141</v>
      </c>
      <c r="AU282" s="231" t="s">
        <v>84</v>
      </c>
      <c r="AV282" s="228" t="s">
        <v>82</v>
      </c>
      <c r="AW282" s="228" t="s">
        <v>29</v>
      </c>
      <c r="AX282" s="228" t="s">
        <v>74</v>
      </c>
      <c r="AY282" s="231" t="s">
        <v>133</v>
      </c>
    </row>
    <row r="283" spans="2:51" s="228" customFormat="1" ht="11.25">
      <c r="B283" s="229"/>
      <c r="D283" s="230" t="s">
        <v>141</v>
      </c>
      <c r="E283" s="231" t="s">
        <v>1</v>
      </c>
      <c r="F283" s="232" t="s">
        <v>145</v>
      </c>
      <c r="H283" s="231" t="s">
        <v>1</v>
      </c>
      <c r="L283" s="229"/>
      <c r="M283" s="233"/>
      <c r="N283" s="234"/>
      <c r="O283" s="234"/>
      <c r="P283" s="234"/>
      <c r="Q283" s="234"/>
      <c r="R283" s="234"/>
      <c r="S283" s="234"/>
      <c r="T283" s="235"/>
      <c r="AT283" s="231" t="s">
        <v>141</v>
      </c>
      <c r="AU283" s="231" t="s">
        <v>84</v>
      </c>
      <c r="AV283" s="228" t="s">
        <v>82</v>
      </c>
      <c r="AW283" s="228" t="s">
        <v>29</v>
      </c>
      <c r="AX283" s="228" t="s">
        <v>74</v>
      </c>
      <c r="AY283" s="231" t="s">
        <v>133</v>
      </c>
    </row>
    <row r="284" spans="2:51" s="228" customFormat="1" ht="11.25">
      <c r="B284" s="229"/>
      <c r="D284" s="230" t="s">
        <v>141</v>
      </c>
      <c r="E284" s="231" t="s">
        <v>1</v>
      </c>
      <c r="F284" s="232" t="s">
        <v>146</v>
      </c>
      <c r="H284" s="231" t="s">
        <v>1</v>
      </c>
      <c r="L284" s="229"/>
      <c r="M284" s="233"/>
      <c r="N284" s="234"/>
      <c r="O284" s="234"/>
      <c r="P284" s="234"/>
      <c r="Q284" s="234"/>
      <c r="R284" s="234"/>
      <c r="S284" s="234"/>
      <c r="T284" s="235"/>
      <c r="AT284" s="231" t="s">
        <v>141</v>
      </c>
      <c r="AU284" s="231" t="s">
        <v>84</v>
      </c>
      <c r="AV284" s="228" t="s">
        <v>82</v>
      </c>
      <c r="AW284" s="228" t="s">
        <v>29</v>
      </c>
      <c r="AX284" s="228" t="s">
        <v>74</v>
      </c>
      <c r="AY284" s="231" t="s">
        <v>133</v>
      </c>
    </row>
    <row r="285" spans="2:51" s="236" customFormat="1" ht="11.25">
      <c r="B285" s="237"/>
      <c r="D285" s="230" t="s">
        <v>141</v>
      </c>
      <c r="E285" s="238" t="s">
        <v>1</v>
      </c>
      <c r="F285" s="239" t="s">
        <v>195</v>
      </c>
      <c r="H285" s="240">
        <v>18.706</v>
      </c>
      <c r="L285" s="237"/>
      <c r="M285" s="241"/>
      <c r="N285" s="242"/>
      <c r="O285" s="242"/>
      <c r="P285" s="242"/>
      <c r="Q285" s="242"/>
      <c r="R285" s="242"/>
      <c r="S285" s="242"/>
      <c r="T285" s="243"/>
      <c r="AT285" s="238" t="s">
        <v>141</v>
      </c>
      <c r="AU285" s="238" t="s">
        <v>84</v>
      </c>
      <c r="AV285" s="236" t="s">
        <v>84</v>
      </c>
      <c r="AW285" s="236" t="s">
        <v>29</v>
      </c>
      <c r="AX285" s="236" t="s">
        <v>74</v>
      </c>
      <c r="AY285" s="238" t="s">
        <v>133</v>
      </c>
    </row>
    <row r="286" spans="2:51" s="244" customFormat="1" ht="11.25">
      <c r="B286" s="245"/>
      <c r="D286" s="230" t="s">
        <v>141</v>
      </c>
      <c r="E286" s="246" t="s">
        <v>1</v>
      </c>
      <c r="F286" s="247" t="s">
        <v>148</v>
      </c>
      <c r="H286" s="248">
        <v>18.706</v>
      </c>
      <c r="L286" s="245"/>
      <c r="M286" s="249"/>
      <c r="N286" s="250"/>
      <c r="O286" s="250"/>
      <c r="P286" s="250"/>
      <c r="Q286" s="250"/>
      <c r="R286" s="250"/>
      <c r="S286" s="250"/>
      <c r="T286" s="251"/>
      <c r="AT286" s="246" t="s">
        <v>141</v>
      </c>
      <c r="AU286" s="246" t="s">
        <v>84</v>
      </c>
      <c r="AV286" s="244" t="s">
        <v>149</v>
      </c>
      <c r="AW286" s="244" t="s">
        <v>29</v>
      </c>
      <c r="AX286" s="244" t="s">
        <v>74</v>
      </c>
      <c r="AY286" s="246" t="s">
        <v>133</v>
      </c>
    </row>
    <row r="287" spans="2:51" s="228" customFormat="1" ht="11.25">
      <c r="B287" s="229"/>
      <c r="D287" s="230" t="s">
        <v>141</v>
      </c>
      <c r="E287" s="231" t="s">
        <v>1</v>
      </c>
      <c r="F287" s="232" t="s">
        <v>150</v>
      </c>
      <c r="H287" s="231" t="s">
        <v>1</v>
      </c>
      <c r="L287" s="229"/>
      <c r="M287" s="233"/>
      <c r="N287" s="234"/>
      <c r="O287" s="234"/>
      <c r="P287" s="234"/>
      <c r="Q287" s="234"/>
      <c r="R287" s="234"/>
      <c r="S287" s="234"/>
      <c r="T287" s="235"/>
      <c r="AT287" s="231" t="s">
        <v>141</v>
      </c>
      <c r="AU287" s="231" t="s">
        <v>84</v>
      </c>
      <c r="AV287" s="228" t="s">
        <v>82</v>
      </c>
      <c r="AW287" s="228" t="s">
        <v>29</v>
      </c>
      <c r="AX287" s="228" t="s">
        <v>74</v>
      </c>
      <c r="AY287" s="231" t="s">
        <v>133</v>
      </c>
    </row>
    <row r="288" spans="2:51" s="228" customFormat="1" ht="11.25">
      <c r="B288" s="229"/>
      <c r="D288" s="230" t="s">
        <v>141</v>
      </c>
      <c r="E288" s="231" t="s">
        <v>1</v>
      </c>
      <c r="F288" s="232" t="s">
        <v>151</v>
      </c>
      <c r="H288" s="231" t="s">
        <v>1</v>
      </c>
      <c r="L288" s="229"/>
      <c r="M288" s="233"/>
      <c r="N288" s="234"/>
      <c r="O288" s="234"/>
      <c r="P288" s="234"/>
      <c r="Q288" s="234"/>
      <c r="R288" s="234"/>
      <c r="S288" s="234"/>
      <c r="T288" s="235"/>
      <c r="AT288" s="231" t="s">
        <v>141</v>
      </c>
      <c r="AU288" s="231" t="s">
        <v>84</v>
      </c>
      <c r="AV288" s="228" t="s">
        <v>82</v>
      </c>
      <c r="AW288" s="228" t="s">
        <v>29</v>
      </c>
      <c r="AX288" s="228" t="s">
        <v>74</v>
      </c>
      <c r="AY288" s="231" t="s">
        <v>133</v>
      </c>
    </row>
    <row r="289" spans="2:51" s="228" customFormat="1" ht="11.25">
      <c r="B289" s="229"/>
      <c r="D289" s="230" t="s">
        <v>141</v>
      </c>
      <c r="E289" s="231" t="s">
        <v>1</v>
      </c>
      <c r="F289" s="232" t="s">
        <v>145</v>
      </c>
      <c r="H289" s="231" t="s">
        <v>1</v>
      </c>
      <c r="L289" s="229"/>
      <c r="M289" s="233"/>
      <c r="N289" s="234"/>
      <c r="O289" s="234"/>
      <c r="P289" s="234"/>
      <c r="Q289" s="234"/>
      <c r="R289" s="234"/>
      <c r="S289" s="234"/>
      <c r="T289" s="235"/>
      <c r="AT289" s="231" t="s">
        <v>141</v>
      </c>
      <c r="AU289" s="231" t="s">
        <v>84</v>
      </c>
      <c r="AV289" s="228" t="s">
        <v>82</v>
      </c>
      <c r="AW289" s="228" t="s">
        <v>29</v>
      </c>
      <c r="AX289" s="228" t="s">
        <v>74</v>
      </c>
      <c r="AY289" s="231" t="s">
        <v>133</v>
      </c>
    </row>
    <row r="290" spans="2:51" s="228" customFormat="1" ht="11.25">
      <c r="B290" s="229"/>
      <c r="D290" s="230" t="s">
        <v>141</v>
      </c>
      <c r="E290" s="231" t="s">
        <v>1</v>
      </c>
      <c r="F290" s="232" t="s">
        <v>152</v>
      </c>
      <c r="H290" s="231" t="s">
        <v>1</v>
      </c>
      <c r="L290" s="229"/>
      <c r="M290" s="233"/>
      <c r="N290" s="234"/>
      <c r="O290" s="234"/>
      <c r="P290" s="234"/>
      <c r="Q290" s="234"/>
      <c r="R290" s="234"/>
      <c r="S290" s="234"/>
      <c r="T290" s="235"/>
      <c r="AT290" s="231" t="s">
        <v>141</v>
      </c>
      <c r="AU290" s="231" t="s">
        <v>84</v>
      </c>
      <c r="AV290" s="228" t="s">
        <v>82</v>
      </c>
      <c r="AW290" s="228" t="s">
        <v>29</v>
      </c>
      <c r="AX290" s="228" t="s">
        <v>74</v>
      </c>
      <c r="AY290" s="231" t="s">
        <v>133</v>
      </c>
    </row>
    <row r="291" spans="2:51" s="236" customFormat="1" ht="11.25">
      <c r="B291" s="237"/>
      <c r="D291" s="230" t="s">
        <v>141</v>
      </c>
      <c r="E291" s="238" t="s">
        <v>1</v>
      </c>
      <c r="F291" s="239" t="s">
        <v>196</v>
      </c>
      <c r="H291" s="240">
        <v>63.756</v>
      </c>
      <c r="L291" s="237"/>
      <c r="M291" s="241"/>
      <c r="N291" s="242"/>
      <c r="O291" s="242"/>
      <c r="P291" s="242"/>
      <c r="Q291" s="242"/>
      <c r="R291" s="242"/>
      <c r="S291" s="242"/>
      <c r="T291" s="243"/>
      <c r="AT291" s="238" t="s">
        <v>141</v>
      </c>
      <c r="AU291" s="238" t="s">
        <v>84</v>
      </c>
      <c r="AV291" s="236" t="s">
        <v>84</v>
      </c>
      <c r="AW291" s="236" t="s">
        <v>29</v>
      </c>
      <c r="AX291" s="236" t="s">
        <v>74</v>
      </c>
      <c r="AY291" s="238" t="s">
        <v>133</v>
      </c>
    </row>
    <row r="292" spans="2:51" s="228" customFormat="1" ht="11.25">
      <c r="B292" s="229"/>
      <c r="D292" s="230" t="s">
        <v>141</v>
      </c>
      <c r="E292" s="231" t="s">
        <v>1</v>
      </c>
      <c r="F292" s="232" t="s">
        <v>175</v>
      </c>
      <c r="H292" s="231" t="s">
        <v>1</v>
      </c>
      <c r="L292" s="229"/>
      <c r="M292" s="233"/>
      <c r="N292" s="234"/>
      <c r="O292" s="234"/>
      <c r="P292" s="234"/>
      <c r="Q292" s="234"/>
      <c r="R292" s="234"/>
      <c r="S292" s="234"/>
      <c r="T292" s="235"/>
      <c r="AT292" s="231" t="s">
        <v>141</v>
      </c>
      <c r="AU292" s="231" t="s">
        <v>84</v>
      </c>
      <c r="AV292" s="228" t="s">
        <v>82</v>
      </c>
      <c r="AW292" s="228" t="s">
        <v>29</v>
      </c>
      <c r="AX292" s="228" t="s">
        <v>74</v>
      </c>
      <c r="AY292" s="231" t="s">
        <v>133</v>
      </c>
    </row>
    <row r="293" spans="2:51" s="236" customFormat="1" ht="11.25">
      <c r="B293" s="237"/>
      <c r="D293" s="230" t="s">
        <v>141</v>
      </c>
      <c r="E293" s="238" t="s">
        <v>1</v>
      </c>
      <c r="F293" s="239" t="s">
        <v>197</v>
      </c>
      <c r="H293" s="240">
        <v>5.588</v>
      </c>
      <c r="L293" s="237"/>
      <c r="M293" s="241"/>
      <c r="N293" s="242"/>
      <c r="O293" s="242"/>
      <c r="P293" s="242"/>
      <c r="Q293" s="242"/>
      <c r="R293" s="242"/>
      <c r="S293" s="242"/>
      <c r="T293" s="243"/>
      <c r="AT293" s="238" t="s">
        <v>141</v>
      </c>
      <c r="AU293" s="238" t="s">
        <v>84</v>
      </c>
      <c r="AV293" s="236" t="s">
        <v>84</v>
      </c>
      <c r="AW293" s="236" t="s">
        <v>29</v>
      </c>
      <c r="AX293" s="236" t="s">
        <v>74</v>
      </c>
      <c r="AY293" s="238" t="s">
        <v>133</v>
      </c>
    </row>
    <row r="294" spans="2:51" s="244" customFormat="1" ht="11.25">
      <c r="B294" s="245"/>
      <c r="D294" s="230" t="s">
        <v>141</v>
      </c>
      <c r="E294" s="246" t="s">
        <v>1</v>
      </c>
      <c r="F294" s="247" t="s">
        <v>148</v>
      </c>
      <c r="H294" s="248">
        <v>69.344</v>
      </c>
      <c r="L294" s="245"/>
      <c r="M294" s="249"/>
      <c r="N294" s="250"/>
      <c r="O294" s="250"/>
      <c r="P294" s="250"/>
      <c r="Q294" s="250"/>
      <c r="R294" s="250"/>
      <c r="S294" s="250"/>
      <c r="T294" s="251"/>
      <c r="AT294" s="246" t="s">
        <v>141</v>
      </c>
      <c r="AU294" s="246" t="s">
        <v>84</v>
      </c>
      <c r="AV294" s="244" t="s">
        <v>149</v>
      </c>
      <c r="AW294" s="244" t="s">
        <v>29</v>
      </c>
      <c r="AX294" s="244" t="s">
        <v>74</v>
      </c>
      <c r="AY294" s="246" t="s">
        <v>133</v>
      </c>
    </row>
    <row r="295" spans="2:51" s="252" customFormat="1" ht="11.25">
      <c r="B295" s="253"/>
      <c r="D295" s="230" t="s">
        <v>141</v>
      </c>
      <c r="E295" s="254" t="s">
        <v>1</v>
      </c>
      <c r="F295" s="255" t="s">
        <v>156</v>
      </c>
      <c r="H295" s="256">
        <v>88.05</v>
      </c>
      <c r="L295" s="253"/>
      <c r="M295" s="257"/>
      <c r="N295" s="258"/>
      <c r="O295" s="258"/>
      <c r="P295" s="258"/>
      <c r="Q295" s="258"/>
      <c r="R295" s="258"/>
      <c r="S295" s="258"/>
      <c r="T295" s="259"/>
      <c r="AT295" s="254" t="s">
        <v>141</v>
      </c>
      <c r="AU295" s="254" t="s">
        <v>84</v>
      </c>
      <c r="AV295" s="252" t="s">
        <v>139</v>
      </c>
      <c r="AW295" s="252" t="s">
        <v>29</v>
      </c>
      <c r="AX295" s="252" t="s">
        <v>82</v>
      </c>
      <c r="AY295" s="254" t="s">
        <v>133</v>
      </c>
    </row>
    <row r="296" spans="1:65" s="129" customFormat="1" ht="21.75" customHeight="1">
      <c r="A296" s="126"/>
      <c r="B296" s="127"/>
      <c r="C296" s="215" t="s">
        <v>227</v>
      </c>
      <c r="D296" s="215" t="s">
        <v>135</v>
      </c>
      <c r="E296" s="216" t="s">
        <v>228</v>
      </c>
      <c r="F296" s="217" t="s">
        <v>229</v>
      </c>
      <c r="G296" s="218" t="s">
        <v>189</v>
      </c>
      <c r="H296" s="219">
        <v>4.05</v>
      </c>
      <c r="I296" s="274"/>
      <c r="J296" s="220">
        <f>ROUND(I296*H296,2)</f>
        <v>0</v>
      </c>
      <c r="K296" s="221"/>
      <c r="L296" s="127"/>
      <c r="M296" s="222" t="s">
        <v>1</v>
      </c>
      <c r="N296" s="223" t="s">
        <v>39</v>
      </c>
      <c r="O296" s="224">
        <v>1.014</v>
      </c>
      <c r="P296" s="224">
        <f>O296*H296</f>
        <v>4.1067</v>
      </c>
      <c r="Q296" s="224">
        <v>0</v>
      </c>
      <c r="R296" s="224">
        <f>Q296*H296</f>
        <v>0</v>
      </c>
      <c r="S296" s="224">
        <v>0</v>
      </c>
      <c r="T296" s="225">
        <f>S296*H296</f>
        <v>0</v>
      </c>
      <c r="U296" s="126"/>
      <c r="V296" s="126"/>
      <c r="W296" s="126"/>
      <c r="X296" s="126"/>
      <c r="Y296" s="126"/>
      <c r="Z296" s="126"/>
      <c r="AA296" s="126"/>
      <c r="AB296" s="126"/>
      <c r="AC296" s="126"/>
      <c r="AD296" s="126"/>
      <c r="AE296" s="126"/>
      <c r="AR296" s="226" t="s">
        <v>139</v>
      </c>
      <c r="AT296" s="226" t="s">
        <v>135</v>
      </c>
      <c r="AU296" s="226" t="s">
        <v>84</v>
      </c>
      <c r="AY296" s="117" t="s">
        <v>133</v>
      </c>
      <c r="BE296" s="227">
        <f>IF(N296="základní",J296,0)</f>
        <v>0</v>
      </c>
      <c r="BF296" s="227">
        <f>IF(N296="snížená",J296,0)</f>
        <v>0</v>
      </c>
      <c r="BG296" s="227">
        <f>IF(N296="zákl. přenesená",J296,0)</f>
        <v>0</v>
      </c>
      <c r="BH296" s="227">
        <f>IF(N296="sníž. přenesená",J296,0)</f>
        <v>0</v>
      </c>
      <c r="BI296" s="227">
        <f>IF(N296="nulová",J296,0)</f>
        <v>0</v>
      </c>
      <c r="BJ296" s="117" t="s">
        <v>82</v>
      </c>
      <c r="BK296" s="227">
        <f>ROUND(I296*H296,2)</f>
        <v>0</v>
      </c>
      <c r="BL296" s="117" t="s">
        <v>139</v>
      </c>
      <c r="BM296" s="226" t="s">
        <v>230</v>
      </c>
    </row>
    <row r="297" spans="1:65" s="129" customFormat="1" ht="21.75" customHeight="1">
      <c r="A297" s="126"/>
      <c r="B297" s="127"/>
      <c r="C297" s="215" t="s">
        <v>231</v>
      </c>
      <c r="D297" s="215" t="s">
        <v>135</v>
      </c>
      <c r="E297" s="216" t="s">
        <v>232</v>
      </c>
      <c r="F297" s="217" t="s">
        <v>233</v>
      </c>
      <c r="G297" s="218" t="s">
        <v>189</v>
      </c>
      <c r="H297" s="219">
        <v>88.05</v>
      </c>
      <c r="I297" s="274"/>
      <c r="J297" s="220">
        <f>ROUND(I297*H297,2)</f>
        <v>0</v>
      </c>
      <c r="K297" s="221"/>
      <c r="L297" s="127"/>
      <c r="M297" s="222" t="s">
        <v>1</v>
      </c>
      <c r="N297" s="223" t="s">
        <v>39</v>
      </c>
      <c r="O297" s="224">
        <v>0.074</v>
      </c>
      <c r="P297" s="224">
        <f>O297*H297</f>
        <v>6.5157</v>
      </c>
      <c r="Q297" s="224">
        <v>0</v>
      </c>
      <c r="R297" s="224">
        <f>Q297*H297</f>
        <v>0</v>
      </c>
      <c r="S297" s="224">
        <v>0</v>
      </c>
      <c r="T297" s="225">
        <f>S297*H297</f>
        <v>0</v>
      </c>
      <c r="U297" s="126"/>
      <c r="V297" s="126"/>
      <c r="W297" s="126"/>
      <c r="X297" s="126"/>
      <c r="Y297" s="126"/>
      <c r="Z297" s="126"/>
      <c r="AA297" s="126"/>
      <c r="AB297" s="126"/>
      <c r="AC297" s="126"/>
      <c r="AD297" s="126"/>
      <c r="AE297" s="126"/>
      <c r="AR297" s="226" t="s">
        <v>139</v>
      </c>
      <c r="AT297" s="226" t="s">
        <v>135</v>
      </c>
      <c r="AU297" s="226" t="s">
        <v>84</v>
      </c>
      <c r="AY297" s="117" t="s">
        <v>133</v>
      </c>
      <c r="BE297" s="227">
        <f>IF(N297="základní",J297,0)</f>
        <v>0</v>
      </c>
      <c r="BF297" s="227">
        <f>IF(N297="snížená",J297,0)</f>
        <v>0</v>
      </c>
      <c r="BG297" s="227">
        <f>IF(N297="zákl. přenesená",J297,0)</f>
        <v>0</v>
      </c>
      <c r="BH297" s="227">
        <f>IF(N297="sníž. přenesená",J297,0)</f>
        <v>0</v>
      </c>
      <c r="BI297" s="227">
        <f>IF(N297="nulová",J297,0)</f>
        <v>0</v>
      </c>
      <c r="BJ297" s="117" t="s">
        <v>82</v>
      </c>
      <c r="BK297" s="227">
        <f>ROUND(I297*H297,2)</f>
        <v>0</v>
      </c>
      <c r="BL297" s="117" t="s">
        <v>139</v>
      </c>
      <c r="BM297" s="226" t="s">
        <v>234</v>
      </c>
    </row>
    <row r="298" spans="2:51" s="228" customFormat="1" ht="22.5">
      <c r="B298" s="229"/>
      <c r="D298" s="230" t="s">
        <v>141</v>
      </c>
      <c r="E298" s="231" t="s">
        <v>1</v>
      </c>
      <c r="F298" s="232" t="s">
        <v>142</v>
      </c>
      <c r="H298" s="231" t="s">
        <v>1</v>
      </c>
      <c r="L298" s="229"/>
      <c r="M298" s="233"/>
      <c r="N298" s="234"/>
      <c r="O298" s="234"/>
      <c r="P298" s="234"/>
      <c r="Q298" s="234"/>
      <c r="R298" s="234"/>
      <c r="S298" s="234"/>
      <c r="T298" s="235"/>
      <c r="AT298" s="231" t="s">
        <v>141</v>
      </c>
      <c r="AU298" s="231" t="s">
        <v>84</v>
      </c>
      <c r="AV298" s="228" t="s">
        <v>82</v>
      </c>
      <c r="AW298" s="228" t="s">
        <v>29</v>
      </c>
      <c r="AX298" s="228" t="s">
        <v>74</v>
      </c>
      <c r="AY298" s="231" t="s">
        <v>133</v>
      </c>
    </row>
    <row r="299" spans="2:51" s="228" customFormat="1" ht="11.25">
      <c r="B299" s="229"/>
      <c r="D299" s="230" t="s">
        <v>141</v>
      </c>
      <c r="E299" s="231" t="s">
        <v>1</v>
      </c>
      <c r="F299" s="232" t="s">
        <v>235</v>
      </c>
      <c r="H299" s="231" t="s">
        <v>1</v>
      </c>
      <c r="L299" s="229"/>
      <c r="M299" s="233"/>
      <c r="N299" s="234"/>
      <c r="O299" s="234"/>
      <c r="P299" s="234"/>
      <c r="Q299" s="234"/>
      <c r="R299" s="234"/>
      <c r="S299" s="234"/>
      <c r="T299" s="235"/>
      <c r="AT299" s="231" t="s">
        <v>141</v>
      </c>
      <c r="AU299" s="231" t="s">
        <v>84</v>
      </c>
      <c r="AV299" s="228" t="s">
        <v>82</v>
      </c>
      <c r="AW299" s="228" t="s">
        <v>29</v>
      </c>
      <c r="AX299" s="228" t="s">
        <v>74</v>
      </c>
      <c r="AY299" s="231" t="s">
        <v>133</v>
      </c>
    </row>
    <row r="300" spans="2:51" s="228" customFormat="1" ht="11.25">
      <c r="B300" s="229"/>
      <c r="D300" s="230" t="s">
        <v>141</v>
      </c>
      <c r="E300" s="231" t="s">
        <v>1</v>
      </c>
      <c r="F300" s="232" t="s">
        <v>143</v>
      </c>
      <c r="H300" s="231" t="s">
        <v>1</v>
      </c>
      <c r="L300" s="229"/>
      <c r="M300" s="233"/>
      <c r="N300" s="234"/>
      <c r="O300" s="234"/>
      <c r="P300" s="234"/>
      <c r="Q300" s="234"/>
      <c r="R300" s="234"/>
      <c r="S300" s="234"/>
      <c r="T300" s="235"/>
      <c r="AT300" s="231" t="s">
        <v>141</v>
      </c>
      <c r="AU300" s="231" t="s">
        <v>84</v>
      </c>
      <c r="AV300" s="228" t="s">
        <v>82</v>
      </c>
      <c r="AW300" s="228" t="s">
        <v>29</v>
      </c>
      <c r="AX300" s="228" t="s">
        <v>74</v>
      </c>
      <c r="AY300" s="231" t="s">
        <v>133</v>
      </c>
    </row>
    <row r="301" spans="2:51" s="228" customFormat="1" ht="11.25">
      <c r="B301" s="229"/>
      <c r="D301" s="230" t="s">
        <v>141</v>
      </c>
      <c r="E301" s="231" t="s">
        <v>1</v>
      </c>
      <c r="F301" s="232" t="s">
        <v>144</v>
      </c>
      <c r="H301" s="231" t="s">
        <v>1</v>
      </c>
      <c r="L301" s="229"/>
      <c r="M301" s="233"/>
      <c r="N301" s="234"/>
      <c r="O301" s="234"/>
      <c r="P301" s="234"/>
      <c r="Q301" s="234"/>
      <c r="R301" s="234"/>
      <c r="S301" s="234"/>
      <c r="T301" s="235"/>
      <c r="AT301" s="231" t="s">
        <v>141</v>
      </c>
      <c r="AU301" s="231" t="s">
        <v>84</v>
      </c>
      <c r="AV301" s="228" t="s">
        <v>82</v>
      </c>
      <c r="AW301" s="228" t="s">
        <v>29</v>
      </c>
      <c r="AX301" s="228" t="s">
        <v>74</v>
      </c>
      <c r="AY301" s="231" t="s">
        <v>133</v>
      </c>
    </row>
    <row r="302" spans="2:51" s="228" customFormat="1" ht="11.25">
      <c r="B302" s="229"/>
      <c r="D302" s="230" t="s">
        <v>141</v>
      </c>
      <c r="E302" s="231" t="s">
        <v>1</v>
      </c>
      <c r="F302" s="232" t="s">
        <v>145</v>
      </c>
      <c r="H302" s="231" t="s">
        <v>1</v>
      </c>
      <c r="L302" s="229"/>
      <c r="M302" s="233"/>
      <c r="N302" s="234"/>
      <c r="O302" s="234"/>
      <c r="P302" s="234"/>
      <c r="Q302" s="234"/>
      <c r="R302" s="234"/>
      <c r="S302" s="234"/>
      <c r="T302" s="235"/>
      <c r="AT302" s="231" t="s">
        <v>141</v>
      </c>
      <c r="AU302" s="231" t="s">
        <v>84</v>
      </c>
      <c r="AV302" s="228" t="s">
        <v>82</v>
      </c>
      <c r="AW302" s="228" t="s">
        <v>29</v>
      </c>
      <c r="AX302" s="228" t="s">
        <v>74</v>
      </c>
      <c r="AY302" s="231" t="s">
        <v>133</v>
      </c>
    </row>
    <row r="303" spans="2:51" s="228" customFormat="1" ht="11.25">
      <c r="B303" s="229"/>
      <c r="D303" s="230" t="s">
        <v>141</v>
      </c>
      <c r="E303" s="231" t="s">
        <v>1</v>
      </c>
      <c r="F303" s="232" t="s">
        <v>146</v>
      </c>
      <c r="H303" s="231" t="s">
        <v>1</v>
      </c>
      <c r="L303" s="229"/>
      <c r="M303" s="233"/>
      <c r="N303" s="234"/>
      <c r="O303" s="234"/>
      <c r="P303" s="234"/>
      <c r="Q303" s="234"/>
      <c r="R303" s="234"/>
      <c r="S303" s="234"/>
      <c r="T303" s="235"/>
      <c r="AT303" s="231" t="s">
        <v>141</v>
      </c>
      <c r="AU303" s="231" t="s">
        <v>84</v>
      </c>
      <c r="AV303" s="228" t="s">
        <v>82</v>
      </c>
      <c r="AW303" s="228" t="s">
        <v>29</v>
      </c>
      <c r="AX303" s="228" t="s">
        <v>74</v>
      </c>
      <c r="AY303" s="231" t="s">
        <v>133</v>
      </c>
    </row>
    <row r="304" spans="2:51" s="236" customFormat="1" ht="11.25">
      <c r="B304" s="237"/>
      <c r="D304" s="230" t="s">
        <v>141</v>
      </c>
      <c r="E304" s="238" t="s">
        <v>1</v>
      </c>
      <c r="F304" s="239" t="s">
        <v>195</v>
      </c>
      <c r="H304" s="240">
        <v>18.706</v>
      </c>
      <c r="L304" s="237"/>
      <c r="M304" s="241"/>
      <c r="N304" s="242"/>
      <c r="O304" s="242"/>
      <c r="P304" s="242"/>
      <c r="Q304" s="242"/>
      <c r="R304" s="242"/>
      <c r="S304" s="242"/>
      <c r="T304" s="243"/>
      <c r="AT304" s="238" t="s">
        <v>141</v>
      </c>
      <c r="AU304" s="238" t="s">
        <v>84</v>
      </c>
      <c r="AV304" s="236" t="s">
        <v>84</v>
      </c>
      <c r="AW304" s="236" t="s">
        <v>29</v>
      </c>
      <c r="AX304" s="236" t="s">
        <v>74</v>
      </c>
      <c r="AY304" s="238" t="s">
        <v>133</v>
      </c>
    </row>
    <row r="305" spans="2:51" s="244" customFormat="1" ht="11.25">
      <c r="B305" s="245"/>
      <c r="D305" s="230" t="s">
        <v>141</v>
      </c>
      <c r="E305" s="246" t="s">
        <v>1</v>
      </c>
      <c r="F305" s="247" t="s">
        <v>148</v>
      </c>
      <c r="H305" s="248">
        <v>18.706</v>
      </c>
      <c r="L305" s="245"/>
      <c r="M305" s="249"/>
      <c r="N305" s="250"/>
      <c r="O305" s="250"/>
      <c r="P305" s="250"/>
      <c r="Q305" s="250"/>
      <c r="R305" s="250"/>
      <c r="S305" s="250"/>
      <c r="T305" s="251"/>
      <c r="AT305" s="246" t="s">
        <v>141</v>
      </c>
      <c r="AU305" s="246" t="s">
        <v>84</v>
      </c>
      <c r="AV305" s="244" t="s">
        <v>149</v>
      </c>
      <c r="AW305" s="244" t="s">
        <v>29</v>
      </c>
      <c r="AX305" s="244" t="s">
        <v>74</v>
      </c>
      <c r="AY305" s="246" t="s">
        <v>133</v>
      </c>
    </row>
    <row r="306" spans="2:51" s="228" customFormat="1" ht="11.25">
      <c r="B306" s="229"/>
      <c r="D306" s="230" t="s">
        <v>141</v>
      </c>
      <c r="E306" s="231" t="s">
        <v>1</v>
      </c>
      <c r="F306" s="232" t="s">
        <v>150</v>
      </c>
      <c r="H306" s="231" t="s">
        <v>1</v>
      </c>
      <c r="L306" s="229"/>
      <c r="M306" s="233"/>
      <c r="N306" s="234"/>
      <c r="O306" s="234"/>
      <c r="P306" s="234"/>
      <c r="Q306" s="234"/>
      <c r="R306" s="234"/>
      <c r="S306" s="234"/>
      <c r="T306" s="235"/>
      <c r="AT306" s="231" t="s">
        <v>141</v>
      </c>
      <c r="AU306" s="231" t="s">
        <v>84</v>
      </c>
      <c r="AV306" s="228" t="s">
        <v>82</v>
      </c>
      <c r="AW306" s="228" t="s">
        <v>29</v>
      </c>
      <c r="AX306" s="228" t="s">
        <v>74</v>
      </c>
      <c r="AY306" s="231" t="s">
        <v>133</v>
      </c>
    </row>
    <row r="307" spans="2:51" s="228" customFormat="1" ht="11.25">
      <c r="B307" s="229"/>
      <c r="D307" s="230" t="s">
        <v>141</v>
      </c>
      <c r="E307" s="231" t="s">
        <v>1</v>
      </c>
      <c r="F307" s="232" t="s">
        <v>151</v>
      </c>
      <c r="H307" s="231" t="s">
        <v>1</v>
      </c>
      <c r="L307" s="229"/>
      <c r="M307" s="233"/>
      <c r="N307" s="234"/>
      <c r="O307" s="234"/>
      <c r="P307" s="234"/>
      <c r="Q307" s="234"/>
      <c r="R307" s="234"/>
      <c r="S307" s="234"/>
      <c r="T307" s="235"/>
      <c r="AT307" s="231" t="s">
        <v>141</v>
      </c>
      <c r="AU307" s="231" t="s">
        <v>84</v>
      </c>
      <c r="AV307" s="228" t="s">
        <v>82</v>
      </c>
      <c r="AW307" s="228" t="s">
        <v>29</v>
      </c>
      <c r="AX307" s="228" t="s">
        <v>74</v>
      </c>
      <c r="AY307" s="231" t="s">
        <v>133</v>
      </c>
    </row>
    <row r="308" spans="2:51" s="228" customFormat="1" ht="11.25">
      <c r="B308" s="229"/>
      <c r="D308" s="230" t="s">
        <v>141</v>
      </c>
      <c r="E308" s="231" t="s">
        <v>1</v>
      </c>
      <c r="F308" s="232" t="s">
        <v>145</v>
      </c>
      <c r="H308" s="231" t="s">
        <v>1</v>
      </c>
      <c r="L308" s="229"/>
      <c r="M308" s="233"/>
      <c r="N308" s="234"/>
      <c r="O308" s="234"/>
      <c r="P308" s="234"/>
      <c r="Q308" s="234"/>
      <c r="R308" s="234"/>
      <c r="S308" s="234"/>
      <c r="T308" s="235"/>
      <c r="AT308" s="231" t="s">
        <v>141</v>
      </c>
      <c r="AU308" s="231" t="s">
        <v>84</v>
      </c>
      <c r="AV308" s="228" t="s">
        <v>82</v>
      </c>
      <c r="AW308" s="228" t="s">
        <v>29</v>
      </c>
      <c r="AX308" s="228" t="s">
        <v>74</v>
      </c>
      <c r="AY308" s="231" t="s">
        <v>133</v>
      </c>
    </row>
    <row r="309" spans="2:51" s="228" customFormat="1" ht="11.25">
      <c r="B309" s="229"/>
      <c r="D309" s="230" t="s">
        <v>141</v>
      </c>
      <c r="E309" s="231" t="s">
        <v>1</v>
      </c>
      <c r="F309" s="232" t="s">
        <v>152</v>
      </c>
      <c r="H309" s="231" t="s">
        <v>1</v>
      </c>
      <c r="L309" s="229"/>
      <c r="M309" s="233"/>
      <c r="N309" s="234"/>
      <c r="O309" s="234"/>
      <c r="P309" s="234"/>
      <c r="Q309" s="234"/>
      <c r="R309" s="234"/>
      <c r="S309" s="234"/>
      <c r="T309" s="235"/>
      <c r="AT309" s="231" t="s">
        <v>141</v>
      </c>
      <c r="AU309" s="231" t="s">
        <v>84</v>
      </c>
      <c r="AV309" s="228" t="s">
        <v>82</v>
      </c>
      <c r="AW309" s="228" t="s">
        <v>29</v>
      </c>
      <c r="AX309" s="228" t="s">
        <v>74</v>
      </c>
      <c r="AY309" s="231" t="s">
        <v>133</v>
      </c>
    </row>
    <row r="310" spans="2:51" s="236" customFormat="1" ht="11.25">
      <c r="B310" s="237"/>
      <c r="D310" s="230" t="s">
        <v>141</v>
      </c>
      <c r="E310" s="238" t="s">
        <v>1</v>
      </c>
      <c r="F310" s="239" t="s">
        <v>196</v>
      </c>
      <c r="H310" s="240">
        <v>63.756</v>
      </c>
      <c r="L310" s="237"/>
      <c r="M310" s="241"/>
      <c r="N310" s="242"/>
      <c r="O310" s="242"/>
      <c r="P310" s="242"/>
      <c r="Q310" s="242"/>
      <c r="R310" s="242"/>
      <c r="S310" s="242"/>
      <c r="T310" s="243"/>
      <c r="AT310" s="238" t="s">
        <v>141</v>
      </c>
      <c r="AU310" s="238" t="s">
        <v>84</v>
      </c>
      <c r="AV310" s="236" t="s">
        <v>84</v>
      </c>
      <c r="AW310" s="236" t="s">
        <v>29</v>
      </c>
      <c r="AX310" s="236" t="s">
        <v>74</v>
      </c>
      <c r="AY310" s="238" t="s">
        <v>133</v>
      </c>
    </row>
    <row r="311" spans="2:51" s="228" customFormat="1" ht="11.25">
      <c r="B311" s="229"/>
      <c r="D311" s="230" t="s">
        <v>141</v>
      </c>
      <c r="E311" s="231" t="s">
        <v>1</v>
      </c>
      <c r="F311" s="232" t="s">
        <v>154</v>
      </c>
      <c r="H311" s="231" t="s">
        <v>1</v>
      </c>
      <c r="L311" s="229"/>
      <c r="M311" s="233"/>
      <c r="N311" s="234"/>
      <c r="O311" s="234"/>
      <c r="P311" s="234"/>
      <c r="Q311" s="234"/>
      <c r="R311" s="234"/>
      <c r="S311" s="234"/>
      <c r="T311" s="235"/>
      <c r="AT311" s="231" t="s">
        <v>141</v>
      </c>
      <c r="AU311" s="231" t="s">
        <v>84</v>
      </c>
      <c r="AV311" s="228" t="s">
        <v>82</v>
      </c>
      <c r="AW311" s="228" t="s">
        <v>29</v>
      </c>
      <c r="AX311" s="228" t="s">
        <v>74</v>
      </c>
      <c r="AY311" s="231" t="s">
        <v>133</v>
      </c>
    </row>
    <row r="312" spans="2:51" s="236" customFormat="1" ht="11.25">
      <c r="B312" s="237"/>
      <c r="D312" s="230" t="s">
        <v>141</v>
      </c>
      <c r="E312" s="238" t="s">
        <v>1</v>
      </c>
      <c r="F312" s="239" t="s">
        <v>197</v>
      </c>
      <c r="H312" s="240">
        <v>5.588</v>
      </c>
      <c r="L312" s="237"/>
      <c r="M312" s="241"/>
      <c r="N312" s="242"/>
      <c r="O312" s="242"/>
      <c r="P312" s="242"/>
      <c r="Q312" s="242"/>
      <c r="R312" s="242"/>
      <c r="S312" s="242"/>
      <c r="T312" s="243"/>
      <c r="AT312" s="238" t="s">
        <v>141</v>
      </c>
      <c r="AU312" s="238" t="s">
        <v>84</v>
      </c>
      <c r="AV312" s="236" t="s">
        <v>84</v>
      </c>
      <c r="AW312" s="236" t="s">
        <v>29</v>
      </c>
      <c r="AX312" s="236" t="s">
        <v>74</v>
      </c>
      <c r="AY312" s="238" t="s">
        <v>133</v>
      </c>
    </row>
    <row r="313" spans="2:51" s="244" customFormat="1" ht="11.25">
      <c r="B313" s="245"/>
      <c r="D313" s="230" t="s">
        <v>141</v>
      </c>
      <c r="E313" s="246" t="s">
        <v>1</v>
      </c>
      <c r="F313" s="247" t="s">
        <v>148</v>
      </c>
      <c r="H313" s="248">
        <v>69.344</v>
      </c>
      <c r="L313" s="245"/>
      <c r="M313" s="249"/>
      <c r="N313" s="250"/>
      <c r="O313" s="250"/>
      <c r="P313" s="250"/>
      <c r="Q313" s="250"/>
      <c r="R313" s="250"/>
      <c r="S313" s="250"/>
      <c r="T313" s="251"/>
      <c r="AT313" s="246" t="s">
        <v>141</v>
      </c>
      <c r="AU313" s="246" t="s">
        <v>84</v>
      </c>
      <c r="AV313" s="244" t="s">
        <v>149</v>
      </c>
      <c r="AW313" s="244" t="s">
        <v>29</v>
      </c>
      <c r="AX313" s="244" t="s">
        <v>74</v>
      </c>
      <c r="AY313" s="246" t="s">
        <v>133</v>
      </c>
    </row>
    <row r="314" spans="2:51" s="252" customFormat="1" ht="11.25">
      <c r="B314" s="253"/>
      <c r="D314" s="230" t="s">
        <v>141</v>
      </c>
      <c r="E314" s="254" t="s">
        <v>1</v>
      </c>
      <c r="F314" s="255" t="s">
        <v>156</v>
      </c>
      <c r="H314" s="256">
        <v>88.05</v>
      </c>
      <c r="L314" s="253"/>
      <c r="M314" s="257"/>
      <c r="N314" s="258"/>
      <c r="O314" s="258"/>
      <c r="P314" s="258"/>
      <c r="Q314" s="258"/>
      <c r="R314" s="258"/>
      <c r="S314" s="258"/>
      <c r="T314" s="259"/>
      <c r="AT314" s="254" t="s">
        <v>141</v>
      </c>
      <c r="AU314" s="254" t="s">
        <v>84</v>
      </c>
      <c r="AV314" s="252" t="s">
        <v>139</v>
      </c>
      <c r="AW314" s="252" t="s">
        <v>29</v>
      </c>
      <c r="AX314" s="252" t="s">
        <v>82</v>
      </c>
      <c r="AY314" s="254" t="s">
        <v>133</v>
      </c>
    </row>
    <row r="315" spans="1:65" s="129" customFormat="1" ht="21.75" customHeight="1">
      <c r="A315" s="126"/>
      <c r="B315" s="127"/>
      <c r="C315" s="215" t="s">
        <v>236</v>
      </c>
      <c r="D315" s="215" t="s">
        <v>135</v>
      </c>
      <c r="E315" s="216" t="s">
        <v>237</v>
      </c>
      <c r="F315" s="217" t="s">
        <v>238</v>
      </c>
      <c r="G315" s="218" t="s">
        <v>189</v>
      </c>
      <c r="H315" s="219">
        <v>4.05</v>
      </c>
      <c r="I315" s="274"/>
      <c r="J315" s="220">
        <f>ROUND(I315*H315,2)</f>
        <v>0</v>
      </c>
      <c r="K315" s="221"/>
      <c r="L315" s="127"/>
      <c r="M315" s="222" t="s">
        <v>1</v>
      </c>
      <c r="N315" s="223" t="s">
        <v>39</v>
      </c>
      <c r="O315" s="224">
        <v>0.07</v>
      </c>
      <c r="P315" s="224">
        <f>O315*H315</f>
        <v>0.28350000000000003</v>
      </c>
      <c r="Q315" s="224">
        <v>0</v>
      </c>
      <c r="R315" s="224">
        <f>Q315*H315</f>
        <v>0</v>
      </c>
      <c r="S315" s="224">
        <v>0</v>
      </c>
      <c r="T315" s="225">
        <f>S315*H315</f>
        <v>0</v>
      </c>
      <c r="U315" s="126"/>
      <c r="V315" s="126"/>
      <c r="W315" s="126"/>
      <c r="X315" s="126"/>
      <c r="Y315" s="126"/>
      <c r="Z315" s="126"/>
      <c r="AA315" s="126"/>
      <c r="AB315" s="126"/>
      <c r="AC315" s="126"/>
      <c r="AD315" s="126"/>
      <c r="AE315" s="126"/>
      <c r="AR315" s="226" t="s">
        <v>139</v>
      </c>
      <c r="AT315" s="226" t="s">
        <v>135</v>
      </c>
      <c r="AU315" s="226" t="s">
        <v>84</v>
      </c>
      <c r="AY315" s="117" t="s">
        <v>133</v>
      </c>
      <c r="BE315" s="227">
        <f>IF(N315="základní",J315,0)</f>
        <v>0</v>
      </c>
      <c r="BF315" s="227">
        <f>IF(N315="snížená",J315,0)</f>
        <v>0</v>
      </c>
      <c r="BG315" s="227">
        <f>IF(N315="zákl. přenesená",J315,0)</f>
        <v>0</v>
      </c>
      <c r="BH315" s="227">
        <f>IF(N315="sníž. přenesená",J315,0)</f>
        <v>0</v>
      </c>
      <c r="BI315" s="227">
        <f>IF(N315="nulová",J315,0)</f>
        <v>0</v>
      </c>
      <c r="BJ315" s="117" t="s">
        <v>82</v>
      </c>
      <c r="BK315" s="227">
        <f>ROUND(I315*H315,2)</f>
        <v>0</v>
      </c>
      <c r="BL315" s="117" t="s">
        <v>139</v>
      </c>
      <c r="BM315" s="226" t="s">
        <v>239</v>
      </c>
    </row>
    <row r="316" spans="1:65" s="129" customFormat="1" ht="21.75" customHeight="1">
      <c r="A316" s="126"/>
      <c r="B316" s="127"/>
      <c r="C316" s="215" t="s">
        <v>240</v>
      </c>
      <c r="D316" s="215" t="s">
        <v>135</v>
      </c>
      <c r="E316" s="216" t="s">
        <v>241</v>
      </c>
      <c r="F316" s="217" t="s">
        <v>242</v>
      </c>
      <c r="G316" s="218" t="s">
        <v>189</v>
      </c>
      <c r="H316" s="219">
        <v>88.05</v>
      </c>
      <c r="I316" s="274"/>
      <c r="J316" s="220">
        <f>ROUND(I316*H316,2)</f>
        <v>0</v>
      </c>
      <c r="K316" s="221"/>
      <c r="L316" s="127"/>
      <c r="M316" s="222" t="s">
        <v>1</v>
      </c>
      <c r="N316" s="223" t="s">
        <v>39</v>
      </c>
      <c r="O316" s="224">
        <v>0.083</v>
      </c>
      <c r="P316" s="224">
        <f>O316*H316</f>
        <v>7.30815</v>
      </c>
      <c r="Q316" s="224">
        <v>0</v>
      </c>
      <c r="R316" s="224">
        <f>Q316*H316</f>
        <v>0</v>
      </c>
      <c r="S316" s="224">
        <v>0</v>
      </c>
      <c r="T316" s="225">
        <f>S316*H316</f>
        <v>0</v>
      </c>
      <c r="U316" s="126"/>
      <c r="V316" s="126"/>
      <c r="W316" s="126"/>
      <c r="X316" s="126"/>
      <c r="Y316" s="126"/>
      <c r="Z316" s="126"/>
      <c r="AA316" s="126"/>
      <c r="AB316" s="126"/>
      <c r="AC316" s="126"/>
      <c r="AD316" s="126"/>
      <c r="AE316" s="126"/>
      <c r="AR316" s="226" t="s">
        <v>139</v>
      </c>
      <c r="AT316" s="226" t="s">
        <v>135</v>
      </c>
      <c r="AU316" s="226" t="s">
        <v>84</v>
      </c>
      <c r="AY316" s="117" t="s">
        <v>133</v>
      </c>
      <c r="BE316" s="227">
        <f>IF(N316="základní",J316,0)</f>
        <v>0</v>
      </c>
      <c r="BF316" s="227">
        <f>IF(N316="snížená",J316,0)</f>
        <v>0</v>
      </c>
      <c r="BG316" s="227">
        <f>IF(N316="zákl. přenesená",J316,0)</f>
        <v>0</v>
      </c>
      <c r="BH316" s="227">
        <f>IF(N316="sníž. přenesená",J316,0)</f>
        <v>0</v>
      </c>
      <c r="BI316" s="227">
        <f>IF(N316="nulová",J316,0)</f>
        <v>0</v>
      </c>
      <c r="BJ316" s="117" t="s">
        <v>82</v>
      </c>
      <c r="BK316" s="227">
        <f>ROUND(I316*H316,2)</f>
        <v>0</v>
      </c>
      <c r="BL316" s="117" t="s">
        <v>139</v>
      </c>
      <c r="BM316" s="226" t="s">
        <v>243</v>
      </c>
    </row>
    <row r="317" spans="2:51" s="228" customFormat="1" ht="22.5">
      <c r="B317" s="229"/>
      <c r="D317" s="230" t="s">
        <v>141</v>
      </c>
      <c r="E317" s="231" t="s">
        <v>1</v>
      </c>
      <c r="F317" s="232" t="s">
        <v>142</v>
      </c>
      <c r="H317" s="231" t="s">
        <v>1</v>
      </c>
      <c r="L317" s="229"/>
      <c r="M317" s="233"/>
      <c r="N317" s="234"/>
      <c r="O317" s="234"/>
      <c r="P317" s="234"/>
      <c r="Q317" s="234"/>
      <c r="R317" s="234"/>
      <c r="S317" s="234"/>
      <c r="T317" s="235"/>
      <c r="AT317" s="231" t="s">
        <v>141</v>
      </c>
      <c r="AU317" s="231" t="s">
        <v>84</v>
      </c>
      <c r="AV317" s="228" t="s">
        <v>82</v>
      </c>
      <c r="AW317" s="228" t="s">
        <v>29</v>
      </c>
      <c r="AX317" s="228" t="s">
        <v>74</v>
      </c>
      <c r="AY317" s="231" t="s">
        <v>133</v>
      </c>
    </row>
    <row r="318" spans="2:51" s="228" customFormat="1" ht="11.25">
      <c r="B318" s="229"/>
      <c r="D318" s="230" t="s">
        <v>141</v>
      </c>
      <c r="E318" s="231" t="s">
        <v>1</v>
      </c>
      <c r="F318" s="232" t="s">
        <v>244</v>
      </c>
      <c r="H318" s="231" t="s">
        <v>1</v>
      </c>
      <c r="L318" s="229"/>
      <c r="M318" s="233"/>
      <c r="N318" s="234"/>
      <c r="O318" s="234"/>
      <c r="P318" s="234"/>
      <c r="Q318" s="234"/>
      <c r="R318" s="234"/>
      <c r="S318" s="234"/>
      <c r="T318" s="235"/>
      <c r="AT318" s="231" t="s">
        <v>141</v>
      </c>
      <c r="AU318" s="231" t="s">
        <v>84</v>
      </c>
      <c r="AV318" s="228" t="s">
        <v>82</v>
      </c>
      <c r="AW318" s="228" t="s">
        <v>29</v>
      </c>
      <c r="AX318" s="228" t="s">
        <v>74</v>
      </c>
      <c r="AY318" s="231" t="s">
        <v>133</v>
      </c>
    </row>
    <row r="319" spans="2:51" s="228" customFormat="1" ht="11.25">
      <c r="B319" s="229"/>
      <c r="D319" s="230" t="s">
        <v>141</v>
      </c>
      <c r="E319" s="231" t="s">
        <v>1</v>
      </c>
      <c r="F319" s="232" t="s">
        <v>143</v>
      </c>
      <c r="H319" s="231" t="s">
        <v>1</v>
      </c>
      <c r="L319" s="229"/>
      <c r="M319" s="233"/>
      <c r="N319" s="234"/>
      <c r="O319" s="234"/>
      <c r="P319" s="234"/>
      <c r="Q319" s="234"/>
      <c r="R319" s="234"/>
      <c r="S319" s="234"/>
      <c r="T319" s="235"/>
      <c r="AT319" s="231" t="s">
        <v>141</v>
      </c>
      <c r="AU319" s="231" t="s">
        <v>84</v>
      </c>
      <c r="AV319" s="228" t="s">
        <v>82</v>
      </c>
      <c r="AW319" s="228" t="s">
        <v>29</v>
      </c>
      <c r="AX319" s="228" t="s">
        <v>74</v>
      </c>
      <c r="AY319" s="231" t="s">
        <v>133</v>
      </c>
    </row>
    <row r="320" spans="2:51" s="228" customFormat="1" ht="11.25">
      <c r="B320" s="229"/>
      <c r="D320" s="230" t="s">
        <v>141</v>
      </c>
      <c r="E320" s="231" t="s">
        <v>1</v>
      </c>
      <c r="F320" s="232" t="s">
        <v>144</v>
      </c>
      <c r="H320" s="231" t="s">
        <v>1</v>
      </c>
      <c r="L320" s="229"/>
      <c r="M320" s="233"/>
      <c r="N320" s="234"/>
      <c r="O320" s="234"/>
      <c r="P320" s="234"/>
      <c r="Q320" s="234"/>
      <c r="R320" s="234"/>
      <c r="S320" s="234"/>
      <c r="T320" s="235"/>
      <c r="AT320" s="231" t="s">
        <v>141</v>
      </c>
      <c r="AU320" s="231" t="s">
        <v>84</v>
      </c>
      <c r="AV320" s="228" t="s">
        <v>82</v>
      </c>
      <c r="AW320" s="228" t="s">
        <v>29</v>
      </c>
      <c r="AX320" s="228" t="s">
        <v>74</v>
      </c>
      <c r="AY320" s="231" t="s">
        <v>133</v>
      </c>
    </row>
    <row r="321" spans="2:51" s="228" customFormat="1" ht="11.25">
      <c r="B321" s="229"/>
      <c r="D321" s="230" t="s">
        <v>141</v>
      </c>
      <c r="E321" s="231" t="s">
        <v>1</v>
      </c>
      <c r="F321" s="232" t="s">
        <v>145</v>
      </c>
      <c r="H321" s="231" t="s">
        <v>1</v>
      </c>
      <c r="L321" s="229"/>
      <c r="M321" s="233"/>
      <c r="N321" s="234"/>
      <c r="O321" s="234"/>
      <c r="P321" s="234"/>
      <c r="Q321" s="234"/>
      <c r="R321" s="234"/>
      <c r="S321" s="234"/>
      <c r="T321" s="235"/>
      <c r="AT321" s="231" t="s">
        <v>141</v>
      </c>
      <c r="AU321" s="231" t="s">
        <v>84</v>
      </c>
      <c r="AV321" s="228" t="s">
        <v>82</v>
      </c>
      <c r="AW321" s="228" t="s">
        <v>29</v>
      </c>
      <c r="AX321" s="228" t="s">
        <v>74</v>
      </c>
      <c r="AY321" s="231" t="s">
        <v>133</v>
      </c>
    </row>
    <row r="322" spans="2:51" s="228" customFormat="1" ht="11.25">
      <c r="B322" s="229"/>
      <c r="D322" s="230" t="s">
        <v>141</v>
      </c>
      <c r="E322" s="231" t="s">
        <v>1</v>
      </c>
      <c r="F322" s="232" t="s">
        <v>146</v>
      </c>
      <c r="H322" s="231" t="s">
        <v>1</v>
      </c>
      <c r="L322" s="229"/>
      <c r="M322" s="233"/>
      <c r="N322" s="234"/>
      <c r="O322" s="234"/>
      <c r="P322" s="234"/>
      <c r="Q322" s="234"/>
      <c r="R322" s="234"/>
      <c r="S322" s="234"/>
      <c r="T322" s="235"/>
      <c r="AT322" s="231" t="s">
        <v>141</v>
      </c>
      <c r="AU322" s="231" t="s">
        <v>84</v>
      </c>
      <c r="AV322" s="228" t="s">
        <v>82</v>
      </c>
      <c r="AW322" s="228" t="s">
        <v>29</v>
      </c>
      <c r="AX322" s="228" t="s">
        <v>74</v>
      </c>
      <c r="AY322" s="231" t="s">
        <v>133</v>
      </c>
    </row>
    <row r="323" spans="2:51" s="236" customFormat="1" ht="11.25">
      <c r="B323" s="237"/>
      <c r="D323" s="230" t="s">
        <v>141</v>
      </c>
      <c r="E323" s="238" t="s">
        <v>1</v>
      </c>
      <c r="F323" s="239" t="s">
        <v>195</v>
      </c>
      <c r="H323" s="240">
        <v>18.706</v>
      </c>
      <c r="L323" s="237"/>
      <c r="M323" s="241"/>
      <c r="N323" s="242"/>
      <c r="O323" s="242"/>
      <c r="P323" s="242"/>
      <c r="Q323" s="242"/>
      <c r="R323" s="242"/>
      <c r="S323" s="242"/>
      <c r="T323" s="243"/>
      <c r="AT323" s="238" t="s">
        <v>141</v>
      </c>
      <c r="AU323" s="238" t="s">
        <v>84</v>
      </c>
      <c r="AV323" s="236" t="s">
        <v>84</v>
      </c>
      <c r="AW323" s="236" t="s">
        <v>29</v>
      </c>
      <c r="AX323" s="236" t="s">
        <v>74</v>
      </c>
      <c r="AY323" s="238" t="s">
        <v>133</v>
      </c>
    </row>
    <row r="324" spans="2:51" s="244" customFormat="1" ht="11.25">
      <c r="B324" s="245"/>
      <c r="D324" s="230" t="s">
        <v>141</v>
      </c>
      <c r="E324" s="246" t="s">
        <v>1</v>
      </c>
      <c r="F324" s="247" t="s">
        <v>148</v>
      </c>
      <c r="H324" s="248">
        <v>18.706</v>
      </c>
      <c r="L324" s="245"/>
      <c r="M324" s="249"/>
      <c r="N324" s="250"/>
      <c r="O324" s="250"/>
      <c r="P324" s="250"/>
      <c r="Q324" s="250"/>
      <c r="R324" s="250"/>
      <c r="S324" s="250"/>
      <c r="T324" s="251"/>
      <c r="AT324" s="246" t="s">
        <v>141</v>
      </c>
      <c r="AU324" s="246" t="s">
        <v>84</v>
      </c>
      <c r="AV324" s="244" t="s">
        <v>149</v>
      </c>
      <c r="AW324" s="244" t="s">
        <v>29</v>
      </c>
      <c r="AX324" s="244" t="s">
        <v>74</v>
      </c>
      <c r="AY324" s="246" t="s">
        <v>133</v>
      </c>
    </row>
    <row r="325" spans="2:51" s="228" customFormat="1" ht="11.25">
      <c r="B325" s="229"/>
      <c r="D325" s="230" t="s">
        <v>141</v>
      </c>
      <c r="E325" s="231" t="s">
        <v>1</v>
      </c>
      <c r="F325" s="232" t="s">
        <v>150</v>
      </c>
      <c r="H325" s="231" t="s">
        <v>1</v>
      </c>
      <c r="L325" s="229"/>
      <c r="M325" s="233"/>
      <c r="N325" s="234"/>
      <c r="O325" s="234"/>
      <c r="P325" s="234"/>
      <c r="Q325" s="234"/>
      <c r="R325" s="234"/>
      <c r="S325" s="234"/>
      <c r="T325" s="235"/>
      <c r="AT325" s="231" t="s">
        <v>141</v>
      </c>
      <c r="AU325" s="231" t="s">
        <v>84</v>
      </c>
      <c r="AV325" s="228" t="s">
        <v>82</v>
      </c>
      <c r="AW325" s="228" t="s">
        <v>29</v>
      </c>
      <c r="AX325" s="228" t="s">
        <v>74</v>
      </c>
      <c r="AY325" s="231" t="s">
        <v>133</v>
      </c>
    </row>
    <row r="326" spans="2:51" s="228" customFormat="1" ht="11.25">
      <c r="B326" s="229"/>
      <c r="D326" s="230" t="s">
        <v>141</v>
      </c>
      <c r="E326" s="231" t="s">
        <v>1</v>
      </c>
      <c r="F326" s="232" t="s">
        <v>151</v>
      </c>
      <c r="H326" s="231" t="s">
        <v>1</v>
      </c>
      <c r="L326" s="229"/>
      <c r="M326" s="233"/>
      <c r="N326" s="234"/>
      <c r="O326" s="234"/>
      <c r="P326" s="234"/>
      <c r="Q326" s="234"/>
      <c r="R326" s="234"/>
      <c r="S326" s="234"/>
      <c r="T326" s="235"/>
      <c r="AT326" s="231" t="s">
        <v>141</v>
      </c>
      <c r="AU326" s="231" t="s">
        <v>84</v>
      </c>
      <c r="AV326" s="228" t="s">
        <v>82</v>
      </c>
      <c r="AW326" s="228" t="s">
        <v>29</v>
      </c>
      <c r="AX326" s="228" t="s">
        <v>74</v>
      </c>
      <c r="AY326" s="231" t="s">
        <v>133</v>
      </c>
    </row>
    <row r="327" spans="2:51" s="228" customFormat="1" ht="11.25">
      <c r="B327" s="229"/>
      <c r="D327" s="230" t="s">
        <v>141</v>
      </c>
      <c r="E327" s="231" t="s">
        <v>1</v>
      </c>
      <c r="F327" s="232" t="s">
        <v>145</v>
      </c>
      <c r="H327" s="231" t="s">
        <v>1</v>
      </c>
      <c r="L327" s="229"/>
      <c r="M327" s="233"/>
      <c r="N327" s="234"/>
      <c r="O327" s="234"/>
      <c r="P327" s="234"/>
      <c r="Q327" s="234"/>
      <c r="R327" s="234"/>
      <c r="S327" s="234"/>
      <c r="T327" s="235"/>
      <c r="AT327" s="231" t="s">
        <v>141</v>
      </c>
      <c r="AU327" s="231" t="s">
        <v>84</v>
      </c>
      <c r="AV327" s="228" t="s">
        <v>82</v>
      </c>
      <c r="AW327" s="228" t="s">
        <v>29</v>
      </c>
      <c r="AX327" s="228" t="s">
        <v>74</v>
      </c>
      <c r="AY327" s="231" t="s">
        <v>133</v>
      </c>
    </row>
    <row r="328" spans="2:51" s="228" customFormat="1" ht="11.25">
      <c r="B328" s="229"/>
      <c r="D328" s="230" t="s">
        <v>141</v>
      </c>
      <c r="E328" s="231" t="s">
        <v>1</v>
      </c>
      <c r="F328" s="232" t="s">
        <v>152</v>
      </c>
      <c r="H328" s="231" t="s">
        <v>1</v>
      </c>
      <c r="L328" s="229"/>
      <c r="M328" s="233"/>
      <c r="N328" s="234"/>
      <c r="O328" s="234"/>
      <c r="P328" s="234"/>
      <c r="Q328" s="234"/>
      <c r="R328" s="234"/>
      <c r="S328" s="234"/>
      <c r="T328" s="235"/>
      <c r="AT328" s="231" t="s">
        <v>141</v>
      </c>
      <c r="AU328" s="231" t="s">
        <v>84</v>
      </c>
      <c r="AV328" s="228" t="s">
        <v>82</v>
      </c>
      <c r="AW328" s="228" t="s">
        <v>29</v>
      </c>
      <c r="AX328" s="228" t="s">
        <v>74</v>
      </c>
      <c r="AY328" s="231" t="s">
        <v>133</v>
      </c>
    </row>
    <row r="329" spans="2:51" s="236" customFormat="1" ht="11.25">
      <c r="B329" s="237"/>
      <c r="D329" s="230" t="s">
        <v>141</v>
      </c>
      <c r="E329" s="238" t="s">
        <v>1</v>
      </c>
      <c r="F329" s="239" t="s">
        <v>196</v>
      </c>
      <c r="H329" s="240">
        <v>63.756</v>
      </c>
      <c r="L329" s="237"/>
      <c r="M329" s="241"/>
      <c r="N329" s="242"/>
      <c r="O329" s="242"/>
      <c r="P329" s="242"/>
      <c r="Q329" s="242"/>
      <c r="R329" s="242"/>
      <c r="S329" s="242"/>
      <c r="T329" s="243"/>
      <c r="AT329" s="238" t="s">
        <v>141</v>
      </c>
      <c r="AU329" s="238" t="s">
        <v>84</v>
      </c>
      <c r="AV329" s="236" t="s">
        <v>84</v>
      </c>
      <c r="AW329" s="236" t="s">
        <v>29</v>
      </c>
      <c r="AX329" s="236" t="s">
        <v>74</v>
      </c>
      <c r="AY329" s="238" t="s">
        <v>133</v>
      </c>
    </row>
    <row r="330" spans="2:51" s="228" customFormat="1" ht="11.25">
      <c r="B330" s="229"/>
      <c r="D330" s="230" t="s">
        <v>141</v>
      </c>
      <c r="E330" s="231" t="s">
        <v>1</v>
      </c>
      <c r="F330" s="232" t="s">
        <v>175</v>
      </c>
      <c r="H330" s="231" t="s">
        <v>1</v>
      </c>
      <c r="L330" s="229"/>
      <c r="M330" s="233"/>
      <c r="N330" s="234"/>
      <c r="O330" s="234"/>
      <c r="P330" s="234"/>
      <c r="Q330" s="234"/>
      <c r="R330" s="234"/>
      <c r="S330" s="234"/>
      <c r="T330" s="235"/>
      <c r="AT330" s="231" t="s">
        <v>141</v>
      </c>
      <c r="AU330" s="231" t="s">
        <v>84</v>
      </c>
      <c r="AV330" s="228" t="s">
        <v>82</v>
      </c>
      <c r="AW330" s="228" t="s">
        <v>29</v>
      </c>
      <c r="AX330" s="228" t="s">
        <v>74</v>
      </c>
      <c r="AY330" s="231" t="s">
        <v>133</v>
      </c>
    </row>
    <row r="331" spans="2:51" s="236" customFormat="1" ht="11.25">
      <c r="B331" s="237"/>
      <c r="D331" s="230" t="s">
        <v>141</v>
      </c>
      <c r="E331" s="238" t="s">
        <v>1</v>
      </c>
      <c r="F331" s="239" t="s">
        <v>197</v>
      </c>
      <c r="H331" s="240">
        <v>5.588</v>
      </c>
      <c r="L331" s="237"/>
      <c r="M331" s="241"/>
      <c r="N331" s="242"/>
      <c r="O331" s="242"/>
      <c r="P331" s="242"/>
      <c r="Q331" s="242"/>
      <c r="R331" s="242"/>
      <c r="S331" s="242"/>
      <c r="T331" s="243"/>
      <c r="AT331" s="238" t="s">
        <v>141</v>
      </c>
      <c r="AU331" s="238" t="s">
        <v>84</v>
      </c>
      <c r="AV331" s="236" t="s">
        <v>84</v>
      </c>
      <c r="AW331" s="236" t="s">
        <v>29</v>
      </c>
      <c r="AX331" s="236" t="s">
        <v>74</v>
      </c>
      <c r="AY331" s="238" t="s">
        <v>133</v>
      </c>
    </row>
    <row r="332" spans="2:51" s="244" customFormat="1" ht="11.25">
      <c r="B332" s="245"/>
      <c r="D332" s="230" t="s">
        <v>141</v>
      </c>
      <c r="E332" s="246" t="s">
        <v>1</v>
      </c>
      <c r="F332" s="247" t="s">
        <v>148</v>
      </c>
      <c r="H332" s="248">
        <v>69.344</v>
      </c>
      <c r="L332" s="245"/>
      <c r="M332" s="249"/>
      <c r="N332" s="250"/>
      <c r="O332" s="250"/>
      <c r="P332" s="250"/>
      <c r="Q332" s="250"/>
      <c r="R332" s="250"/>
      <c r="S332" s="250"/>
      <c r="T332" s="251"/>
      <c r="AT332" s="246" t="s">
        <v>141</v>
      </c>
      <c r="AU332" s="246" t="s">
        <v>84</v>
      </c>
      <c r="AV332" s="244" t="s">
        <v>149</v>
      </c>
      <c r="AW332" s="244" t="s">
        <v>29</v>
      </c>
      <c r="AX332" s="244" t="s">
        <v>74</v>
      </c>
      <c r="AY332" s="246" t="s">
        <v>133</v>
      </c>
    </row>
    <row r="333" spans="2:51" s="252" customFormat="1" ht="11.25">
      <c r="B333" s="253"/>
      <c r="D333" s="230" t="s">
        <v>141</v>
      </c>
      <c r="E333" s="254" t="s">
        <v>1</v>
      </c>
      <c r="F333" s="255" t="s">
        <v>156</v>
      </c>
      <c r="H333" s="256">
        <v>88.05</v>
      </c>
      <c r="L333" s="253"/>
      <c r="M333" s="257"/>
      <c r="N333" s="258"/>
      <c r="O333" s="258"/>
      <c r="P333" s="258"/>
      <c r="Q333" s="258"/>
      <c r="R333" s="258"/>
      <c r="S333" s="258"/>
      <c r="T333" s="259"/>
      <c r="AT333" s="254" t="s">
        <v>141</v>
      </c>
      <c r="AU333" s="254" t="s">
        <v>84</v>
      </c>
      <c r="AV333" s="252" t="s">
        <v>139</v>
      </c>
      <c r="AW333" s="252" t="s">
        <v>29</v>
      </c>
      <c r="AX333" s="252" t="s">
        <v>82</v>
      </c>
      <c r="AY333" s="254" t="s">
        <v>133</v>
      </c>
    </row>
    <row r="334" spans="1:65" s="129" customFormat="1" ht="21.75" customHeight="1">
      <c r="A334" s="126"/>
      <c r="B334" s="127"/>
      <c r="C334" s="215" t="s">
        <v>245</v>
      </c>
      <c r="D334" s="215" t="s">
        <v>135</v>
      </c>
      <c r="E334" s="216" t="s">
        <v>246</v>
      </c>
      <c r="F334" s="217" t="s">
        <v>247</v>
      </c>
      <c r="G334" s="218" t="s">
        <v>189</v>
      </c>
      <c r="H334" s="219">
        <v>88.05</v>
      </c>
      <c r="I334" s="274"/>
      <c r="J334" s="220">
        <f>ROUND(I334*H334,2)</f>
        <v>0</v>
      </c>
      <c r="K334" s="221"/>
      <c r="L334" s="127"/>
      <c r="M334" s="222" t="s">
        <v>1</v>
      </c>
      <c r="N334" s="223" t="s">
        <v>39</v>
      </c>
      <c r="O334" s="224">
        <v>0.004</v>
      </c>
      <c r="P334" s="224">
        <f>O334*H334</f>
        <v>0.3522</v>
      </c>
      <c r="Q334" s="224">
        <v>0</v>
      </c>
      <c r="R334" s="224">
        <f>Q334*H334</f>
        <v>0</v>
      </c>
      <c r="S334" s="224">
        <v>0</v>
      </c>
      <c r="T334" s="225">
        <f>S334*H334</f>
        <v>0</v>
      </c>
      <c r="U334" s="126"/>
      <c r="V334" s="126"/>
      <c r="W334" s="126"/>
      <c r="X334" s="126"/>
      <c r="Y334" s="126"/>
      <c r="Z334" s="126"/>
      <c r="AA334" s="126"/>
      <c r="AB334" s="126"/>
      <c r="AC334" s="126"/>
      <c r="AD334" s="126"/>
      <c r="AE334" s="126"/>
      <c r="AR334" s="226" t="s">
        <v>139</v>
      </c>
      <c r="AT334" s="226" t="s">
        <v>135</v>
      </c>
      <c r="AU334" s="226" t="s">
        <v>84</v>
      </c>
      <c r="AY334" s="117" t="s">
        <v>133</v>
      </c>
      <c r="BE334" s="227">
        <f>IF(N334="základní",J334,0)</f>
        <v>0</v>
      </c>
      <c r="BF334" s="227">
        <f>IF(N334="snížená",J334,0)</f>
        <v>0</v>
      </c>
      <c r="BG334" s="227">
        <f>IF(N334="zákl. přenesená",J334,0)</f>
        <v>0</v>
      </c>
      <c r="BH334" s="227">
        <f>IF(N334="sníž. přenesená",J334,0)</f>
        <v>0</v>
      </c>
      <c r="BI334" s="227">
        <f>IF(N334="nulová",J334,0)</f>
        <v>0</v>
      </c>
      <c r="BJ334" s="117" t="s">
        <v>82</v>
      </c>
      <c r="BK334" s="227">
        <f>ROUND(I334*H334,2)</f>
        <v>0</v>
      </c>
      <c r="BL334" s="117" t="s">
        <v>139</v>
      </c>
      <c r="BM334" s="226" t="s">
        <v>248</v>
      </c>
    </row>
    <row r="335" spans="2:51" s="228" customFormat="1" ht="22.5">
      <c r="B335" s="229"/>
      <c r="D335" s="230" t="s">
        <v>141</v>
      </c>
      <c r="E335" s="231" t="s">
        <v>1</v>
      </c>
      <c r="F335" s="232" t="s">
        <v>142</v>
      </c>
      <c r="H335" s="231" t="s">
        <v>1</v>
      </c>
      <c r="L335" s="229"/>
      <c r="M335" s="233"/>
      <c r="N335" s="234"/>
      <c r="O335" s="234"/>
      <c r="P335" s="234"/>
      <c r="Q335" s="234"/>
      <c r="R335" s="234"/>
      <c r="S335" s="234"/>
      <c r="T335" s="235"/>
      <c r="AT335" s="231" t="s">
        <v>141</v>
      </c>
      <c r="AU335" s="231" t="s">
        <v>84</v>
      </c>
      <c r="AV335" s="228" t="s">
        <v>82</v>
      </c>
      <c r="AW335" s="228" t="s">
        <v>29</v>
      </c>
      <c r="AX335" s="228" t="s">
        <v>74</v>
      </c>
      <c r="AY335" s="231" t="s">
        <v>133</v>
      </c>
    </row>
    <row r="336" spans="2:51" s="228" customFormat="1" ht="11.25">
      <c r="B336" s="229"/>
      <c r="D336" s="230" t="s">
        <v>141</v>
      </c>
      <c r="E336" s="231" t="s">
        <v>1</v>
      </c>
      <c r="F336" s="232" t="s">
        <v>244</v>
      </c>
      <c r="H336" s="231" t="s">
        <v>1</v>
      </c>
      <c r="L336" s="229"/>
      <c r="M336" s="233"/>
      <c r="N336" s="234"/>
      <c r="O336" s="234"/>
      <c r="P336" s="234"/>
      <c r="Q336" s="234"/>
      <c r="R336" s="234"/>
      <c r="S336" s="234"/>
      <c r="T336" s="235"/>
      <c r="AT336" s="231" t="s">
        <v>141</v>
      </c>
      <c r="AU336" s="231" t="s">
        <v>84</v>
      </c>
      <c r="AV336" s="228" t="s">
        <v>82</v>
      </c>
      <c r="AW336" s="228" t="s">
        <v>29</v>
      </c>
      <c r="AX336" s="228" t="s">
        <v>74</v>
      </c>
      <c r="AY336" s="231" t="s">
        <v>133</v>
      </c>
    </row>
    <row r="337" spans="2:51" s="228" customFormat="1" ht="11.25">
      <c r="B337" s="229"/>
      <c r="D337" s="230" t="s">
        <v>141</v>
      </c>
      <c r="E337" s="231" t="s">
        <v>1</v>
      </c>
      <c r="F337" s="232" t="s">
        <v>143</v>
      </c>
      <c r="H337" s="231" t="s">
        <v>1</v>
      </c>
      <c r="L337" s="229"/>
      <c r="M337" s="233"/>
      <c r="N337" s="234"/>
      <c r="O337" s="234"/>
      <c r="P337" s="234"/>
      <c r="Q337" s="234"/>
      <c r="R337" s="234"/>
      <c r="S337" s="234"/>
      <c r="T337" s="235"/>
      <c r="AT337" s="231" t="s">
        <v>141</v>
      </c>
      <c r="AU337" s="231" t="s">
        <v>84</v>
      </c>
      <c r="AV337" s="228" t="s">
        <v>82</v>
      </c>
      <c r="AW337" s="228" t="s">
        <v>29</v>
      </c>
      <c r="AX337" s="228" t="s">
        <v>74</v>
      </c>
      <c r="AY337" s="231" t="s">
        <v>133</v>
      </c>
    </row>
    <row r="338" spans="2:51" s="228" customFormat="1" ht="11.25">
      <c r="B338" s="229"/>
      <c r="D338" s="230" t="s">
        <v>141</v>
      </c>
      <c r="E338" s="231" t="s">
        <v>1</v>
      </c>
      <c r="F338" s="232" t="s">
        <v>144</v>
      </c>
      <c r="H338" s="231" t="s">
        <v>1</v>
      </c>
      <c r="L338" s="229"/>
      <c r="M338" s="233"/>
      <c r="N338" s="234"/>
      <c r="O338" s="234"/>
      <c r="P338" s="234"/>
      <c r="Q338" s="234"/>
      <c r="R338" s="234"/>
      <c r="S338" s="234"/>
      <c r="T338" s="235"/>
      <c r="AT338" s="231" t="s">
        <v>141</v>
      </c>
      <c r="AU338" s="231" t="s">
        <v>84</v>
      </c>
      <c r="AV338" s="228" t="s">
        <v>82</v>
      </c>
      <c r="AW338" s="228" t="s">
        <v>29</v>
      </c>
      <c r="AX338" s="228" t="s">
        <v>74</v>
      </c>
      <c r="AY338" s="231" t="s">
        <v>133</v>
      </c>
    </row>
    <row r="339" spans="2:51" s="228" customFormat="1" ht="11.25">
      <c r="B339" s="229"/>
      <c r="D339" s="230" t="s">
        <v>141</v>
      </c>
      <c r="E339" s="231" t="s">
        <v>1</v>
      </c>
      <c r="F339" s="232" t="s">
        <v>145</v>
      </c>
      <c r="H339" s="231" t="s">
        <v>1</v>
      </c>
      <c r="L339" s="229"/>
      <c r="M339" s="233"/>
      <c r="N339" s="234"/>
      <c r="O339" s="234"/>
      <c r="P339" s="234"/>
      <c r="Q339" s="234"/>
      <c r="R339" s="234"/>
      <c r="S339" s="234"/>
      <c r="T339" s="235"/>
      <c r="AT339" s="231" t="s">
        <v>141</v>
      </c>
      <c r="AU339" s="231" t="s">
        <v>84</v>
      </c>
      <c r="AV339" s="228" t="s">
        <v>82</v>
      </c>
      <c r="AW339" s="228" t="s">
        <v>29</v>
      </c>
      <c r="AX339" s="228" t="s">
        <v>74</v>
      </c>
      <c r="AY339" s="231" t="s">
        <v>133</v>
      </c>
    </row>
    <row r="340" spans="2:51" s="228" customFormat="1" ht="11.25">
      <c r="B340" s="229"/>
      <c r="D340" s="230" t="s">
        <v>141</v>
      </c>
      <c r="E340" s="231" t="s">
        <v>1</v>
      </c>
      <c r="F340" s="232" t="s">
        <v>146</v>
      </c>
      <c r="H340" s="231" t="s">
        <v>1</v>
      </c>
      <c r="L340" s="229"/>
      <c r="M340" s="233"/>
      <c r="N340" s="234"/>
      <c r="O340" s="234"/>
      <c r="P340" s="234"/>
      <c r="Q340" s="234"/>
      <c r="R340" s="234"/>
      <c r="S340" s="234"/>
      <c r="T340" s="235"/>
      <c r="AT340" s="231" t="s">
        <v>141</v>
      </c>
      <c r="AU340" s="231" t="s">
        <v>84</v>
      </c>
      <c r="AV340" s="228" t="s">
        <v>82</v>
      </c>
      <c r="AW340" s="228" t="s">
        <v>29</v>
      </c>
      <c r="AX340" s="228" t="s">
        <v>74</v>
      </c>
      <c r="AY340" s="231" t="s">
        <v>133</v>
      </c>
    </row>
    <row r="341" spans="2:51" s="236" customFormat="1" ht="11.25">
      <c r="B341" s="237"/>
      <c r="D341" s="230" t="s">
        <v>141</v>
      </c>
      <c r="E341" s="238" t="s">
        <v>1</v>
      </c>
      <c r="F341" s="239" t="s">
        <v>195</v>
      </c>
      <c r="H341" s="240">
        <v>18.706</v>
      </c>
      <c r="L341" s="237"/>
      <c r="M341" s="241"/>
      <c r="N341" s="242"/>
      <c r="O341" s="242"/>
      <c r="P341" s="242"/>
      <c r="Q341" s="242"/>
      <c r="R341" s="242"/>
      <c r="S341" s="242"/>
      <c r="T341" s="243"/>
      <c r="AT341" s="238" t="s">
        <v>141</v>
      </c>
      <c r="AU341" s="238" t="s">
        <v>84</v>
      </c>
      <c r="AV341" s="236" t="s">
        <v>84</v>
      </c>
      <c r="AW341" s="236" t="s">
        <v>29</v>
      </c>
      <c r="AX341" s="236" t="s">
        <v>74</v>
      </c>
      <c r="AY341" s="238" t="s">
        <v>133</v>
      </c>
    </row>
    <row r="342" spans="2:51" s="244" customFormat="1" ht="11.25">
      <c r="B342" s="245"/>
      <c r="D342" s="230" t="s">
        <v>141</v>
      </c>
      <c r="E342" s="246" t="s">
        <v>1</v>
      </c>
      <c r="F342" s="247" t="s">
        <v>148</v>
      </c>
      <c r="H342" s="248">
        <v>18.706</v>
      </c>
      <c r="L342" s="245"/>
      <c r="M342" s="249"/>
      <c r="N342" s="250"/>
      <c r="O342" s="250"/>
      <c r="P342" s="250"/>
      <c r="Q342" s="250"/>
      <c r="R342" s="250"/>
      <c r="S342" s="250"/>
      <c r="T342" s="251"/>
      <c r="AT342" s="246" t="s">
        <v>141</v>
      </c>
      <c r="AU342" s="246" t="s">
        <v>84</v>
      </c>
      <c r="AV342" s="244" t="s">
        <v>149</v>
      </c>
      <c r="AW342" s="244" t="s">
        <v>29</v>
      </c>
      <c r="AX342" s="244" t="s">
        <v>74</v>
      </c>
      <c r="AY342" s="246" t="s">
        <v>133</v>
      </c>
    </row>
    <row r="343" spans="2:51" s="228" customFormat="1" ht="11.25">
      <c r="B343" s="229"/>
      <c r="D343" s="230" t="s">
        <v>141</v>
      </c>
      <c r="E343" s="231" t="s">
        <v>1</v>
      </c>
      <c r="F343" s="232" t="s">
        <v>150</v>
      </c>
      <c r="H343" s="231" t="s">
        <v>1</v>
      </c>
      <c r="L343" s="229"/>
      <c r="M343" s="233"/>
      <c r="N343" s="234"/>
      <c r="O343" s="234"/>
      <c r="P343" s="234"/>
      <c r="Q343" s="234"/>
      <c r="R343" s="234"/>
      <c r="S343" s="234"/>
      <c r="T343" s="235"/>
      <c r="AT343" s="231" t="s">
        <v>141</v>
      </c>
      <c r="AU343" s="231" t="s">
        <v>84</v>
      </c>
      <c r="AV343" s="228" t="s">
        <v>82</v>
      </c>
      <c r="AW343" s="228" t="s">
        <v>29</v>
      </c>
      <c r="AX343" s="228" t="s">
        <v>74</v>
      </c>
      <c r="AY343" s="231" t="s">
        <v>133</v>
      </c>
    </row>
    <row r="344" spans="2:51" s="228" customFormat="1" ht="11.25">
      <c r="B344" s="229"/>
      <c r="D344" s="230" t="s">
        <v>141</v>
      </c>
      <c r="E344" s="231" t="s">
        <v>1</v>
      </c>
      <c r="F344" s="232" t="s">
        <v>151</v>
      </c>
      <c r="H344" s="231" t="s">
        <v>1</v>
      </c>
      <c r="L344" s="229"/>
      <c r="M344" s="233"/>
      <c r="N344" s="234"/>
      <c r="O344" s="234"/>
      <c r="P344" s="234"/>
      <c r="Q344" s="234"/>
      <c r="R344" s="234"/>
      <c r="S344" s="234"/>
      <c r="T344" s="235"/>
      <c r="AT344" s="231" t="s">
        <v>141</v>
      </c>
      <c r="AU344" s="231" t="s">
        <v>84</v>
      </c>
      <c r="AV344" s="228" t="s">
        <v>82</v>
      </c>
      <c r="AW344" s="228" t="s">
        <v>29</v>
      </c>
      <c r="AX344" s="228" t="s">
        <v>74</v>
      </c>
      <c r="AY344" s="231" t="s">
        <v>133</v>
      </c>
    </row>
    <row r="345" spans="2:51" s="228" customFormat="1" ht="11.25">
      <c r="B345" s="229"/>
      <c r="D345" s="230" t="s">
        <v>141</v>
      </c>
      <c r="E345" s="231" t="s">
        <v>1</v>
      </c>
      <c r="F345" s="232" t="s">
        <v>145</v>
      </c>
      <c r="H345" s="231" t="s">
        <v>1</v>
      </c>
      <c r="L345" s="229"/>
      <c r="M345" s="233"/>
      <c r="N345" s="234"/>
      <c r="O345" s="234"/>
      <c r="P345" s="234"/>
      <c r="Q345" s="234"/>
      <c r="R345" s="234"/>
      <c r="S345" s="234"/>
      <c r="T345" s="235"/>
      <c r="AT345" s="231" t="s">
        <v>141</v>
      </c>
      <c r="AU345" s="231" t="s">
        <v>84</v>
      </c>
      <c r="AV345" s="228" t="s">
        <v>82</v>
      </c>
      <c r="AW345" s="228" t="s">
        <v>29</v>
      </c>
      <c r="AX345" s="228" t="s">
        <v>74</v>
      </c>
      <c r="AY345" s="231" t="s">
        <v>133</v>
      </c>
    </row>
    <row r="346" spans="2:51" s="228" customFormat="1" ht="11.25">
      <c r="B346" s="229"/>
      <c r="D346" s="230" t="s">
        <v>141</v>
      </c>
      <c r="E346" s="231" t="s">
        <v>1</v>
      </c>
      <c r="F346" s="232" t="s">
        <v>152</v>
      </c>
      <c r="H346" s="231" t="s">
        <v>1</v>
      </c>
      <c r="L346" s="229"/>
      <c r="M346" s="233"/>
      <c r="N346" s="234"/>
      <c r="O346" s="234"/>
      <c r="P346" s="234"/>
      <c r="Q346" s="234"/>
      <c r="R346" s="234"/>
      <c r="S346" s="234"/>
      <c r="T346" s="235"/>
      <c r="AT346" s="231" t="s">
        <v>141</v>
      </c>
      <c r="AU346" s="231" t="s">
        <v>84</v>
      </c>
      <c r="AV346" s="228" t="s">
        <v>82</v>
      </c>
      <c r="AW346" s="228" t="s">
        <v>29</v>
      </c>
      <c r="AX346" s="228" t="s">
        <v>74</v>
      </c>
      <c r="AY346" s="231" t="s">
        <v>133</v>
      </c>
    </row>
    <row r="347" spans="2:51" s="236" customFormat="1" ht="11.25">
      <c r="B347" s="237"/>
      <c r="D347" s="230" t="s">
        <v>141</v>
      </c>
      <c r="E347" s="238" t="s">
        <v>1</v>
      </c>
      <c r="F347" s="239" t="s">
        <v>196</v>
      </c>
      <c r="H347" s="240">
        <v>63.756</v>
      </c>
      <c r="L347" s="237"/>
      <c r="M347" s="241"/>
      <c r="N347" s="242"/>
      <c r="O347" s="242"/>
      <c r="P347" s="242"/>
      <c r="Q347" s="242"/>
      <c r="R347" s="242"/>
      <c r="S347" s="242"/>
      <c r="T347" s="243"/>
      <c r="AT347" s="238" t="s">
        <v>141</v>
      </c>
      <c r="AU347" s="238" t="s">
        <v>84</v>
      </c>
      <c r="AV347" s="236" t="s">
        <v>84</v>
      </c>
      <c r="AW347" s="236" t="s">
        <v>29</v>
      </c>
      <c r="AX347" s="236" t="s">
        <v>74</v>
      </c>
      <c r="AY347" s="238" t="s">
        <v>133</v>
      </c>
    </row>
    <row r="348" spans="2:51" s="228" customFormat="1" ht="11.25">
      <c r="B348" s="229"/>
      <c r="D348" s="230" t="s">
        <v>141</v>
      </c>
      <c r="E348" s="231" t="s">
        <v>1</v>
      </c>
      <c r="F348" s="232" t="s">
        <v>175</v>
      </c>
      <c r="H348" s="231" t="s">
        <v>1</v>
      </c>
      <c r="L348" s="229"/>
      <c r="M348" s="233"/>
      <c r="N348" s="234"/>
      <c r="O348" s="234"/>
      <c r="P348" s="234"/>
      <c r="Q348" s="234"/>
      <c r="R348" s="234"/>
      <c r="S348" s="234"/>
      <c r="T348" s="235"/>
      <c r="AT348" s="231" t="s">
        <v>141</v>
      </c>
      <c r="AU348" s="231" t="s">
        <v>84</v>
      </c>
      <c r="AV348" s="228" t="s">
        <v>82</v>
      </c>
      <c r="AW348" s="228" t="s">
        <v>29</v>
      </c>
      <c r="AX348" s="228" t="s">
        <v>74</v>
      </c>
      <c r="AY348" s="231" t="s">
        <v>133</v>
      </c>
    </row>
    <row r="349" spans="2:51" s="236" customFormat="1" ht="11.25">
      <c r="B349" s="237"/>
      <c r="D349" s="230" t="s">
        <v>141</v>
      </c>
      <c r="E349" s="238" t="s">
        <v>1</v>
      </c>
      <c r="F349" s="239" t="s">
        <v>197</v>
      </c>
      <c r="H349" s="240">
        <v>5.588</v>
      </c>
      <c r="L349" s="237"/>
      <c r="M349" s="241"/>
      <c r="N349" s="242"/>
      <c r="O349" s="242"/>
      <c r="P349" s="242"/>
      <c r="Q349" s="242"/>
      <c r="R349" s="242"/>
      <c r="S349" s="242"/>
      <c r="T349" s="243"/>
      <c r="AT349" s="238" t="s">
        <v>141</v>
      </c>
      <c r="AU349" s="238" t="s">
        <v>84</v>
      </c>
      <c r="AV349" s="236" t="s">
        <v>84</v>
      </c>
      <c r="AW349" s="236" t="s">
        <v>29</v>
      </c>
      <c r="AX349" s="236" t="s">
        <v>74</v>
      </c>
      <c r="AY349" s="238" t="s">
        <v>133</v>
      </c>
    </row>
    <row r="350" spans="2:51" s="244" customFormat="1" ht="11.25">
      <c r="B350" s="245"/>
      <c r="D350" s="230" t="s">
        <v>141</v>
      </c>
      <c r="E350" s="246" t="s">
        <v>1</v>
      </c>
      <c r="F350" s="247" t="s">
        <v>148</v>
      </c>
      <c r="H350" s="248">
        <v>69.344</v>
      </c>
      <c r="L350" s="245"/>
      <c r="M350" s="249"/>
      <c r="N350" s="250"/>
      <c r="O350" s="250"/>
      <c r="P350" s="250"/>
      <c r="Q350" s="250"/>
      <c r="R350" s="250"/>
      <c r="S350" s="250"/>
      <c r="T350" s="251"/>
      <c r="AT350" s="246" t="s">
        <v>141</v>
      </c>
      <c r="AU350" s="246" t="s">
        <v>84</v>
      </c>
      <c r="AV350" s="244" t="s">
        <v>149</v>
      </c>
      <c r="AW350" s="244" t="s">
        <v>29</v>
      </c>
      <c r="AX350" s="244" t="s">
        <v>74</v>
      </c>
      <c r="AY350" s="246" t="s">
        <v>133</v>
      </c>
    </row>
    <row r="351" spans="2:51" s="252" customFormat="1" ht="11.25">
      <c r="B351" s="253"/>
      <c r="D351" s="230" t="s">
        <v>141</v>
      </c>
      <c r="E351" s="254" t="s">
        <v>1</v>
      </c>
      <c r="F351" s="255" t="s">
        <v>156</v>
      </c>
      <c r="H351" s="256">
        <v>88.05</v>
      </c>
      <c r="L351" s="253"/>
      <c r="M351" s="257"/>
      <c r="N351" s="258"/>
      <c r="O351" s="258"/>
      <c r="P351" s="258"/>
      <c r="Q351" s="258"/>
      <c r="R351" s="258"/>
      <c r="S351" s="258"/>
      <c r="T351" s="259"/>
      <c r="AT351" s="254" t="s">
        <v>141</v>
      </c>
      <c r="AU351" s="254" t="s">
        <v>84</v>
      </c>
      <c r="AV351" s="252" t="s">
        <v>139</v>
      </c>
      <c r="AW351" s="252" t="s">
        <v>29</v>
      </c>
      <c r="AX351" s="252" t="s">
        <v>82</v>
      </c>
      <c r="AY351" s="254" t="s">
        <v>133</v>
      </c>
    </row>
    <row r="352" spans="1:65" s="129" customFormat="1" ht="21.75" customHeight="1">
      <c r="A352" s="126"/>
      <c r="B352" s="127"/>
      <c r="C352" s="215" t="s">
        <v>7</v>
      </c>
      <c r="D352" s="215" t="s">
        <v>135</v>
      </c>
      <c r="E352" s="216" t="s">
        <v>249</v>
      </c>
      <c r="F352" s="217" t="s">
        <v>250</v>
      </c>
      <c r="G352" s="218" t="s">
        <v>189</v>
      </c>
      <c r="H352" s="219">
        <v>4.05</v>
      </c>
      <c r="I352" s="274"/>
      <c r="J352" s="220">
        <f>ROUND(I352*H352,2)</f>
        <v>0</v>
      </c>
      <c r="K352" s="221"/>
      <c r="L352" s="127"/>
      <c r="M352" s="222" t="s">
        <v>1</v>
      </c>
      <c r="N352" s="223" t="s">
        <v>39</v>
      </c>
      <c r="O352" s="224">
        <v>0.087</v>
      </c>
      <c r="P352" s="224">
        <f>O352*H352</f>
        <v>0.35234999999999994</v>
      </c>
      <c r="Q352" s="224">
        <v>0</v>
      </c>
      <c r="R352" s="224">
        <f>Q352*H352</f>
        <v>0</v>
      </c>
      <c r="S352" s="224">
        <v>0</v>
      </c>
      <c r="T352" s="225">
        <f>S352*H352</f>
        <v>0</v>
      </c>
      <c r="U352" s="126"/>
      <c r="V352" s="126"/>
      <c r="W352" s="126"/>
      <c r="X352" s="126"/>
      <c r="Y352" s="126"/>
      <c r="Z352" s="126"/>
      <c r="AA352" s="126"/>
      <c r="AB352" s="126"/>
      <c r="AC352" s="126"/>
      <c r="AD352" s="126"/>
      <c r="AE352" s="126"/>
      <c r="AR352" s="226" t="s">
        <v>139</v>
      </c>
      <c r="AT352" s="226" t="s">
        <v>135</v>
      </c>
      <c r="AU352" s="226" t="s">
        <v>84</v>
      </c>
      <c r="AY352" s="117" t="s">
        <v>133</v>
      </c>
      <c r="BE352" s="227">
        <f>IF(N352="základní",J352,0)</f>
        <v>0</v>
      </c>
      <c r="BF352" s="227">
        <f>IF(N352="snížená",J352,0)</f>
        <v>0</v>
      </c>
      <c r="BG352" s="227">
        <f>IF(N352="zákl. přenesená",J352,0)</f>
        <v>0</v>
      </c>
      <c r="BH352" s="227">
        <f>IF(N352="sníž. přenesená",J352,0)</f>
        <v>0</v>
      </c>
      <c r="BI352" s="227">
        <f>IF(N352="nulová",J352,0)</f>
        <v>0</v>
      </c>
      <c r="BJ352" s="117" t="s">
        <v>82</v>
      </c>
      <c r="BK352" s="227">
        <f>ROUND(I352*H352,2)</f>
        <v>0</v>
      </c>
      <c r="BL352" s="117" t="s">
        <v>139</v>
      </c>
      <c r="BM352" s="226" t="s">
        <v>251</v>
      </c>
    </row>
    <row r="353" spans="1:65" s="129" customFormat="1" ht="33" customHeight="1">
      <c r="A353" s="126"/>
      <c r="B353" s="127"/>
      <c r="C353" s="215" t="s">
        <v>252</v>
      </c>
      <c r="D353" s="215" t="s">
        <v>135</v>
      </c>
      <c r="E353" s="216" t="s">
        <v>253</v>
      </c>
      <c r="F353" s="217" t="s">
        <v>254</v>
      </c>
      <c r="G353" s="218" t="s">
        <v>189</v>
      </c>
      <c r="H353" s="219">
        <v>4.05</v>
      </c>
      <c r="I353" s="274"/>
      <c r="J353" s="220">
        <f>ROUND(I353*H353,2)</f>
        <v>0</v>
      </c>
      <c r="K353" s="221"/>
      <c r="L353" s="127"/>
      <c r="M353" s="222" t="s">
        <v>1</v>
      </c>
      <c r="N353" s="223" t="s">
        <v>39</v>
      </c>
      <c r="O353" s="224">
        <v>0.005</v>
      </c>
      <c r="P353" s="224">
        <f>O353*H353</f>
        <v>0.02025</v>
      </c>
      <c r="Q353" s="224">
        <v>0</v>
      </c>
      <c r="R353" s="224">
        <f>Q353*H353</f>
        <v>0</v>
      </c>
      <c r="S353" s="224">
        <v>0</v>
      </c>
      <c r="T353" s="225">
        <f>S353*H353</f>
        <v>0</v>
      </c>
      <c r="U353" s="126"/>
      <c r="V353" s="126"/>
      <c r="W353" s="126"/>
      <c r="X353" s="126"/>
      <c r="Y353" s="126"/>
      <c r="Z353" s="126"/>
      <c r="AA353" s="126"/>
      <c r="AB353" s="126"/>
      <c r="AC353" s="126"/>
      <c r="AD353" s="126"/>
      <c r="AE353" s="126"/>
      <c r="AR353" s="226" t="s">
        <v>139</v>
      </c>
      <c r="AT353" s="226" t="s">
        <v>135</v>
      </c>
      <c r="AU353" s="226" t="s">
        <v>84</v>
      </c>
      <c r="AY353" s="117" t="s">
        <v>133</v>
      </c>
      <c r="BE353" s="227">
        <f>IF(N353="základní",J353,0)</f>
        <v>0</v>
      </c>
      <c r="BF353" s="227">
        <f>IF(N353="snížená",J353,0)</f>
        <v>0</v>
      </c>
      <c r="BG353" s="227">
        <f>IF(N353="zákl. přenesená",J353,0)</f>
        <v>0</v>
      </c>
      <c r="BH353" s="227">
        <f>IF(N353="sníž. přenesená",J353,0)</f>
        <v>0</v>
      </c>
      <c r="BI353" s="227">
        <f>IF(N353="nulová",J353,0)</f>
        <v>0</v>
      </c>
      <c r="BJ353" s="117" t="s">
        <v>82</v>
      </c>
      <c r="BK353" s="227">
        <f>ROUND(I353*H353,2)</f>
        <v>0</v>
      </c>
      <c r="BL353" s="117" t="s">
        <v>139</v>
      </c>
      <c r="BM353" s="226" t="s">
        <v>255</v>
      </c>
    </row>
    <row r="354" spans="1:65" s="129" customFormat="1" ht="16.5" customHeight="1">
      <c r="A354" s="126"/>
      <c r="B354" s="127"/>
      <c r="C354" s="215" t="s">
        <v>256</v>
      </c>
      <c r="D354" s="215" t="s">
        <v>135</v>
      </c>
      <c r="E354" s="216" t="s">
        <v>257</v>
      </c>
      <c r="F354" s="217" t="s">
        <v>258</v>
      </c>
      <c r="G354" s="218" t="s">
        <v>189</v>
      </c>
      <c r="H354" s="219">
        <v>88.05</v>
      </c>
      <c r="I354" s="274"/>
      <c r="J354" s="220">
        <f>ROUND(I354*H354,2)</f>
        <v>0</v>
      </c>
      <c r="K354" s="221"/>
      <c r="L354" s="127"/>
      <c r="M354" s="222" t="s">
        <v>1</v>
      </c>
      <c r="N354" s="223" t="s">
        <v>39</v>
      </c>
      <c r="O354" s="224">
        <v>0.097</v>
      </c>
      <c r="P354" s="224">
        <f>O354*H354</f>
        <v>8.54085</v>
      </c>
      <c r="Q354" s="224">
        <v>0</v>
      </c>
      <c r="R354" s="224">
        <f>Q354*H354</f>
        <v>0</v>
      </c>
      <c r="S354" s="224">
        <v>0</v>
      </c>
      <c r="T354" s="225">
        <f>S354*H354</f>
        <v>0</v>
      </c>
      <c r="U354" s="126"/>
      <c r="V354" s="126"/>
      <c r="W354" s="126"/>
      <c r="X354" s="126"/>
      <c r="Y354" s="126"/>
      <c r="Z354" s="126"/>
      <c r="AA354" s="126"/>
      <c r="AB354" s="126"/>
      <c r="AC354" s="126"/>
      <c r="AD354" s="126"/>
      <c r="AE354" s="126"/>
      <c r="AR354" s="226" t="s">
        <v>139</v>
      </c>
      <c r="AT354" s="226" t="s">
        <v>135</v>
      </c>
      <c r="AU354" s="226" t="s">
        <v>84</v>
      </c>
      <c r="AY354" s="117" t="s">
        <v>133</v>
      </c>
      <c r="BE354" s="227">
        <f>IF(N354="základní",J354,0)</f>
        <v>0</v>
      </c>
      <c r="BF354" s="227">
        <f>IF(N354="snížená",J354,0)</f>
        <v>0</v>
      </c>
      <c r="BG354" s="227">
        <f>IF(N354="zákl. přenesená",J354,0)</f>
        <v>0</v>
      </c>
      <c r="BH354" s="227">
        <f>IF(N354="sníž. přenesená",J354,0)</f>
        <v>0</v>
      </c>
      <c r="BI354" s="227">
        <f>IF(N354="nulová",J354,0)</f>
        <v>0</v>
      </c>
      <c r="BJ354" s="117" t="s">
        <v>82</v>
      </c>
      <c r="BK354" s="227">
        <f>ROUND(I354*H354,2)</f>
        <v>0</v>
      </c>
      <c r="BL354" s="117" t="s">
        <v>139</v>
      </c>
      <c r="BM354" s="226" t="s">
        <v>259</v>
      </c>
    </row>
    <row r="355" spans="2:51" s="228" customFormat="1" ht="22.5">
      <c r="B355" s="229"/>
      <c r="D355" s="230" t="s">
        <v>141</v>
      </c>
      <c r="E355" s="231" t="s">
        <v>1</v>
      </c>
      <c r="F355" s="232" t="s">
        <v>142</v>
      </c>
      <c r="H355" s="231" t="s">
        <v>1</v>
      </c>
      <c r="L355" s="229"/>
      <c r="M355" s="233"/>
      <c r="N355" s="234"/>
      <c r="O355" s="234"/>
      <c r="P355" s="234"/>
      <c r="Q355" s="234"/>
      <c r="R355" s="234"/>
      <c r="S355" s="234"/>
      <c r="T355" s="235"/>
      <c r="AT355" s="231" t="s">
        <v>141</v>
      </c>
      <c r="AU355" s="231" t="s">
        <v>84</v>
      </c>
      <c r="AV355" s="228" t="s">
        <v>82</v>
      </c>
      <c r="AW355" s="228" t="s">
        <v>29</v>
      </c>
      <c r="AX355" s="228" t="s">
        <v>74</v>
      </c>
      <c r="AY355" s="231" t="s">
        <v>133</v>
      </c>
    </row>
    <row r="356" spans="2:51" s="228" customFormat="1" ht="11.25">
      <c r="B356" s="229"/>
      <c r="D356" s="230" t="s">
        <v>141</v>
      </c>
      <c r="E356" s="231" t="s">
        <v>1</v>
      </c>
      <c r="F356" s="232" t="s">
        <v>235</v>
      </c>
      <c r="H356" s="231" t="s">
        <v>1</v>
      </c>
      <c r="L356" s="229"/>
      <c r="M356" s="233"/>
      <c r="N356" s="234"/>
      <c r="O356" s="234"/>
      <c r="P356" s="234"/>
      <c r="Q356" s="234"/>
      <c r="R356" s="234"/>
      <c r="S356" s="234"/>
      <c r="T356" s="235"/>
      <c r="AT356" s="231" t="s">
        <v>141</v>
      </c>
      <c r="AU356" s="231" t="s">
        <v>84</v>
      </c>
      <c r="AV356" s="228" t="s">
        <v>82</v>
      </c>
      <c r="AW356" s="228" t="s">
        <v>29</v>
      </c>
      <c r="AX356" s="228" t="s">
        <v>74</v>
      </c>
      <c r="AY356" s="231" t="s">
        <v>133</v>
      </c>
    </row>
    <row r="357" spans="2:51" s="228" customFormat="1" ht="11.25">
      <c r="B357" s="229"/>
      <c r="D357" s="230" t="s">
        <v>141</v>
      </c>
      <c r="E357" s="231" t="s">
        <v>1</v>
      </c>
      <c r="F357" s="232" t="s">
        <v>143</v>
      </c>
      <c r="H357" s="231" t="s">
        <v>1</v>
      </c>
      <c r="L357" s="229"/>
      <c r="M357" s="233"/>
      <c r="N357" s="234"/>
      <c r="O357" s="234"/>
      <c r="P357" s="234"/>
      <c r="Q357" s="234"/>
      <c r="R357" s="234"/>
      <c r="S357" s="234"/>
      <c r="T357" s="235"/>
      <c r="AT357" s="231" t="s">
        <v>141</v>
      </c>
      <c r="AU357" s="231" t="s">
        <v>84</v>
      </c>
      <c r="AV357" s="228" t="s">
        <v>82</v>
      </c>
      <c r="AW357" s="228" t="s">
        <v>29</v>
      </c>
      <c r="AX357" s="228" t="s">
        <v>74</v>
      </c>
      <c r="AY357" s="231" t="s">
        <v>133</v>
      </c>
    </row>
    <row r="358" spans="2:51" s="228" customFormat="1" ht="11.25">
      <c r="B358" s="229"/>
      <c r="D358" s="230" t="s">
        <v>141</v>
      </c>
      <c r="E358" s="231" t="s">
        <v>1</v>
      </c>
      <c r="F358" s="232" t="s">
        <v>144</v>
      </c>
      <c r="H358" s="231" t="s">
        <v>1</v>
      </c>
      <c r="L358" s="229"/>
      <c r="M358" s="233"/>
      <c r="N358" s="234"/>
      <c r="O358" s="234"/>
      <c r="P358" s="234"/>
      <c r="Q358" s="234"/>
      <c r="R358" s="234"/>
      <c r="S358" s="234"/>
      <c r="T358" s="235"/>
      <c r="AT358" s="231" t="s">
        <v>141</v>
      </c>
      <c r="AU358" s="231" t="s">
        <v>84</v>
      </c>
      <c r="AV358" s="228" t="s">
        <v>82</v>
      </c>
      <c r="AW358" s="228" t="s">
        <v>29</v>
      </c>
      <c r="AX358" s="228" t="s">
        <v>74</v>
      </c>
      <c r="AY358" s="231" t="s">
        <v>133</v>
      </c>
    </row>
    <row r="359" spans="2:51" s="228" customFormat="1" ht="11.25">
      <c r="B359" s="229"/>
      <c r="D359" s="230" t="s">
        <v>141</v>
      </c>
      <c r="E359" s="231" t="s">
        <v>1</v>
      </c>
      <c r="F359" s="232" t="s">
        <v>145</v>
      </c>
      <c r="H359" s="231" t="s">
        <v>1</v>
      </c>
      <c r="L359" s="229"/>
      <c r="M359" s="233"/>
      <c r="N359" s="234"/>
      <c r="O359" s="234"/>
      <c r="P359" s="234"/>
      <c r="Q359" s="234"/>
      <c r="R359" s="234"/>
      <c r="S359" s="234"/>
      <c r="T359" s="235"/>
      <c r="AT359" s="231" t="s">
        <v>141</v>
      </c>
      <c r="AU359" s="231" t="s">
        <v>84</v>
      </c>
      <c r="AV359" s="228" t="s">
        <v>82</v>
      </c>
      <c r="AW359" s="228" t="s">
        <v>29</v>
      </c>
      <c r="AX359" s="228" t="s">
        <v>74</v>
      </c>
      <c r="AY359" s="231" t="s">
        <v>133</v>
      </c>
    </row>
    <row r="360" spans="2:51" s="228" customFormat="1" ht="11.25">
      <c r="B360" s="229"/>
      <c r="D360" s="230" t="s">
        <v>141</v>
      </c>
      <c r="E360" s="231" t="s">
        <v>1</v>
      </c>
      <c r="F360" s="232" t="s">
        <v>146</v>
      </c>
      <c r="H360" s="231" t="s">
        <v>1</v>
      </c>
      <c r="L360" s="229"/>
      <c r="M360" s="233"/>
      <c r="N360" s="234"/>
      <c r="O360" s="234"/>
      <c r="P360" s="234"/>
      <c r="Q360" s="234"/>
      <c r="R360" s="234"/>
      <c r="S360" s="234"/>
      <c r="T360" s="235"/>
      <c r="AT360" s="231" t="s">
        <v>141</v>
      </c>
      <c r="AU360" s="231" t="s">
        <v>84</v>
      </c>
      <c r="AV360" s="228" t="s">
        <v>82</v>
      </c>
      <c r="AW360" s="228" t="s">
        <v>29</v>
      </c>
      <c r="AX360" s="228" t="s">
        <v>74</v>
      </c>
      <c r="AY360" s="231" t="s">
        <v>133</v>
      </c>
    </row>
    <row r="361" spans="2:51" s="236" customFormat="1" ht="11.25">
      <c r="B361" s="237"/>
      <c r="D361" s="230" t="s">
        <v>141</v>
      </c>
      <c r="E361" s="238" t="s">
        <v>1</v>
      </c>
      <c r="F361" s="239" t="s">
        <v>195</v>
      </c>
      <c r="H361" s="240">
        <v>18.706</v>
      </c>
      <c r="L361" s="237"/>
      <c r="M361" s="241"/>
      <c r="N361" s="242"/>
      <c r="O361" s="242"/>
      <c r="P361" s="242"/>
      <c r="Q361" s="242"/>
      <c r="R361" s="242"/>
      <c r="S361" s="242"/>
      <c r="T361" s="243"/>
      <c r="AT361" s="238" t="s">
        <v>141</v>
      </c>
      <c r="AU361" s="238" t="s">
        <v>84</v>
      </c>
      <c r="AV361" s="236" t="s">
        <v>84</v>
      </c>
      <c r="AW361" s="236" t="s">
        <v>29</v>
      </c>
      <c r="AX361" s="236" t="s">
        <v>74</v>
      </c>
      <c r="AY361" s="238" t="s">
        <v>133</v>
      </c>
    </row>
    <row r="362" spans="2:51" s="244" customFormat="1" ht="11.25">
      <c r="B362" s="245"/>
      <c r="D362" s="230" t="s">
        <v>141</v>
      </c>
      <c r="E362" s="246" t="s">
        <v>1</v>
      </c>
      <c r="F362" s="247" t="s">
        <v>148</v>
      </c>
      <c r="H362" s="248">
        <v>18.706</v>
      </c>
      <c r="L362" s="245"/>
      <c r="M362" s="249"/>
      <c r="N362" s="250"/>
      <c r="O362" s="250"/>
      <c r="P362" s="250"/>
      <c r="Q362" s="250"/>
      <c r="R362" s="250"/>
      <c r="S362" s="250"/>
      <c r="T362" s="251"/>
      <c r="AT362" s="246" t="s">
        <v>141</v>
      </c>
      <c r="AU362" s="246" t="s">
        <v>84</v>
      </c>
      <c r="AV362" s="244" t="s">
        <v>149</v>
      </c>
      <c r="AW362" s="244" t="s">
        <v>29</v>
      </c>
      <c r="AX362" s="244" t="s">
        <v>74</v>
      </c>
      <c r="AY362" s="246" t="s">
        <v>133</v>
      </c>
    </row>
    <row r="363" spans="2:51" s="228" customFormat="1" ht="11.25">
      <c r="B363" s="229"/>
      <c r="D363" s="230" t="s">
        <v>141</v>
      </c>
      <c r="E363" s="231" t="s">
        <v>1</v>
      </c>
      <c r="F363" s="232" t="s">
        <v>150</v>
      </c>
      <c r="H363" s="231" t="s">
        <v>1</v>
      </c>
      <c r="L363" s="229"/>
      <c r="M363" s="233"/>
      <c r="N363" s="234"/>
      <c r="O363" s="234"/>
      <c r="P363" s="234"/>
      <c r="Q363" s="234"/>
      <c r="R363" s="234"/>
      <c r="S363" s="234"/>
      <c r="T363" s="235"/>
      <c r="AT363" s="231" t="s">
        <v>141</v>
      </c>
      <c r="AU363" s="231" t="s">
        <v>84</v>
      </c>
      <c r="AV363" s="228" t="s">
        <v>82</v>
      </c>
      <c r="AW363" s="228" t="s">
        <v>29</v>
      </c>
      <c r="AX363" s="228" t="s">
        <v>74</v>
      </c>
      <c r="AY363" s="231" t="s">
        <v>133</v>
      </c>
    </row>
    <row r="364" spans="2:51" s="228" customFormat="1" ht="11.25">
      <c r="B364" s="229"/>
      <c r="D364" s="230" t="s">
        <v>141</v>
      </c>
      <c r="E364" s="231" t="s">
        <v>1</v>
      </c>
      <c r="F364" s="232" t="s">
        <v>151</v>
      </c>
      <c r="H364" s="231" t="s">
        <v>1</v>
      </c>
      <c r="L364" s="229"/>
      <c r="M364" s="233"/>
      <c r="N364" s="234"/>
      <c r="O364" s="234"/>
      <c r="P364" s="234"/>
      <c r="Q364" s="234"/>
      <c r="R364" s="234"/>
      <c r="S364" s="234"/>
      <c r="T364" s="235"/>
      <c r="AT364" s="231" t="s">
        <v>141</v>
      </c>
      <c r="AU364" s="231" t="s">
        <v>84</v>
      </c>
      <c r="AV364" s="228" t="s">
        <v>82</v>
      </c>
      <c r="AW364" s="228" t="s">
        <v>29</v>
      </c>
      <c r="AX364" s="228" t="s">
        <v>74</v>
      </c>
      <c r="AY364" s="231" t="s">
        <v>133</v>
      </c>
    </row>
    <row r="365" spans="2:51" s="228" customFormat="1" ht="11.25">
      <c r="B365" s="229"/>
      <c r="D365" s="230" t="s">
        <v>141</v>
      </c>
      <c r="E365" s="231" t="s">
        <v>1</v>
      </c>
      <c r="F365" s="232" t="s">
        <v>145</v>
      </c>
      <c r="H365" s="231" t="s">
        <v>1</v>
      </c>
      <c r="L365" s="229"/>
      <c r="M365" s="233"/>
      <c r="N365" s="234"/>
      <c r="O365" s="234"/>
      <c r="P365" s="234"/>
      <c r="Q365" s="234"/>
      <c r="R365" s="234"/>
      <c r="S365" s="234"/>
      <c r="T365" s="235"/>
      <c r="AT365" s="231" t="s">
        <v>141</v>
      </c>
      <c r="AU365" s="231" t="s">
        <v>84</v>
      </c>
      <c r="AV365" s="228" t="s">
        <v>82</v>
      </c>
      <c r="AW365" s="228" t="s">
        <v>29</v>
      </c>
      <c r="AX365" s="228" t="s">
        <v>74</v>
      </c>
      <c r="AY365" s="231" t="s">
        <v>133</v>
      </c>
    </row>
    <row r="366" spans="2:51" s="228" customFormat="1" ht="11.25">
      <c r="B366" s="229"/>
      <c r="D366" s="230" t="s">
        <v>141</v>
      </c>
      <c r="E366" s="231" t="s">
        <v>1</v>
      </c>
      <c r="F366" s="232" t="s">
        <v>152</v>
      </c>
      <c r="H366" s="231" t="s">
        <v>1</v>
      </c>
      <c r="L366" s="229"/>
      <c r="M366" s="233"/>
      <c r="N366" s="234"/>
      <c r="O366" s="234"/>
      <c r="P366" s="234"/>
      <c r="Q366" s="234"/>
      <c r="R366" s="234"/>
      <c r="S366" s="234"/>
      <c r="T366" s="235"/>
      <c r="AT366" s="231" t="s">
        <v>141</v>
      </c>
      <c r="AU366" s="231" t="s">
        <v>84</v>
      </c>
      <c r="AV366" s="228" t="s">
        <v>82</v>
      </c>
      <c r="AW366" s="228" t="s">
        <v>29</v>
      </c>
      <c r="AX366" s="228" t="s">
        <v>74</v>
      </c>
      <c r="AY366" s="231" t="s">
        <v>133</v>
      </c>
    </row>
    <row r="367" spans="2:51" s="236" customFormat="1" ht="11.25">
      <c r="B367" s="237"/>
      <c r="D367" s="230" t="s">
        <v>141</v>
      </c>
      <c r="E367" s="238" t="s">
        <v>1</v>
      </c>
      <c r="F367" s="239" t="s">
        <v>196</v>
      </c>
      <c r="H367" s="240">
        <v>63.756</v>
      </c>
      <c r="L367" s="237"/>
      <c r="M367" s="241"/>
      <c r="N367" s="242"/>
      <c r="O367" s="242"/>
      <c r="P367" s="242"/>
      <c r="Q367" s="242"/>
      <c r="R367" s="242"/>
      <c r="S367" s="242"/>
      <c r="T367" s="243"/>
      <c r="AT367" s="238" t="s">
        <v>141</v>
      </c>
      <c r="AU367" s="238" t="s">
        <v>84</v>
      </c>
      <c r="AV367" s="236" t="s">
        <v>84</v>
      </c>
      <c r="AW367" s="236" t="s">
        <v>29</v>
      </c>
      <c r="AX367" s="236" t="s">
        <v>74</v>
      </c>
      <c r="AY367" s="238" t="s">
        <v>133</v>
      </c>
    </row>
    <row r="368" spans="2:51" s="228" customFormat="1" ht="11.25">
      <c r="B368" s="229"/>
      <c r="D368" s="230" t="s">
        <v>141</v>
      </c>
      <c r="E368" s="231" t="s">
        <v>1</v>
      </c>
      <c r="F368" s="232" t="s">
        <v>154</v>
      </c>
      <c r="H368" s="231" t="s">
        <v>1</v>
      </c>
      <c r="L368" s="229"/>
      <c r="M368" s="233"/>
      <c r="N368" s="234"/>
      <c r="O368" s="234"/>
      <c r="P368" s="234"/>
      <c r="Q368" s="234"/>
      <c r="R368" s="234"/>
      <c r="S368" s="234"/>
      <c r="T368" s="235"/>
      <c r="AT368" s="231" t="s">
        <v>141</v>
      </c>
      <c r="AU368" s="231" t="s">
        <v>84</v>
      </c>
      <c r="AV368" s="228" t="s">
        <v>82</v>
      </c>
      <c r="AW368" s="228" t="s">
        <v>29</v>
      </c>
      <c r="AX368" s="228" t="s">
        <v>74</v>
      </c>
      <c r="AY368" s="231" t="s">
        <v>133</v>
      </c>
    </row>
    <row r="369" spans="2:51" s="236" customFormat="1" ht="11.25">
      <c r="B369" s="237"/>
      <c r="D369" s="230" t="s">
        <v>141</v>
      </c>
      <c r="E369" s="238" t="s">
        <v>1</v>
      </c>
      <c r="F369" s="239" t="s">
        <v>197</v>
      </c>
      <c r="H369" s="240">
        <v>5.588</v>
      </c>
      <c r="L369" s="237"/>
      <c r="M369" s="241"/>
      <c r="N369" s="242"/>
      <c r="O369" s="242"/>
      <c r="P369" s="242"/>
      <c r="Q369" s="242"/>
      <c r="R369" s="242"/>
      <c r="S369" s="242"/>
      <c r="T369" s="243"/>
      <c r="AT369" s="238" t="s">
        <v>141</v>
      </c>
      <c r="AU369" s="238" t="s">
        <v>84</v>
      </c>
      <c r="AV369" s="236" t="s">
        <v>84</v>
      </c>
      <c r="AW369" s="236" t="s">
        <v>29</v>
      </c>
      <c r="AX369" s="236" t="s">
        <v>74</v>
      </c>
      <c r="AY369" s="238" t="s">
        <v>133</v>
      </c>
    </row>
    <row r="370" spans="2:51" s="244" customFormat="1" ht="11.25">
      <c r="B370" s="245"/>
      <c r="D370" s="230" t="s">
        <v>141</v>
      </c>
      <c r="E370" s="246" t="s">
        <v>1</v>
      </c>
      <c r="F370" s="247" t="s">
        <v>148</v>
      </c>
      <c r="H370" s="248">
        <v>69.344</v>
      </c>
      <c r="L370" s="245"/>
      <c r="M370" s="249"/>
      <c r="N370" s="250"/>
      <c r="O370" s="250"/>
      <c r="P370" s="250"/>
      <c r="Q370" s="250"/>
      <c r="R370" s="250"/>
      <c r="S370" s="250"/>
      <c r="T370" s="251"/>
      <c r="AT370" s="246" t="s">
        <v>141</v>
      </c>
      <c r="AU370" s="246" t="s">
        <v>84</v>
      </c>
      <c r="AV370" s="244" t="s">
        <v>149</v>
      </c>
      <c r="AW370" s="244" t="s">
        <v>29</v>
      </c>
      <c r="AX370" s="244" t="s">
        <v>74</v>
      </c>
      <c r="AY370" s="246" t="s">
        <v>133</v>
      </c>
    </row>
    <row r="371" spans="2:51" s="252" customFormat="1" ht="11.25">
      <c r="B371" s="253"/>
      <c r="D371" s="230" t="s">
        <v>141</v>
      </c>
      <c r="E371" s="254" t="s">
        <v>1</v>
      </c>
      <c r="F371" s="255" t="s">
        <v>156</v>
      </c>
      <c r="H371" s="256">
        <v>88.05</v>
      </c>
      <c r="L371" s="253"/>
      <c r="M371" s="257"/>
      <c r="N371" s="258"/>
      <c r="O371" s="258"/>
      <c r="P371" s="258"/>
      <c r="Q371" s="258"/>
      <c r="R371" s="258"/>
      <c r="S371" s="258"/>
      <c r="T371" s="259"/>
      <c r="AT371" s="254" t="s">
        <v>141</v>
      </c>
      <c r="AU371" s="254" t="s">
        <v>84</v>
      </c>
      <c r="AV371" s="252" t="s">
        <v>139</v>
      </c>
      <c r="AW371" s="252" t="s">
        <v>29</v>
      </c>
      <c r="AX371" s="252" t="s">
        <v>82</v>
      </c>
      <c r="AY371" s="254" t="s">
        <v>133</v>
      </c>
    </row>
    <row r="372" spans="1:65" s="129" customFormat="1" ht="16.5" customHeight="1">
      <c r="A372" s="126"/>
      <c r="B372" s="127"/>
      <c r="C372" s="215" t="s">
        <v>260</v>
      </c>
      <c r="D372" s="215" t="s">
        <v>135</v>
      </c>
      <c r="E372" s="216" t="s">
        <v>257</v>
      </c>
      <c r="F372" s="217" t="s">
        <v>258</v>
      </c>
      <c r="G372" s="218" t="s">
        <v>189</v>
      </c>
      <c r="H372" s="219">
        <v>88.05</v>
      </c>
      <c r="I372" s="274"/>
      <c r="J372" s="220">
        <f>ROUND(I372*H372,2)</f>
        <v>0</v>
      </c>
      <c r="K372" s="221"/>
      <c r="L372" s="127"/>
      <c r="M372" s="222" t="s">
        <v>1</v>
      </c>
      <c r="N372" s="223" t="s">
        <v>39</v>
      </c>
      <c r="O372" s="224">
        <v>0.097</v>
      </c>
      <c r="P372" s="224">
        <f>O372*H372</f>
        <v>8.54085</v>
      </c>
      <c r="Q372" s="224">
        <v>0</v>
      </c>
      <c r="R372" s="224">
        <f>Q372*H372</f>
        <v>0</v>
      </c>
      <c r="S372" s="224">
        <v>0</v>
      </c>
      <c r="T372" s="225">
        <f>S372*H372</f>
        <v>0</v>
      </c>
      <c r="U372" s="126"/>
      <c r="V372" s="126"/>
      <c r="W372" s="126"/>
      <c r="X372" s="126"/>
      <c r="Y372" s="126"/>
      <c r="Z372" s="126"/>
      <c r="AA372" s="126"/>
      <c r="AB372" s="126"/>
      <c r="AC372" s="126"/>
      <c r="AD372" s="126"/>
      <c r="AE372" s="126"/>
      <c r="AR372" s="226" t="s">
        <v>139</v>
      </c>
      <c r="AT372" s="226" t="s">
        <v>135</v>
      </c>
      <c r="AU372" s="226" t="s">
        <v>84</v>
      </c>
      <c r="AY372" s="117" t="s">
        <v>133</v>
      </c>
      <c r="BE372" s="227">
        <f>IF(N372="základní",J372,0)</f>
        <v>0</v>
      </c>
      <c r="BF372" s="227">
        <f>IF(N372="snížená",J372,0)</f>
        <v>0</v>
      </c>
      <c r="BG372" s="227">
        <f>IF(N372="zákl. přenesená",J372,0)</f>
        <v>0</v>
      </c>
      <c r="BH372" s="227">
        <f>IF(N372="sníž. přenesená",J372,0)</f>
        <v>0</v>
      </c>
      <c r="BI372" s="227">
        <f>IF(N372="nulová",J372,0)</f>
        <v>0</v>
      </c>
      <c r="BJ372" s="117" t="s">
        <v>82</v>
      </c>
      <c r="BK372" s="227">
        <f>ROUND(I372*H372,2)</f>
        <v>0</v>
      </c>
      <c r="BL372" s="117" t="s">
        <v>139</v>
      </c>
      <c r="BM372" s="226" t="s">
        <v>261</v>
      </c>
    </row>
    <row r="373" spans="2:51" s="228" customFormat="1" ht="22.5">
      <c r="B373" s="229"/>
      <c r="D373" s="230" t="s">
        <v>141</v>
      </c>
      <c r="E373" s="231" t="s">
        <v>1</v>
      </c>
      <c r="F373" s="232" t="s">
        <v>142</v>
      </c>
      <c r="H373" s="231" t="s">
        <v>1</v>
      </c>
      <c r="L373" s="229"/>
      <c r="M373" s="233"/>
      <c r="N373" s="234"/>
      <c r="O373" s="234"/>
      <c r="P373" s="234"/>
      <c r="Q373" s="234"/>
      <c r="R373" s="234"/>
      <c r="S373" s="234"/>
      <c r="T373" s="235"/>
      <c r="AT373" s="231" t="s">
        <v>141</v>
      </c>
      <c r="AU373" s="231" t="s">
        <v>84</v>
      </c>
      <c r="AV373" s="228" t="s">
        <v>82</v>
      </c>
      <c r="AW373" s="228" t="s">
        <v>29</v>
      </c>
      <c r="AX373" s="228" t="s">
        <v>74</v>
      </c>
      <c r="AY373" s="231" t="s">
        <v>133</v>
      </c>
    </row>
    <row r="374" spans="2:51" s="228" customFormat="1" ht="11.25">
      <c r="B374" s="229"/>
      <c r="D374" s="230" t="s">
        <v>141</v>
      </c>
      <c r="E374" s="231" t="s">
        <v>1</v>
      </c>
      <c r="F374" s="232" t="s">
        <v>244</v>
      </c>
      <c r="H374" s="231" t="s">
        <v>1</v>
      </c>
      <c r="L374" s="229"/>
      <c r="M374" s="233"/>
      <c r="N374" s="234"/>
      <c r="O374" s="234"/>
      <c r="P374" s="234"/>
      <c r="Q374" s="234"/>
      <c r="R374" s="234"/>
      <c r="S374" s="234"/>
      <c r="T374" s="235"/>
      <c r="AT374" s="231" t="s">
        <v>141</v>
      </c>
      <c r="AU374" s="231" t="s">
        <v>84</v>
      </c>
      <c r="AV374" s="228" t="s">
        <v>82</v>
      </c>
      <c r="AW374" s="228" t="s">
        <v>29</v>
      </c>
      <c r="AX374" s="228" t="s">
        <v>74</v>
      </c>
      <c r="AY374" s="231" t="s">
        <v>133</v>
      </c>
    </row>
    <row r="375" spans="2:51" s="228" customFormat="1" ht="11.25">
      <c r="B375" s="229"/>
      <c r="D375" s="230" t="s">
        <v>141</v>
      </c>
      <c r="E375" s="231" t="s">
        <v>1</v>
      </c>
      <c r="F375" s="232" t="s">
        <v>143</v>
      </c>
      <c r="H375" s="231" t="s">
        <v>1</v>
      </c>
      <c r="L375" s="229"/>
      <c r="M375" s="233"/>
      <c r="N375" s="234"/>
      <c r="O375" s="234"/>
      <c r="P375" s="234"/>
      <c r="Q375" s="234"/>
      <c r="R375" s="234"/>
      <c r="S375" s="234"/>
      <c r="T375" s="235"/>
      <c r="AT375" s="231" t="s">
        <v>141</v>
      </c>
      <c r="AU375" s="231" t="s">
        <v>84</v>
      </c>
      <c r="AV375" s="228" t="s">
        <v>82</v>
      </c>
      <c r="AW375" s="228" t="s">
        <v>29</v>
      </c>
      <c r="AX375" s="228" t="s">
        <v>74</v>
      </c>
      <c r="AY375" s="231" t="s">
        <v>133</v>
      </c>
    </row>
    <row r="376" spans="2:51" s="228" customFormat="1" ht="11.25">
      <c r="B376" s="229"/>
      <c r="D376" s="230" t="s">
        <v>141</v>
      </c>
      <c r="E376" s="231" t="s">
        <v>1</v>
      </c>
      <c r="F376" s="232" t="s">
        <v>144</v>
      </c>
      <c r="H376" s="231" t="s">
        <v>1</v>
      </c>
      <c r="L376" s="229"/>
      <c r="M376" s="233"/>
      <c r="N376" s="234"/>
      <c r="O376" s="234"/>
      <c r="P376" s="234"/>
      <c r="Q376" s="234"/>
      <c r="R376" s="234"/>
      <c r="S376" s="234"/>
      <c r="T376" s="235"/>
      <c r="AT376" s="231" t="s">
        <v>141</v>
      </c>
      <c r="AU376" s="231" t="s">
        <v>84</v>
      </c>
      <c r="AV376" s="228" t="s">
        <v>82</v>
      </c>
      <c r="AW376" s="228" t="s">
        <v>29</v>
      </c>
      <c r="AX376" s="228" t="s">
        <v>74</v>
      </c>
      <c r="AY376" s="231" t="s">
        <v>133</v>
      </c>
    </row>
    <row r="377" spans="2:51" s="228" customFormat="1" ht="11.25">
      <c r="B377" s="229"/>
      <c r="D377" s="230" t="s">
        <v>141</v>
      </c>
      <c r="E377" s="231" t="s">
        <v>1</v>
      </c>
      <c r="F377" s="232" t="s">
        <v>145</v>
      </c>
      <c r="H377" s="231" t="s">
        <v>1</v>
      </c>
      <c r="L377" s="229"/>
      <c r="M377" s="233"/>
      <c r="N377" s="234"/>
      <c r="O377" s="234"/>
      <c r="P377" s="234"/>
      <c r="Q377" s="234"/>
      <c r="R377" s="234"/>
      <c r="S377" s="234"/>
      <c r="T377" s="235"/>
      <c r="AT377" s="231" t="s">
        <v>141</v>
      </c>
      <c r="AU377" s="231" t="s">
        <v>84</v>
      </c>
      <c r="AV377" s="228" t="s">
        <v>82</v>
      </c>
      <c r="AW377" s="228" t="s">
        <v>29</v>
      </c>
      <c r="AX377" s="228" t="s">
        <v>74</v>
      </c>
      <c r="AY377" s="231" t="s">
        <v>133</v>
      </c>
    </row>
    <row r="378" spans="2:51" s="228" customFormat="1" ht="11.25">
      <c r="B378" s="229"/>
      <c r="D378" s="230" t="s">
        <v>141</v>
      </c>
      <c r="E378" s="231" t="s">
        <v>1</v>
      </c>
      <c r="F378" s="232" t="s">
        <v>146</v>
      </c>
      <c r="H378" s="231" t="s">
        <v>1</v>
      </c>
      <c r="L378" s="229"/>
      <c r="M378" s="233"/>
      <c r="N378" s="234"/>
      <c r="O378" s="234"/>
      <c r="P378" s="234"/>
      <c r="Q378" s="234"/>
      <c r="R378" s="234"/>
      <c r="S378" s="234"/>
      <c r="T378" s="235"/>
      <c r="AT378" s="231" t="s">
        <v>141</v>
      </c>
      <c r="AU378" s="231" t="s">
        <v>84</v>
      </c>
      <c r="AV378" s="228" t="s">
        <v>82</v>
      </c>
      <c r="AW378" s="228" t="s">
        <v>29</v>
      </c>
      <c r="AX378" s="228" t="s">
        <v>74</v>
      </c>
      <c r="AY378" s="231" t="s">
        <v>133</v>
      </c>
    </row>
    <row r="379" spans="2:51" s="236" customFormat="1" ht="11.25">
      <c r="B379" s="237"/>
      <c r="D379" s="230" t="s">
        <v>141</v>
      </c>
      <c r="E379" s="238" t="s">
        <v>1</v>
      </c>
      <c r="F379" s="239" t="s">
        <v>195</v>
      </c>
      <c r="H379" s="240">
        <v>18.706</v>
      </c>
      <c r="L379" s="237"/>
      <c r="M379" s="241"/>
      <c r="N379" s="242"/>
      <c r="O379" s="242"/>
      <c r="P379" s="242"/>
      <c r="Q379" s="242"/>
      <c r="R379" s="242"/>
      <c r="S379" s="242"/>
      <c r="T379" s="243"/>
      <c r="AT379" s="238" t="s">
        <v>141</v>
      </c>
      <c r="AU379" s="238" t="s">
        <v>84</v>
      </c>
      <c r="AV379" s="236" t="s">
        <v>84</v>
      </c>
      <c r="AW379" s="236" t="s">
        <v>29</v>
      </c>
      <c r="AX379" s="236" t="s">
        <v>74</v>
      </c>
      <c r="AY379" s="238" t="s">
        <v>133</v>
      </c>
    </row>
    <row r="380" spans="2:51" s="244" customFormat="1" ht="11.25">
      <c r="B380" s="245"/>
      <c r="D380" s="230" t="s">
        <v>141</v>
      </c>
      <c r="E380" s="246" t="s">
        <v>1</v>
      </c>
      <c r="F380" s="247" t="s">
        <v>148</v>
      </c>
      <c r="H380" s="248">
        <v>18.706</v>
      </c>
      <c r="L380" s="245"/>
      <c r="M380" s="249"/>
      <c r="N380" s="250"/>
      <c r="O380" s="250"/>
      <c r="P380" s="250"/>
      <c r="Q380" s="250"/>
      <c r="R380" s="250"/>
      <c r="S380" s="250"/>
      <c r="T380" s="251"/>
      <c r="AT380" s="246" t="s">
        <v>141</v>
      </c>
      <c r="AU380" s="246" t="s">
        <v>84</v>
      </c>
      <c r="AV380" s="244" t="s">
        <v>149</v>
      </c>
      <c r="AW380" s="244" t="s">
        <v>29</v>
      </c>
      <c r="AX380" s="244" t="s">
        <v>74</v>
      </c>
      <c r="AY380" s="246" t="s">
        <v>133</v>
      </c>
    </row>
    <row r="381" spans="2:51" s="228" customFormat="1" ht="11.25">
      <c r="B381" s="229"/>
      <c r="D381" s="230" t="s">
        <v>141</v>
      </c>
      <c r="E381" s="231" t="s">
        <v>1</v>
      </c>
      <c r="F381" s="232" t="s">
        <v>150</v>
      </c>
      <c r="H381" s="231" t="s">
        <v>1</v>
      </c>
      <c r="L381" s="229"/>
      <c r="M381" s="233"/>
      <c r="N381" s="234"/>
      <c r="O381" s="234"/>
      <c r="P381" s="234"/>
      <c r="Q381" s="234"/>
      <c r="R381" s="234"/>
      <c r="S381" s="234"/>
      <c r="T381" s="235"/>
      <c r="AT381" s="231" t="s">
        <v>141</v>
      </c>
      <c r="AU381" s="231" t="s">
        <v>84</v>
      </c>
      <c r="AV381" s="228" t="s">
        <v>82</v>
      </c>
      <c r="AW381" s="228" t="s">
        <v>29</v>
      </c>
      <c r="AX381" s="228" t="s">
        <v>74</v>
      </c>
      <c r="AY381" s="231" t="s">
        <v>133</v>
      </c>
    </row>
    <row r="382" spans="2:51" s="228" customFormat="1" ht="11.25">
      <c r="B382" s="229"/>
      <c r="D382" s="230" t="s">
        <v>141</v>
      </c>
      <c r="E382" s="231" t="s">
        <v>1</v>
      </c>
      <c r="F382" s="232" t="s">
        <v>151</v>
      </c>
      <c r="H382" s="231" t="s">
        <v>1</v>
      </c>
      <c r="L382" s="229"/>
      <c r="M382" s="233"/>
      <c r="N382" s="234"/>
      <c r="O382" s="234"/>
      <c r="P382" s="234"/>
      <c r="Q382" s="234"/>
      <c r="R382" s="234"/>
      <c r="S382" s="234"/>
      <c r="T382" s="235"/>
      <c r="AT382" s="231" t="s">
        <v>141</v>
      </c>
      <c r="AU382" s="231" t="s">
        <v>84</v>
      </c>
      <c r="AV382" s="228" t="s">
        <v>82</v>
      </c>
      <c r="AW382" s="228" t="s">
        <v>29</v>
      </c>
      <c r="AX382" s="228" t="s">
        <v>74</v>
      </c>
      <c r="AY382" s="231" t="s">
        <v>133</v>
      </c>
    </row>
    <row r="383" spans="2:51" s="228" customFormat="1" ht="11.25">
      <c r="B383" s="229"/>
      <c r="D383" s="230" t="s">
        <v>141</v>
      </c>
      <c r="E383" s="231" t="s">
        <v>1</v>
      </c>
      <c r="F383" s="232" t="s">
        <v>145</v>
      </c>
      <c r="H383" s="231" t="s">
        <v>1</v>
      </c>
      <c r="L383" s="229"/>
      <c r="M383" s="233"/>
      <c r="N383" s="234"/>
      <c r="O383" s="234"/>
      <c r="P383" s="234"/>
      <c r="Q383" s="234"/>
      <c r="R383" s="234"/>
      <c r="S383" s="234"/>
      <c r="T383" s="235"/>
      <c r="AT383" s="231" t="s">
        <v>141</v>
      </c>
      <c r="AU383" s="231" t="s">
        <v>84</v>
      </c>
      <c r="AV383" s="228" t="s">
        <v>82</v>
      </c>
      <c r="AW383" s="228" t="s">
        <v>29</v>
      </c>
      <c r="AX383" s="228" t="s">
        <v>74</v>
      </c>
      <c r="AY383" s="231" t="s">
        <v>133</v>
      </c>
    </row>
    <row r="384" spans="2:51" s="228" customFormat="1" ht="11.25">
      <c r="B384" s="229"/>
      <c r="D384" s="230" t="s">
        <v>141</v>
      </c>
      <c r="E384" s="231" t="s">
        <v>1</v>
      </c>
      <c r="F384" s="232" t="s">
        <v>152</v>
      </c>
      <c r="H384" s="231" t="s">
        <v>1</v>
      </c>
      <c r="L384" s="229"/>
      <c r="M384" s="233"/>
      <c r="N384" s="234"/>
      <c r="O384" s="234"/>
      <c r="P384" s="234"/>
      <c r="Q384" s="234"/>
      <c r="R384" s="234"/>
      <c r="S384" s="234"/>
      <c r="T384" s="235"/>
      <c r="AT384" s="231" t="s">
        <v>141</v>
      </c>
      <c r="AU384" s="231" t="s">
        <v>84</v>
      </c>
      <c r="AV384" s="228" t="s">
        <v>82</v>
      </c>
      <c r="AW384" s="228" t="s">
        <v>29</v>
      </c>
      <c r="AX384" s="228" t="s">
        <v>74</v>
      </c>
      <c r="AY384" s="231" t="s">
        <v>133</v>
      </c>
    </row>
    <row r="385" spans="2:51" s="236" customFormat="1" ht="11.25">
      <c r="B385" s="237"/>
      <c r="D385" s="230" t="s">
        <v>141</v>
      </c>
      <c r="E385" s="238" t="s">
        <v>1</v>
      </c>
      <c r="F385" s="239" t="s">
        <v>196</v>
      </c>
      <c r="H385" s="240">
        <v>63.756</v>
      </c>
      <c r="L385" s="237"/>
      <c r="M385" s="241"/>
      <c r="N385" s="242"/>
      <c r="O385" s="242"/>
      <c r="P385" s="242"/>
      <c r="Q385" s="242"/>
      <c r="R385" s="242"/>
      <c r="S385" s="242"/>
      <c r="T385" s="243"/>
      <c r="AT385" s="238" t="s">
        <v>141</v>
      </c>
      <c r="AU385" s="238" t="s">
        <v>84</v>
      </c>
      <c r="AV385" s="236" t="s">
        <v>84</v>
      </c>
      <c r="AW385" s="236" t="s">
        <v>29</v>
      </c>
      <c r="AX385" s="236" t="s">
        <v>74</v>
      </c>
      <c r="AY385" s="238" t="s">
        <v>133</v>
      </c>
    </row>
    <row r="386" spans="2:51" s="228" customFormat="1" ht="11.25">
      <c r="B386" s="229"/>
      <c r="D386" s="230" t="s">
        <v>141</v>
      </c>
      <c r="E386" s="231" t="s">
        <v>1</v>
      </c>
      <c r="F386" s="232" t="s">
        <v>175</v>
      </c>
      <c r="H386" s="231" t="s">
        <v>1</v>
      </c>
      <c r="L386" s="229"/>
      <c r="M386" s="233"/>
      <c r="N386" s="234"/>
      <c r="O386" s="234"/>
      <c r="P386" s="234"/>
      <c r="Q386" s="234"/>
      <c r="R386" s="234"/>
      <c r="S386" s="234"/>
      <c r="T386" s="235"/>
      <c r="AT386" s="231" t="s">
        <v>141</v>
      </c>
      <c r="AU386" s="231" t="s">
        <v>84</v>
      </c>
      <c r="AV386" s="228" t="s">
        <v>82</v>
      </c>
      <c r="AW386" s="228" t="s">
        <v>29</v>
      </c>
      <c r="AX386" s="228" t="s">
        <v>74</v>
      </c>
      <c r="AY386" s="231" t="s">
        <v>133</v>
      </c>
    </row>
    <row r="387" spans="2:51" s="236" customFormat="1" ht="11.25">
      <c r="B387" s="237"/>
      <c r="D387" s="230" t="s">
        <v>141</v>
      </c>
      <c r="E387" s="238" t="s">
        <v>1</v>
      </c>
      <c r="F387" s="239" t="s">
        <v>197</v>
      </c>
      <c r="H387" s="240">
        <v>5.588</v>
      </c>
      <c r="L387" s="237"/>
      <c r="M387" s="241"/>
      <c r="N387" s="242"/>
      <c r="O387" s="242"/>
      <c r="P387" s="242"/>
      <c r="Q387" s="242"/>
      <c r="R387" s="242"/>
      <c r="S387" s="242"/>
      <c r="T387" s="243"/>
      <c r="AT387" s="238" t="s">
        <v>141</v>
      </c>
      <c r="AU387" s="238" t="s">
        <v>84</v>
      </c>
      <c r="AV387" s="236" t="s">
        <v>84</v>
      </c>
      <c r="AW387" s="236" t="s">
        <v>29</v>
      </c>
      <c r="AX387" s="236" t="s">
        <v>74</v>
      </c>
      <c r="AY387" s="238" t="s">
        <v>133</v>
      </c>
    </row>
    <row r="388" spans="2:51" s="244" customFormat="1" ht="11.25">
      <c r="B388" s="245"/>
      <c r="D388" s="230" t="s">
        <v>141</v>
      </c>
      <c r="E388" s="246" t="s">
        <v>1</v>
      </c>
      <c r="F388" s="247" t="s">
        <v>148</v>
      </c>
      <c r="H388" s="248">
        <v>69.344</v>
      </c>
      <c r="L388" s="245"/>
      <c r="M388" s="249"/>
      <c r="N388" s="250"/>
      <c r="O388" s="250"/>
      <c r="P388" s="250"/>
      <c r="Q388" s="250"/>
      <c r="R388" s="250"/>
      <c r="S388" s="250"/>
      <c r="T388" s="251"/>
      <c r="AT388" s="246" t="s">
        <v>141</v>
      </c>
      <c r="AU388" s="246" t="s">
        <v>84</v>
      </c>
      <c r="AV388" s="244" t="s">
        <v>149</v>
      </c>
      <c r="AW388" s="244" t="s">
        <v>29</v>
      </c>
      <c r="AX388" s="244" t="s">
        <v>74</v>
      </c>
      <c r="AY388" s="246" t="s">
        <v>133</v>
      </c>
    </row>
    <row r="389" spans="2:51" s="252" customFormat="1" ht="11.25">
      <c r="B389" s="253"/>
      <c r="D389" s="230" t="s">
        <v>141</v>
      </c>
      <c r="E389" s="254" t="s">
        <v>1</v>
      </c>
      <c r="F389" s="255" t="s">
        <v>156</v>
      </c>
      <c r="H389" s="256">
        <v>88.05</v>
      </c>
      <c r="L389" s="253"/>
      <c r="M389" s="257"/>
      <c r="N389" s="258"/>
      <c r="O389" s="258"/>
      <c r="P389" s="258"/>
      <c r="Q389" s="258"/>
      <c r="R389" s="258"/>
      <c r="S389" s="258"/>
      <c r="T389" s="259"/>
      <c r="AT389" s="254" t="s">
        <v>141</v>
      </c>
      <c r="AU389" s="254" t="s">
        <v>84</v>
      </c>
      <c r="AV389" s="252" t="s">
        <v>139</v>
      </c>
      <c r="AW389" s="252" t="s">
        <v>29</v>
      </c>
      <c r="AX389" s="252" t="s">
        <v>82</v>
      </c>
      <c r="AY389" s="254" t="s">
        <v>133</v>
      </c>
    </row>
    <row r="390" spans="1:65" s="129" customFormat="1" ht="21.75" customHeight="1">
      <c r="A390" s="126"/>
      <c r="B390" s="127"/>
      <c r="C390" s="215" t="s">
        <v>262</v>
      </c>
      <c r="D390" s="215" t="s">
        <v>135</v>
      </c>
      <c r="E390" s="216" t="s">
        <v>263</v>
      </c>
      <c r="F390" s="217" t="s">
        <v>264</v>
      </c>
      <c r="G390" s="218" t="s">
        <v>189</v>
      </c>
      <c r="H390" s="219">
        <v>4.05</v>
      </c>
      <c r="I390" s="274"/>
      <c r="J390" s="220">
        <f>ROUND(I390*H390,2)</f>
        <v>0</v>
      </c>
      <c r="K390" s="221"/>
      <c r="L390" s="127"/>
      <c r="M390" s="222" t="s">
        <v>1</v>
      </c>
      <c r="N390" s="223" t="s">
        <v>39</v>
      </c>
      <c r="O390" s="224">
        <v>0.072</v>
      </c>
      <c r="P390" s="224">
        <f>O390*H390</f>
        <v>0.29159999999999997</v>
      </c>
      <c r="Q390" s="224">
        <v>0</v>
      </c>
      <c r="R390" s="224">
        <f>Q390*H390</f>
        <v>0</v>
      </c>
      <c r="S390" s="224">
        <v>0</v>
      </c>
      <c r="T390" s="225">
        <f>S390*H390</f>
        <v>0</v>
      </c>
      <c r="U390" s="126"/>
      <c r="V390" s="126"/>
      <c r="W390" s="126"/>
      <c r="X390" s="126"/>
      <c r="Y390" s="126"/>
      <c r="Z390" s="126"/>
      <c r="AA390" s="126"/>
      <c r="AB390" s="126"/>
      <c r="AC390" s="126"/>
      <c r="AD390" s="126"/>
      <c r="AE390" s="126"/>
      <c r="AR390" s="226" t="s">
        <v>139</v>
      </c>
      <c r="AT390" s="226" t="s">
        <v>135</v>
      </c>
      <c r="AU390" s="226" t="s">
        <v>84</v>
      </c>
      <c r="AY390" s="117" t="s">
        <v>133</v>
      </c>
      <c r="BE390" s="227">
        <f>IF(N390="základní",J390,0)</f>
        <v>0</v>
      </c>
      <c r="BF390" s="227">
        <f>IF(N390="snížená",J390,0)</f>
        <v>0</v>
      </c>
      <c r="BG390" s="227">
        <f>IF(N390="zákl. přenesená",J390,0)</f>
        <v>0</v>
      </c>
      <c r="BH390" s="227">
        <f>IF(N390="sníž. přenesená",J390,0)</f>
        <v>0</v>
      </c>
      <c r="BI390" s="227">
        <f>IF(N390="nulová",J390,0)</f>
        <v>0</v>
      </c>
      <c r="BJ390" s="117" t="s">
        <v>82</v>
      </c>
      <c r="BK390" s="227">
        <f>ROUND(I390*H390,2)</f>
        <v>0</v>
      </c>
      <c r="BL390" s="117" t="s">
        <v>139</v>
      </c>
      <c r="BM390" s="226" t="s">
        <v>265</v>
      </c>
    </row>
    <row r="391" spans="1:65" s="129" customFormat="1" ht="21.75" customHeight="1">
      <c r="A391" s="126"/>
      <c r="B391" s="127"/>
      <c r="C391" s="215" t="s">
        <v>266</v>
      </c>
      <c r="D391" s="215" t="s">
        <v>135</v>
      </c>
      <c r="E391" s="216" t="s">
        <v>267</v>
      </c>
      <c r="F391" s="217" t="s">
        <v>268</v>
      </c>
      <c r="G391" s="218" t="s">
        <v>189</v>
      </c>
      <c r="H391" s="219">
        <v>4.05</v>
      </c>
      <c r="I391" s="274"/>
      <c r="J391" s="220">
        <f>ROUND(I391*H391,2)</f>
        <v>0</v>
      </c>
      <c r="K391" s="221"/>
      <c r="L391" s="127"/>
      <c r="M391" s="222" t="s">
        <v>1</v>
      </c>
      <c r="N391" s="223" t="s">
        <v>39</v>
      </c>
      <c r="O391" s="224">
        <v>0.131</v>
      </c>
      <c r="P391" s="224">
        <f>O391*H391</f>
        <v>0.53055</v>
      </c>
      <c r="Q391" s="224">
        <v>0</v>
      </c>
      <c r="R391" s="224">
        <f>Q391*H391</f>
        <v>0</v>
      </c>
      <c r="S391" s="224">
        <v>0</v>
      </c>
      <c r="T391" s="225">
        <f>S391*H391</f>
        <v>0</v>
      </c>
      <c r="U391" s="126"/>
      <c r="V391" s="126"/>
      <c r="W391" s="126"/>
      <c r="X391" s="126"/>
      <c r="Y391" s="126"/>
      <c r="Z391" s="126"/>
      <c r="AA391" s="126"/>
      <c r="AB391" s="126"/>
      <c r="AC391" s="126"/>
      <c r="AD391" s="126"/>
      <c r="AE391" s="126"/>
      <c r="AR391" s="226" t="s">
        <v>139</v>
      </c>
      <c r="AT391" s="226" t="s">
        <v>135</v>
      </c>
      <c r="AU391" s="226" t="s">
        <v>84</v>
      </c>
      <c r="AY391" s="117" t="s">
        <v>133</v>
      </c>
      <c r="BE391" s="227">
        <f>IF(N391="základní",J391,0)</f>
        <v>0</v>
      </c>
      <c r="BF391" s="227">
        <f>IF(N391="snížená",J391,0)</f>
        <v>0</v>
      </c>
      <c r="BG391" s="227">
        <f>IF(N391="zákl. přenesená",J391,0)</f>
        <v>0</v>
      </c>
      <c r="BH391" s="227">
        <f>IF(N391="sníž. přenesená",J391,0)</f>
        <v>0</v>
      </c>
      <c r="BI391" s="227">
        <f>IF(N391="nulová",J391,0)</f>
        <v>0</v>
      </c>
      <c r="BJ391" s="117" t="s">
        <v>82</v>
      </c>
      <c r="BK391" s="227">
        <f>ROUND(I391*H391,2)</f>
        <v>0</v>
      </c>
      <c r="BL391" s="117" t="s">
        <v>139</v>
      </c>
      <c r="BM391" s="226" t="s">
        <v>269</v>
      </c>
    </row>
    <row r="392" spans="1:65" s="129" customFormat="1" ht="16.5" customHeight="1">
      <c r="A392" s="126"/>
      <c r="B392" s="127"/>
      <c r="C392" s="215" t="s">
        <v>270</v>
      </c>
      <c r="D392" s="215" t="s">
        <v>135</v>
      </c>
      <c r="E392" s="216" t="s">
        <v>271</v>
      </c>
      <c r="F392" s="217" t="s">
        <v>272</v>
      </c>
      <c r="G392" s="218" t="s">
        <v>189</v>
      </c>
      <c r="H392" s="219">
        <v>88.05</v>
      </c>
      <c r="I392" s="274"/>
      <c r="J392" s="220">
        <f>ROUND(I392*H392,2)</f>
        <v>0</v>
      </c>
      <c r="K392" s="221"/>
      <c r="L392" s="127"/>
      <c r="M392" s="222" t="s">
        <v>1</v>
      </c>
      <c r="N392" s="223" t="s">
        <v>39</v>
      </c>
      <c r="O392" s="224">
        <v>0.009</v>
      </c>
      <c r="P392" s="224">
        <f>O392*H392</f>
        <v>0.7924499999999999</v>
      </c>
      <c r="Q392" s="224">
        <v>0</v>
      </c>
      <c r="R392" s="224">
        <f>Q392*H392</f>
        <v>0</v>
      </c>
      <c r="S392" s="224">
        <v>0</v>
      </c>
      <c r="T392" s="225">
        <f>S392*H392</f>
        <v>0</v>
      </c>
      <c r="U392" s="126"/>
      <c r="V392" s="126"/>
      <c r="W392" s="126"/>
      <c r="X392" s="126"/>
      <c r="Y392" s="126"/>
      <c r="Z392" s="126"/>
      <c r="AA392" s="126"/>
      <c r="AB392" s="126"/>
      <c r="AC392" s="126"/>
      <c r="AD392" s="126"/>
      <c r="AE392" s="126"/>
      <c r="AR392" s="226" t="s">
        <v>139</v>
      </c>
      <c r="AT392" s="226" t="s">
        <v>135</v>
      </c>
      <c r="AU392" s="226" t="s">
        <v>84</v>
      </c>
      <c r="AY392" s="117" t="s">
        <v>133</v>
      </c>
      <c r="BE392" s="227">
        <f>IF(N392="základní",J392,0)</f>
        <v>0</v>
      </c>
      <c r="BF392" s="227">
        <f>IF(N392="snížená",J392,0)</f>
        <v>0</v>
      </c>
      <c r="BG392" s="227">
        <f>IF(N392="zákl. přenesená",J392,0)</f>
        <v>0</v>
      </c>
      <c r="BH392" s="227">
        <f>IF(N392="sníž. přenesená",J392,0)</f>
        <v>0</v>
      </c>
      <c r="BI392" s="227">
        <f>IF(N392="nulová",J392,0)</f>
        <v>0</v>
      </c>
      <c r="BJ392" s="117" t="s">
        <v>82</v>
      </c>
      <c r="BK392" s="227">
        <f>ROUND(I392*H392,2)</f>
        <v>0</v>
      </c>
      <c r="BL392" s="117" t="s">
        <v>139</v>
      </c>
      <c r="BM392" s="226" t="s">
        <v>273</v>
      </c>
    </row>
    <row r="393" spans="2:51" s="228" customFormat="1" ht="22.5">
      <c r="B393" s="229"/>
      <c r="D393" s="230" t="s">
        <v>141</v>
      </c>
      <c r="E393" s="231" t="s">
        <v>1</v>
      </c>
      <c r="F393" s="232" t="s">
        <v>142</v>
      </c>
      <c r="H393" s="231" t="s">
        <v>1</v>
      </c>
      <c r="L393" s="229"/>
      <c r="M393" s="233"/>
      <c r="N393" s="234"/>
      <c r="O393" s="234"/>
      <c r="P393" s="234"/>
      <c r="Q393" s="234"/>
      <c r="R393" s="234"/>
      <c r="S393" s="234"/>
      <c r="T393" s="235"/>
      <c r="AT393" s="231" t="s">
        <v>141</v>
      </c>
      <c r="AU393" s="231" t="s">
        <v>84</v>
      </c>
      <c r="AV393" s="228" t="s">
        <v>82</v>
      </c>
      <c r="AW393" s="228" t="s">
        <v>29</v>
      </c>
      <c r="AX393" s="228" t="s">
        <v>74</v>
      </c>
      <c r="AY393" s="231" t="s">
        <v>133</v>
      </c>
    </row>
    <row r="394" spans="2:51" s="228" customFormat="1" ht="11.25">
      <c r="B394" s="229"/>
      <c r="D394" s="230" t="s">
        <v>141</v>
      </c>
      <c r="E394" s="231" t="s">
        <v>1</v>
      </c>
      <c r="F394" s="232" t="s">
        <v>235</v>
      </c>
      <c r="H394" s="231" t="s">
        <v>1</v>
      </c>
      <c r="L394" s="229"/>
      <c r="M394" s="233"/>
      <c r="N394" s="234"/>
      <c r="O394" s="234"/>
      <c r="P394" s="234"/>
      <c r="Q394" s="234"/>
      <c r="R394" s="234"/>
      <c r="S394" s="234"/>
      <c r="T394" s="235"/>
      <c r="AT394" s="231" t="s">
        <v>141</v>
      </c>
      <c r="AU394" s="231" t="s">
        <v>84</v>
      </c>
      <c r="AV394" s="228" t="s">
        <v>82</v>
      </c>
      <c r="AW394" s="228" t="s">
        <v>29</v>
      </c>
      <c r="AX394" s="228" t="s">
        <v>74</v>
      </c>
      <c r="AY394" s="231" t="s">
        <v>133</v>
      </c>
    </row>
    <row r="395" spans="2:51" s="228" customFormat="1" ht="11.25">
      <c r="B395" s="229"/>
      <c r="D395" s="230" t="s">
        <v>141</v>
      </c>
      <c r="E395" s="231" t="s">
        <v>1</v>
      </c>
      <c r="F395" s="232" t="s">
        <v>143</v>
      </c>
      <c r="H395" s="231" t="s">
        <v>1</v>
      </c>
      <c r="L395" s="229"/>
      <c r="M395" s="233"/>
      <c r="N395" s="234"/>
      <c r="O395" s="234"/>
      <c r="P395" s="234"/>
      <c r="Q395" s="234"/>
      <c r="R395" s="234"/>
      <c r="S395" s="234"/>
      <c r="T395" s="235"/>
      <c r="AT395" s="231" t="s">
        <v>141</v>
      </c>
      <c r="AU395" s="231" t="s">
        <v>84</v>
      </c>
      <c r="AV395" s="228" t="s">
        <v>82</v>
      </c>
      <c r="AW395" s="228" t="s">
        <v>29</v>
      </c>
      <c r="AX395" s="228" t="s">
        <v>74</v>
      </c>
      <c r="AY395" s="231" t="s">
        <v>133</v>
      </c>
    </row>
    <row r="396" spans="2:51" s="228" customFormat="1" ht="11.25">
      <c r="B396" s="229"/>
      <c r="D396" s="230" t="s">
        <v>141</v>
      </c>
      <c r="E396" s="231" t="s">
        <v>1</v>
      </c>
      <c r="F396" s="232" t="s">
        <v>144</v>
      </c>
      <c r="H396" s="231" t="s">
        <v>1</v>
      </c>
      <c r="L396" s="229"/>
      <c r="M396" s="233"/>
      <c r="N396" s="234"/>
      <c r="O396" s="234"/>
      <c r="P396" s="234"/>
      <c r="Q396" s="234"/>
      <c r="R396" s="234"/>
      <c r="S396" s="234"/>
      <c r="T396" s="235"/>
      <c r="AT396" s="231" t="s">
        <v>141</v>
      </c>
      <c r="AU396" s="231" t="s">
        <v>84</v>
      </c>
      <c r="AV396" s="228" t="s">
        <v>82</v>
      </c>
      <c r="AW396" s="228" t="s">
        <v>29</v>
      </c>
      <c r="AX396" s="228" t="s">
        <v>74</v>
      </c>
      <c r="AY396" s="231" t="s">
        <v>133</v>
      </c>
    </row>
    <row r="397" spans="2:51" s="228" customFormat="1" ht="11.25">
      <c r="B397" s="229"/>
      <c r="D397" s="230" t="s">
        <v>141</v>
      </c>
      <c r="E397" s="231" t="s">
        <v>1</v>
      </c>
      <c r="F397" s="232" t="s">
        <v>145</v>
      </c>
      <c r="H397" s="231" t="s">
        <v>1</v>
      </c>
      <c r="L397" s="229"/>
      <c r="M397" s="233"/>
      <c r="N397" s="234"/>
      <c r="O397" s="234"/>
      <c r="P397" s="234"/>
      <c r="Q397" s="234"/>
      <c r="R397" s="234"/>
      <c r="S397" s="234"/>
      <c r="T397" s="235"/>
      <c r="AT397" s="231" t="s">
        <v>141</v>
      </c>
      <c r="AU397" s="231" t="s">
        <v>84</v>
      </c>
      <c r="AV397" s="228" t="s">
        <v>82</v>
      </c>
      <c r="AW397" s="228" t="s">
        <v>29</v>
      </c>
      <c r="AX397" s="228" t="s">
        <v>74</v>
      </c>
      <c r="AY397" s="231" t="s">
        <v>133</v>
      </c>
    </row>
    <row r="398" spans="2:51" s="228" customFormat="1" ht="11.25">
      <c r="B398" s="229"/>
      <c r="D398" s="230" t="s">
        <v>141</v>
      </c>
      <c r="E398" s="231" t="s">
        <v>1</v>
      </c>
      <c r="F398" s="232" t="s">
        <v>146</v>
      </c>
      <c r="H398" s="231" t="s">
        <v>1</v>
      </c>
      <c r="L398" s="229"/>
      <c r="M398" s="233"/>
      <c r="N398" s="234"/>
      <c r="O398" s="234"/>
      <c r="P398" s="234"/>
      <c r="Q398" s="234"/>
      <c r="R398" s="234"/>
      <c r="S398" s="234"/>
      <c r="T398" s="235"/>
      <c r="AT398" s="231" t="s">
        <v>141</v>
      </c>
      <c r="AU398" s="231" t="s">
        <v>84</v>
      </c>
      <c r="AV398" s="228" t="s">
        <v>82</v>
      </c>
      <c r="AW398" s="228" t="s">
        <v>29</v>
      </c>
      <c r="AX398" s="228" t="s">
        <v>74</v>
      </c>
      <c r="AY398" s="231" t="s">
        <v>133</v>
      </c>
    </row>
    <row r="399" spans="2:51" s="236" customFormat="1" ht="11.25">
      <c r="B399" s="237"/>
      <c r="D399" s="230" t="s">
        <v>141</v>
      </c>
      <c r="E399" s="238" t="s">
        <v>1</v>
      </c>
      <c r="F399" s="239" t="s">
        <v>195</v>
      </c>
      <c r="H399" s="240">
        <v>18.706</v>
      </c>
      <c r="L399" s="237"/>
      <c r="M399" s="241"/>
      <c r="N399" s="242"/>
      <c r="O399" s="242"/>
      <c r="P399" s="242"/>
      <c r="Q399" s="242"/>
      <c r="R399" s="242"/>
      <c r="S399" s="242"/>
      <c r="T399" s="243"/>
      <c r="AT399" s="238" t="s">
        <v>141</v>
      </c>
      <c r="AU399" s="238" t="s">
        <v>84</v>
      </c>
      <c r="AV399" s="236" t="s">
        <v>84</v>
      </c>
      <c r="AW399" s="236" t="s">
        <v>29</v>
      </c>
      <c r="AX399" s="236" t="s">
        <v>74</v>
      </c>
      <c r="AY399" s="238" t="s">
        <v>133</v>
      </c>
    </row>
    <row r="400" spans="2:51" s="244" customFormat="1" ht="11.25">
      <c r="B400" s="245"/>
      <c r="D400" s="230" t="s">
        <v>141</v>
      </c>
      <c r="E400" s="246" t="s">
        <v>1</v>
      </c>
      <c r="F400" s="247" t="s">
        <v>148</v>
      </c>
      <c r="H400" s="248">
        <v>18.706</v>
      </c>
      <c r="L400" s="245"/>
      <c r="M400" s="249"/>
      <c r="N400" s="250"/>
      <c r="O400" s="250"/>
      <c r="P400" s="250"/>
      <c r="Q400" s="250"/>
      <c r="R400" s="250"/>
      <c r="S400" s="250"/>
      <c r="T400" s="251"/>
      <c r="AT400" s="246" t="s">
        <v>141</v>
      </c>
      <c r="AU400" s="246" t="s">
        <v>84</v>
      </c>
      <c r="AV400" s="244" t="s">
        <v>149</v>
      </c>
      <c r="AW400" s="244" t="s">
        <v>29</v>
      </c>
      <c r="AX400" s="244" t="s">
        <v>74</v>
      </c>
      <c r="AY400" s="246" t="s">
        <v>133</v>
      </c>
    </row>
    <row r="401" spans="2:51" s="228" customFormat="1" ht="11.25">
      <c r="B401" s="229"/>
      <c r="D401" s="230" t="s">
        <v>141</v>
      </c>
      <c r="E401" s="231" t="s">
        <v>1</v>
      </c>
      <c r="F401" s="232" t="s">
        <v>150</v>
      </c>
      <c r="H401" s="231" t="s">
        <v>1</v>
      </c>
      <c r="L401" s="229"/>
      <c r="M401" s="233"/>
      <c r="N401" s="234"/>
      <c r="O401" s="234"/>
      <c r="P401" s="234"/>
      <c r="Q401" s="234"/>
      <c r="R401" s="234"/>
      <c r="S401" s="234"/>
      <c r="T401" s="235"/>
      <c r="AT401" s="231" t="s">
        <v>141</v>
      </c>
      <c r="AU401" s="231" t="s">
        <v>84</v>
      </c>
      <c r="AV401" s="228" t="s">
        <v>82</v>
      </c>
      <c r="AW401" s="228" t="s">
        <v>29</v>
      </c>
      <c r="AX401" s="228" t="s">
        <v>74</v>
      </c>
      <c r="AY401" s="231" t="s">
        <v>133</v>
      </c>
    </row>
    <row r="402" spans="2:51" s="228" customFormat="1" ht="11.25">
      <c r="B402" s="229"/>
      <c r="D402" s="230" t="s">
        <v>141</v>
      </c>
      <c r="E402" s="231" t="s">
        <v>1</v>
      </c>
      <c r="F402" s="232" t="s">
        <v>151</v>
      </c>
      <c r="H402" s="231" t="s">
        <v>1</v>
      </c>
      <c r="L402" s="229"/>
      <c r="M402" s="233"/>
      <c r="N402" s="234"/>
      <c r="O402" s="234"/>
      <c r="P402" s="234"/>
      <c r="Q402" s="234"/>
      <c r="R402" s="234"/>
      <c r="S402" s="234"/>
      <c r="T402" s="235"/>
      <c r="AT402" s="231" t="s">
        <v>141</v>
      </c>
      <c r="AU402" s="231" t="s">
        <v>84</v>
      </c>
      <c r="AV402" s="228" t="s">
        <v>82</v>
      </c>
      <c r="AW402" s="228" t="s">
        <v>29</v>
      </c>
      <c r="AX402" s="228" t="s">
        <v>74</v>
      </c>
      <c r="AY402" s="231" t="s">
        <v>133</v>
      </c>
    </row>
    <row r="403" spans="2:51" s="228" customFormat="1" ht="11.25">
      <c r="B403" s="229"/>
      <c r="D403" s="230" t="s">
        <v>141</v>
      </c>
      <c r="E403" s="231" t="s">
        <v>1</v>
      </c>
      <c r="F403" s="232" t="s">
        <v>145</v>
      </c>
      <c r="H403" s="231" t="s">
        <v>1</v>
      </c>
      <c r="L403" s="229"/>
      <c r="M403" s="233"/>
      <c r="N403" s="234"/>
      <c r="O403" s="234"/>
      <c r="P403" s="234"/>
      <c r="Q403" s="234"/>
      <c r="R403" s="234"/>
      <c r="S403" s="234"/>
      <c r="T403" s="235"/>
      <c r="AT403" s="231" t="s">
        <v>141</v>
      </c>
      <c r="AU403" s="231" t="s">
        <v>84</v>
      </c>
      <c r="AV403" s="228" t="s">
        <v>82</v>
      </c>
      <c r="AW403" s="228" t="s">
        <v>29</v>
      </c>
      <c r="AX403" s="228" t="s">
        <v>74</v>
      </c>
      <c r="AY403" s="231" t="s">
        <v>133</v>
      </c>
    </row>
    <row r="404" spans="2:51" s="228" customFormat="1" ht="11.25">
      <c r="B404" s="229"/>
      <c r="D404" s="230" t="s">
        <v>141</v>
      </c>
      <c r="E404" s="231" t="s">
        <v>1</v>
      </c>
      <c r="F404" s="232" t="s">
        <v>152</v>
      </c>
      <c r="H404" s="231" t="s">
        <v>1</v>
      </c>
      <c r="L404" s="229"/>
      <c r="M404" s="233"/>
      <c r="N404" s="234"/>
      <c r="O404" s="234"/>
      <c r="P404" s="234"/>
      <c r="Q404" s="234"/>
      <c r="R404" s="234"/>
      <c r="S404" s="234"/>
      <c r="T404" s="235"/>
      <c r="AT404" s="231" t="s">
        <v>141</v>
      </c>
      <c r="AU404" s="231" t="s">
        <v>84</v>
      </c>
      <c r="AV404" s="228" t="s">
        <v>82</v>
      </c>
      <c r="AW404" s="228" t="s">
        <v>29</v>
      </c>
      <c r="AX404" s="228" t="s">
        <v>74</v>
      </c>
      <c r="AY404" s="231" t="s">
        <v>133</v>
      </c>
    </row>
    <row r="405" spans="2:51" s="236" customFormat="1" ht="11.25">
      <c r="B405" s="237"/>
      <c r="D405" s="230" t="s">
        <v>141</v>
      </c>
      <c r="E405" s="238" t="s">
        <v>1</v>
      </c>
      <c r="F405" s="239" t="s">
        <v>196</v>
      </c>
      <c r="H405" s="240">
        <v>63.756</v>
      </c>
      <c r="L405" s="237"/>
      <c r="M405" s="241"/>
      <c r="N405" s="242"/>
      <c r="O405" s="242"/>
      <c r="P405" s="242"/>
      <c r="Q405" s="242"/>
      <c r="R405" s="242"/>
      <c r="S405" s="242"/>
      <c r="T405" s="243"/>
      <c r="AT405" s="238" t="s">
        <v>141</v>
      </c>
      <c r="AU405" s="238" t="s">
        <v>84</v>
      </c>
      <c r="AV405" s="236" t="s">
        <v>84</v>
      </c>
      <c r="AW405" s="236" t="s">
        <v>29</v>
      </c>
      <c r="AX405" s="236" t="s">
        <v>74</v>
      </c>
      <c r="AY405" s="238" t="s">
        <v>133</v>
      </c>
    </row>
    <row r="406" spans="2:51" s="228" customFormat="1" ht="11.25">
      <c r="B406" s="229"/>
      <c r="D406" s="230" t="s">
        <v>141</v>
      </c>
      <c r="E406" s="231" t="s">
        <v>1</v>
      </c>
      <c r="F406" s="232" t="s">
        <v>175</v>
      </c>
      <c r="H406" s="231" t="s">
        <v>1</v>
      </c>
      <c r="L406" s="229"/>
      <c r="M406" s="233"/>
      <c r="N406" s="234"/>
      <c r="O406" s="234"/>
      <c r="P406" s="234"/>
      <c r="Q406" s="234"/>
      <c r="R406" s="234"/>
      <c r="S406" s="234"/>
      <c r="T406" s="235"/>
      <c r="AT406" s="231" t="s">
        <v>141</v>
      </c>
      <c r="AU406" s="231" t="s">
        <v>84</v>
      </c>
      <c r="AV406" s="228" t="s">
        <v>82</v>
      </c>
      <c r="AW406" s="228" t="s">
        <v>29</v>
      </c>
      <c r="AX406" s="228" t="s">
        <v>74</v>
      </c>
      <c r="AY406" s="231" t="s">
        <v>133</v>
      </c>
    </row>
    <row r="407" spans="2:51" s="236" customFormat="1" ht="11.25">
      <c r="B407" s="237"/>
      <c r="D407" s="230" t="s">
        <v>141</v>
      </c>
      <c r="E407" s="238" t="s">
        <v>1</v>
      </c>
      <c r="F407" s="239" t="s">
        <v>197</v>
      </c>
      <c r="H407" s="240">
        <v>5.588</v>
      </c>
      <c r="L407" s="237"/>
      <c r="M407" s="241"/>
      <c r="N407" s="242"/>
      <c r="O407" s="242"/>
      <c r="P407" s="242"/>
      <c r="Q407" s="242"/>
      <c r="R407" s="242"/>
      <c r="S407" s="242"/>
      <c r="T407" s="243"/>
      <c r="AT407" s="238" t="s">
        <v>141</v>
      </c>
      <c r="AU407" s="238" t="s">
        <v>84</v>
      </c>
      <c r="AV407" s="236" t="s">
        <v>84</v>
      </c>
      <c r="AW407" s="236" t="s">
        <v>29</v>
      </c>
      <c r="AX407" s="236" t="s">
        <v>74</v>
      </c>
      <c r="AY407" s="238" t="s">
        <v>133</v>
      </c>
    </row>
    <row r="408" spans="2:51" s="244" customFormat="1" ht="11.25">
      <c r="B408" s="245"/>
      <c r="D408" s="230" t="s">
        <v>141</v>
      </c>
      <c r="E408" s="246" t="s">
        <v>1</v>
      </c>
      <c r="F408" s="247" t="s">
        <v>148</v>
      </c>
      <c r="H408" s="248">
        <v>69.344</v>
      </c>
      <c r="L408" s="245"/>
      <c r="M408" s="249"/>
      <c r="N408" s="250"/>
      <c r="O408" s="250"/>
      <c r="P408" s="250"/>
      <c r="Q408" s="250"/>
      <c r="R408" s="250"/>
      <c r="S408" s="250"/>
      <c r="T408" s="251"/>
      <c r="AT408" s="246" t="s">
        <v>141</v>
      </c>
      <c r="AU408" s="246" t="s">
        <v>84</v>
      </c>
      <c r="AV408" s="244" t="s">
        <v>149</v>
      </c>
      <c r="AW408" s="244" t="s">
        <v>29</v>
      </c>
      <c r="AX408" s="244" t="s">
        <v>74</v>
      </c>
      <c r="AY408" s="246" t="s">
        <v>133</v>
      </c>
    </row>
    <row r="409" spans="2:51" s="252" customFormat="1" ht="11.25">
      <c r="B409" s="253"/>
      <c r="D409" s="230" t="s">
        <v>141</v>
      </c>
      <c r="E409" s="254" t="s">
        <v>1</v>
      </c>
      <c r="F409" s="255" t="s">
        <v>156</v>
      </c>
      <c r="H409" s="256">
        <v>88.05</v>
      </c>
      <c r="L409" s="253"/>
      <c r="M409" s="257"/>
      <c r="N409" s="258"/>
      <c r="O409" s="258"/>
      <c r="P409" s="258"/>
      <c r="Q409" s="258"/>
      <c r="R409" s="258"/>
      <c r="S409" s="258"/>
      <c r="T409" s="259"/>
      <c r="AT409" s="254" t="s">
        <v>141</v>
      </c>
      <c r="AU409" s="254" t="s">
        <v>84</v>
      </c>
      <c r="AV409" s="252" t="s">
        <v>139</v>
      </c>
      <c r="AW409" s="252" t="s">
        <v>29</v>
      </c>
      <c r="AX409" s="252" t="s">
        <v>82</v>
      </c>
      <c r="AY409" s="254" t="s">
        <v>133</v>
      </c>
    </row>
    <row r="410" spans="1:65" s="129" customFormat="1" ht="21.75" customHeight="1">
      <c r="A410" s="126"/>
      <c r="B410" s="127"/>
      <c r="C410" s="215" t="s">
        <v>274</v>
      </c>
      <c r="D410" s="215" t="s">
        <v>135</v>
      </c>
      <c r="E410" s="216" t="s">
        <v>275</v>
      </c>
      <c r="F410" s="217" t="s">
        <v>276</v>
      </c>
      <c r="G410" s="218" t="s">
        <v>277</v>
      </c>
      <c r="H410" s="219">
        <v>7.29</v>
      </c>
      <c r="I410" s="274"/>
      <c r="J410" s="220">
        <f>ROUND(I410*H410,2)</f>
        <v>0</v>
      </c>
      <c r="K410" s="221"/>
      <c r="L410" s="127"/>
      <c r="M410" s="222" t="s">
        <v>1</v>
      </c>
      <c r="N410" s="223" t="s">
        <v>39</v>
      </c>
      <c r="O410" s="224">
        <v>0</v>
      </c>
      <c r="P410" s="224">
        <f>O410*H410</f>
        <v>0</v>
      </c>
      <c r="Q410" s="224">
        <v>0</v>
      </c>
      <c r="R410" s="224">
        <f>Q410*H410</f>
        <v>0</v>
      </c>
      <c r="S410" s="224">
        <v>0</v>
      </c>
      <c r="T410" s="225">
        <f>S410*H410</f>
        <v>0</v>
      </c>
      <c r="U410" s="126"/>
      <c r="V410" s="126"/>
      <c r="W410" s="126"/>
      <c r="X410" s="126"/>
      <c r="Y410" s="126"/>
      <c r="Z410" s="126"/>
      <c r="AA410" s="126"/>
      <c r="AB410" s="126"/>
      <c r="AC410" s="126"/>
      <c r="AD410" s="126"/>
      <c r="AE410" s="126"/>
      <c r="AR410" s="226" t="s">
        <v>139</v>
      </c>
      <c r="AT410" s="226" t="s">
        <v>135</v>
      </c>
      <c r="AU410" s="226" t="s">
        <v>84</v>
      </c>
      <c r="AY410" s="117" t="s">
        <v>133</v>
      </c>
      <c r="BE410" s="227">
        <f>IF(N410="základní",J410,0)</f>
        <v>0</v>
      </c>
      <c r="BF410" s="227">
        <f>IF(N410="snížená",J410,0)</f>
        <v>0</v>
      </c>
      <c r="BG410" s="227">
        <f>IF(N410="zákl. přenesená",J410,0)</f>
        <v>0</v>
      </c>
      <c r="BH410" s="227">
        <f>IF(N410="sníž. přenesená",J410,0)</f>
        <v>0</v>
      </c>
      <c r="BI410" s="227">
        <f>IF(N410="nulová",J410,0)</f>
        <v>0</v>
      </c>
      <c r="BJ410" s="117" t="s">
        <v>82</v>
      </c>
      <c r="BK410" s="227">
        <f>ROUND(I410*H410,2)</f>
        <v>0</v>
      </c>
      <c r="BL410" s="117" t="s">
        <v>139</v>
      </c>
      <c r="BM410" s="226" t="s">
        <v>278</v>
      </c>
    </row>
    <row r="411" spans="1:65" s="129" customFormat="1" ht="21.75" customHeight="1">
      <c r="A411" s="126"/>
      <c r="B411" s="127"/>
      <c r="C411" s="215" t="s">
        <v>279</v>
      </c>
      <c r="D411" s="215" t="s">
        <v>135</v>
      </c>
      <c r="E411" s="216" t="s">
        <v>280</v>
      </c>
      <c r="F411" s="217" t="s">
        <v>281</v>
      </c>
      <c r="G411" s="218" t="s">
        <v>189</v>
      </c>
      <c r="H411" s="219">
        <v>60.477</v>
      </c>
      <c r="I411" s="274"/>
      <c r="J411" s="220">
        <f>ROUND(I411*H411,2)</f>
        <v>0</v>
      </c>
      <c r="K411" s="221"/>
      <c r="L411" s="127"/>
      <c r="M411" s="222" t="s">
        <v>1</v>
      </c>
      <c r="N411" s="223" t="s">
        <v>39</v>
      </c>
      <c r="O411" s="224">
        <v>0.299</v>
      </c>
      <c r="P411" s="224">
        <f>O411*H411</f>
        <v>18.082622999999998</v>
      </c>
      <c r="Q411" s="224">
        <v>0</v>
      </c>
      <c r="R411" s="224">
        <f>Q411*H411</f>
        <v>0</v>
      </c>
      <c r="S411" s="224">
        <v>0</v>
      </c>
      <c r="T411" s="225">
        <f>S411*H411</f>
        <v>0</v>
      </c>
      <c r="U411" s="126"/>
      <c r="V411" s="126"/>
      <c r="W411" s="126"/>
      <c r="X411" s="126"/>
      <c r="Y411" s="126"/>
      <c r="Z411" s="126"/>
      <c r="AA411" s="126"/>
      <c r="AB411" s="126"/>
      <c r="AC411" s="126"/>
      <c r="AD411" s="126"/>
      <c r="AE411" s="126"/>
      <c r="AR411" s="226" t="s">
        <v>139</v>
      </c>
      <c r="AT411" s="226" t="s">
        <v>135</v>
      </c>
      <c r="AU411" s="226" t="s">
        <v>84</v>
      </c>
      <c r="AY411" s="117" t="s">
        <v>133</v>
      </c>
      <c r="BE411" s="227">
        <f>IF(N411="základní",J411,0)</f>
        <v>0</v>
      </c>
      <c r="BF411" s="227">
        <f>IF(N411="snížená",J411,0)</f>
        <v>0</v>
      </c>
      <c r="BG411" s="227">
        <f>IF(N411="zákl. přenesená",J411,0)</f>
        <v>0</v>
      </c>
      <c r="BH411" s="227">
        <f>IF(N411="sníž. přenesená",J411,0)</f>
        <v>0</v>
      </c>
      <c r="BI411" s="227">
        <f>IF(N411="nulová",J411,0)</f>
        <v>0</v>
      </c>
      <c r="BJ411" s="117" t="s">
        <v>82</v>
      </c>
      <c r="BK411" s="227">
        <f>ROUND(I411*H411,2)</f>
        <v>0</v>
      </c>
      <c r="BL411" s="117" t="s">
        <v>139</v>
      </c>
      <c r="BM411" s="226" t="s">
        <v>282</v>
      </c>
    </row>
    <row r="412" spans="2:51" s="228" customFormat="1" ht="22.5">
      <c r="B412" s="229"/>
      <c r="D412" s="230" t="s">
        <v>141</v>
      </c>
      <c r="E412" s="231" t="s">
        <v>1</v>
      </c>
      <c r="F412" s="232" t="s">
        <v>142</v>
      </c>
      <c r="H412" s="231" t="s">
        <v>1</v>
      </c>
      <c r="L412" s="229"/>
      <c r="M412" s="233"/>
      <c r="N412" s="234"/>
      <c r="O412" s="234"/>
      <c r="P412" s="234"/>
      <c r="Q412" s="234"/>
      <c r="R412" s="234"/>
      <c r="S412" s="234"/>
      <c r="T412" s="235"/>
      <c r="AT412" s="231" t="s">
        <v>141</v>
      </c>
      <c r="AU412" s="231" t="s">
        <v>84</v>
      </c>
      <c r="AV412" s="228" t="s">
        <v>82</v>
      </c>
      <c r="AW412" s="228" t="s">
        <v>29</v>
      </c>
      <c r="AX412" s="228" t="s">
        <v>74</v>
      </c>
      <c r="AY412" s="231" t="s">
        <v>133</v>
      </c>
    </row>
    <row r="413" spans="2:51" s="228" customFormat="1" ht="11.25">
      <c r="B413" s="229"/>
      <c r="D413" s="230" t="s">
        <v>141</v>
      </c>
      <c r="E413" s="231" t="s">
        <v>1</v>
      </c>
      <c r="F413" s="232" t="s">
        <v>143</v>
      </c>
      <c r="H413" s="231" t="s">
        <v>1</v>
      </c>
      <c r="L413" s="229"/>
      <c r="M413" s="233"/>
      <c r="N413" s="234"/>
      <c r="O413" s="234"/>
      <c r="P413" s="234"/>
      <c r="Q413" s="234"/>
      <c r="R413" s="234"/>
      <c r="S413" s="234"/>
      <c r="T413" s="235"/>
      <c r="AT413" s="231" t="s">
        <v>141</v>
      </c>
      <c r="AU413" s="231" t="s">
        <v>84</v>
      </c>
      <c r="AV413" s="228" t="s">
        <v>82</v>
      </c>
      <c r="AW413" s="228" t="s">
        <v>29</v>
      </c>
      <c r="AX413" s="228" t="s">
        <v>74</v>
      </c>
      <c r="AY413" s="231" t="s">
        <v>133</v>
      </c>
    </row>
    <row r="414" spans="2:51" s="228" customFormat="1" ht="11.25">
      <c r="B414" s="229"/>
      <c r="D414" s="230" t="s">
        <v>141</v>
      </c>
      <c r="E414" s="231" t="s">
        <v>1</v>
      </c>
      <c r="F414" s="232" t="s">
        <v>144</v>
      </c>
      <c r="H414" s="231" t="s">
        <v>1</v>
      </c>
      <c r="L414" s="229"/>
      <c r="M414" s="233"/>
      <c r="N414" s="234"/>
      <c r="O414" s="234"/>
      <c r="P414" s="234"/>
      <c r="Q414" s="234"/>
      <c r="R414" s="234"/>
      <c r="S414" s="234"/>
      <c r="T414" s="235"/>
      <c r="AT414" s="231" t="s">
        <v>141</v>
      </c>
      <c r="AU414" s="231" t="s">
        <v>84</v>
      </c>
      <c r="AV414" s="228" t="s">
        <v>82</v>
      </c>
      <c r="AW414" s="228" t="s">
        <v>29</v>
      </c>
      <c r="AX414" s="228" t="s">
        <v>74</v>
      </c>
      <c r="AY414" s="231" t="s">
        <v>133</v>
      </c>
    </row>
    <row r="415" spans="2:51" s="228" customFormat="1" ht="11.25">
      <c r="B415" s="229"/>
      <c r="D415" s="230" t="s">
        <v>141</v>
      </c>
      <c r="E415" s="231" t="s">
        <v>1</v>
      </c>
      <c r="F415" s="232" t="s">
        <v>145</v>
      </c>
      <c r="H415" s="231" t="s">
        <v>1</v>
      </c>
      <c r="L415" s="229"/>
      <c r="M415" s="233"/>
      <c r="N415" s="234"/>
      <c r="O415" s="234"/>
      <c r="P415" s="234"/>
      <c r="Q415" s="234"/>
      <c r="R415" s="234"/>
      <c r="S415" s="234"/>
      <c r="T415" s="235"/>
      <c r="AT415" s="231" t="s">
        <v>141</v>
      </c>
      <c r="AU415" s="231" t="s">
        <v>84</v>
      </c>
      <c r="AV415" s="228" t="s">
        <v>82</v>
      </c>
      <c r="AW415" s="228" t="s">
        <v>29</v>
      </c>
      <c r="AX415" s="228" t="s">
        <v>74</v>
      </c>
      <c r="AY415" s="231" t="s">
        <v>133</v>
      </c>
    </row>
    <row r="416" spans="2:51" s="228" customFormat="1" ht="11.25">
      <c r="B416" s="229"/>
      <c r="D416" s="230" t="s">
        <v>141</v>
      </c>
      <c r="E416" s="231" t="s">
        <v>1</v>
      </c>
      <c r="F416" s="232" t="s">
        <v>146</v>
      </c>
      <c r="H416" s="231" t="s">
        <v>1</v>
      </c>
      <c r="L416" s="229"/>
      <c r="M416" s="233"/>
      <c r="N416" s="234"/>
      <c r="O416" s="234"/>
      <c r="P416" s="234"/>
      <c r="Q416" s="234"/>
      <c r="R416" s="234"/>
      <c r="S416" s="234"/>
      <c r="T416" s="235"/>
      <c r="AT416" s="231" t="s">
        <v>141</v>
      </c>
      <c r="AU416" s="231" t="s">
        <v>84</v>
      </c>
      <c r="AV416" s="228" t="s">
        <v>82</v>
      </c>
      <c r="AW416" s="228" t="s">
        <v>29</v>
      </c>
      <c r="AX416" s="228" t="s">
        <v>74</v>
      </c>
      <c r="AY416" s="231" t="s">
        <v>133</v>
      </c>
    </row>
    <row r="417" spans="2:51" s="236" customFormat="1" ht="11.25">
      <c r="B417" s="237"/>
      <c r="D417" s="230" t="s">
        <v>141</v>
      </c>
      <c r="E417" s="238" t="s">
        <v>1</v>
      </c>
      <c r="F417" s="239" t="s">
        <v>283</v>
      </c>
      <c r="H417" s="240">
        <v>12.436</v>
      </c>
      <c r="L417" s="237"/>
      <c r="M417" s="241"/>
      <c r="N417" s="242"/>
      <c r="O417" s="242"/>
      <c r="P417" s="242"/>
      <c r="Q417" s="242"/>
      <c r="R417" s="242"/>
      <c r="S417" s="242"/>
      <c r="T417" s="243"/>
      <c r="AT417" s="238" t="s">
        <v>141</v>
      </c>
      <c r="AU417" s="238" t="s">
        <v>84</v>
      </c>
      <c r="AV417" s="236" t="s">
        <v>84</v>
      </c>
      <c r="AW417" s="236" t="s">
        <v>29</v>
      </c>
      <c r="AX417" s="236" t="s">
        <v>74</v>
      </c>
      <c r="AY417" s="238" t="s">
        <v>133</v>
      </c>
    </row>
    <row r="418" spans="2:51" s="244" customFormat="1" ht="11.25">
      <c r="B418" s="245"/>
      <c r="D418" s="230" t="s">
        <v>141</v>
      </c>
      <c r="E418" s="246" t="s">
        <v>1</v>
      </c>
      <c r="F418" s="247" t="s">
        <v>148</v>
      </c>
      <c r="H418" s="248">
        <v>12.436</v>
      </c>
      <c r="L418" s="245"/>
      <c r="M418" s="249"/>
      <c r="N418" s="250"/>
      <c r="O418" s="250"/>
      <c r="P418" s="250"/>
      <c r="Q418" s="250"/>
      <c r="R418" s="250"/>
      <c r="S418" s="250"/>
      <c r="T418" s="251"/>
      <c r="AT418" s="246" t="s">
        <v>141</v>
      </c>
      <c r="AU418" s="246" t="s">
        <v>84</v>
      </c>
      <c r="AV418" s="244" t="s">
        <v>149</v>
      </c>
      <c r="AW418" s="244" t="s">
        <v>29</v>
      </c>
      <c r="AX418" s="244" t="s">
        <v>74</v>
      </c>
      <c r="AY418" s="246" t="s">
        <v>133</v>
      </c>
    </row>
    <row r="419" spans="2:51" s="228" customFormat="1" ht="11.25">
      <c r="B419" s="229"/>
      <c r="D419" s="230" t="s">
        <v>141</v>
      </c>
      <c r="E419" s="231" t="s">
        <v>1</v>
      </c>
      <c r="F419" s="232" t="s">
        <v>150</v>
      </c>
      <c r="H419" s="231" t="s">
        <v>1</v>
      </c>
      <c r="L419" s="229"/>
      <c r="M419" s="233"/>
      <c r="N419" s="234"/>
      <c r="O419" s="234"/>
      <c r="P419" s="234"/>
      <c r="Q419" s="234"/>
      <c r="R419" s="234"/>
      <c r="S419" s="234"/>
      <c r="T419" s="235"/>
      <c r="AT419" s="231" t="s">
        <v>141</v>
      </c>
      <c r="AU419" s="231" t="s">
        <v>84</v>
      </c>
      <c r="AV419" s="228" t="s">
        <v>82</v>
      </c>
      <c r="AW419" s="228" t="s">
        <v>29</v>
      </c>
      <c r="AX419" s="228" t="s">
        <v>74</v>
      </c>
      <c r="AY419" s="231" t="s">
        <v>133</v>
      </c>
    </row>
    <row r="420" spans="2:51" s="228" customFormat="1" ht="11.25">
      <c r="B420" s="229"/>
      <c r="D420" s="230" t="s">
        <v>141</v>
      </c>
      <c r="E420" s="231" t="s">
        <v>1</v>
      </c>
      <c r="F420" s="232" t="s">
        <v>151</v>
      </c>
      <c r="H420" s="231" t="s">
        <v>1</v>
      </c>
      <c r="L420" s="229"/>
      <c r="M420" s="233"/>
      <c r="N420" s="234"/>
      <c r="O420" s="234"/>
      <c r="P420" s="234"/>
      <c r="Q420" s="234"/>
      <c r="R420" s="234"/>
      <c r="S420" s="234"/>
      <c r="T420" s="235"/>
      <c r="AT420" s="231" t="s">
        <v>141</v>
      </c>
      <c r="AU420" s="231" t="s">
        <v>84</v>
      </c>
      <c r="AV420" s="228" t="s">
        <v>82</v>
      </c>
      <c r="AW420" s="228" t="s">
        <v>29</v>
      </c>
      <c r="AX420" s="228" t="s">
        <v>74</v>
      </c>
      <c r="AY420" s="231" t="s">
        <v>133</v>
      </c>
    </row>
    <row r="421" spans="2:51" s="228" customFormat="1" ht="11.25">
      <c r="B421" s="229"/>
      <c r="D421" s="230" t="s">
        <v>141</v>
      </c>
      <c r="E421" s="231" t="s">
        <v>1</v>
      </c>
      <c r="F421" s="232" t="s">
        <v>145</v>
      </c>
      <c r="H421" s="231" t="s">
        <v>1</v>
      </c>
      <c r="L421" s="229"/>
      <c r="M421" s="233"/>
      <c r="N421" s="234"/>
      <c r="O421" s="234"/>
      <c r="P421" s="234"/>
      <c r="Q421" s="234"/>
      <c r="R421" s="234"/>
      <c r="S421" s="234"/>
      <c r="T421" s="235"/>
      <c r="AT421" s="231" t="s">
        <v>141</v>
      </c>
      <c r="AU421" s="231" t="s">
        <v>84</v>
      </c>
      <c r="AV421" s="228" t="s">
        <v>82</v>
      </c>
      <c r="AW421" s="228" t="s">
        <v>29</v>
      </c>
      <c r="AX421" s="228" t="s">
        <v>74</v>
      </c>
      <c r="AY421" s="231" t="s">
        <v>133</v>
      </c>
    </row>
    <row r="422" spans="2:51" s="228" customFormat="1" ht="11.25">
      <c r="B422" s="229"/>
      <c r="D422" s="230" t="s">
        <v>141</v>
      </c>
      <c r="E422" s="231" t="s">
        <v>1</v>
      </c>
      <c r="F422" s="232" t="s">
        <v>152</v>
      </c>
      <c r="H422" s="231" t="s">
        <v>1</v>
      </c>
      <c r="L422" s="229"/>
      <c r="M422" s="233"/>
      <c r="N422" s="234"/>
      <c r="O422" s="234"/>
      <c r="P422" s="234"/>
      <c r="Q422" s="234"/>
      <c r="R422" s="234"/>
      <c r="S422" s="234"/>
      <c r="T422" s="235"/>
      <c r="AT422" s="231" t="s">
        <v>141</v>
      </c>
      <c r="AU422" s="231" t="s">
        <v>84</v>
      </c>
      <c r="AV422" s="228" t="s">
        <v>82</v>
      </c>
      <c r="AW422" s="228" t="s">
        <v>29</v>
      </c>
      <c r="AX422" s="228" t="s">
        <v>74</v>
      </c>
      <c r="AY422" s="231" t="s">
        <v>133</v>
      </c>
    </row>
    <row r="423" spans="2:51" s="236" customFormat="1" ht="11.25">
      <c r="B423" s="237"/>
      <c r="D423" s="230" t="s">
        <v>141</v>
      </c>
      <c r="E423" s="238" t="s">
        <v>1</v>
      </c>
      <c r="F423" s="239" t="s">
        <v>284</v>
      </c>
      <c r="H423" s="240">
        <v>45.126</v>
      </c>
      <c r="L423" s="237"/>
      <c r="M423" s="241"/>
      <c r="N423" s="242"/>
      <c r="O423" s="242"/>
      <c r="P423" s="242"/>
      <c r="Q423" s="242"/>
      <c r="R423" s="242"/>
      <c r="S423" s="242"/>
      <c r="T423" s="243"/>
      <c r="AT423" s="238" t="s">
        <v>141</v>
      </c>
      <c r="AU423" s="238" t="s">
        <v>84</v>
      </c>
      <c r="AV423" s="236" t="s">
        <v>84</v>
      </c>
      <c r="AW423" s="236" t="s">
        <v>29</v>
      </c>
      <c r="AX423" s="236" t="s">
        <v>74</v>
      </c>
      <c r="AY423" s="238" t="s">
        <v>133</v>
      </c>
    </row>
    <row r="424" spans="2:51" s="228" customFormat="1" ht="11.25">
      <c r="B424" s="229"/>
      <c r="D424" s="230" t="s">
        <v>141</v>
      </c>
      <c r="E424" s="231" t="s">
        <v>1</v>
      </c>
      <c r="F424" s="232" t="s">
        <v>175</v>
      </c>
      <c r="H424" s="231" t="s">
        <v>1</v>
      </c>
      <c r="L424" s="229"/>
      <c r="M424" s="233"/>
      <c r="N424" s="234"/>
      <c r="O424" s="234"/>
      <c r="P424" s="234"/>
      <c r="Q424" s="234"/>
      <c r="R424" s="234"/>
      <c r="S424" s="234"/>
      <c r="T424" s="235"/>
      <c r="AT424" s="231" t="s">
        <v>141</v>
      </c>
      <c r="AU424" s="231" t="s">
        <v>84</v>
      </c>
      <c r="AV424" s="228" t="s">
        <v>82</v>
      </c>
      <c r="AW424" s="228" t="s">
        <v>29</v>
      </c>
      <c r="AX424" s="228" t="s">
        <v>74</v>
      </c>
      <c r="AY424" s="231" t="s">
        <v>133</v>
      </c>
    </row>
    <row r="425" spans="2:51" s="236" customFormat="1" ht="11.25">
      <c r="B425" s="237"/>
      <c r="D425" s="230" t="s">
        <v>141</v>
      </c>
      <c r="E425" s="238" t="s">
        <v>1</v>
      </c>
      <c r="F425" s="239" t="s">
        <v>285</v>
      </c>
      <c r="H425" s="240">
        <v>2.915</v>
      </c>
      <c r="L425" s="237"/>
      <c r="M425" s="241"/>
      <c r="N425" s="242"/>
      <c r="O425" s="242"/>
      <c r="P425" s="242"/>
      <c r="Q425" s="242"/>
      <c r="R425" s="242"/>
      <c r="S425" s="242"/>
      <c r="T425" s="243"/>
      <c r="AT425" s="238" t="s">
        <v>141</v>
      </c>
      <c r="AU425" s="238" t="s">
        <v>84</v>
      </c>
      <c r="AV425" s="236" t="s">
        <v>84</v>
      </c>
      <c r="AW425" s="236" t="s">
        <v>29</v>
      </c>
      <c r="AX425" s="236" t="s">
        <v>74</v>
      </c>
      <c r="AY425" s="238" t="s">
        <v>133</v>
      </c>
    </row>
    <row r="426" spans="2:51" s="244" customFormat="1" ht="11.25">
      <c r="B426" s="245"/>
      <c r="D426" s="230" t="s">
        <v>141</v>
      </c>
      <c r="E426" s="246" t="s">
        <v>1</v>
      </c>
      <c r="F426" s="247" t="s">
        <v>148</v>
      </c>
      <c r="H426" s="248">
        <v>48.041</v>
      </c>
      <c r="L426" s="245"/>
      <c r="M426" s="249"/>
      <c r="N426" s="250"/>
      <c r="O426" s="250"/>
      <c r="P426" s="250"/>
      <c r="Q426" s="250"/>
      <c r="R426" s="250"/>
      <c r="S426" s="250"/>
      <c r="T426" s="251"/>
      <c r="AT426" s="246" t="s">
        <v>141</v>
      </c>
      <c r="AU426" s="246" t="s">
        <v>84</v>
      </c>
      <c r="AV426" s="244" t="s">
        <v>149</v>
      </c>
      <c r="AW426" s="244" t="s">
        <v>29</v>
      </c>
      <c r="AX426" s="244" t="s">
        <v>74</v>
      </c>
      <c r="AY426" s="246" t="s">
        <v>133</v>
      </c>
    </row>
    <row r="427" spans="2:51" s="252" customFormat="1" ht="11.25">
      <c r="B427" s="253"/>
      <c r="D427" s="230" t="s">
        <v>141</v>
      </c>
      <c r="E427" s="254" t="s">
        <v>1</v>
      </c>
      <c r="F427" s="255" t="s">
        <v>156</v>
      </c>
      <c r="H427" s="256">
        <v>60.477</v>
      </c>
      <c r="L427" s="253"/>
      <c r="M427" s="257"/>
      <c r="N427" s="258"/>
      <c r="O427" s="258"/>
      <c r="P427" s="258"/>
      <c r="Q427" s="258"/>
      <c r="R427" s="258"/>
      <c r="S427" s="258"/>
      <c r="T427" s="259"/>
      <c r="AT427" s="254" t="s">
        <v>141</v>
      </c>
      <c r="AU427" s="254" t="s">
        <v>84</v>
      </c>
      <c r="AV427" s="252" t="s">
        <v>139</v>
      </c>
      <c r="AW427" s="252" t="s">
        <v>29</v>
      </c>
      <c r="AX427" s="252" t="s">
        <v>82</v>
      </c>
      <c r="AY427" s="254" t="s">
        <v>133</v>
      </c>
    </row>
    <row r="428" spans="1:65" s="129" customFormat="1" ht="16.5" customHeight="1">
      <c r="A428" s="126"/>
      <c r="B428" s="127"/>
      <c r="C428" s="260" t="s">
        <v>286</v>
      </c>
      <c r="D428" s="260" t="s">
        <v>287</v>
      </c>
      <c r="E428" s="261" t="s">
        <v>288</v>
      </c>
      <c r="F428" s="262" t="s">
        <v>289</v>
      </c>
      <c r="G428" s="263" t="s">
        <v>277</v>
      </c>
      <c r="H428" s="264">
        <v>2.925</v>
      </c>
      <c r="I428" s="275"/>
      <c r="J428" s="265">
        <f>ROUND(I428*H428,2)</f>
        <v>0</v>
      </c>
      <c r="K428" s="266"/>
      <c r="L428" s="267"/>
      <c r="M428" s="268" t="s">
        <v>1</v>
      </c>
      <c r="N428" s="269" t="s">
        <v>39</v>
      </c>
      <c r="O428" s="224">
        <v>0</v>
      </c>
      <c r="P428" s="224">
        <f>O428*H428</f>
        <v>0</v>
      </c>
      <c r="Q428" s="224">
        <v>1</v>
      </c>
      <c r="R428" s="224">
        <f>Q428*H428</f>
        <v>2.925</v>
      </c>
      <c r="S428" s="224">
        <v>0</v>
      </c>
      <c r="T428" s="225">
        <f>S428*H428</f>
        <v>0</v>
      </c>
      <c r="U428" s="126"/>
      <c r="V428" s="126"/>
      <c r="W428" s="126"/>
      <c r="X428" s="126"/>
      <c r="Y428" s="126"/>
      <c r="Z428" s="126"/>
      <c r="AA428" s="126"/>
      <c r="AB428" s="126"/>
      <c r="AC428" s="126"/>
      <c r="AD428" s="126"/>
      <c r="AE428" s="126"/>
      <c r="AR428" s="226" t="s">
        <v>186</v>
      </c>
      <c r="AT428" s="226" t="s">
        <v>287</v>
      </c>
      <c r="AU428" s="226" t="s">
        <v>84</v>
      </c>
      <c r="AY428" s="117" t="s">
        <v>133</v>
      </c>
      <c r="BE428" s="227">
        <f>IF(N428="základní",J428,0)</f>
        <v>0</v>
      </c>
      <c r="BF428" s="227">
        <f>IF(N428="snížená",J428,0)</f>
        <v>0</v>
      </c>
      <c r="BG428" s="227">
        <f>IF(N428="zákl. přenesená",J428,0)</f>
        <v>0</v>
      </c>
      <c r="BH428" s="227">
        <f>IF(N428="sníž. přenesená",J428,0)</f>
        <v>0</v>
      </c>
      <c r="BI428" s="227">
        <f>IF(N428="nulová",J428,0)</f>
        <v>0</v>
      </c>
      <c r="BJ428" s="117" t="s">
        <v>82</v>
      </c>
      <c r="BK428" s="227">
        <f>ROUND(I428*H428,2)</f>
        <v>0</v>
      </c>
      <c r="BL428" s="117" t="s">
        <v>139</v>
      </c>
      <c r="BM428" s="226" t="s">
        <v>290</v>
      </c>
    </row>
    <row r="429" spans="1:65" s="129" customFormat="1" ht="16.5" customHeight="1">
      <c r="A429" s="126"/>
      <c r="B429" s="127"/>
      <c r="C429" s="260" t="s">
        <v>291</v>
      </c>
      <c r="D429" s="260" t="s">
        <v>287</v>
      </c>
      <c r="E429" s="261" t="s">
        <v>288</v>
      </c>
      <c r="F429" s="262" t="s">
        <v>289</v>
      </c>
      <c r="G429" s="263" t="s">
        <v>277</v>
      </c>
      <c r="H429" s="264">
        <v>120.954</v>
      </c>
      <c r="I429" s="275"/>
      <c r="J429" s="265">
        <f>ROUND(I429*H429,2)</f>
        <v>0</v>
      </c>
      <c r="K429" s="266"/>
      <c r="L429" s="267"/>
      <c r="M429" s="268" t="s">
        <v>1</v>
      </c>
      <c r="N429" s="269" t="s">
        <v>39</v>
      </c>
      <c r="O429" s="224">
        <v>0</v>
      </c>
      <c r="P429" s="224">
        <f>O429*H429</f>
        <v>0</v>
      </c>
      <c r="Q429" s="224">
        <v>1</v>
      </c>
      <c r="R429" s="224">
        <f>Q429*H429</f>
        <v>120.954</v>
      </c>
      <c r="S429" s="224">
        <v>0</v>
      </c>
      <c r="T429" s="225">
        <f>S429*H429</f>
        <v>0</v>
      </c>
      <c r="U429" s="126"/>
      <c r="V429" s="126"/>
      <c r="W429" s="126"/>
      <c r="X429" s="126"/>
      <c r="Y429" s="126"/>
      <c r="Z429" s="126"/>
      <c r="AA429" s="126"/>
      <c r="AB429" s="126"/>
      <c r="AC429" s="126"/>
      <c r="AD429" s="126"/>
      <c r="AE429" s="126"/>
      <c r="AR429" s="226" t="s">
        <v>186</v>
      </c>
      <c r="AT429" s="226" t="s">
        <v>287</v>
      </c>
      <c r="AU429" s="226" t="s">
        <v>84</v>
      </c>
      <c r="AY429" s="117" t="s">
        <v>133</v>
      </c>
      <c r="BE429" s="227">
        <f>IF(N429="základní",J429,0)</f>
        <v>0</v>
      </c>
      <c r="BF429" s="227">
        <f>IF(N429="snížená",J429,0)</f>
        <v>0</v>
      </c>
      <c r="BG429" s="227">
        <f>IF(N429="zákl. přenesená",J429,0)</f>
        <v>0</v>
      </c>
      <c r="BH429" s="227">
        <f>IF(N429="sníž. přenesená",J429,0)</f>
        <v>0</v>
      </c>
      <c r="BI429" s="227">
        <f>IF(N429="nulová",J429,0)</f>
        <v>0</v>
      </c>
      <c r="BJ429" s="117" t="s">
        <v>82</v>
      </c>
      <c r="BK429" s="227">
        <f>ROUND(I429*H429,2)</f>
        <v>0</v>
      </c>
      <c r="BL429" s="117" t="s">
        <v>139</v>
      </c>
      <c r="BM429" s="226" t="s">
        <v>292</v>
      </c>
    </row>
    <row r="430" spans="2:51" s="228" customFormat="1" ht="22.5">
      <c r="B430" s="229"/>
      <c r="D430" s="230" t="s">
        <v>141</v>
      </c>
      <c r="E430" s="231" t="s">
        <v>1</v>
      </c>
      <c r="F430" s="232" t="s">
        <v>142</v>
      </c>
      <c r="H430" s="231" t="s">
        <v>1</v>
      </c>
      <c r="L430" s="229"/>
      <c r="M430" s="233"/>
      <c r="N430" s="234"/>
      <c r="O430" s="234"/>
      <c r="P430" s="234"/>
      <c r="Q430" s="234"/>
      <c r="R430" s="234"/>
      <c r="S430" s="234"/>
      <c r="T430" s="235"/>
      <c r="AT430" s="231" t="s">
        <v>141</v>
      </c>
      <c r="AU430" s="231" t="s">
        <v>84</v>
      </c>
      <c r="AV430" s="228" t="s">
        <v>82</v>
      </c>
      <c r="AW430" s="228" t="s">
        <v>29</v>
      </c>
      <c r="AX430" s="228" t="s">
        <v>74</v>
      </c>
      <c r="AY430" s="231" t="s">
        <v>133</v>
      </c>
    </row>
    <row r="431" spans="2:51" s="228" customFormat="1" ht="11.25">
      <c r="B431" s="229"/>
      <c r="D431" s="230" t="s">
        <v>141</v>
      </c>
      <c r="E431" s="231" t="s">
        <v>1</v>
      </c>
      <c r="F431" s="232" t="s">
        <v>143</v>
      </c>
      <c r="H431" s="231" t="s">
        <v>1</v>
      </c>
      <c r="L431" s="229"/>
      <c r="M431" s="233"/>
      <c r="N431" s="234"/>
      <c r="O431" s="234"/>
      <c r="P431" s="234"/>
      <c r="Q431" s="234"/>
      <c r="R431" s="234"/>
      <c r="S431" s="234"/>
      <c r="T431" s="235"/>
      <c r="AT431" s="231" t="s">
        <v>141</v>
      </c>
      <c r="AU431" s="231" t="s">
        <v>84</v>
      </c>
      <c r="AV431" s="228" t="s">
        <v>82</v>
      </c>
      <c r="AW431" s="228" t="s">
        <v>29</v>
      </c>
      <c r="AX431" s="228" t="s">
        <v>74</v>
      </c>
      <c r="AY431" s="231" t="s">
        <v>133</v>
      </c>
    </row>
    <row r="432" spans="2:51" s="228" customFormat="1" ht="11.25">
      <c r="B432" s="229"/>
      <c r="D432" s="230" t="s">
        <v>141</v>
      </c>
      <c r="E432" s="231" t="s">
        <v>1</v>
      </c>
      <c r="F432" s="232" t="s">
        <v>144</v>
      </c>
      <c r="H432" s="231" t="s">
        <v>1</v>
      </c>
      <c r="L432" s="229"/>
      <c r="M432" s="233"/>
      <c r="N432" s="234"/>
      <c r="O432" s="234"/>
      <c r="P432" s="234"/>
      <c r="Q432" s="234"/>
      <c r="R432" s="234"/>
      <c r="S432" s="234"/>
      <c r="T432" s="235"/>
      <c r="AT432" s="231" t="s">
        <v>141</v>
      </c>
      <c r="AU432" s="231" t="s">
        <v>84</v>
      </c>
      <c r="AV432" s="228" t="s">
        <v>82</v>
      </c>
      <c r="AW432" s="228" t="s">
        <v>29</v>
      </c>
      <c r="AX432" s="228" t="s">
        <v>74</v>
      </c>
      <c r="AY432" s="231" t="s">
        <v>133</v>
      </c>
    </row>
    <row r="433" spans="2:51" s="228" customFormat="1" ht="11.25">
      <c r="B433" s="229"/>
      <c r="D433" s="230" t="s">
        <v>141</v>
      </c>
      <c r="E433" s="231" t="s">
        <v>1</v>
      </c>
      <c r="F433" s="232" t="s">
        <v>145</v>
      </c>
      <c r="H433" s="231" t="s">
        <v>1</v>
      </c>
      <c r="L433" s="229"/>
      <c r="M433" s="233"/>
      <c r="N433" s="234"/>
      <c r="O433" s="234"/>
      <c r="P433" s="234"/>
      <c r="Q433" s="234"/>
      <c r="R433" s="234"/>
      <c r="S433" s="234"/>
      <c r="T433" s="235"/>
      <c r="AT433" s="231" t="s">
        <v>141</v>
      </c>
      <c r="AU433" s="231" t="s">
        <v>84</v>
      </c>
      <c r="AV433" s="228" t="s">
        <v>82</v>
      </c>
      <c r="AW433" s="228" t="s">
        <v>29</v>
      </c>
      <c r="AX433" s="228" t="s">
        <v>74</v>
      </c>
      <c r="AY433" s="231" t="s">
        <v>133</v>
      </c>
    </row>
    <row r="434" spans="2:51" s="228" customFormat="1" ht="11.25">
      <c r="B434" s="229"/>
      <c r="D434" s="230" t="s">
        <v>141</v>
      </c>
      <c r="E434" s="231" t="s">
        <v>1</v>
      </c>
      <c r="F434" s="232" t="s">
        <v>146</v>
      </c>
      <c r="H434" s="231" t="s">
        <v>1</v>
      </c>
      <c r="L434" s="229"/>
      <c r="M434" s="233"/>
      <c r="N434" s="234"/>
      <c r="O434" s="234"/>
      <c r="P434" s="234"/>
      <c r="Q434" s="234"/>
      <c r="R434" s="234"/>
      <c r="S434" s="234"/>
      <c r="T434" s="235"/>
      <c r="AT434" s="231" t="s">
        <v>141</v>
      </c>
      <c r="AU434" s="231" t="s">
        <v>84</v>
      </c>
      <c r="AV434" s="228" t="s">
        <v>82</v>
      </c>
      <c r="AW434" s="228" t="s">
        <v>29</v>
      </c>
      <c r="AX434" s="228" t="s">
        <v>74</v>
      </c>
      <c r="AY434" s="231" t="s">
        <v>133</v>
      </c>
    </row>
    <row r="435" spans="2:51" s="236" customFormat="1" ht="11.25">
      <c r="B435" s="237"/>
      <c r="D435" s="230" t="s">
        <v>141</v>
      </c>
      <c r="E435" s="238" t="s">
        <v>1</v>
      </c>
      <c r="F435" s="239" t="s">
        <v>283</v>
      </c>
      <c r="H435" s="240">
        <v>12.436</v>
      </c>
      <c r="L435" s="237"/>
      <c r="M435" s="241"/>
      <c r="N435" s="242"/>
      <c r="O435" s="242"/>
      <c r="P435" s="242"/>
      <c r="Q435" s="242"/>
      <c r="R435" s="242"/>
      <c r="S435" s="242"/>
      <c r="T435" s="243"/>
      <c r="AT435" s="238" t="s">
        <v>141</v>
      </c>
      <c r="AU435" s="238" t="s">
        <v>84</v>
      </c>
      <c r="AV435" s="236" t="s">
        <v>84</v>
      </c>
      <c r="AW435" s="236" t="s">
        <v>29</v>
      </c>
      <c r="AX435" s="236" t="s">
        <v>74</v>
      </c>
      <c r="AY435" s="238" t="s">
        <v>133</v>
      </c>
    </row>
    <row r="436" spans="2:51" s="244" customFormat="1" ht="11.25">
      <c r="B436" s="245"/>
      <c r="D436" s="230" t="s">
        <v>141</v>
      </c>
      <c r="E436" s="246" t="s">
        <v>1</v>
      </c>
      <c r="F436" s="247" t="s">
        <v>148</v>
      </c>
      <c r="H436" s="248">
        <v>12.436</v>
      </c>
      <c r="L436" s="245"/>
      <c r="M436" s="249"/>
      <c r="N436" s="250"/>
      <c r="O436" s="250"/>
      <c r="P436" s="250"/>
      <c r="Q436" s="250"/>
      <c r="R436" s="250"/>
      <c r="S436" s="250"/>
      <c r="T436" s="251"/>
      <c r="AT436" s="246" t="s">
        <v>141</v>
      </c>
      <c r="AU436" s="246" t="s">
        <v>84</v>
      </c>
      <c r="AV436" s="244" t="s">
        <v>149</v>
      </c>
      <c r="AW436" s="244" t="s">
        <v>29</v>
      </c>
      <c r="AX436" s="244" t="s">
        <v>74</v>
      </c>
      <c r="AY436" s="246" t="s">
        <v>133</v>
      </c>
    </row>
    <row r="437" spans="2:51" s="228" customFormat="1" ht="11.25">
      <c r="B437" s="229"/>
      <c r="D437" s="230" t="s">
        <v>141</v>
      </c>
      <c r="E437" s="231" t="s">
        <v>1</v>
      </c>
      <c r="F437" s="232" t="s">
        <v>150</v>
      </c>
      <c r="H437" s="231" t="s">
        <v>1</v>
      </c>
      <c r="L437" s="229"/>
      <c r="M437" s="233"/>
      <c r="N437" s="234"/>
      <c r="O437" s="234"/>
      <c r="P437" s="234"/>
      <c r="Q437" s="234"/>
      <c r="R437" s="234"/>
      <c r="S437" s="234"/>
      <c r="T437" s="235"/>
      <c r="AT437" s="231" t="s">
        <v>141</v>
      </c>
      <c r="AU437" s="231" t="s">
        <v>84</v>
      </c>
      <c r="AV437" s="228" t="s">
        <v>82</v>
      </c>
      <c r="AW437" s="228" t="s">
        <v>29</v>
      </c>
      <c r="AX437" s="228" t="s">
        <v>74</v>
      </c>
      <c r="AY437" s="231" t="s">
        <v>133</v>
      </c>
    </row>
    <row r="438" spans="2:51" s="228" customFormat="1" ht="11.25">
      <c r="B438" s="229"/>
      <c r="D438" s="230" t="s">
        <v>141</v>
      </c>
      <c r="E438" s="231" t="s">
        <v>1</v>
      </c>
      <c r="F438" s="232" t="s">
        <v>151</v>
      </c>
      <c r="H438" s="231" t="s">
        <v>1</v>
      </c>
      <c r="L438" s="229"/>
      <c r="M438" s="233"/>
      <c r="N438" s="234"/>
      <c r="O438" s="234"/>
      <c r="P438" s="234"/>
      <c r="Q438" s="234"/>
      <c r="R438" s="234"/>
      <c r="S438" s="234"/>
      <c r="T438" s="235"/>
      <c r="AT438" s="231" t="s">
        <v>141</v>
      </c>
      <c r="AU438" s="231" t="s">
        <v>84</v>
      </c>
      <c r="AV438" s="228" t="s">
        <v>82</v>
      </c>
      <c r="AW438" s="228" t="s">
        <v>29</v>
      </c>
      <c r="AX438" s="228" t="s">
        <v>74</v>
      </c>
      <c r="AY438" s="231" t="s">
        <v>133</v>
      </c>
    </row>
    <row r="439" spans="2:51" s="228" customFormat="1" ht="11.25">
      <c r="B439" s="229"/>
      <c r="D439" s="230" t="s">
        <v>141</v>
      </c>
      <c r="E439" s="231" t="s">
        <v>1</v>
      </c>
      <c r="F439" s="232" t="s">
        <v>145</v>
      </c>
      <c r="H439" s="231" t="s">
        <v>1</v>
      </c>
      <c r="L439" s="229"/>
      <c r="M439" s="233"/>
      <c r="N439" s="234"/>
      <c r="O439" s="234"/>
      <c r="P439" s="234"/>
      <c r="Q439" s="234"/>
      <c r="R439" s="234"/>
      <c r="S439" s="234"/>
      <c r="T439" s="235"/>
      <c r="AT439" s="231" t="s">
        <v>141</v>
      </c>
      <c r="AU439" s="231" t="s">
        <v>84</v>
      </c>
      <c r="AV439" s="228" t="s">
        <v>82</v>
      </c>
      <c r="AW439" s="228" t="s">
        <v>29</v>
      </c>
      <c r="AX439" s="228" t="s">
        <v>74</v>
      </c>
      <c r="AY439" s="231" t="s">
        <v>133</v>
      </c>
    </row>
    <row r="440" spans="2:51" s="228" customFormat="1" ht="11.25">
      <c r="B440" s="229"/>
      <c r="D440" s="230" t="s">
        <v>141</v>
      </c>
      <c r="E440" s="231" t="s">
        <v>1</v>
      </c>
      <c r="F440" s="232" t="s">
        <v>152</v>
      </c>
      <c r="H440" s="231" t="s">
        <v>1</v>
      </c>
      <c r="L440" s="229"/>
      <c r="M440" s="233"/>
      <c r="N440" s="234"/>
      <c r="O440" s="234"/>
      <c r="P440" s="234"/>
      <c r="Q440" s="234"/>
      <c r="R440" s="234"/>
      <c r="S440" s="234"/>
      <c r="T440" s="235"/>
      <c r="AT440" s="231" t="s">
        <v>141</v>
      </c>
      <c r="AU440" s="231" t="s">
        <v>84</v>
      </c>
      <c r="AV440" s="228" t="s">
        <v>82</v>
      </c>
      <c r="AW440" s="228" t="s">
        <v>29</v>
      </c>
      <c r="AX440" s="228" t="s">
        <v>74</v>
      </c>
      <c r="AY440" s="231" t="s">
        <v>133</v>
      </c>
    </row>
    <row r="441" spans="2:51" s="236" customFormat="1" ht="11.25">
      <c r="B441" s="237"/>
      <c r="D441" s="230" t="s">
        <v>141</v>
      </c>
      <c r="E441" s="238" t="s">
        <v>1</v>
      </c>
      <c r="F441" s="239" t="s">
        <v>284</v>
      </c>
      <c r="H441" s="240">
        <v>45.126</v>
      </c>
      <c r="L441" s="237"/>
      <c r="M441" s="241"/>
      <c r="N441" s="242"/>
      <c r="O441" s="242"/>
      <c r="P441" s="242"/>
      <c r="Q441" s="242"/>
      <c r="R441" s="242"/>
      <c r="S441" s="242"/>
      <c r="T441" s="243"/>
      <c r="AT441" s="238" t="s">
        <v>141</v>
      </c>
      <c r="AU441" s="238" t="s">
        <v>84</v>
      </c>
      <c r="AV441" s="236" t="s">
        <v>84</v>
      </c>
      <c r="AW441" s="236" t="s">
        <v>29</v>
      </c>
      <c r="AX441" s="236" t="s">
        <v>74</v>
      </c>
      <c r="AY441" s="238" t="s">
        <v>133</v>
      </c>
    </row>
    <row r="442" spans="2:51" s="228" customFormat="1" ht="11.25">
      <c r="B442" s="229"/>
      <c r="D442" s="230" t="s">
        <v>141</v>
      </c>
      <c r="E442" s="231" t="s">
        <v>1</v>
      </c>
      <c r="F442" s="232" t="s">
        <v>175</v>
      </c>
      <c r="H442" s="231" t="s">
        <v>1</v>
      </c>
      <c r="L442" s="229"/>
      <c r="M442" s="233"/>
      <c r="N442" s="234"/>
      <c r="O442" s="234"/>
      <c r="P442" s="234"/>
      <c r="Q442" s="234"/>
      <c r="R442" s="234"/>
      <c r="S442" s="234"/>
      <c r="T442" s="235"/>
      <c r="AT442" s="231" t="s">
        <v>141</v>
      </c>
      <c r="AU442" s="231" t="s">
        <v>84</v>
      </c>
      <c r="AV442" s="228" t="s">
        <v>82</v>
      </c>
      <c r="AW442" s="228" t="s">
        <v>29</v>
      </c>
      <c r="AX442" s="228" t="s">
        <v>74</v>
      </c>
      <c r="AY442" s="231" t="s">
        <v>133</v>
      </c>
    </row>
    <row r="443" spans="2:51" s="236" customFormat="1" ht="11.25">
      <c r="B443" s="237"/>
      <c r="D443" s="230" t="s">
        <v>141</v>
      </c>
      <c r="E443" s="238" t="s">
        <v>1</v>
      </c>
      <c r="F443" s="239" t="s">
        <v>285</v>
      </c>
      <c r="H443" s="240">
        <v>2.915</v>
      </c>
      <c r="L443" s="237"/>
      <c r="M443" s="241"/>
      <c r="N443" s="242"/>
      <c r="O443" s="242"/>
      <c r="P443" s="242"/>
      <c r="Q443" s="242"/>
      <c r="R443" s="242"/>
      <c r="S443" s="242"/>
      <c r="T443" s="243"/>
      <c r="AT443" s="238" t="s">
        <v>141</v>
      </c>
      <c r="AU443" s="238" t="s">
        <v>84</v>
      </c>
      <c r="AV443" s="236" t="s">
        <v>84</v>
      </c>
      <c r="AW443" s="236" t="s">
        <v>29</v>
      </c>
      <c r="AX443" s="236" t="s">
        <v>74</v>
      </c>
      <c r="AY443" s="238" t="s">
        <v>133</v>
      </c>
    </row>
    <row r="444" spans="2:51" s="244" customFormat="1" ht="11.25">
      <c r="B444" s="245"/>
      <c r="D444" s="230" t="s">
        <v>141</v>
      </c>
      <c r="E444" s="246" t="s">
        <v>1</v>
      </c>
      <c r="F444" s="247" t="s">
        <v>148</v>
      </c>
      <c r="H444" s="248">
        <v>48.041</v>
      </c>
      <c r="L444" s="245"/>
      <c r="M444" s="249"/>
      <c r="N444" s="250"/>
      <c r="O444" s="250"/>
      <c r="P444" s="250"/>
      <c r="Q444" s="250"/>
      <c r="R444" s="250"/>
      <c r="S444" s="250"/>
      <c r="T444" s="251"/>
      <c r="AT444" s="246" t="s">
        <v>141</v>
      </c>
      <c r="AU444" s="246" t="s">
        <v>84</v>
      </c>
      <c r="AV444" s="244" t="s">
        <v>149</v>
      </c>
      <c r="AW444" s="244" t="s">
        <v>29</v>
      </c>
      <c r="AX444" s="244" t="s">
        <v>74</v>
      </c>
      <c r="AY444" s="246" t="s">
        <v>133</v>
      </c>
    </row>
    <row r="445" spans="2:51" s="252" customFormat="1" ht="11.25">
      <c r="B445" s="253"/>
      <c r="D445" s="230" t="s">
        <v>141</v>
      </c>
      <c r="E445" s="254" t="s">
        <v>1</v>
      </c>
      <c r="F445" s="255" t="s">
        <v>156</v>
      </c>
      <c r="H445" s="256">
        <v>60.477</v>
      </c>
      <c r="L445" s="253"/>
      <c r="M445" s="257"/>
      <c r="N445" s="258"/>
      <c r="O445" s="258"/>
      <c r="P445" s="258"/>
      <c r="Q445" s="258"/>
      <c r="R445" s="258"/>
      <c r="S445" s="258"/>
      <c r="T445" s="259"/>
      <c r="AT445" s="254" t="s">
        <v>141</v>
      </c>
      <c r="AU445" s="254" t="s">
        <v>84</v>
      </c>
      <c r="AV445" s="252" t="s">
        <v>139</v>
      </c>
      <c r="AW445" s="252" t="s">
        <v>29</v>
      </c>
      <c r="AX445" s="252" t="s">
        <v>82</v>
      </c>
      <c r="AY445" s="254" t="s">
        <v>133</v>
      </c>
    </row>
    <row r="446" spans="2:51" s="236" customFormat="1" ht="11.25">
      <c r="B446" s="237"/>
      <c r="D446" s="230" t="s">
        <v>141</v>
      </c>
      <c r="F446" s="239" t="s">
        <v>293</v>
      </c>
      <c r="H446" s="240">
        <v>120.954</v>
      </c>
      <c r="L446" s="237"/>
      <c r="M446" s="241"/>
      <c r="N446" s="242"/>
      <c r="O446" s="242"/>
      <c r="P446" s="242"/>
      <c r="Q446" s="242"/>
      <c r="R446" s="242"/>
      <c r="S446" s="242"/>
      <c r="T446" s="243"/>
      <c r="AT446" s="238" t="s">
        <v>141</v>
      </c>
      <c r="AU446" s="238" t="s">
        <v>84</v>
      </c>
      <c r="AV446" s="236" t="s">
        <v>84</v>
      </c>
      <c r="AW446" s="236" t="s">
        <v>3</v>
      </c>
      <c r="AX446" s="236" t="s">
        <v>82</v>
      </c>
      <c r="AY446" s="238" t="s">
        <v>133</v>
      </c>
    </row>
    <row r="447" spans="1:65" s="129" customFormat="1" ht="21.75" customHeight="1">
      <c r="A447" s="126"/>
      <c r="B447" s="127"/>
      <c r="C447" s="215" t="s">
        <v>294</v>
      </c>
      <c r="D447" s="215" t="s">
        <v>135</v>
      </c>
      <c r="E447" s="216" t="s">
        <v>295</v>
      </c>
      <c r="F447" s="217" t="s">
        <v>296</v>
      </c>
      <c r="G447" s="218" t="s">
        <v>189</v>
      </c>
      <c r="H447" s="219">
        <v>2.925</v>
      </c>
      <c r="I447" s="274"/>
      <c r="J447" s="220">
        <f>ROUND(I447*H447,2)</f>
        <v>0</v>
      </c>
      <c r="K447" s="221"/>
      <c r="L447" s="127"/>
      <c r="M447" s="222" t="s">
        <v>1</v>
      </c>
      <c r="N447" s="223" t="s">
        <v>39</v>
      </c>
      <c r="O447" s="224">
        <v>0.709</v>
      </c>
      <c r="P447" s="224">
        <f>O447*H447</f>
        <v>2.073825</v>
      </c>
      <c r="Q447" s="224">
        <v>0</v>
      </c>
      <c r="R447" s="224">
        <f>Q447*H447</f>
        <v>0</v>
      </c>
      <c r="S447" s="224">
        <v>0</v>
      </c>
      <c r="T447" s="225">
        <f>S447*H447</f>
        <v>0</v>
      </c>
      <c r="U447" s="126"/>
      <c r="V447" s="126"/>
      <c r="W447" s="126"/>
      <c r="X447" s="126"/>
      <c r="Y447" s="126"/>
      <c r="Z447" s="126"/>
      <c r="AA447" s="126"/>
      <c r="AB447" s="126"/>
      <c r="AC447" s="126"/>
      <c r="AD447" s="126"/>
      <c r="AE447" s="126"/>
      <c r="AR447" s="226" t="s">
        <v>139</v>
      </c>
      <c r="AT447" s="226" t="s">
        <v>135</v>
      </c>
      <c r="AU447" s="226" t="s">
        <v>84</v>
      </c>
      <c r="AY447" s="117" t="s">
        <v>133</v>
      </c>
      <c r="BE447" s="227">
        <f>IF(N447="základní",J447,0)</f>
        <v>0</v>
      </c>
      <c r="BF447" s="227">
        <f>IF(N447="snížená",J447,0)</f>
        <v>0</v>
      </c>
      <c r="BG447" s="227">
        <f>IF(N447="zákl. přenesená",J447,0)</f>
        <v>0</v>
      </c>
      <c r="BH447" s="227">
        <f>IF(N447="sníž. přenesená",J447,0)</f>
        <v>0</v>
      </c>
      <c r="BI447" s="227">
        <f>IF(N447="nulová",J447,0)</f>
        <v>0</v>
      </c>
      <c r="BJ447" s="117" t="s">
        <v>82</v>
      </c>
      <c r="BK447" s="227">
        <f>ROUND(I447*H447,2)</f>
        <v>0</v>
      </c>
      <c r="BL447" s="117" t="s">
        <v>139</v>
      </c>
      <c r="BM447" s="226" t="s">
        <v>297</v>
      </c>
    </row>
    <row r="448" spans="1:65" s="129" customFormat="1" ht="21.75" customHeight="1">
      <c r="A448" s="126"/>
      <c r="B448" s="127"/>
      <c r="C448" s="215" t="s">
        <v>298</v>
      </c>
      <c r="D448" s="215" t="s">
        <v>135</v>
      </c>
      <c r="E448" s="216" t="s">
        <v>299</v>
      </c>
      <c r="F448" s="217" t="s">
        <v>300</v>
      </c>
      <c r="G448" s="218" t="s">
        <v>189</v>
      </c>
      <c r="H448" s="219">
        <v>1.125</v>
      </c>
      <c r="I448" s="274"/>
      <c r="J448" s="220">
        <f>ROUND(I448*H448,2)</f>
        <v>0</v>
      </c>
      <c r="K448" s="221"/>
      <c r="L448" s="127"/>
      <c r="M448" s="222" t="s">
        <v>1</v>
      </c>
      <c r="N448" s="223" t="s">
        <v>39</v>
      </c>
      <c r="O448" s="224">
        <v>1.789</v>
      </c>
      <c r="P448" s="224">
        <f>O448*H448</f>
        <v>2.012625</v>
      </c>
      <c r="Q448" s="224">
        <v>0</v>
      </c>
      <c r="R448" s="224">
        <f>Q448*H448</f>
        <v>0</v>
      </c>
      <c r="S448" s="224">
        <v>0</v>
      </c>
      <c r="T448" s="225">
        <f>S448*H448</f>
        <v>0</v>
      </c>
      <c r="U448" s="126"/>
      <c r="V448" s="126"/>
      <c r="W448" s="126"/>
      <c r="X448" s="126"/>
      <c r="Y448" s="126"/>
      <c r="Z448" s="126"/>
      <c r="AA448" s="126"/>
      <c r="AB448" s="126"/>
      <c r="AC448" s="126"/>
      <c r="AD448" s="126"/>
      <c r="AE448" s="126"/>
      <c r="AR448" s="226" t="s">
        <v>139</v>
      </c>
      <c r="AT448" s="226" t="s">
        <v>135</v>
      </c>
      <c r="AU448" s="226" t="s">
        <v>84</v>
      </c>
      <c r="AY448" s="117" t="s">
        <v>133</v>
      </c>
      <c r="BE448" s="227">
        <f>IF(N448="základní",J448,0)</f>
        <v>0</v>
      </c>
      <c r="BF448" s="227">
        <f>IF(N448="snížená",J448,0)</f>
        <v>0</v>
      </c>
      <c r="BG448" s="227">
        <f>IF(N448="zákl. přenesená",J448,0)</f>
        <v>0</v>
      </c>
      <c r="BH448" s="227">
        <f>IF(N448="sníž. přenesená",J448,0)</f>
        <v>0</v>
      </c>
      <c r="BI448" s="227">
        <f>IF(N448="nulová",J448,0)</f>
        <v>0</v>
      </c>
      <c r="BJ448" s="117" t="s">
        <v>82</v>
      </c>
      <c r="BK448" s="227">
        <f>ROUND(I448*H448,2)</f>
        <v>0</v>
      </c>
      <c r="BL448" s="117" t="s">
        <v>139</v>
      </c>
      <c r="BM448" s="226" t="s">
        <v>301</v>
      </c>
    </row>
    <row r="449" spans="1:65" s="129" customFormat="1" ht="16.5" customHeight="1">
      <c r="A449" s="126"/>
      <c r="B449" s="127"/>
      <c r="C449" s="260" t="s">
        <v>302</v>
      </c>
      <c r="D449" s="260" t="s">
        <v>287</v>
      </c>
      <c r="E449" s="261" t="s">
        <v>288</v>
      </c>
      <c r="F449" s="262" t="s">
        <v>289</v>
      </c>
      <c r="G449" s="263" t="s">
        <v>277</v>
      </c>
      <c r="H449" s="264">
        <v>2.25</v>
      </c>
      <c r="I449" s="275"/>
      <c r="J449" s="265">
        <f>ROUND(I449*H449,2)</f>
        <v>0</v>
      </c>
      <c r="K449" s="266"/>
      <c r="L449" s="267"/>
      <c r="M449" s="268" t="s">
        <v>1</v>
      </c>
      <c r="N449" s="269" t="s">
        <v>39</v>
      </c>
      <c r="O449" s="224">
        <v>0</v>
      </c>
      <c r="P449" s="224">
        <f>O449*H449</f>
        <v>0</v>
      </c>
      <c r="Q449" s="224">
        <v>1</v>
      </c>
      <c r="R449" s="224">
        <f>Q449*H449</f>
        <v>2.25</v>
      </c>
      <c r="S449" s="224">
        <v>0</v>
      </c>
      <c r="T449" s="225">
        <f>S449*H449</f>
        <v>0</v>
      </c>
      <c r="U449" s="126"/>
      <c r="V449" s="126"/>
      <c r="W449" s="126"/>
      <c r="X449" s="126"/>
      <c r="Y449" s="126"/>
      <c r="Z449" s="126"/>
      <c r="AA449" s="126"/>
      <c r="AB449" s="126"/>
      <c r="AC449" s="126"/>
      <c r="AD449" s="126"/>
      <c r="AE449" s="126"/>
      <c r="AR449" s="226" t="s">
        <v>186</v>
      </c>
      <c r="AT449" s="226" t="s">
        <v>287</v>
      </c>
      <c r="AU449" s="226" t="s">
        <v>84</v>
      </c>
      <c r="AY449" s="117" t="s">
        <v>133</v>
      </c>
      <c r="BE449" s="227">
        <f>IF(N449="základní",J449,0)</f>
        <v>0</v>
      </c>
      <c r="BF449" s="227">
        <f>IF(N449="snížená",J449,0)</f>
        <v>0</v>
      </c>
      <c r="BG449" s="227">
        <f>IF(N449="zákl. přenesená",J449,0)</f>
        <v>0</v>
      </c>
      <c r="BH449" s="227">
        <f>IF(N449="sníž. přenesená",J449,0)</f>
        <v>0</v>
      </c>
      <c r="BI449" s="227">
        <f>IF(N449="nulová",J449,0)</f>
        <v>0</v>
      </c>
      <c r="BJ449" s="117" t="s">
        <v>82</v>
      </c>
      <c r="BK449" s="227">
        <f>ROUND(I449*H449,2)</f>
        <v>0</v>
      </c>
      <c r="BL449" s="117" t="s">
        <v>139</v>
      </c>
      <c r="BM449" s="226" t="s">
        <v>303</v>
      </c>
    </row>
    <row r="450" spans="2:51" s="236" customFormat="1" ht="11.25">
      <c r="B450" s="237"/>
      <c r="D450" s="230" t="s">
        <v>141</v>
      </c>
      <c r="F450" s="239" t="s">
        <v>304</v>
      </c>
      <c r="H450" s="240">
        <v>2.25</v>
      </c>
      <c r="L450" s="237"/>
      <c r="M450" s="241"/>
      <c r="N450" s="242"/>
      <c r="O450" s="242"/>
      <c r="P450" s="242"/>
      <c r="Q450" s="242"/>
      <c r="R450" s="242"/>
      <c r="S450" s="242"/>
      <c r="T450" s="243"/>
      <c r="AT450" s="238" t="s">
        <v>141</v>
      </c>
      <c r="AU450" s="238" t="s">
        <v>84</v>
      </c>
      <c r="AV450" s="236" t="s">
        <v>84</v>
      </c>
      <c r="AW450" s="236" t="s">
        <v>3</v>
      </c>
      <c r="AX450" s="236" t="s">
        <v>82</v>
      </c>
      <c r="AY450" s="238" t="s">
        <v>133</v>
      </c>
    </row>
    <row r="451" spans="1:65" s="129" customFormat="1" ht="21.75" customHeight="1">
      <c r="A451" s="126"/>
      <c r="B451" s="127"/>
      <c r="C451" s="215" t="s">
        <v>305</v>
      </c>
      <c r="D451" s="215" t="s">
        <v>135</v>
      </c>
      <c r="E451" s="216" t="s">
        <v>306</v>
      </c>
      <c r="F451" s="217" t="s">
        <v>307</v>
      </c>
      <c r="G451" s="218" t="s">
        <v>189</v>
      </c>
      <c r="H451" s="219">
        <v>19.336</v>
      </c>
      <c r="I451" s="274"/>
      <c r="J451" s="220">
        <f>ROUND(I451*H451,2)</f>
        <v>0</v>
      </c>
      <c r="K451" s="221"/>
      <c r="L451" s="127"/>
      <c r="M451" s="222" t="s">
        <v>1</v>
      </c>
      <c r="N451" s="223" t="s">
        <v>39</v>
      </c>
      <c r="O451" s="224">
        <v>0.286</v>
      </c>
      <c r="P451" s="224">
        <f>O451*H451</f>
        <v>5.5300959999999995</v>
      </c>
      <c r="Q451" s="224">
        <v>0</v>
      </c>
      <c r="R451" s="224">
        <f>Q451*H451</f>
        <v>0</v>
      </c>
      <c r="S451" s="224">
        <v>0</v>
      </c>
      <c r="T451" s="225">
        <f>S451*H451</f>
        <v>0</v>
      </c>
      <c r="U451" s="126"/>
      <c r="V451" s="126"/>
      <c r="W451" s="126"/>
      <c r="X451" s="126"/>
      <c r="Y451" s="126"/>
      <c r="Z451" s="126"/>
      <c r="AA451" s="126"/>
      <c r="AB451" s="126"/>
      <c r="AC451" s="126"/>
      <c r="AD451" s="126"/>
      <c r="AE451" s="126"/>
      <c r="AR451" s="226" t="s">
        <v>139</v>
      </c>
      <c r="AT451" s="226" t="s">
        <v>135</v>
      </c>
      <c r="AU451" s="226" t="s">
        <v>84</v>
      </c>
      <c r="AY451" s="117" t="s">
        <v>133</v>
      </c>
      <c r="BE451" s="227">
        <f>IF(N451="základní",J451,0)</f>
        <v>0</v>
      </c>
      <c r="BF451" s="227">
        <f>IF(N451="snížená",J451,0)</f>
        <v>0</v>
      </c>
      <c r="BG451" s="227">
        <f>IF(N451="zákl. přenesená",J451,0)</f>
        <v>0</v>
      </c>
      <c r="BH451" s="227">
        <f>IF(N451="sníž. přenesená",J451,0)</f>
        <v>0</v>
      </c>
      <c r="BI451" s="227">
        <f>IF(N451="nulová",J451,0)</f>
        <v>0</v>
      </c>
      <c r="BJ451" s="117" t="s">
        <v>82</v>
      </c>
      <c r="BK451" s="227">
        <f>ROUND(I451*H451,2)</f>
        <v>0</v>
      </c>
      <c r="BL451" s="117" t="s">
        <v>139</v>
      </c>
      <c r="BM451" s="226" t="s">
        <v>308</v>
      </c>
    </row>
    <row r="452" spans="2:51" s="228" customFormat="1" ht="22.5">
      <c r="B452" s="229"/>
      <c r="D452" s="230" t="s">
        <v>141</v>
      </c>
      <c r="E452" s="231" t="s">
        <v>1</v>
      </c>
      <c r="F452" s="232" t="s">
        <v>142</v>
      </c>
      <c r="H452" s="231" t="s">
        <v>1</v>
      </c>
      <c r="L452" s="229"/>
      <c r="M452" s="233"/>
      <c r="N452" s="234"/>
      <c r="O452" s="234"/>
      <c r="P452" s="234"/>
      <c r="Q452" s="234"/>
      <c r="R452" s="234"/>
      <c r="S452" s="234"/>
      <c r="T452" s="235"/>
      <c r="AT452" s="231" t="s">
        <v>141</v>
      </c>
      <c r="AU452" s="231" t="s">
        <v>84</v>
      </c>
      <c r="AV452" s="228" t="s">
        <v>82</v>
      </c>
      <c r="AW452" s="228" t="s">
        <v>29</v>
      </c>
      <c r="AX452" s="228" t="s">
        <v>74</v>
      </c>
      <c r="AY452" s="231" t="s">
        <v>133</v>
      </c>
    </row>
    <row r="453" spans="2:51" s="228" customFormat="1" ht="11.25">
      <c r="B453" s="229"/>
      <c r="D453" s="230" t="s">
        <v>141</v>
      </c>
      <c r="E453" s="231" t="s">
        <v>1</v>
      </c>
      <c r="F453" s="232" t="s">
        <v>143</v>
      </c>
      <c r="H453" s="231" t="s">
        <v>1</v>
      </c>
      <c r="L453" s="229"/>
      <c r="M453" s="233"/>
      <c r="N453" s="234"/>
      <c r="O453" s="234"/>
      <c r="P453" s="234"/>
      <c r="Q453" s="234"/>
      <c r="R453" s="234"/>
      <c r="S453" s="234"/>
      <c r="T453" s="235"/>
      <c r="AT453" s="231" t="s">
        <v>141</v>
      </c>
      <c r="AU453" s="231" t="s">
        <v>84</v>
      </c>
      <c r="AV453" s="228" t="s">
        <v>82</v>
      </c>
      <c r="AW453" s="228" t="s">
        <v>29</v>
      </c>
      <c r="AX453" s="228" t="s">
        <v>74</v>
      </c>
      <c r="AY453" s="231" t="s">
        <v>133</v>
      </c>
    </row>
    <row r="454" spans="2:51" s="228" customFormat="1" ht="11.25">
      <c r="B454" s="229"/>
      <c r="D454" s="230" t="s">
        <v>141</v>
      </c>
      <c r="E454" s="231" t="s">
        <v>1</v>
      </c>
      <c r="F454" s="232" t="s">
        <v>144</v>
      </c>
      <c r="H454" s="231" t="s">
        <v>1</v>
      </c>
      <c r="L454" s="229"/>
      <c r="M454" s="233"/>
      <c r="N454" s="234"/>
      <c r="O454" s="234"/>
      <c r="P454" s="234"/>
      <c r="Q454" s="234"/>
      <c r="R454" s="234"/>
      <c r="S454" s="234"/>
      <c r="T454" s="235"/>
      <c r="AT454" s="231" t="s">
        <v>141</v>
      </c>
      <c r="AU454" s="231" t="s">
        <v>84</v>
      </c>
      <c r="AV454" s="228" t="s">
        <v>82</v>
      </c>
      <c r="AW454" s="228" t="s">
        <v>29</v>
      </c>
      <c r="AX454" s="228" t="s">
        <v>74</v>
      </c>
      <c r="AY454" s="231" t="s">
        <v>133</v>
      </c>
    </row>
    <row r="455" spans="2:51" s="228" customFormat="1" ht="11.25">
      <c r="B455" s="229"/>
      <c r="D455" s="230" t="s">
        <v>141</v>
      </c>
      <c r="E455" s="231" t="s">
        <v>1</v>
      </c>
      <c r="F455" s="232" t="s">
        <v>309</v>
      </c>
      <c r="H455" s="231" t="s">
        <v>1</v>
      </c>
      <c r="L455" s="229"/>
      <c r="M455" s="233"/>
      <c r="N455" s="234"/>
      <c r="O455" s="234"/>
      <c r="P455" s="234"/>
      <c r="Q455" s="234"/>
      <c r="R455" s="234"/>
      <c r="S455" s="234"/>
      <c r="T455" s="235"/>
      <c r="AT455" s="231" t="s">
        <v>141</v>
      </c>
      <c r="AU455" s="231" t="s">
        <v>84</v>
      </c>
      <c r="AV455" s="228" t="s">
        <v>82</v>
      </c>
      <c r="AW455" s="228" t="s">
        <v>29</v>
      </c>
      <c r="AX455" s="228" t="s">
        <v>74</v>
      </c>
      <c r="AY455" s="231" t="s">
        <v>133</v>
      </c>
    </row>
    <row r="456" spans="2:51" s="228" customFormat="1" ht="11.25">
      <c r="B456" s="229"/>
      <c r="D456" s="230" t="s">
        <v>141</v>
      </c>
      <c r="E456" s="231" t="s">
        <v>1</v>
      </c>
      <c r="F456" s="232" t="s">
        <v>146</v>
      </c>
      <c r="H456" s="231" t="s">
        <v>1</v>
      </c>
      <c r="L456" s="229"/>
      <c r="M456" s="233"/>
      <c r="N456" s="234"/>
      <c r="O456" s="234"/>
      <c r="P456" s="234"/>
      <c r="Q456" s="234"/>
      <c r="R456" s="234"/>
      <c r="S456" s="234"/>
      <c r="T456" s="235"/>
      <c r="AT456" s="231" t="s">
        <v>141</v>
      </c>
      <c r="AU456" s="231" t="s">
        <v>84</v>
      </c>
      <c r="AV456" s="228" t="s">
        <v>82</v>
      </c>
      <c r="AW456" s="228" t="s">
        <v>29</v>
      </c>
      <c r="AX456" s="228" t="s">
        <v>74</v>
      </c>
      <c r="AY456" s="231" t="s">
        <v>133</v>
      </c>
    </row>
    <row r="457" spans="2:51" s="236" customFormat="1" ht="11.25">
      <c r="B457" s="237"/>
      <c r="D457" s="230" t="s">
        <v>141</v>
      </c>
      <c r="E457" s="238" t="s">
        <v>1</v>
      </c>
      <c r="F457" s="239" t="s">
        <v>310</v>
      </c>
      <c r="H457" s="240">
        <v>4.927</v>
      </c>
      <c r="L457" s="237"/>
      <c r="M457" s="241"/>
      <c r="N457" s="242"/>
      <c r="O457" s="242"/>
      <c r="P457" s="242"/>
      <c r="Q457" s="242"/>
      <c r="R457" s="242"/>
      <c r="S457" s="242"/>
      <c r="T457" s="243"/>
      <c r="AT457" s="238" t="s">
        <v>141</v>
      </c>
      <c r="AU457" s="238" t="s">
        <v>84</v>
      </c>
      <c r="AV457" s="236" t="s">
        <v>84</v>
      </c>
      <c r="AW457" s="236" t="s">
        <v>29</v>
      </c>
      <c r="AX457" s="236" t="s">
        <v>74</v>
      </c>
      <c r="AY457" s="238" t="s">
        <v>133</v>
      </c>
    </row>
    <row r="458" spans="2:51" s="228" customFormat="1" ht="11.25">
      <c r="B458" s="229"/>
      <c r="D458" s="230" t="s">
        <v>141</v>
      </c>
      <c r="E458" s="231" t="s">
        <v>1</v>
      </c>
      <c r="F458" s="232" t="s">
        <v>150</v>
      </c>
      <c r="H458" s="231" t="s">
        <v>1</v>
      </c>
      <c r="L458" s="229"/>
      <c r="M458" s="233"/>
      <c r="N458" s="234"/>
      <c r="O458" s="234"/>
      <c r="P458" s="234"/>
      <c r="Q458" s="234"/>
      <c r="R458" s="234"/>
      <c r="S458" s="234"/>
      <c r="T458" s="235"/>
      <c r="AT458" s="231" t="s">
        <v>141</v>
      </c>
      <c r="AU458" s="231" t="s">
        <v>84</v>
      </c>
      <c r="AV458" s="228" t="s">
        <v>82</v>
      </c>
      <c r="AW458" s="228" t="s">
        <v>29</v>
      </c>
      <c r="AX458" s="228" t="s">
        <v>74</v>
      </c>
      <c r="AY458" s="231" t="s">
        <v>133</v>
      </c>
    </row>
    <row r="459" spans="2:51" s="228" customFormat="1" ht="11.25">
      <c r="B459" s="229"/>
      <c r="D459" s="230" t="s">
        <v>141</v>
      </c>
      <c r="E459" s="231" t="s">
        <v>1</v>
      </c>
      <c r="F459" s="232" t="s">
        <v>151</v>
      </c>
      <c r="H459" s="231" t="s">
        <v>1</v>
      </c>
      <c r="L459" s="229"/>
      <c r="M459" s="233"/>
      <c r="N459" s="234"/>
      <c r="O459" s="234"/>
      <c r="P459" s="234"/>
      <c r="Q459" s="234"/>
      <c r="R459" s="234"/>
      <c r="S459" s="234"/>
      <c r="T459" s="235"/>
      <c r="AT459" s="231" t="s">
        <v>141</v>
      </c>
      <c r="AU459" s="231" t="s">
        <v>84</v>
      </c>
      <c r="AV459" s="228" t="s">
        <v>82</v>
      </c>
      <c r="AW459" s="228" t="s">
        <v>29</v>
      </c>
      <c r="AX459" s="228" t="s">
        <v>74</v>
      </c>
      <c r="AY459" s="231" t="s">
        <v>133</v>
      </c>
    </row>
    <row r="460" spans="2:51" s="228" customFormat="1" ht="11.25">
      <c r="B460" s="229"/>
      <c r="D460" s="230" t="s">
        <v>141</v>
      </c>
      <c r="E460" s="231" t="s">
        <v>1</v>
      </c>
      <c r="F460" s="232" t="s">
        <v>309</v>
      </c>
      <c r="H460" s="231" t="s">
        <v>1</v>
      </c>
      <c r="L460" s="229"/>
      <c r="M460" s="233"/>
      <c r="N460" s="234"/>
      <c r="O460" s="234"/>
      <c r="P460" s="234"/>
      <c r="Q460" s="234"/>
      <c r="R460" s="234"/>
      <c r="S460" s="234"/>
      <c r="T460" s="235"/>
      <c r="AT460" s="231" t="s">
        <v>141</v>
      </c>
      <c r="AU460" s="231" t="s">
        <v>84</v>
      </c>
      <c r="AV460" s="228" t="s">
        <v>82</v>
      </c>
      <c r="AW460" s="228" t="s">
        <v>29</v>
      </c>
      <c r="AX460" s="228" t="s">
        <v>74</v>
      </c>
      <c r="AY460" s="231" t="s">
        <v>133</v>
      </c>
    </row>
    <row r="461" spans="2:51" s="228" customFormat="1" ht="11.25">
      <c r="B461" s="229"/>
      <c r="D461" s="230" t="s">
        <v>141</v>
      </c>
      <c r="E461" s="231" t="s">
        <v>1</v>
      </c>
      <c r="F461" s="232" t="s">
        <v>152</v>
      </c>
      <c r="H461" s="231" t="s">
        <v>1</v>
      </c>
      <c r="L461" s="229"/>
      <c r="M461" s="233"/>
      <c r="N461" s="234"/>
      <c r="O461" s="234"/>
      <c r="P461" s="234"/>
      <c r="Q461" s="234"/>
      <c r="R461" s="234"/>
      <c r="S461" s="234"/>
      <c r="T461" s="235"/>
      <c r="AT461" s="231" t="s">
        <v>141</v>
      </c>
      <c r="AU461" s="231" t="s">
        <v>84</v>
      </c>
      <c r="AV461" s="228" t="s">
        <v>82</v>
      </c>
      <c r="AW461" s="228" t="s">
        <v>29</v>
      </c>
      <c r="AX461" s="228" t="s">
        <v>74</v>
      </c>
      <c r="AY461" s="231" t="s">
        <v>133</v>
      </c>
    </row>
    <row r="462" spans="2:51" s="236" customFormat="1" ht="11.25">
      <c r="B462" s="237"/>
      <c r="D462" s="230" t="s">
        <v>141</v>
      </c>
      <c r="E462" s="238" t="s">
        <v>1</v>
      </c>
      <c r="F462" s="239" t="s">
        <v>311</v>
      </c>
      <c r="H462" s="240">
        <v>14.409</v>
      </c>
      <c r="L462" s="237"/>
      <c r="M462" s="241"/>
      <c r="N462" s="242"/>
      <c r="O462" s="242"/>
      <c r="P462" s="242"/>
      <c r="Q462" s="242"/>
      <c r="R462" s="242"/>
      <c r="S462" s="242"/>
      <c r="T462" s="243"/>
      <c r="AT462" s="238" t="s">
        <v>141</v>
      </c>
      <c r="AU462" s="238" t="s">
        <v>84</v>
      </c>
      <c r="AV462" s="236" t="s">
        <v>84</v>
      </c>
      <c r="AW462" s="236" t="s">
        <v>29</v>
      </c>
      <c r="AX462" s="236" t="s">
        <v>74</v>
      </c>
      <c r="AY462" s="238" t="s">
        <v>133</v>
      </c>
    </row>
    <row r="463" spans="2:51" s="252" customFormat="1" ht="11.25">
      <c r="B463" s="253"/>
      <c r="D463" s="230" t="s">
        <v>141</v>
      </c>
      <c r="E463" s="254" t="s">
        <v>1</v>
      </c>
      <c r="F463" s="255" t="s">
        <v>156</v>
      </c>
      <c r="H463" s="256">
        <v>19.336</v>
      </c>
      <c r="L463" s="253"/>
      <c r="M463" s="257"/>
      <c r="N463" s="258"/>
      <c r="O463" s="258"/>
      <c r="P463" s="258"/>
      <c r="Q463" s="258"/>
      <c r="R463" s="258"/>
      <c r="S463" s="258"/>
      <c r="T463" s="259"/>
      <c r="AT463" s="254" t="s">
        <v>141</v>
      </c>
      <c r="AU463" s="254" t="s">
        <v>84</v>
      </c>
      <c r="AV463" s="252" t="s">
        <v>139</v>
      </c>
      <c r="AW463" s="252" t="s">
        <v>29</v>
      </c>
      <c r="AX463" s="252" t="s">
        <v>82</v>
      </c>
      <c r="AY463" s="254" t="s">
        <v>133</v>
      </c>
    </row>
    <row r="464" spans="1:65" s="129" customFormat="1" ht="16.5" customHeight="1">
      <c r="A464" s="126"/>
      <c r="B464" s="127"/>
      <c r="C464" s="260" t="s">
        <v>312</v>
      </c>
      <c r="D464" s="260" t="s">
        <v>287</v>
      </c>
      <c r="E464" s="261" t="s">
        <v>288</v>
      </c>
      <c r="F464" s="262" t="s">
        <v>289</v>
      </c>
      <c r="G464" s="263" t="s">
        <v>277</v>
      </c>
      <c r="H464" s="264">
        <v>38.672</v>
      </c>
      <c r="I464" s="275"/>
      <c r="J464" s="265">
        <f>ROUND(I464*H464,2)</f>
        <v>0</v>
      </c>
      <c r="K464" s="266"/>
      <c r="L464" s="267"/>
      <c r="M464" s="268" t="s">
        <v>1</v>
      </c>
      <c r="N464" s="269" t="s">
        <v>39</v>
      </c>
      <c r="O464" s="224">
        <v>0</v>
      </c>
      <c r="P464" s="224">
        <f>O464*H464</f>
        <v>0</v>
      </c>
      <c r="Q464" s="224">
        <v>1</v>
      </c>
      <c r="R464" s="224">
        <f>Q464*H464</f>
        <v>38.672</v>
      </c>
      <c r="S464" s="224">
        <v>0</v>
      </c>
      <c r="T464" s="225">
        <f>S464*H464</f>
        <v>0</v>
      </c>
      <c r="U464" s="126"/>
      <c r="V464" s="126"/>
      <c r="W464" s="126"/>
      <c r="X464" s="126"/>
      <c r="Y464" s="126"/>
      <c r="Z464" s="126"/>
      <c r="AA464" s="126"/>
      <c r="AB464" s="126"/>
      <c r="AC464" s="126"/>
      <c r="AD464" s="126"/>
      <c r="AE464" s="126"/>
      <c r="AR464" s="226" t="s">
        <v>186</v>
      </c>
      <c r="AT464" s="226" t="s">
        <v>287</v>
      </c>
      <c r="AU464" s="226" t="s">
        <v>84</v>
      </c>
      <c r="AY464" s="117" t="s">
        <v>133</v>
      </c>
      <c r="BE464" s="227">
        <f>IF(N464="základní",J464,0)</f>
        <v>0</v>
      </c>
      <c r="BF464" s="227">
        <f>IF(N464="snížená",J464,0)</f>
        <v>0</v>
      </c>
      <c r="BG464" s="227">
        <f>IF(N464="zákl. přenesená",J464,0)</f>
        <v>0</v>
      </c>
      <c r="BH464" s="227">
        <f>IF(N464="sníž. přenesená",J464,0)</f>
        <v>0</v>
      </c>
      <c r="BI464" s="227">
        <f>IF(N464="nulová",J464,0)</f>
        <v>0</v>
      </c>
      <c r="BJ464" s="117" t="s">
        <v>82</v>
      </c>
      <c r="BK464" s="227">
        <f>ROUND(I464*H464,2)</f>
        <v>0</v>
      </c>
      <c r="BL464" s="117" t="s">
        <v>139</v>
      </c>
      <c r="BM464" s="226" t="s">
        <v>313</v>
      </c>
    </row>
    <row r="465" spans="2:51" s="228" customFormat="1" ht="22.5">
      <c r="B465" s="229"/>
      <c r="D465" s="230" t="s">
        <v>141</v>
      </c>
      <c r="E465" s="231" t="s">
        <v>1</v>
      </c>
      <c r="F465" s="232" t="s">
        <v>142</v>
      </c>
      <c r="H465" s="231" t="s">
        <v>1</v>
      </c>
      <c r="L465" s="229"/>
      <c r="M465" s="233"/>
      <c r="N465" s="234"/>
      <c r="O465" s="234"/>
      <c r="P465" s="234"/>
      <c r="Q465" s="234"/>
      <c r="R465" s="234"/>
      <c r="S465" s="234"/>
      <c r="T465" s="235"/>
      <c r="AT465" s="231" t="s">
        <v>141</v>
      </c>
      <c r="AU465" s="231" t="s">
        <v>84</v>
      </c>
      <c r="AV465" s="228" t="s">
        <v>82</v>
      </c>
      <c r="AW465" s="228" t="s">
        <v>29</v>
      </c>
      <c r="AX465" s="228" t="s">
        <v>74</v>
      </c>
      <c r="AY465" s="231" t="s">
        <v>133</v>
      </c>
    </row>
    <row r="466" spans="2:51" s="228" customFormat="1" ht="11.25">
      <c r="B466" s="229"/>
      <c r="D466" s="230" t="s">
        <v>141</v>
      </c>
      <c r="E466" s="231" t="s">
        <v>1</v>
      </c>
      <c r="F466" s="232" t="s">
        <v>143</v>
      </c>
      <c r="H466" s="231" t="s">
        <v>1</v>
      </c>
      <c r="L466" s="229"/>
      <c r="M466" s="233"/>
      <c r="N466" s="234"/>
      <c r="O466" s="234"/>
      <c r="P466" s="234"/>
      <c r="Q466" s="234"/>
      <c r="R466" s="234"/>
      <c r="S466" s="234"/>
      <c r="T466" s="235"/>
      <c r="AT466" s="231" t="s">
        <v>141</v>
      </c>
      <c r="AU466" s="231" t="s">
        <v>84</v>
      </c>
      <c r="AV466" s="228" t="s">
        <v>82</v>
      </c>
      <c r="AW466" s="228" t="s">
        <v>29</v>
      </c>
      <c r="AX466" s="228" t="s">
        <v>74</v>
      </c>
      <c r="AY466" s="231" t="s">
        <v>133</v>
      </c>
    </row>
    <row r="467" spans="2:51" s="228" customFormat="1" ht="11.25">
      <c r="B467" s="229"/>
      <c r="D467" s="230" t="s">
        <v>141</v>
      </c>
      <c r="E467" s="231" t="s">
        <v>1</v>
      </c>
      <c r="F467" s="232" t="s">
        <v>144</v>
      </c>
      <c r="H467" s="231" t="s">
        <v>1</v>
      </c>
      <c r="L467" s="229"/>
      <c r="M467" s="233"/>
      <c r="N467" s="234"/>
      <c r="O467" s="234"/>
      <c r="P467" s="234"/>
      <c r="Q467" s="234"/>
      <c r="R467" s="234"/>
      <c r="S467" s="234"/>
      <c r="T467" s="235"/>
      <c r="AT467" s="231" t="s">
        <v>141</v>
      </c>
      <c r="AU467" s="231" t="s">
        <v>84</v>
      </c>
      <c r="AV467" s="228" t="s">
        <v>82</v>
      </c>
      <c r="AW467" s="228" t="s">
        <v>29</v>
      </c>
      <c r="AX467" s="228" t="s">
        <v>74</v>
      </c>
      <c r="AY467" s="231" t="s">
        <v>133</v>
      </c>
    </row>
    <row r="468" spans="2:51" s="228" customFormat="1" ht="11.25">
      <c r="B468" s="229"/>
      <c r="D468" s="230" t="s">
        <v>141</v>
      </c>
      <c r="E468" s="231" t="s">
        <v>1</v>
      </c>
      <c r="F468" s="232" t="s">
        <v>309</v>
      </c>
      <c r="H468" s="231" t="s">
        <v>1</v>
      </c>
      <c r="L468" s="229"/>
      <c r="M468" s="233"/>
      <c r="N468" s="234"/>
      <c r="O468" s="234"/>
      <c r="P468" s="234"/>
      <c r="Q468" s="234"/>
      <c r="R468" s="234"/>
      <c r="S468" s="234"/>
      <c r="T468" s="235"/>
      <c r="AT468" s="231" t="s">
        <v>141</v>
      </c>
      <c r="AU468" s="231" t="s">
        <v>84</v>
      </c>
      <c r="AV468" s="228" t="s">
        <v>82</v>
      </c>
      <c r="AW468" s="228" t="s">
        <v>29</v>
      </c>
      <c r="AX468" s="228" t="s">
        <v>74</v>
      </c>
      <c r="AY468" s="231" t="s">
        <v>133</v>
      </c>
    </row>
    <row r="469" spans="2:51" s="228" customFormat="1" ht="11.25">
      <c r="B469" s="229"/>
      <c r="D469" s="230" t="s">
        <v>141</v>
      </c>
      <c r="E469" s="231" t="s">
        <v>1</v>
      </c>
      <c r="F469" s="232" t="s">
        <v>146</v>
      </c>
      <c r="H469" s="231" t="s">
        <v>1</v>
      </c>
      <c r="L469" s="229"/>
      <c r="M469" s="233"/>
      <c r="N469" s="234"/>
      <c r="O469" s="234"/>
      <c r="P469" s="234"/>
      <c r="Q469" s="234"/>
      <c r="R469" s="234"/>
      <c r="S469" s="234"/>
      <c r="T469" s="235"/>
      <c r="AT469" s="231" t="s">
        <v>141</v>
      </c>
      <c r="AU469" s="231" t="s">
        <v>84</v>
      </c>
      <c r="AV469" s="228" t="s">
        <v>82</v>
      </c>
      <c r="AW469" s="228" t="s">
        <v>29</v>
      </c>
      <c r="AX469" s="228" t="s">
        <v>74</v>
      </c>
      <c r="AY469" s="231" t="s">
        <v>133</v>
      </c>
    </row>
    <row r="470" spans="2:51" s="236" customFormat="1" ht="11.25">
      <c r="B470" s="237"/>
      <c r="D470" s="230" t="s">
        <v>141</v>
      </c>
      <c r="E470" s="238" t="s">
        <v>1</v>
      </c>
      <c r="F470" s="239" t="s">
        <v>310</v>
      </c>
      <c r="H470" s="240">
        <v>4.927</v>
      </c>
      <c r="L470" s="237"/>
      <c r="M470" s="241"/>
      <c r="N470" s="242"/>
      <c r="O470" s="242"/>
      <c r="P470" s="242"/>
      <c r="Q470" s="242"/>
      <c r="R470" s="242"/>
      <c r="S470" s="242"/>
      <c r="T470" s="243"/>
      <c r="AT470" s="238" t="s">
        <v>141</v>
      </c>
      <c r="AU470" s="238" t="s">
        <v>84</v>
      </c>
      <c r="AV470" s="236" t="s">
        <v>84</v>
      </c>
      <c r="AW470" s="236" t="s">
        <v>29</v>
      </c>
      <c r="AX470" s="236" t="s">
        <v>74</v>
      </c>
      <c r="AY470" s="238" t="s">
        <v>133</v>
      </c>
    </row>
    <row r="471" spans="2:51" s="228" customFormat="1" ht="11.25">
      <c r="B471" s="229"/>
      <c r="D471" s="230" t="s">
        <v>141</v>
      </c>
      <c r="E471" s="231" t="s">
        <v>1</v>
      </c>
      <c r="F471" s="232" t="s">
        <v>150</v>
      </c>
      <c r="H471" s="231" t="s">
        <v>1</v>
      </c>
      <c r="L471" s="229"/>
      <c r="M471" s="233"/>
      <c r="N471" s="234"/>
      <c r="O471" s="234"/>
      <c r="P471" s="234"/>
      <c r="Q471" s="234"/>
      <c r="R471" s="234"/>
      <c r="S471" s="234"/>
      <c r="T471" s="235"/>
      <c r="AT471" s="231" t="s">
        <v>141</v>
      </c>
      <c r="AU471" s="231" t="s">
        <v>84</v>
      </c>
      <c r="AV471" s="228" t="s">
        <v>82</v>
      </c>
      <c r="AW471" s="228" t="s">
        <v>29</v>
      </c>
      <c r="AX471" s="228" t="s">
        <v>74</v>
      </c>
      <c r="AY471" s="231" t="s">
        <v>133</v>
      </c>
    </row>
    <row r="472" spans="2:51" s="228" customFormat="1" ht="11.25">
      <c r="B472" s="229"/>
      <c r="D472" s="230" t="s">
        <v>141</v>
      </c>
      <c r="E472" s="231" t="s">
        <v>1</v>
      </c>
      <c r="F472" s="232" t="s">
        <v>151</v>
      </c>
      <c r="H472" s="231" t="s">
        <v>1</v>
      </c>
      <c r="L472" s="229"/>
      <c r="M472" s="233"/>
      <c r="N472" s="234"/>
      <c r="O472" s="234"/>
      <c r="P472" s="234"/>
      <c r="Q472" s="234"/>
      <c r="R472" s="234"/>
      <c r="S472" s="234"/>
      <c r="T472" s="235"/>
      <c r="AT472" s="231" t="s">
        <v>141</v>
      </c>
      <c r="AU472" s="231" t="s">
        <v>84</v>
      </c>
      <c r="AV472" s="228" t="s">
        <v>82</v>
      </c>
      <c r="AW472" s="228" t="s">
        <v>29</v>
      </c>
      <c r="AX472" s="228" t="s">
        <v>74</v>
      </c>
      <c r="AY472" s="231" t="s">
        <v>133</v>
      </c>
    </row>
    <row r="473" spans="2:51" s="228" customFormat="1" ht="11.25">
      <c r="B473" s="229"/>
      <c r="D473" s="230" t="s">
        <v>141</v>
      </c>
      <c r="E473" s="231" t="s">
        <v>1</v>
      </c>
      <c r="F473" s="232" t="s">
        <v>309</v>
      </c>
      <c r="H473" s="231" t="s">
        <v>1</v>
      </c>
      <c r="L473" s="229"/>
      <c r="M473" s="233"/>
      <c r="N473" s="234"/>
      <c r="O473" s="234"/>
      <c r="P473" s="234"/>
      <c r="Q473" s="234"/>
      <c r="R473" s="234"/>
      <c r="S473" s="234"/>
      <c r="T473" s="235"/>
      <c r="AT473" s="231" t="s">
        <v>141</v>
      </c>
      <c r="AU473" s="231" t="s">
        <v>84</v>
      </c>
      <c r="AV473" s="228" t="s">
        <v>82</v>
      </c>
      <c r="AW473" s="228" t="s">
        <v>29</v>
      </c>
      <c r="AX473" s="228" t="s">
        <v>74</v>
      </c>
      <c r="AY473" s="231" t="s">
        <v>133</v>
      </c>
    </row>
    <row r="474" spans="2:51" s="228" customFormat="1" ht="11.25">
      <c r="B474" s="229"/>
      <c r="D474" s="230" t="s">
        <v>141</v>
      </c>
      <c r="E474" s="231" t="s">
        <v>1</v>
      </c>
      <c r="F474" s="232" t="s">
        <v>152</v>
      </c>
      <c r="H474" s="231" t="s">
        <v>1</v>
      </c>
      <c r="L474" s="229"/>
      <c r="M474" s="233"/>
      <c r="N474" s="234"/>
      <c r="O474" s="234"/>
      <c r="P474" s="234"/>
      <c r="Q474" s="234"/>
      <c r="R474" s="234"/>
      <c r="S474" s="234"/>
      <c r="T474" s="235"/>
      <c r="AT474" s="231" t="s">
        <v>141</v>
      </c>
      <c r="AU474" s="231" t="s">
        <v>84</v>
      </c>
      <c r="AV474" s="228" t="s">
        <v>82</v>
      </c>
      <c r="AW474" s="228" t="s">
        <v>29</v>
      </c>
      <c r="AX474" s="228" t="s">
        <v>74</v>
      </c>
      <c r="AY474" s="231" t="s">
        <v>133</v>
      </c>
    </row>
    <row r="475" spans="2:51" s="236" customFormat="1" ht="11.25">
      <c r="B475" s="237"/>
      <c r="D475" s="230" t="s">
        <v>141</v>
      </c>
      <c r="E475" s="238" t="s">
        <v>1</v>
      </c>
      <c r="F475" s="239" t="s">
        <v>311</v>
      </c>
      <c r="H475" s="240">
        <v>14.409</v>
      </c>
      <c r="L475" s="237"/>
      <c r="M475" s="241"/>
      <c r="N475" s="242"/>
      <c r="O475" s="242"/>
      <c r="P475" s="242"/>
      <c r="Q475" s="242"/>
      <c r="R475" s="242"/>
      <c r="S475" s="242"/>
      <c r="T475" s="243"/>
      <c r="AT475" s="238" t="s">
        <v>141</v>
      </c>
      <c r="AU475" s="238" t="s">
        <v>84</v>
      </c>
      <c r="AV475" s="236" t="s">
        <v>84</v>
      </c>
      <c r="AW475" s="236" t="s">
        <v>29</v>
      </c>
      <c r="AX475" s="236" t="s">
        <v>74</v>
      </c>
      <c r="AY475" s="238" t="s">
        <v>133</v>
      </c>
    </row>
    <row r="476" spans="2:51" s="252" customFormat="1" ht="11.25">
      <c r="B476" s="253"/>
      <c r="D476" s="230" t="s">
        <v>141</v>
      </c>
      <c r="E476" s="254" t="s">
        <v>1</v>
      </c>
      <c r="F476" s="255" t="s">
        <v>156</v>
      </c>
      <c r="H476" s="256">
        <v>19.336</v>
      </c>
      <c r="L476" s="253"/>
      <c r="M476" s="257"/>
      <c r="N476" s="258"/>
      <c r="O476" s="258"/>
      <c r="P476" s="258"/>
      <c r="Q476" s="258"/>
      <c r="R476" s="258"/>
      <c r="S476" s="258"/>
      <c r="T476" s="259"/>
      <c r="AT476" s="254" t="s">
        <v>141</v>
      </c>
      <c r="AU476" s="254" t="s">
        <v>84</v>
      </c>
      <c r="AV476" s="252" t="s">
        <v>139</v>
      </c>
      <c r="AW476" s="252" t="s">
        <v>29</v>
      </c>
      <c r="AX476" s="252" t="s">
        <v>82</v>
      </c>
      <c r="AY476" s="254" t="s">
        <v>133</v>
      </c>
    </row>
    <row r="477" spans="2:51" s="236" customFormat="1" ht="11.25">
      <c r="B477" s="237"/>
      <c r="D477" s="230" t="s">
        <v>141</v>
      </c>
      <c r="F477" s="239" t="s">
        <v>314</v>
      </c>
      <c r="H477" s="240">
        <v>38.672</v>
      </c>
      <c r="L477" s="237"/>
      <c r="M477" s="241"/>
      <c r="N477" s="242"/>
      <c r="O477" s="242"/>
      <c r="P477" s="242"/>
      <c r="Q477" s="242"/>
      <c r="R477" s="242"/>
      <c r="S477" s="242"/>
      <c r="T477" s="243"/>
      <c r="AT477" s="238" t="s">
        <v>141</v>
      </c>
      <c r="AU477" s="238" t="s">
        <v>84</v>
      </c>
      <c r="AV477" s="236" t="s">
        <v>84</v>
      </c>
      <c r="AW477" s="236" t="s">
        <v>3</v>
      </c>
      <c r="AX477" s="236" t="s">
        <v>82</v>
      </c>
      <c r="AY477" s="238" t="s">
        <v>133</v>
      </c>
    </row>
    <row r="478" spans="2:63" s="202" customFormat="1" ht="22.9" customHeight="1">
      <c r="B478" s="203"/>
      <c r="D478" s="204" t="s">
        <v>73</v>
      </c>
      <c r="E478" s="213" t="s">
        <v>84</v>
      </c>
      <c r="F478" s="213" t="s">
        <v>315</v>
      </c>
      <c r="J478" s="214">
        <f>BK478</f>
        <v>0</v>
      </c>
      <c r="L478" s="203"/>
      <c r="M478" s="207"/>
      <c r="N478" s="208"/>
      <c r="O478" s="208"/>
      <c r="P478" s="209">
        <f>SUM(P479:P514)</f>
        <v>1.071609</v>
      </c>
      <c r="Q478" s="208"/>
      <c r="R478" s="209">
        <f>SUM(R479:R514)</f>
        <v>1.8703007399999998</v>
      </c>
      <c r="S478" s="208"/>
      <c r="T478" s="210">
        <f>SUM(T479:T514)</f>
        <v>0</v>
      </c>
      <c r="AR478" s="204" t="s">
        <v>82</v>
      </c>
      <c r="AT478" s="211" t="s">
        <v>73</v>
      </c>
      <c r="AU478" s="211" t="s">
        <v>82</v>
      </c>
      <c r="AY478" s="204" t="s">
        <v>133</v>
      </c>
      <c r="BK478" s="212">
        <f>SUM(BK479:BK514)</f>
        <v>0</v>
      </c>
    </row>
    <row r="479" spans="1:65" s="129" customFormat="1" ht="21.75" customHeight="1">
      <c r="A479" s="126"/>
      <c r="B479" s="127"/>
      <c r="C479" s="215" t="s">
        <v>316</v>
      </c>
      <c r="D479" s="215" t="s">
        <v>135</v>
      </c>
      <c r="E479" s="216" t="s">
        <v>317</v>
      </c>
      <c r="F479" s="217" t="s">
        <v>318</v>
      </c>
      <c r="G479" s="218" t="s">
        <v>189</v>
      </c>
      <c r="H479" s="219">
        <v>0.441</v>
      </c>
      <c r="I479" s="274"/>
      <c r="J479" s="220">
        <f>ROUND(I479*H479,2)</f>
        <v>0</v>
      </c>
      <c r="K479" s="221"/>
      <c r="L479" s="127"/>
      <c r="M479" s="222" t="s">
        <v>1</v>
      </c>
      <c r="N479" s="223" t="s">
        <v>39</v>
      </c>
      <c r="O479" s="224">
        <v>0.985</v>
      </c>
      <c r="P479" s="224">
        <f>O479*H479</f>
        <v>0.434385</v>
      </c>
      <c r="Q479" s="224">
        <v>1.98</v>
      </c>
      <c r="R479" s="224">
        <f>Q479*H479</f>
        <v>0.87318</v>
      </c>
      <c r="S479" s="224">
        <v>0</v>
      </c>
      <c r="T479" s="225">
        <f>S479*H479</f>
        <v>0</v>
      </c>
      <c r="U479" s="126"/>
      <c r="V479" s="126"/>
      <c r="W479" s="126"/>
      <c r="X479" s="126"/>
      <c r="Y479" s="126"/>
      <c r="Z479" s="126"/>
      <c r="AA479" s="126"/>
      <c r="AB479" s="126"/>
      <c r="AC479" s="126"/>
      <c r="AD479" s="126"/>
      <c r="AE479" s="126"/>
      <c r="AR479" s="226" t="s">
        <v>139</v>
      </c>
      <c r="AT479" s="226" t="s">
        <v>135</v>
      </c>
      <c r="AU479" s="226" t="s">
        <v>84</v>
      </c>
      <c r="AY479" s="117" t="s">
        <v>133</v>
      </c>
      <c r="BE479" s="227">
        <f>IF(N479="základní",J479,0)</f>
        <v>0</v>
      </c>
      <c r="BF479" s="227">
        <f>IF(N479="snížená",J479,0)</f>
        <v>0</v>
      </c>
      <c r="BG479" s="227">
        <f>IF(N479="zákl. přenesená",J479,0)</f>
        <v>0</v>
      </c>
      <c r="BH479" s="227">
        <f>IF(N479="sníž. přenesená",J479,0)</f>
        <v>0</v>
      </c>
      <c r="BI479" s="227">
        <f>IF(N479="nulová",J479,0)</f>
        <v>0</v>
      </c>
      <c r="BJ479" s="117" t="s">
        <v>82</v>
      </c>
      <c r="BK479" s="227">
        <f>ROUND(I479*H479,2)</f>
        <v>0</v>
      </c>
      <c r="BL479" s="117" t="s">
        <v>139</v>
      </c>
      <c r="BM479" s="226" t="s">
        <v>319</v>
      </c>
    </row>
    <row r="480" spans="2:51" s="228" customFormat="1" ht="22.5">
      <c r="B480" s="229"/>
      <c r="D480" s="230" t="s">
        <v>141</v>
      </c>
      <c r="E480" s="231" t="s">
        <v>1</v>
      </c>
      <c r="F480" s="232" t="s">
        <v>142</v>
      </c>
      <c r="H480" s="231" t="s">
        <v>1</v>
      </c>
      <c r="L480" s="229"/>
      <c r="M480" s="233"/>
      <c r="N480" s="234"/>
      <c r="O480" s="234"/>
      <c r="P480" s="234"/>
      <c r="Q480" s="234"/>
      <c r="R480" s="234"/>
      <c r="S480" s="234"/>
      <c r="T480" s="235"/>
      <c r="AT480" s="231" t="s">
        <v>141</v>
      </c>
      <c r="AU480" s="231" t="s">
        <v>84</v>
      </c>
      <c r="AV480" s="228" t="s">
        <v>82</v>
      </c>
      <c r="AW480" s="228" t="s">
        <v>29</v>
      </c>
      <c r="AX480" s="228" t="s">
        <v>74</v>
      </c>
      <c r="AY480" s="231" t="s">
        <v>133</v>
      </c>
    </row>
    <row r="481" spans="2:51" s="228" customFormat="1" ht="11.25">
      <c r="B481" s="229"/>
      <c r="D481" s="230" t="s">
        <v>141</v>
      </c>
      <c r="E481" s="231" t="s">
        <v>1</v>
      </c>
      <c r="F481" s="232" t="s">
        <v>150</v>
      </c>
      <c r="H481" s="231" t="s">
        <v>1</v>
      </c>
      <c r="L481" s="229"/>
      <c r="M481" s="233"/>
      <c r="N481" s="234"/>
      <c r="O481" s="234"/>
      <c r="P481" s="234"/>
      <c r="Q481" s="234"/>
      <c r="R481" s="234"/>
      <c r="S481" s="234"/>
      <c r="T481" s="235"/>
      <c r="AT481" s="231" t="s">
        <v>141</v>
      </c>
      <c r="AU481" s="231" t="s">
        <v>84</v>
      </c>
      <c r="AV481" s="228" t="s">
        <v>82</v>
      </c>
      <c r="AW481" s="228" t="s">
        <v>29</v>
      </c>
      <c r="AX481" s="228" t="s">
        <v>74</v>
      </c>
      <c r="AY481" s="231" t="s">
        <v>133</v>
      </c>
    </row>
    <row r="482" spans="2:51" s="228" customFormat="1" ht="11.25">
      <c r="B482" s="229"/>
      <c r="D482" s="230" t="s">
        <v>141</v>
      </c>
      <c r="E482" s="231" t="s">
        <v>1</v>
      </c>
      <c r="F482" s="232" t="s">
        <v>320</v>
      </c>
      <c r="H482" s="231" t="s">
        <v>1</v>
      </c>
      <c r="L482" s="229"/>
      <c r="M482" s="233"/>
      <c r="N482" s="234"/>
      <c r="O482" s="234"/>
      <c r="P482" s="234"/>
      <c r="Q482" s="234"/>
      <c r="R482" s="234"/>
      <c r="S482" s="234"/>
      <c r="T482" s="235"/>
      <c r="AT482" s="231" t="s">
        <v>141</v>
      </c>
      <c r="AU482" s="231" t="s">
        <v>84</v>
      </c>
      <c r="AV482" s="228" t="s">
        <v>82</v>
      </c>
      <c r="AW482" s="228" t="s">
        <v>29</v>
      </c>
      <c r="AX482" s="228" t="s">
        <v>74</v>
      </c>
      <c r="AY482" s="231" t="s">
        <v>133</v>
      </c>
    </row>
    <row r="483" spans="2:51" s="228" customFormat="1" ht="11.25">
      <c r="B483" s="229"/>
      <c r="D483" s="230" t="s">
        <v>141</v>
      </c>
      <c r="E483" s="231" t="s">
        <v>1</v>
      </c>
      <c r="F483" s="232" t="s">
        <v>321</v>
      </c>
      <c r="H483" s="231" t="s">
        <v>1</v>
      </c>
      <c r="L483" s="229"/>
      <c r="M483" s="233"/>
      <c r="N483" s="234"/>
      <c r="O483" s="234"/>
      <c r="P483" s="234"/>
      <c r="Q483" s="234"/>
      <c r="R483" s="234"/>
      <c r="S483" s="234"/>
      <c r="T483" s="235"/>
      <c r="AT483" s="231" t="s">
        <v>141</v>
      </c>
      <c r="AU483" s="231" t="s">
        <v>84</v>
      </c>
      <c r="AV483" s="228" t="s">
        <v>82</v>
      </c>
      <c r="AW483" s="228" t="s">
        <v>29</v>
      </c>
      <c r="AX483" s="228" t="s">
        <v>74</v>
      </c>
      <c r="AY483" s="231" t="s">
        <v>133</v>
      </c>
    </row>
    <row r="484" spans="2:51" s="228" customFormat="1" ht="22.5">
      <c r="B484" s="229"/>
      <c r="D484" s="230" t="s">
        <v>141</v>
      </c>
      <c r="E484" s="231" t="s">
        <v>1</v>
      </c>
      <c r="F484" s="232" t="s">
        <v>322</v>
      </c>
      <c r="H484" s="231" t="s">
        <v>1</v>
      </c>
      <c r="L484" s="229"/>
      <c r="M484" s="233"/>
      <c r="N484" s="234"/>
      <c r="O484" s="234"/>
      <c r="P484" s="234"/>
      <c r="Q484" s="234"/>
      <c r="R484" s="234"/>
      <c r="S484" s="234"/>
      <c r="T484" s="235"/>
      <c r="AT484" s="231" t="s">
        <v>141</v>
      </c>
      <c r="AU484" s="231" t="s">
        <v>84</v>
      </c>
      <c r="AV484" s="228" t="s">
        <v>82</v>
      </c>
      <c r="AW484" s="228" t="s">
        <v>29</v>
      </c>
      <c r="AX484" s="228" t="s">
        <v>74</v>
      </c>
      <c r="AY484" s="231" t="s">
        <v>133</v>
      </c>
    </row>
    <row r="485" spans="2:51" s="228" customFormat="1" ht="11.25">
      <c r="B485" s="229"/>
      <c r="D485" s="230" t="s">
        <v>141</v>
      </c>
      <c r="E485" s="231" t="s">
        <v>1</v>
      </c>
      <c r="F485" s="232" t="s">
        <v>323</v>
      </c>
      <c r="H485" s="231" t="s">
        <v>1</v>
      </c>
      <c r="L485" s="229"/>
      <c r="M485" s="233"/>
      <c r="N485" s="234"/>
      <c r="O485" s="234"/>
      <c r="P485" s="234"/>
      <c r="Q485" s="234"/>
      <c r="R485" s="234"/>
      <c r="S485" s="234"/>
      <c r="T485" s="235"/>
      <c r="AT485" s="231" t="s">
        <v>141</v>
      </c>
      <c r="AU485" s="231" t="s">
        <v>84</v>
      </c>
      <c r="AV485" s="228" t="s">
        <v>82</v>
      </c>
      <c r="AW485" s="228" t="s">
        <v>29</v>
      </c>
      <c r="AX485" s="228" t="s">
        <v>74</v>
      </c>
      <c r="AY485" s="231" t="s">
        <v>133</v>
      </c>
    </row>
    <row r="486" spans="2:51" s="236" customFormat="1" ht="11.25">
      <c r="B486" s="237"/>
      <c r="D486" s="230" t="s">
        <v>141</v>
      </c>
      <c r="E486" s="238" t="s">
        <v>1</v>
      </c>
      <c r="F486" s="239" t="s">
        <v>324</v>
      </c>
      <c r="H486" s="240">
        <v>0.441</v>
      </c>
      <c r="L486" s="237"/>
      <c r="M486" s="241"/>
      <c r="N486" s="242"/>
      <c r="O486" s="242"/>
      <c r="P486" s="242"/>
      <c r="Q486" s="242"/>
      <c r="R486" s="242"/>
      <c r="S486" s="242"/>
      <c r="T486" s="243"/>
      <c r="AT486" s="238" t="s">
        <v>141</v>
      </c>
      <c r="AU486" s="238" t="s">
        <v>84</v>
      </c>
      <c r="AV486" s="236" t="s">
        <v>84</v>
      </c>
      <c r="AW486" s="236" t="s">
        <v>29</v>
      </c>
      <c r="AX486" s="236" t="s">
        <v>74</v>
      </c>
      <c r="AY486" s="238" t="s">
        <v>133</v>
      </c>
    </row>
    <row r="487" spans="2:51" s="252" customFormat="1" ht="11.25">
      <c r="B487" s="253"/>
      <c r="D487" s="230" t="s">
        <v>141</v>
      </c>
      <c r="E487" s="254" t="s">
        <v>1</v>
      </c>
      <c r="F487" s="255" t="s">
        <v>156</v>
      </c>
      <c r="H487" s="256">
        <v>0.441</v>
      </c>
      <c r="L487" s="253"/>
      <c r="M487" s="257"/>
      <c r="N487" s="258"/>
      <c r="O487" s="258"/>
      <c r="P487" s="258"/>
      <c r="Q487" s="258"/>
      <c r="R487" s="258"/>
      <c r="S487" s="258"/>
      <c r="T487" s="259"/>
      <c r="AT487" s="254" t="s">
        <v>141</v>
      </c>
      <c r="AU487" s="254" t="s">
        <v>84</v>
      </c>
      <c r="AV487" s="252" t="s">
        <v>139</v>
      </c>
      <c r="AW487" s="252" t="s">
        <v>29</v>
      </c>
      <c r="AX487" s="252" t="s">
        <v>82</v>
      </c>
      <c r="AY487" s="254" t="s">
        <v>133</v>
      </c>
    </row>
    <row r="488" spans="1:65" s="129" customFormat="1" ht="16.5" customHeight="1">
      <c r="A488" s="126"/>
      <c r="B488" s="127"/>
      <c r="C488" s="215" t="s">
        <v>325</v>
      </c>
      <c r="D488" s="215" t="s">
        <v>135</v>
      </c>
      <c r="E488" s="216" t="s">
        <v>326</v>
      </c>
      <c r="F488" s="217" t="s">
        <v>327</v>
      </c>
      <c r="G488" s="218" t="s">
        <v>189</v>
      </c>
      <c r="H488" s="219">
        <v>0.441</v>
      </c>
      <c r="I488" s="274"/>
      <c r="J488" s="220">
        <f>ROUND(I488*H488,2)</f>
        <v>0</v>
      </c>
      <c r="K488" s="221"/>
      <c r="L488" s="127"/>
      <c r="M488" s="222" t="s">
        <v>1</v>
      </c>
      <c r="N488" s="223" t="s">
        <v>39</v>
      </c>
      <c r="O488" s="224">
        <v>0.584</v>
      </c>
      <c r="P488" s="224">
        <f>O488*H488</f>
        <v>0.257544</v>
      </c>
      <c r="Q488" s="224">
        <v>2.25634</v>
      </c>
      <c r="R488" s="224">
        <f>Q488*H488</f>
        <v>0.9950459399999999</v>
      </c>
      <c r="S488" s="224">
        <v>0</v>
      </c>
      <c r="T488" s="225">
        <f>S488*H488</f>
        <v>0</v>
      </c>
      <c r="U488" s="126"/>
      <c r="V488" s="126"/>
      <c r="W488" s="126"/>
      <c r="X488" s="126"/>
      <c r="Y488" s="126"/>
      <c r="Z488" s="126"/>
      <c r="AA488" s="126"/>
      <c r="AB488" s="126"/>
      <c r="AC488" s="126"/>
      <c r="AD488" s="126"/>
      <c r="AE488" s="126"/>
      <c r="AR488" s="226" t="s">
        <v>139</v>
      </c>
      <c r="AT488" s="226" t="s">
        <v>135</v>
      </c>
      <c r="AU488" s="226" t="s">
        <v>84</v>
      </c>
      <c r="AY488" s="117" t="s">
        <v>133</v>
      </c>
      <c r="BE488" s="227">
        <f>IF(N488="základní",J488,0)</f>
        <v>0</v>
      </c>
      <c r="BF488" s="227">
        <f>IF(N488="snížená",J488,0)</f>
        <v>0</v>
      </c>
      <c r="BG488" s="227">
        <f>IF(N488="zákl. přenesená",J488,0)</f>
        <v>0</v>
      </c>
      <c r="BH488" s="227">
        <f>IF(N488="sníž. přenesená",J488,0)</f>
        <v>0</v>
      </c>
      <c r="BI488" s="227">
        <f>IF(N488="nulová",J488,0)</f>
        <v>0</v>
      </c>
      <c r="BJ488" s="117" t="s">
        <v>82</v>
      </c>
      <c r="BK488" s="227">
        <f>ROUND(I488*H488,2)</f>
        <v>0</v>
      </c>
      <c r="BL488" s="117" t="s">
        <v>139</v>
      </c>
      <c r="BM488" s="226" t="s">
        <v>328</v>
      </c>
    </row>
    <row r="489" spans="2:51" s="228" customFormat="1" ht="22.5">
      <c r="B489" s="229"/>
      <c r="D489" s="230" t="s">
        <v>141</v>
      </c>
      <c r="E489" s="231" t="s">
        <v>1</v>
      </c>
      <c r="F489" s="232" t="s">
        <v>142</v>
      </c>
      <c r="H489" s="231" t="s">
        <v>1</v>
      </c>
      <c r="L489" s="229"/>
      <c r="M489" s="233"/>
      <c r="N489" s="234"/>
      <c r="O489" s="234"/>
      <c r="P489" s="234"/>
      <c r="Q489" s="234"/>
      <c r="R489" s="234"/>
      <c r="S489" s="234"/>
      <c r="T489" s="235"/>
      <c r="AT489" s="231" t="s">
        <v>141</v>
      </c>
      <c r="AU489" s="231" t="s">
        <v>84</v>
      </c>
      <c r="AV489" s="228" t="s">
        <v>82</v>
      </c>
      <c r="AW489" s="228" t="s">
        <v>29</v>
      </c>
      <c r="AX489" s="228" t="s">
        <v>74</v>
      </c>
      <c r="AY489" s="231" t="s">
        <v>133</v>
      </c>
    </row>
    <row r="490" spans="2:51" s="228" customFormat="1" ht="11.25">
      <c r="B490" s="229"/>
      <c r="D490" s="230" t="s">
        <v>141</v>
      </c>
      <c r="E490" s="231" t="s">
        <v>1</v>
      </c>
      <c r="F490" s="232" t="s">
        <v>150</v>
      </c>
      <c r="H490" s="231" t="s">
        <v>1</v>
      </c>
      <c r="L490" s="229"/>
      <c r="M490" s="233"/>
      <c r="N490" s="234"/>
      <c r="O490" s="234"/>
      <c r="P490" s="234"/>
      <c r="Q490" s="234"/>
      <c r="R490" s="234"/>
      <c r="S490" s="234"/>
      <c r="T490" s="235"/>
      <c r="AT490" s="231" t="s">
        <v>141</v>
      </c>
      <c r="AU490" s="231" t="s">
        <v>84</v>
      </c>
      <c r="AV490" s="228" t="s">
        <v>82</v>
      </c>
      <c r="AW490" s="228" t="s">
        <v>29</v>
      </c>
      <c r="AX490" s="228" t="s">
        <v>74</v>
      </c>
      <c r="AY490" s="231" t="s">
        <v>133</v>
      </c>
    </row>
    <row r="491" spans="2:51" s="228" customFormat="1" ht="11.25">
      <c r="B491" s="229"/>
      <c r="D491" s="230" t="s">
        <v>141</v>
      </c>
      <c r="E491" s="231" t="s">
        <v>1</v>
      </c>
      <c r="F491" s="232" t="s">
        <v>320</v>
      </c>
      <c r="H491" s="231" t="s">
        <v>1</v>
      </c>
      <c r="L491" s="229"/>
      <c r="M491" s="233"/>
      <c r="N491" s="234"/>
      <c r="O491" s="234"/>
      <c r="P491" s="234"/>
      <c r="Q491" s="234"/>
      <c r="R491" s="234"/>
      <c r="S491" s="234"/>
      <c r="T491" s="235"/>
      <c r="AT491" s="231" t="s">
        <v>141</v>
      </c>
      <c r="AU491" s="231" t="s">
        <v>84</v>
      </c>
      <c r="AV491" s="228" t="s">
        <v>82</v>
      </c>
      <c r="AW491" s="228" t="s">
        <v>29</v>
      </c>
      <c r="AX491" s="228" t="s">
        <v>74</v>
      </c>
      <c r="AY491" s="231" t="s">
        <v>133</v>
      </c>
    </row>
    <row r="492" spans="2:51" s="228" customFormat="1" ht="11.25">
      <c r="B492" s="229"/>
      <c r="D492" s="230" t="s">
        <v>141</v>
      </c>
      <c r="E492" s="231" t="s">
        <v>1</v>
      </c>
      <c r="F492" s="232" t="s">
        <v>321</v>
      </c>
      <c r="H492" s="231" t="s">
        <v>1</v>
      </c>
      <c r="L492" s="229"/>
      <c r="M492" s="233"/>
      <c r="N492" s="234"/>
      <c r="O492" s="234"/>
      <c r="P492" s="234"/>
      <c r="Q492" s="234"/>
      <c r="R492" s="234"/>
      <c r="S492" s="234"/>
      <c r="T492" s="235"/>
      <c r="AT492" s="231" t="s">
        <v>141</v>
      </c>
      <c r="AU492" s="231" t="s">
        <v>84</v>
      </c>
      <c r="AV492" s="228" t="s">
        <v>82</v>
      </c>
      <c r="AW492" s="228" t="s">
        <v>29</v>
      </c>
      <c r="AX492" s="228" t="s">
        <v>74</v>
      </c>
      <c r="AY492" s="231" t="s">
        <v>133</v>
      </c>
    </row>
    <row r="493" spans="2:51" s="228" customFormat="1" ht="11.25">
      <c r="B493" s="229"/>
      <c r="D493" s="230" t="s">
        <v>141</v>
      </c>
      <c r="E493" s="231" t="s">
        <v>1</v>
      </c>
      <c r="F493" s="232" t="s">
        <v>329</v>
      </c>
      <c r="H493" s="231" t="s">
        <v>1</v>
      </c>
      <c r="L493" s="229"/>
      <c r="M493" s="233"/>
      <c r="N493" s="234"/>
      <c r="O493" s="234"/>
      <c r="P493" s="234"/>
      <c r="Q493" s="234"/>
      <c r="R493" s="234"/>
      <c r="S493" s="234"/>
      <c r="T493" s="235"/>
      <c r="AT493" s="231" t="s">
        <v>141</v>
      </c>
      <c r="AU493" s="231" t="s">
        <v>84</v>
      </c>
      <c r="AV493" s="228" t="s">
        <v>82</v>
      </c>
      <c r="AW493" s="228" t="s">
        <v>29</v>
      </c>
      <c r="AX493" s="228" t="s">
        <v>74</v>
      </c>
      <c r="AY493" s="231" t="s">
        <v>133</v>
      </c>
    </row>
    <row r="494" spans="2:51" s="228" customFormat="1" ht="11.25">
      <c r="B494" s="229"/>
      <c r="D494" s="230" t="s">
        <v>141</v>
      </c>
      <c r="E494" s="231" t="s">
        <v>1</v>
      </c>
      <c r="F494" s="232" t="s">
        <v>323</v>
      </c>
      <c r="H494" s="231" t="s">
        <v>1</v>
      </c>
      <c r="L494" s="229"/>
      <c r="M494" s="233"/>
      <c r="N494" s="234"/>
      <c r="O494" s="234"/>
      <c r="P494" s="234"/>
      <c r="Q494" s="234"/>
      <c r="R494" s="234"/>
      <c r="S494" s="234"/>
      <c r="T494" s="235"/>
      <c r="AT494" s="231" t="s">
        <v>141</v>
      </c>
      <c r="AU494" s="231" t="s">
        <v>84</v>
      </c>
      <c r="AV494" s="228" t="s">
        <v>82</v>
      </c>
      <c r="AW494" s="228" t="s">
        <v>29</v>
      </c>
      <c r="AX494" s="228" t="s">
        <v>74</v>
      </c>
      <c r="AY494" s="231" t="s">
        <v>133</v>
      </c>
    </row>
    <row r="495" spans="2:51" s="236" customFormat="1" ht="11.25">
      <c r="B495" s="237"/>
      <c r="D495" s="230" t="s">
        <v>141</v>
      </c>
      <c r="E495" s="238" t="s">
        <v>1</v>
      </c>
      <c r="F495" s="239" t="s">
        <v>324</v>
      </c>
      <c r="H495" s="240">
        <v>0.441</v>
      </c>
      <c r="L495" s="237"/>
      <c r="M495" s="241"/>
      <c r="N495" s="242"/>
      <c r="O495" s="242"/>
      <c r="P495" s="242"/>
      <c r="Q495" s="242"/>
      <c r="R495" s="242"/>
      <c r="S495" s="242"/>
      <c r="T495" s="243"/>
      <c r="AT495" s="238" t="s">
        <v>141</v>
      </c>
      <c r="AU495" s="238" t="s">
        <v>84</v>
      </c>
      <c r="AV495" s="236" t="s">
        <v>84</v>
      </c>
      <c r="AW495" s="236" t="s">
        <v>29</v>
      </c>
      <c r="AX495" s="236" t="s">
        <v>74</v>
      </c>
      <c r="AY495" s="238" t="s">
        <v>133</v>
      </c>
    </row>
    <row r="496" spans="2:51" s="252" customFormat="1" ht="11.25">
      <c r="B496" s="253"/>
      <c r="D496" s="230" t="s">
        <v>141</v>
      </c>
      <c r="E496" s="254" t="s">
        <v>1</v>
      </c>
      <c r="F496" s="255" t="s">
        <v>156</v>
      </c>
      <c r="H496" s="256">
        <v>0.441</v>
      </c>
      <c r="L496" s="253"/>
      <c r="M496" s="257"/>
      <c r="N496" s="258"/>
      <c r="O496" s="258"/>
      <c r="P496" s="258"/>
      <c r="Q496" s="258"/>
      <c r="R496" s="258"/>
      <c r="S496" s="258"/>
      <c r="T496" s="259"/>
      <c r="AT496" s="254" t="s">
        <v>141</v>
      </c>
      <c r="AU496" s="254" t="s">
        <v>84</v>
      </c>
      <c r="AV496" s="252" t="s">
        <v>139</v>
      </c>
      <c r="AW496" s="252" t="s">
        <v>29</v>
      </c>
      <c r="AX496" s="252" t="s">
        <v>82</v>
      </c>
      <c r="AY496" s="254" t="s">
        <v>133</v>
      </c>
    </row>
    <row r="497" spans="1:65" s="129" customFormat="1" ht="16.5" customHeight="1">
      <c r="A497" s="126"/>
      <c r="B497" s="127"/>
      <c r="C497" s="215" t="s">
        <v>330</v>
      </c>
      <c r="D497" s="215" t="s">
        <v>135</v>
      </c>
      <c r="E497" s="216" t="s">
        <v>331</v>
      </c>
      <c r="F497" s="217" t="s">
        <v>332</v>
      </c>
      <c r="G497" s="218" t="s">
        <v>138</v>
      </c>
      <c r="H497" s="219">
        <v>0.84</v>
      </c>
      <c r="I497" s="274"/>
      <c r="J497" s="220">
        <f>ROUND(I497*H497,2)</f>
        <v>0</v>
      </c>
      <c r="K497" s="221"/>
      <c r="L497" s="127"/>
      <c r="M497" s="222" t="s">
        <v>1</v>
      </c>
      <c r="N497" s="223" t="s">
        <v>39</v>
      </c>
      <c r="O497" s="224">
        <v>0.3</v>
      </c>
      <c r="P497" s="224">
        <f>O497*H497</f>
        <v>0.252</v>
      </c>
      <c r="Q497" s="224">
        <v>0.00247</v>
      </c>
      <c r="R497" s="224">
        <f>Q497*H497</f>
        <v>0.0020748</v>
      </c>
      <c r="S497" s="224">
        <v>0</v>
      </c>
      <c r="T497" s="225">
        <f>S497*H497</f>
        <v>0</v>
      </c>
      <c r="U497" s="126"/>
      <c r="V497" s="126"/>
      <c r="W497" s="126"/>
      <c r="X497" s="126"/>
      <c r="Y497" s="126"/>
      <c r="Z497" s="126"/>
      <c r="AA497" s="126"/>
      <c r="AB497" s="126"/>
      <c r="AC497" s="126"/>
      <c r="AD497" s="126"/>
      <c r="AE497" s="126"/>
      <c r="AR497" s="226" t="s">
        <v>139</v>
      </c>
      <c r="AT497" s="226" t="s">
        <v>135</v>
      </c>
      <c r="AU497" s="226" t="s">
        <v>84</v>
      </c>
      <c r="AY497" s="117" t="s">
        <v>133</v>
      </c>
      <c r="BE497" s="227">
        <f>IF(N497="základní",J497,0)</f>
        <v>0</v>
      </c>
      <c r="BF497" s="227">
        <f>IF(N497="snížená",J497,0)</f>
        <v>0</v>
      </c>
      <c r="BG497" s="227">
        <f>IF(N497="zákl. přenesená",J497,0)</f>
        <v>0</v>
      </c>
      <c r="BH497" s="227">
        <f>IF(N497="sníž. přenesená",J497,0)</f>
        <v>0</v>
      </c>
      <c r="BI497" s="227">
        <f>IF(N497="nulová",J497,0)</f>
        <v>0</v>
      </c>
      <c r="BJ497" s="117" t="s">
        <v>82</v>
      </c>
      <c r="BK497" s="227">
        <f>ROUND(I497*H497,2)</f>
        <v>0</v>
      </c>
      <c r="BL497" s="117" t="s">
        <v>139</v>
      </c>
      <c r="BM497" s="226" t="s">
        <v>333</v>
      </c>
    </row>
    <row r="498" spans="2:51" s="228" customFormat="1" ht="22.5">
      <c r="B498" s="229"/>
      <c r="D498" s="230" t="s">
        <v>141</v>
      </c>
      <c r="E498" s="231" t="s">
        <v>1</v>
      </c>
      <c r="F498" s="232" t="s">
        <v>142</v>
      </c>
      <c r="H498" s="231" t="s">
        <v>1</v>
      </c>
      <c r="L498" s="229"/>
      <c r="M498" s="233"/>
      <c r="N498" s="234"/>
      <c r="O498" s="234"/>
      <c r="P498" s="234"/>
      <c r="Q498" s="234"/>
      <c r="R498" s="234"/>
      <c r="S498" s="234"/>
      <c r="T498" s="235"/>
      <c r="AT498" s="231" t="s">
        <v>141</v>
      </c>
      <c r="AU498" s="231" t="s">
        <v>84</v>
      </c>
      <c r="AV498" s="228" t="s">
        <v>82</v>
      </c>
      <c r="AW498" s="228" t="s">
        <v>29</v>
      </c>
      <c r="AX498" s="228" t="s">
        <v>74</v>
      </c>
      <c r="AY498" s="231" t="s">
        <v>133</v>
      </c>
    </row>
    <row r="499" spans="2:51" s="228" customFormat="1" ht="11.25">
      <c r="B499" s="229"/>
      <c r="D499" s="230" t="s">
        <v>141</v>
      </c>
      <c r="E499" s="231" t="s">
        <v>1</v>
      </c>
      <c r="F499" s="232" t="s">
        <v>150</v>
      </c>
      <c r="H499" s="231" t="s">
        <v>1</v>
      </c>
      <c r="L499" s="229"/>
      <c r="M499" s="233"/>
      <c r="N499" s="234"/>
      <c r="O499" s="234"/>
      <c r="P499" s="234"/>
      <c r="Q499" s="234"/>
      <c r="R499" s="234"/>
      <c r="S499" s="234"/>
      <c r="T499" s="235"/>
      <c r="AT499" s="231" t="s">
        <v>141</v>
      </c>
      <c r="AU499" s="231" t="s">
        <v>84</v>
      </c>
      <c r="AV499" s="228" t="s">
        <v>82</v>
      </c>
      <c r="AW499" s="228" t="s">
        <v>29</v>
      </c>
      <c r="AX499" s="228" t="s">
        <v>74</v>
      </c>
      <c r="AY499" s="231" t="s">
        <v>133</v>
      </c>
    </row>
    <row r="500" spans="2:51" s="228" customFormat="1" ht="11.25">
      <c r="B500" s="229"/>
      <c r="D500" s="230" t="s">
        <v>141</v>
      </c>
      <c r="E500" s="231" t="s">
        <v>1</v>
      </c>
      <c r="F500" s="232" t="s">
        <v>320</v>
      </c>
      <c r="H500" s="231" t="s">
        <v>1</v>
      </c>
      <c r="L500" s="229"/>
      <c r="M500" s="233"/>
      <c r="N500" s="234"/>
      <c r="O500" s="234"/>
      <c r="P500" s="234"/>
      <c r="Q500" s="234"/>
      <c r="R500" s="234"/>
      <c r="S500" s="234"/>
      <c r="T500" s="235"/>
      <c r="AT500" s="231" t="s">
        <v>141</v>
      </c>
      <c r="AU500" s="231" t="s">
        <v>84</v>
      </c>
      <c r="AV500" s="228" t="s">
        <v>82</v>
      </c>
      <c r="AW500" s="228" t="s">
        <v>29</v>
      </c>
      <c r="AX500" s="228" t="s">
        <v>74</v>
      </c>
      <c r="AY500" s="231" t="s">
        <v>133</v>
      </c>
    </row>
    <row r="501" spans="2:51" s="228" customFormat="1" ht="11.25">
      <c r="B501" s="229"/>
      <c r="D501" s="230" t="s">
        <v>141</v>
      </c>
      <c r="E501" s="231" t="s">
        <v>1</v>
      </c>
      <c r="F501" s="232" t="s">
        <v>321</v>
      </c>
      <c r="H501" s="231" t="s">
        <v>1</v>
      </c>
      <c r="L501" s="229"/>
      <c r="M501" s="233"/>
      <c r="N501" s="234"/>
      <c r="O501" s="234"/>
      <c r="P501" s="234"/>
      <c r="Q501" s="234"/>
      <c r="R501" s="234"/>
      <c r="S501" s="234"/>
      <c r="T501" s="235"/>
      <c r="AT501" s="231" t="s">
        <v>141</v>
      </c>
      <c r="AU501" s="231" t="s">
        <v>84</v>
      </c>
      <c r="AV501" s="228" t="s">
        <v>82</v>
      </c>
      <c r="AW501" s="228" t="s">
        <v>29</v>
      </c>
      <c r="AX501" s="228" t="s">
        <v>74</v>
      </c>
      <c r="AY501" s="231" t="s">
        <v>133</v>
      </c>
    </row>
    <row r="502" spans="2:51" s="228" customFormat="1" ht="11.25">
      <c r="B502" s="229"/>
      <c r="D502" s="230" t="s">
        <v>141</v>
      </c>
      <c r="E502" s="231" t="s">
        <v>1</v>
      </c>
      <c r="F502" s="232" t="s">
        <v>329</v>
      </c>
      <c r="H502" s="231" t="s">
        <v>1</v>
      </c>
      <c r="L502" s="229"/>
      <c r="M502" s="233"/>
      <c r="N502" s="234"/>
      <c r="O502" s="234"/>
      <c r="P502" s="234"/>
      <c r="Q502" s="234"/>
      <c r="R502" s="234"/>
      <c r="S502" s="234"/>
      <c r="T502" s="235"/>
      <c r="AT502" s="231" t="s">
        <v>141</v>
      </c>
      <c r="AU502" s="231" t="s">
        <v>84</v>
      </c>
      <c r="AV502" s="228" t="s">
        <v>82</v>
      </c>
      <c r="AW502" s="228" t="s">
        <v>29</v>
      </c>
      <c r="AX502" s="228" t="s">
        <v>74</v>
      </c>
      <c r="AY502" s="231" t="s">
        <v>133</v>
      </c>
    </row>
    <row r="503" spans="2:51" s="228" customFormat="1" ht="11.25">
      <c r="B503" s="229"/>
      <c r="D503" s="230" t="s">
        <v>141</v>
      </c>
      <c r="E503" s="231" t="s">
        <v>1</v>
      </c>
      <c r="F503" s="232" t="s">
        <v>323</v>
      </c>
      <c r="H503" s="231" t="s">
        <v>1</v>
      </c>
      <c r="L503" s="229"/>
      <c r="M503" s="233"/>
      <c r="N503" s="234"/>
      <c r="O503" s="234"/>
      <c r="P503" s="234"/>
      <c r="Q503" s="234"/>
      <c r="R503" s="234"/>
      <c r="S503" s="234"/>
      <c r="T503" s="235"/>
      <c r="AT503" s="231" t="s">
        <v>141</v>
      </c>
      <c r="AU503" s="231" t="s">
        <v>84</v>
      </c>
      <c r="AV503" s="228" t="s">
        <v>82</v>
      </c>
      <c r="AW503" s="228" t="s">
        <v>29</v>
      </c>
      <c r="AX503" s="228" t="s">
        <v>74</v>
      </c>
      <c r="AY503" s="231" t="s">
        <v>133</v>
      </c>
    </row>
    <row r="504" spans="2:51" s="236" customFormat="1" ht="11.25">
      <c r="B504" s="237"/>
      <c r="D504" s="230" t="s">
        <v>141</v>
      </c>
      <c r="E504" s="238" t="s">
        <v>1</v>
      </c>
      <c r="F504" s="239" t="s">
        <v>334</v>
      </c>
      <c r="H504" s="240">
        <v>0.84</v>
      </c>
      <c r="L504" s="237"/>
      <c r="M504" s="241"/>
      <c r="N504" s="242"/>
      <c r="O504" s="242"/>
      <c r="P504" s="242"/>
      <c r="Q504" s="242"/>
      <c r="R504" s="242"/>
      <c r="S504" s="242"/>
      <c r="T504" s="243"/>
      <c r="AT504" s="238" t="s">
        <v>141</v>
      </c>
      <c r="AU504" s="238" t="s">
        <v>84</v>
      </c>
      <c r="AV504" s="236" t="s">
        <v>84</v>
      </c>
      <c r="AW504" s="236" t="s">
        <v>29</v>
      </c>
      <c r="AX504" s="236" t="s">
        <v>74</v>
      </c>
      <c r="AY504" s="238" t="s">
        <v>133</v>
      </c>
    </row>
    <row r="505" spans="2:51" s="252" customFormat="1" ht="11.25">
      <c r="B505" s="253"/>
      <c r="D505" s="230" t="s">
        <v>141</v>
      </c>
      <c r="E505" s="254" t="s">
        <v>1</v>
      </c>
      <c r="F505" s="255" t="s">
        <v>156</v>
      </c>
      <c r="H505" s="256">
        <v>0.84</v>
      </c>
      <c r="L505" s="253"/>
      <c r="M505" s="257"/>
      <c r="N505" s="258"/>
      <c r="O505" s="258"/>
      <c r="P505" s="258"/>
      <c r="Q505" s="258"/>
      <c r="R505" s="258"/>
      <c r="S505" s="258"/>
      <c r="T505" s="259"/>
      <c r="AT505" s="254" t="s">
        <v>141</v>
      </c>
      <c r="AU505" s="254" t="s">
        <v>84</v>
      </c>
      <c r="AV505" s="252" t="s">
        <v>139</v>
      </c>
      <c r="AW505" s="252" t="s">
        <v>29</v>
      </c>
      <c r="AX505" s="252" t="s">
        <v>82</v>
      </c>
      <c r="AY505" s="254" t="s">
        <v>133</v>
      </c>
    </row>
    <row r="506" spans="1:65" s="129" customFormat="1" ht="16.5" customHeight="1">
      <c r="A506" s="126"/>
      <c r="B506" s="127"/>
      <c r="C506" s="215" t="s">
        <v>335</v>
      </c>
      <c r="D506" s="215" t="s">
        <v>135</v>
      </c>
      <c r="E506" s="216" t="s">
        <v>336</v>
      </c>
      <c r="F506" s="217" t="s">
        <v>337</v>
      </c>
      <c r="G506" s="218" t="s">
        <v>138</v>
      </c>
      <c r="H506" s="219">
        <v>0.84</v>
      </c>
      <c r="I506" s="274"/>
      <c r="J506" s="220">
        <f>ROUND(I506*H506,2)</f>
        <v>0</v>
      </c>
      <c r="K506" s="221"/>
      <c r="L506" s="127"/>
      <c r="M506" s="222" t="s">
        <v>1</v>
      </c>
      <c r="N506" s="223" t="s">
        <v>39</v>
      </c>
      <c r="O506" s="224">
        <v>0.152</v>
      </c>
      <c r="P506" s="224">
        <f>O506*H506</f>
        <v>0.12768</v>
      </c>
      <c r="Q506" s="224">
        <v>0</v>
      </c>
      <c r="R506" s="224">
        <f>Q506*H506</f>
        <v>0</v>
      </c>
      <c r="S506" s="224">
        <v>0</v>
      </c>
      <c r="T506" s="225">
        <f>S506*H506</f>
        <v>0</v>
      </c>
      <c r="U506" s="126"/>
      <c r="V506" s="126"/>
      <c r="W506" s="126"/>
      <c r="X506" s="126"/>
      <c r="Y506" s="126"/>
      <c r="Z506" s="126"/>
      <c r="AA506" s="126"/>
      <c r="AB506" s="126"/>
      <c r="AC506" s="126"/>
      <c r="AD506" s="126"/>
      <c r="AE506" s="126"/>
      <c r="AR506" s="226" t="s">
        <v>139</v>
      </c>
      <c r="AT506" s="226" t="s">
        <v>135</v>
      </c>
      <c r="AU506" s="226" t="s">
        <v>84</v>
      </c>
      <c r="AY506" s="117" t="s">
        <v>133</v>
      </c>
      <c r="BE506" s="227">
        <f>IF(N506="základní",J506,0)</f>
        <v>0</v>
      </c>
      <c r="BF506" s="227">
        <f>IF(N506="snížená",J506,0)</f>
        <v>0</v>
      </c>
      <c r="BG506" s="227">
        <f>IF(N506="zákl. přenesená",J506,0)</f>
        <v>0</v>
      </c>
      <c r="BH506" s="227">
        <f>IF(N506="sníž. přenesená",J506,0)</f>
        <v>0</v>
      </c>
      <c r="BI506" s="227">
        <f>IF(N506="nulová",J506,0)</f>
        <v>0</v>
      </c>
      <c r="BJ506" s="117" t="s">
        <v>82</v>
      </c>
      <c r="BK506" s="227">
        <f>ROUND(I506*H506,2)</f>
        <v>0</v>
      </c>
      <c r="BL506" s="117" t="s">
        <v>139</v>
      </c>
      <c r="BM506" s="226" t="s">
        <v>338</v>
      </c>
    </row>
    <row r="507" spans="2:51" s="228" customFormat="1" ht="22.5">
      <c r="B507" s="229"/>
      <c r="D507" s="230" t="s">
        <v>141</v>
      </c>
      <c r="E507" s="231" t="s">
        <v>1</v>
      </c>
      <c r="F507" s="232" t="s">
        <v>142</v>
      </c>
      <c r="H507" s="231" t="s">
        <v>1</v>
      </c>
      <c r="L507" s="229"/>
      <c r="M507" s="233"/>
      <c r="N507" s="234"/>
      <c r="O507" s="234"/>
      <c r="P507" s="234"/>
      <c r="Q507" s="234"/>
      <c r="R507" s="234"/>
      <c r="S507" s="234"/>
      <c r="T507" s="235"/>
      <c r="AT507" s="231" t="s">
        <v>141</v>
      </c>
      <c r="AU507" s="231" t="s">
        <v>84</v>
      </c>
      <c r="AV507" s="228" t="s">
        <v>82</v>
      </c>
      <c r="AW507" s="228" t="s">
        <v>29</v>
      </c>
      <c r="AX507" s="228" t="s">
        <v>74</v>
      </c>
      <c r="AY507" s="231" t="s">
        <v>133</v>
      </c>
    </row>
    <row r="508" spans="2:51" s="228" customFormat="1" ht="11.25">
      <c r="B508" s="229"/>
      <c r="D508" s="230" t="s">
        <v>141</v>
      </c>
      <c r="E508" s="231" t="s">
        <v>1</v>
      </c>
      <c r="F508" s="232" t="s">
        <v>150</v>
      </c>
      <c r="H508" s="231" t="s">
        <v>1</v>
      </c>
      <c r="L508" s="229"/>
      <c r="M508" s="233"/>
      <c r="N508" s="234"/>
      <c r="O508" s="234"/>
      <c r="P508" s="234"/>
      <c r="Q508" s="234"/>
      <c r="R508" s="234"/>
      <c r="S508" s="234"/>
      <c r="T508" s="235"/>
      <c r="AT508" s="231" t="s">
        <v>141</v>
      </c>
      <c r="AU508" s="231" t="s">
        <v>84</v>
      </c>
      <c r="AV508" s="228" t="s">
        <v>82</v>
      </c>
      <c r="AW508" s="228" t="s">
        <v>29</v>
      </c>
      <c r="AX508" s="228" t="s">
        <v>74</v>
      </c>
      <c r="AY508" s="231" t="s">
        <v>133</v>
      </c>
    </row>
    <row r="509" spans="2:51" s="228" customFormat="1" ht="11.25">
      <c r="B509" s="229"/>
      <c r="D509" s="230" t="s">
        <v>141</v>
      </c>
      <c r="E509" s="231" t="s">
        <v>1</v>
      </c>
      <c r="F509" s="232" t="s">
        <v>320</v>
      </c>
      <c r="H509" s="231" t="s">
        <v>1</v>
      </c>
      <c r="L509" s="229"/>
      <c r="M509" s="233"/>
      <c r="N509" s="234"/>
      <c r="O509" s="234"/>
      <c r="P509" s="234"/>
      <c r="Q509" s="234"/>
      <c r="R509" s="234"/>
      <c r="S509" s="234"/>
      <c r="T509" s="235"/>
      <c r="AT509" s="231" t="s">
        <v>141</v>
      </c>
      <c r="AU509" s="231" t="s">
        <v>84</v>
      </c>
      <c r="AV509" s="228" t="s">
        <v>82</v>
      </c>
      <c r="AW509" s="228" t="s">
        <v>29</v>
      </c>
      <c r="AX509" s="228" t="s">
        <v>74</v>
      </c>
      <c r="AY509" s="231" t="s">
        <v>133</v>
      </c>
    </row>
    <row r="510" spans="2:51" s="228" customFormat="1" ht="11.25">
      <c r="B510" s="229"/>
      <c r="D510" s="230" t="s">
        <v>141</v>
      </c>
      <c r="E510" s="231" t="s">
        <v>1</v>
      </c>
      <c r="F510" s="232" t="s">
        <v>321</v>
      </c>
      <c r="H510" s="231" t="s">
        <v>1</v>
      </c>
      <c r="L510" s="229"/>
      <c r="M510" s="233"/>
      <c r="N510" s="234"/>
      <c r="O510" s="234"/>
      <c r="P510" s="234"/>
      <c r="Q510" s="234"/>
      <c r="R510" s="234"/>
      <c r="S510" s="234"/>
      <c r="T510" s="235"/>
      <c r="AT510" s="231" t="s">
        <v>141</v>
      </c>
      <c r="AU510" s="231" t="s">
        <v>84</v>
      </c>
      <c r="AV510" s="228" t="s">
        <v>82</v>
      </c>
      <c r="AW510" s="228" t="s">
        <v>29</v>
      </c>
      <c r="AX510" s="228" t="s">
        <v>74</v>
      </c>
      <c r="AY510" s="231" t="s">
        <v>133</v>
      </c>
    </row>
    <row r="511" spans="2:51" s="228" customFormat="1" ht="11.25">
      <c r="B511" s="229"/>
      <c r="D511" s="230" t="s">
        <v>141</v>
      </c>
      <c r="E511" s="231" t="s">
        <v>1</v>
      </c>
      <c r="F511" s="232" t="s">
        <v>329</v>
      </c>
      <c r="H511" s="231" t="s">
        <v>1</v>
      </c>
      <c r="L511" s="229"/>
      <c r="M511" s="233"/>
      <c r="N511" s="234"/>
      <c r="O511" s="234"/>
      <c r="P511" s="234"/>
      <c r="Q511" s="234"/>
      <c r="R511" s="234"/>
      <c r="S511" s="234"/>
      <c r="T511" s="235"/>
      <c r="AT511" s="231" t="s">
        <v>141</v>
      </c>
      <c r="AU511" s="231" t="s">
        <v>84</v>
      </c>
      <c r="AV511" s="228" t="s">
        <v>82</v>
      </c>
      <c r="AW511" s="228" t="s">
        <v>29</v>
      </c>
      <c r="AX511" s="228" t="s">
        <v>74</v>
      </c>
      <c r="AY511" s="231" t="s">
        <v>133</v>
      </c>
    </row>
    <row r="512" spans="2:51" s="228" customFormat="1" ht="11.25">
      <c r="B512" s="229"/>
      <c r="D512" s="230" t="s">
        <v>141</v>
      </c>
      <c r="E512" s="231" t="s">
        <v>1</v>
      </c>
      <c r="F512" s="232" t="s">
        <v>323</v>
      </c>
      <c r="H512" s="231" t="s">
        <v>1</v>
      </c>
      <c r="L512" s="229"/>
      <c r="M512" s="233"/>
      <c r="N512" s="234"/>
      <c r="O512" s="234"/>
      <c r="P512" s="234"/>
      <c r="Q512" s="234"/>
      <c r="R512" s="234"/>
      <c r="S512" s="234"/>
      <c r="T512" s="235"/>
      <c r="AT512" s="231" t="s">
        <v>141</v>
      </c>
      <c r="AU512" s="231" t="s">
        <v>84</v>
      </c>
      <c r="AV512" s="228" t="s">
        <v>82</v>
      </c>
      <c r="AW512" s="228" t="s">
        <v>29</v>
      </c>
      <c r="AX512" s="228" t="s">
        <v>74</v>
      </c>
      <c r="AY512" s="231" t="s">
        <v>133</v>
      </c>
    </row>
    <row r="513" spans="2:51" s="236" customFormat="1" ht="11.25">
      <c r="B513" s="237"/>
      <c r="D513" s="230" t="s">
        <v>141</v>
      </c>
      <c r="E513" s="238" t="s">
        <v>1</v>
      </c>
      <c r="F513" s="239" t="s">
        <v>334</v>
      </c>
      <c r="H513" s="240">
        <v>0.84</v>
      </c>
      <c r="L513" s="237"/>
      <c r="M513" s="241"/>
      <c r="N513" s="242"/>
      <c r="O513" s="242"/>
      <c r="P513" s="242"/>
      <c r="Q513" s="242"/>
      <c r="R513" s="242"/>
      <c r="S513" s="242"/>
      <c r="T513" s="243"/>
      <c r="AT513" s="238" t="s">
        <v>141</v>
      </c>
      <c r="AU513" s="238" t="s">
        <v>84</v>
      </c>
      <c r="AV513" s="236" t="s">
        <v>84</v>
      </c>
      <c r="AW513" s="236" t="s">
        <v>29</v>
      </c>
      <c r="AX513" s="236" t="s">
        <v>74</v>
      </c>
      <c r="AY513" s="238" t="s">
        <v>133</v>
      </c>
    </row>
    <row r="514" spans="2:51" s="252" customFormat="1" ht="11.25">
      <c r="B514" s="253"/>
      <c r="D514" s="230" t="s">
        <v>141</v>
      </c>
      <c r="E514" s="254" t="s">
        <v>1</v>
      </c>
      <c r="F514" s="255" t="s">
        <v>156</v>
      </c>
      <c r="H514" s="256">
        <v>0.84</v>
      </c>
      <c r="L514" s="253"/>
      <c r="M514" s="257"/>
      <c r="N514" s="258"/>
      <c r="O514" s="258"/>
      <c r="P514" s="258"/>
      <c r="Q514" s="258"/>
      <c r="R514" s="258"/>
      <c r="S514" s="258"/>
      <c r="T514" s="259"/>
      <c r="AT514" s="254" t="s">
        <v>141</v>
      </c>
      <c r="AU514" s="254" t="s">
        <v>84</v>
      </c>
      <c r="AV514" s="252" t="s">
        <v>139</v>
      </c>
      <c r="AW514" s="252" t="s">
        <v>29</v>
      </c>
      <c r="AX514" s="252" t="s">
        <v>82</v>
      </c>
      <c r="AY514" s="254" t="s">
        <v>133</v>
      </c>
    </row>
    <row r="515" spans="2:63" s="202" customFormat="1" ht="22.9" customHeight="1">
      <c r="B515" s="203"/>
      <c r="D515" s="204" t="s">
        <v>73</v>
      </c>
      <c r="E515" s="213" t="s">
        <v>149</v>
      </c>
      <c r="F515" s="213" t="s">
        <v>339</v>
      </c>
      <c r="J515" s="214">
        <f>BK515</f>
        <v>0</v>
      </c>
      <c r="L515" s="203"/>
      <c r="M515" s="207"/>
      <c r="N515" s="208"/>
      <c r="O515" s="208"/>
      <c r="P515" s="209">
        <f>SUM(P516:P529)</f>
        <v>1.463</v>
      </c>
      <c r="Q515" s="208"/>
      <c r="R515" s="209">
        <f>SUM(R516:R529)</f>
        <v>0</v>
      </c>
      <c r="S515" s="208"/>
      <c r="T515" s="210">
        <f>SUM(T516:T529)</f>
        <v>0</v>
      </c>
      <c r="AR515" s="204" t="s">
        <v>82</v>
      </c>
      <c r="AT515" s="211" t="s">
        <v>73</v>
      </c>
      <c r="AU515" s="211" t="s">
        <v>82</v>
      </c>
      <c r="AY515" s="204" t="s">
        <v>133</v>
      </c>
      <c r="BK515" s="212">
        <f>SUM(BK516:BK529)</f>
        <v>0</v>
      </c>
    </row>
    <row r="516" spans="1:65" s="129" customFormat="1" ht="16.5" customHeight="1">
      <c r="A516" s="126"/>
      <c r="B516" s="127"/>
      <c r="C516" s="215" t="s">
        <v>340</v>
      </c>
      <c r="D516" s="215" t="s">
        <v>135</v>
      </c>
      <c r="E516" s="216" t="s">
        <v>341</v>
      </c>
      <c r="F516" s="217" t="s">
        <v>342</v>
      </c>
      <c r="G516" s="218" t="s">
        <v>184</v>
      </c>
      <c r="H516" s="219">
        <v>9.5</v>
      </c>
      <c r="I516" s="274"/>
      <c r="J516" s="220">
        <f>ROUND(I516*H516,2)</f>
        <v>0</v>
      </c>
      <c r="K516" s="221"/>
      <c r="L516" s="127"/>
      <c r="M516" s="222" t="s">
        <v>1</v>
      </c>
      <c r="N516" s="223" t="s">
        <v>39</v>
      </c>
      <c r="O516" s="224">
        <v>0.069</v>
      </c>
      <c r="P516" s="224">
        <f>O516*H516</f>
        <v>0.6555000000000001</v>
      </c>
      <c r="Q516" s="224">
        <v>0</v>
      </c>
      <c r="R516" s="224">
        <f>Q516*H516</f>
        <v>0</v>
      </c>
      <c r="S516" s="224">
        <v>0</v>
      </c>
      <c r="T516" s="225">
        <f>S516*H516</f>
        <v>0</v>
      </c>
      <c r="U516" s="126"/>
      <c r="V516" s="126"/>
      <c r="W516" s="126"/>
      <c r="X516" s="126"/>
      <c r="Y516" s="126"/>
      <c r="Z516" s="126"/>
      <c r="AA516" s="126"/>
      <c r="AB516" s="126"/>
      <c r="AC516" s="126"/>
      <c r="AD516" s="126"/>
      <c r="AE516" s="126"/>
      <c r="AR516" s="226" t="s">
        <v>139</v>
      </c>
      <c r="AT516" s="226" t="s">
        <v>135</v>
      </c>
      <c r="AU516" s="226" t="s">
        <v>84</v>
      </c>
      <c r="AY516" s="117" t="s">
        <v>133</v>
      </c>
      <c r="BE516" s="227">
        <f>IF(N516="základní",J516,0)</f>
        <v>0</v>
      </c>
      <c r="BF516" s="227">
        <f>IF(N516="snížená",J516,0)</f>
        <v>0</v>
      </c>
      <c r="BG516" s="227">
        <f>IF(N516="zákl. přenesená",J516,0)</f>
        <v>0</v>
      </c>
      <c r="BH516" s="227">
        <f>IF(N516="sníž. přenesená",J516,0)</f>
        <v>0</v>
      </c>
      <c r="BI516" s="227">
        <f>IF(N516="nulová",J516,0)</f>
        <v>0</v>
      </c>
      <c r="BJ516" s="117" t="s">
        <v>82</v>
      </c>
      <c r="BK516" s="227">
        <f>ROUND(I516*H516,2)</f>
        <v>0</v>
      </c>
      <c r="BL516" s="117" t="s">
        <v>139</v>
      </c>
      <c r="BM516" s="226" t="s">
        <v>343</v>
      </c>
    </row>
    <row r="517" spans="2:51" s="228" customFormat="1" ht="22.5">
      <c r="B517" s="229"/>
      <c r="D517" s="230" t="s">
        <v>141</v>
      </c>
      <c r="E517" s="231" t="s">
        <v>1</v>
      </c>
      <c r="F517" s="232" t="s">
        <v>142</v>
      </c>
      <c r="H517" s="231" t="s">
        <v>1</v>
      </c>
      <c r="L517" s="229"/>
      <c r="M517" s="233"/>
      <c r="N517" s="234"/>
      <c r="O517" s="234"/>
      <c r="P517" s="234"/>
      <c r="Q517" s="234"/>
      <c r="R517" s="234"/>
      <c r="S517" s="234"/>
      <c r="T517" s="235"/>
      <c r="AT517" s="231" t="s">
        <v>141</v>
      </c>
      <c r="AU517" s="231" t="s">
        <v>84</v>
      </c>
      <c r="AV517" s="228" t="s">
        <v>82</v>
      </c>
      <c r="AW517" s="228" t="s">
        <v>29</v>
      </c>
      <c r="AX517" s="228" t="s">
        <v>74</v>
      </c>
      <c r="AY517" s="231" t="s">
        <v>133</v>
      </c>
    </row>
    <row r="518" spans="2:51" s="228" customFormat="1" ht="11.25">
      <c r="B518" s="229"/>
      <c r="D518" s="230" t="s">
        <v>141</v>
      </c>
      <c r="E518" s="231" t="s">
        <v>1</v>
      </c>
      <c r="F518" s="232" t="s">
        <v>143</v>
      </c>
      <c r="H518" s="231" t="s">
        <v>1</v>
      </c>
      <c r="L518" s="229"/>
      <c r="M518" s="233"/>
      <c r="N518" s="234"/>
      <c r="O518" s="234"/>
      <c r="P518" s="234"/>
      <c r="Q518" s="234"/>
      <c r="R518" s="234"/>
      <c r="S518" s="234"/>
      <c r="T518" s="235"/>
      <c r="AT518" s="231" t="s">
        <v>141</v>
      </c>
      <c r="AU518" s="231" t="s">
        <v>84</v>
      </c>
      <c r="AV518" s="228" t="s">
        <v>82</v>
      </c>
      <c r="AW518" s="228" t="s">
        <v>29</v>
      </c>
      <c r="AX518" s="228" t="s">
        <v>74</v>
      </c>
      <c r="AY518" s="231" t="s">
        <v>133</v>
      </c>
    </row>
    <row r="519" spans="2:51" s="228" customFormat="1" ht="11.25">
      <c r="B519" s="229"/>
      <c r="D519" s="230" t="s">
        <v>141</v>
      </c>
      <c r="E519" s="231" t="s">
        <v>1</v>
      </c>
      <c r="F519" s="232" t="s">
        <v>344</v>
      </c>
      <c r="H519" s="231" t="s">
        <v>1</v>
      </c>
      <c r="L519" s="229"/>
      <c r="M519" s="233"/>
      <c r="N519" s="234"/>
      <c r="O519" s="234"/>
      <c r="P519" s="234"/>
      <c r="Q519" s="234"/>
      <c r="R519" s="234"/>
      <c r="S519" s="234"/>
      <c r="T519" s="235"/>
      <c r="AT519" s="231" t="s">
        <v>141</v>
      </c>
      <c r="AU519" s="231" t="s">
        <v>84</v>
      </c>
      <c r="AV519" s="228" t="s">
        <v>82</v>
      </c>
      <c r="AW519" s="228" t="s">
        <v>29</v>
      </c>
      <c r="AX519" s="228" t="s">
        <v>74</v>
      </c>
      <c r="AY519" s="231" t="s">
        <v>133</v>
      </c>
    </row>
    <row r="520" spans="2:51" s="228" customFormat="1" ht="11.25">
      <c r="B520" s="229"/>
      <c r="D520" s="230" t="s">
        <v>141</v>
      </c>
      <c r="E520" s="231" t="s">
        <v>1</v>
      </c>
      <c r="F520" s="232" t="s">
        <v>345</v>
      </c>
      <c r="H520" s="231" t="s">
        <v>1</v>
      </c>
      <c r="L520" s="229"/>
      <c r="M520" s="233"/>
      <c r="N520" s="234"/>
      <c r="O520" s="234"/>
      <c r="P520" s="234"/>
      <c r="Q520" s="234"/>
      <c r="R520" s="234"/>
      <c r="S520" s="234"/>
      <c r="T520" s="235"/>
      <c r="AT520" s="231" t="s">
        <v>141</v>
      </c>
      <c r="AU520" s="231" t="s">
        <v>84</v>
      </c>
      <c r="AV520" s="228" t="s">
        <v>82</v>
      </c>
      <c r="AW520" s="228" t="s">
        <v>29</v>
      </c>
      <c r="AX520" s="228" t="s">
        <v>74</v>
      </c>
      <c r="AY520" s="231" t="s">
        <v>133</v>
      </c>
    </row>
    <row r="521" spans="2:51" s="236" customFormat="1" ht="11.25">
      <c r="B521" s="237"/>
      <c r="D521" s="230" t="s">
        <v>141</v>
      </c>
      <c r="E521" s="238" t="s">
        <v>1</v>
      </c>
      <c r="F521" s="239" t="s">
        <v>346</v>
      </c>
      <c r="H521" s="240">
        <v>9.5</v>
      </c>
      <c r="L521" s="237"/>
      <c r="M521" s="241"/>
      <c r="N521" s="242"/>
      <c r="O521" s="242"/>
      <c r="P521" s="242"/>
      <c r="Q521" s="242"/>
      <c r="R521" s="242"/>
      <c r="S521" s="242"/>
      <c r="T521" s="243"/>
      <c r="AT521" s="238" t="s">
        <v>141</v>
      </c>
      <c r="AU521" s="238" t="s">
        <v>84</v>
      </c>
      <c r="AV521" s="236" t="s">
        <v>84</v>
      </c>
      <c r="AW521" s="236" t="s">
        <v>29</v>
      </c>
      <c r="AX521" s="236" t="s">
        <v>74</v>
      </c>
      <c r="AY521" s="238" t="s">
        <v>133</v>
      </c>
    </row>
    <row r="522" spans="2:51" s="252" customFormat="1" ht="11.25">
      <c r="B522" s="253"/>
      <c r="D522" s="230" t="s">
        <v>141</v>
      </c>
      <c r="E522" s="254" t="s">
        <v>1</v>
      </c>
      <c r="F522" s="255" t="s">
        <v>156</v>
      </c>
      <c r="H522" s="256">
        <v>9.5</v>
      </c>
      <c r="L522" s="253"/>
      <c r="M522" s="257"/>
      <c r="N522" s="258"/>
      <c r="O522" s="258"/>
      <c r="P522" s="258"/>
      <c r="Q522" s="258"/>
      <c r="R522" s="258"/>
      <c r="S522" s="258"/>
      <c r="T522" s="259"/>
      <c r="AT522" s="254" t="s">
        <v>141</v>
      </c>
      <c r="AU522" s="254" t="s">
        <v>84</v>
      </c>
      <c r="AV522" s="252" t="s">
        <v>139</v>
      </c>
      <c r="AW522" s="252" t="s">
        <v>29</v>
      </c>
      <c r="AX522" s="252" t="s">
        <v>82</v>
      </c>
      <c r="AY522" s="254" t="s">
        <v>133</v>
      </c>
    </row>
    <row r="523" spans="1:65" s="129" customFormat="1" ht="16.5" customHeight="1">
      <c r="A523" s="126"/>
      <c r="B523" s="127"/>
      <c r="C523" s="215" t="s">
        <v>347</v>
      </c>
      <c r="D523" s="215" t="s">
        <v>135</v>
      </c>
      <c r="E523" s="216" t="s">
        <v>348</v>
      </c>
      <c r="F523" s="217" t="s">
        <v>349</v>
      </c>
      <c r="G523" s="218" t="s">
        <v>184</v>
      </c>
      <c r="H523" s="219">
        <v>9.5</v>
      </c>
      <c r="I523" s="274"/>
      <c r="J523" s="220">
        <f>ROUND(I523*H523,2)</f>
        <v>0</v>
      </c>
      <c r="K523" s="221"/>
      <c r="L523" s="127"/>
      <c r="M523" s="222" t="s">
        <v>1</v>
      </c>
      <c r="N523" s="223" t="s">
        <v>39</v>
      </c>
      <c r="O523" s="224">
        <v>0.085</v>
      </c>
      <c r="P523" s="224">
        <f>O523*H523</f>
        <v>0.8075000000000001</v>
      </c>
      <c r="Q523" s="224">
        <v>0</v>
      </c>
      <c r="R523" s="224">
        <f>Q523*H523</f>
        <v>0</v>
      </c>
      <c r="S523" s="224">
        <v>0</v>
      </c>
      <c r="T523" s="225">
        <f>S523*H523</f>
        <v>0</v>
      </c>
      <c r="U523" s="126"/>
      <c r="V523" s="126"/>
      <c r="W523" s="126"/>
      <c r="X523" s="126"/>
      <c r="Y523" s="126"/>
      <c r="Z523" s="126"/>
      <c r="AA523" s="126"/>
      <c r="AB523" s="126"/>
      <c r="AC523" s="126"/>
      <c r="AD523" s="126"/>
      <c r="AE523" s="126"/>
      <c r="AR523" s="226" t="s">
        <v>139</v>
      </c>
      <c r="AT523" s="226" t="s">
        <v>135</v>
      </c>
      <c r="AU523" s="226" t="s">
        <v>84</v>
      </c>
      <c r="AY523" s="117" t="s">
        <v>133</v>
      </c>
      <c r="BE523" s="227">
        <f>IF(N523="základní",J523,0)</f>
        <v>0</v>
      </c>
      <c r="BF523" s="227">
        <f>IF(N523="snížená",J523,0)</f>
        <v>0</v>
      </c>
      <c r="BG523" s="227">
        <f>IF(N523="zákl. přenesená",J523,0)</f>
        <v>0</v>
      </c>
      <c r="BH523" s="227">
        <f>IF(N523="sníž. přenesená",J523,0)</f>
        <v>0</v>
      </c>
      <c r="BI523" s="227">
        <f>IF(N523="nulová",J523,0)</f>
        <v>0</v>
      </c>
      <c r="BJ523" s="117" t="s">
        <v>82</v>
      </c>
      <c r="BK523" s="227">
        <f>ROUND(I523*H523,2)</f>
        <v>0</v>
      </c>
      <c r="BL523" s="117" t="s">
        <v>139</v>
      </c>
      <c r="BM523" s="226" t="s">
        <v>350</v>
      </c>
    </row>
    <row r="524" spans="2:51" s="228" customFormat="1" ht="22.5">
      <c r="B524" s="229"/>
      <c r="D524" s="230" t="s">
        <v>141</v>
      </c>
      <c r="E524" s="231" t="s">
        <v>1</v>
      </c>
      <c r="F524" s="232" t="s">
        <v>142</v>
      </c>
      <c r="H524" s="231" t="s">
        <v>1</v>
      </c>
      <c r="L524" s="229"/>
      <c r="M524" s="233"/>
      <c r="N524" s="234"/>
      <c r="O524" s="234"/>
      <c r="P524" s="234"/>
      <c r="Q524" s="234"/>
      <c r="R524" s="234"/>
      <c r="S524" s="234"/>
      <c r="T524" s="235"/>
      <c r="AT524" s="231" t="s">
        <v>141</v>
      </c>
      <c r="AU524" s="231" t="s">
        <v>84</v>
      </c>
      <c r="AV524" s="228" t="s">
        <v>82</v>
      </c>
      <c r="AW524" s="228" t="s">
        <v>29</v>
      </c>
      <c r="AX524" s="228" t="s">
        <v>74</v>
      </c>
      <c r="AY524" s="231" t="s">
        <v>133</v>
      </c>
    </row>
    <row r="525" spans="2:51" s="228" customFormat="1" ht="11.25">
      <c r="B525" s="229"/>
      <c r="D525" s="230" t="s">
        <v>141</v>
      </c>
      <c r="E525" s="231" t="s">
        <v>1</v>
      </c>
      <c r="F525" s="232" t="s">
        <v>143</v>
      </c>
      <c r="H525" s="231" t="s">
        <v>1</v>
      </c>
      <c r="L525" s="229"/>
      <c r="M525" s="233"/>
      <c r="N525" s="234"/>
      <c r="O525" s="234"/>
      <c r="P525" s="234"/>
      <c r="Q525" s="234"/>
      <c r="R525" s="234"/>
      <c r="S525" s="234"/>
      <c r="T525" s="235"/>
      <c r="AT525" s="231" t="s">
        <v>141</v>
      </c>
      <c r="AU525" s="231" t="s">
        <v>84</v>
      </c>
      <c r="AV525" s="228" t="s">
        <v>82</v>
      </c>
      <c r="AW525" s="228" t="s">
        <v>29</v>
      </c>
      <c r="AX525" s="228" t="s">
        <v>74</v>
      </c>
      <c r="AY525" s="231" t="s">
        <v>133</v>
      </c>
    </row>
    <row r="526" spans="2:51" s="228" customFormat="1" ht="11.25">
      <c r="B526" s="229"/>
      <c r="D526" s="230" t="s">
        <v>141</v>
      </c>
      <c r="E526" s="231" t="s">
        <v>1</v>
      </c>
      <c r="F526" s="232" t="s">
        <v>344</v>
      </c>
      <c r="H526" s="231" t="s">
        <v>1</v>
      </c>
      <c r="L526" s="229"/>
      <c r="M526" s="233"/>
      <c r="N526" s="234"/>
      <c r="O526" s="234"/>
      <c r="P526" s="234"/>
      <c r="Q526" s="234"/>
      <c r="R526" s="234"/>
      <c r="S526" s="234"/>
      <c r="T526" s="235"/>
      <c r="AT526" s="231" t="s">
        <v>141</v>
      </c>
      <c r="AU526" s="231" t="s">
        <v>84</v>
      </c>
      <c r="AV526" s="228" t="s">
        <v>82</v>
      </c>
      <c r="AW526" s="228" t="s">
        <v>29</v>
      </c>
      <c r="AX526" s="228" t="s">
        <v>74</v>
      </c>
      <c r="AY526" s="231" t="s">
        <v>133</v>
      </c>
    </row>
    <row r="527" spans="2:51" s="228" customFormat="1" ht="11.25">
      <c r="B527" s="229"/>
      <c r="D527" s="230" t="s">
        <v>141</v>
      </c>
      <c r="E527" s="231" t="s">
        <v>1</v>
      </c>
      <c r="F527" s="232" t="s">
        <v>345</v>
      </c>
      <c r="H527" s="231" t="s">
        <v>1</v>
      </c>
      <c r="L527" s="229"/>
      <c r="M527" s="233"/>
      <c r="N527" s="234"/>
      <c r="O527" s="234"/>
      <c r="P527" s="234"/>
      <c r="Q527" s="234"/>
      <c r="R527" s="234"/>
      <c r="S527" s="234"/>
      <c r="T527" s="235"/>
      <c r="AT527" s="231" t="s">
        <v>141</v>
      </c>
      <c r="AU527" s="231" t="s">
        <v>84</v>
      </c>
      <c r="AV527" s="228" t="s">
        <v>82</v>
      </c>
      <c r="AW527" s="228" t="s">
        <v>29</v>
      </c>
      <c r="AX527" s="228" t="s">
        <v>74</v>
      </c>
      <c r="AY527" s="231" t="s">
        <v>133</v>
      </c>
    </row>
    <row r="528" spans="2:51" s="236" customFormat="1" ht="11.25">
      <c r="B528" s="237"/>
      <c r="D528" s="230" t="s">
        <v>141</v>
      </c>
      <c r="E528" s="238" t="s">
        <v>1</v>
      </c>
      <c r="F528" s="239" t="s">
        <v>346</v>
      </c>
      <c r="H528" s="240">
        <v>9.5</v>
      </c>
      <c r="L528" s="237"/>
      <c r="M528" s="241"/>
      <c r="N528" s="242"/>
      <c r="O528" s="242"/>
      <c r="P528" s="242"/>
      <c r="Q528" s="242"/>
      <c r="R528" s="242"/>
      <c r="S528" s="242"/>
      <c r="T528" s="243"/>
      <c r="AT528" s="238" t="s">
        <v>141</v>
      </c>
      <c r="AU528" s="238" t="s">
        <v>84</v>
      </c>
      <c r="AV528" s="236" t="s">
        <v>84</v>
      </c>
      <c r="AW528" s="236" t="s">
        <v>29</v>
      </c>
      <c r="AX528" s="236" t="s">
        <v>74</v>
      </c>
      <c r="AY528" s="238" t="s">
        <v>133</v>
      </c>
    </row>
    <row r="529" spans="2:51" s="252" customFormat="1" ht="11.25">
      <c r="B529" s="253"/>
      <c r="D529" s="230" t="s">
        <v>141</v>
      </c>
      <c r="E529" s="254" t="s">
        <v>1</v>
      </c>
      <c r="F529" s="255" t="s">
        <v>156</v>
      </c>
      <c r="H529" s="256">
        <v>9.5</v>
      </c>
      <c r="L529" s="253"/>
      <c r="M529" s="257"/>
      <c r="N529" s="258"/>
      <c r="O529" s="258"/>
      <c r="P529" s="258"/>
      <c r="Q529" s="258"/>
      <c r="R529" s="258"/>
      <c r="S529" s="258"/>
      <c r="T529" s="259"/>
      <c r="AT529" s="254" t="s">
        <v>141</v>
      </c>
      <c r="AU529" s="254" t="s">
        <v>84</v>
      </c>
      <c r="AV529" s="252" t="s">
        <v>139</v>
      </c>
      <c r="AW529" s="252" t="s">
        <v>29</v>
      </c>
      <c r="AX529" s="252" t="s">
        <v>82</v>
      </c>
      <c r="AY529" s="254" t="s">
        <v>133</v>
      </c>
    </row>
    <row r="530" spans="2:63" s="202" customFormat="1" ht="22.9" customHeight="1">
      <c r="B530" s="203"/>
      <c r="D530" s="204" t="s">
        <v>73</v>
      </c>
      <c r="E530" s="213" t="s">
        <v>139</v>
      </c>
      <c r="F530" s="213" t="s">
        <v>351</v>
      </c>
      <c r="J530" s="214">
        <f>BK530</f>
        <v>0</v>
      </c>
      <c r="L530" s="203"/>
      <c r="M530" s="207"/>
      <c r="N530" s="208"/>
      <c r="O530" s="208"/>
      <c r="P530" s="209">
        <f>SUM(P531:P543)</f>
        <v>8.788575</v>
      </c>
      <c r="Q530" s="208"/>
      <c r="R530" s="209">
        <f>SUM(R531:R543)</f>
        <v>9.80364245</v>
      </c>
      <c r="S530" s="208"/>
      <c r="T530" s="210">
        <f>SUM(T531:T543)</f>
        <v>0</v>
      </c>
      <c r="AR530" s="204" t="s">
        <v>82</v>
      </c>
      <c r="AT530" s="211" t="s">
        <v>73</v>
      </c>
      <c r="AU530" s="211" t="s">
        <v>82</v>
      </c>
      <c r="AY530" s="204" t="s">
        <v>133</v>
      </c>
      <c r="BK530" s="212">
        <f>SUM(BK531:BK543)</f>
        <v>0</v>
      </c>
    </row>
    <row r="531" spans="1:65" s="129" customFormat="1" ht="21.75" customHeight="1">
      <c r="A531" s="126"/>
      <c r="B531" s="127"/>
      <c r="C531" s="215" t="s">
        <v>352</v>
      </c>
      <c r="D531" s="215" t="s">
        <v>135</v>
      </c>
      <c r="E531" s="216" t="s">
        <v>353</v>
      </c>
      <c r="F531" s="217" t="s">
        <v>354</v>
      </c>
      <c r="G531" s="218" t="s">
        <v>189</v>
      </c>
      <c r="H531" s="219">
        <v>5.185</v>
      </c>
      <c r="I531" s="274"/>
      <c r="J531" s="220">
        <f>ROUND(I531*H531,2)</f>
        <v>0</v>
      </c>
      <c r="K531" s="221"/>
      <c r="L531" s="127"/>
      <c r="M531" s="222" t="s">
        <v>1</v>
      </c>
      <c r="N531" s="223" t="s">
        <v>39</v>
      </c>
      <c r="O531" s="224">
        <v>1.695</v>
      </c>
      <c r="P531" s="224">
        <f>O531*H531</f>
        <v>8.788575</v>
      </c>
      <c r="Q531" s="224">
        <v>1.89077</v>
      </c>
      <c r="R531" s="224">
        <f>Q531*H531</f>
        <v>9.80364245</v>
      </c>
      <c r="S531" s="224">
        <v>0</v>
      </c>
      <c r="T531" s="225">
        <f>S531*H531</f>
        <v>0</v>
      </c>
      <c r="U531" s="126"/>
      <c r="V531" s="126"/>
      <c r="W531" s="126"/>
      <c r="X531" s="126"/>
      <c r="Y531" s="126"/>
      <c r="Z531" s="126"/>
      <c r="AA531" s="126"/>
      <c r="AB531" s="126"/>
      <c r="AC531" s="126"/>
      <c r="AD531" s="126"/>
      <c r="AE531" s="126"/>
      <c r="AR531" s="226" t="s">
        <v>139</v>
      </c>
      <c r="AT531" s="226" t="s">
        <v>135</v>
      </c>
      <c r="AU531" s="226" t="s">
        <v>84</v>
      </c>
      <c r="AY531" s="117" t="s">
        <v>133</v>
      </c>
      <c r="BE531" s="227">
        <f>IF(N531="základní",J531,0)</f>
        <v>0</v>
      </c>
      <c r="BF531" s="227">
        <f>IF(N531="snížená",J531,0)</f>
        <v>0</v>
      </c>
      <c r="BG531" s="227">
        <f>IF(N531="zákl. přenesená",J531,0)</f>
        <v>0</v>
      </c>
      <c r="BH531" s="227">
        <f>IF(N531="sníž. přenesená",J531,0)</f>
        <v>0</v>
      </c>
      <c r="BI531" s="227">
        <f>IF(N531="nulová",J531,0)</f>
        <v>0</v>
      </c>
      <c r="BJ531" s="117" t="s">
        <v>82</v>
      </c>
      <c r="BK531" s="227">
        <f>ROUND(I531*H531,2)</f>
        <v>0</v>
      </c>
      <c r="BL531" s="117" t="s">
        <v>139</v>
      </c>
      <c r="BM531" s="226" t="s">
        <v>355</v>
      </c>
    </row>
    <row r="532" spans="2:51" s="228" customFormat="1" ht="22.5">
      <c r="B532" s="229"/>
      <c r="D532" s="230" t="s">
        <v>141</v>
      </c>
      <c r="E532" s="231" t="s">
        <v>1</v>
      </c>
      <c r="F532" s="232" t="s">
        <v>142</v>
      </c>
      <c r="H532" s="231" t="s">
        <v>1</v>
      </c>
      <c r="L532" s="229"/>
      <c r="M532" s="233"/>
      <c r="N532" s="234"/>
      <c r="O532" s="234"/>
      <c r="P532" s="234"/>
      <c r="Q532" s="234"/>
      <c r="R532" s="234"/>
      <c r="S532" s="234"/>
      <c r="T532" s="235"/>
      <c r="AT532" s="231" t="s">
        <v>141</v>
      </c>
      <c r="AU532" s="231" t="s">
        <v>84</v>
      </c>
      <c r="AV532" s="228" t="s">
        <v>82</v>
      </c>
      <c r="AW532" s="228" t="s">
        <v>29</v>
      </c>
      <c r="AX532" s="228" t="s">
        <v>74</v>
      </c>
      <c r="AY532" s="231" t="s">
        <v>133</v>
      </c>
    </row>
    <row r="533" spans="2:51" s="228" customFormat="1" ht="11.25">
      <c r="B533" s="229"/>
      <c r="D533" s="230" t="s">
        <v>141</v>
      </c>
      <c r="E533" s="231" t="s">
        <v>1</v>
      </c>
      <c r="F533" s="232" t="s">
        <v>143</v>
      </c>
      <c r="H533" s="231" t="s">
        <v>1</v>
      </c>
      <c r="L533" s="229"/>
      <c r="M533" s="233"/>
      <c r="N533" s="234"/>
      <c r="O533" s="234"/>
      <c r="P533" s="234"/>
      <c r="Q533" s="234"/>
      <c r="R533" s="234"/>
      <c r="S533" s="234"/>
      <c r="T533" s="235"/>
      <c r="AT533" s="231" t="s">
        <v>141</v>
      </c>
      <c r="AU533" s="231" t="s">
        <v>84</v>
      </c>
      <c r="AV533" s="228" t="s">
        <v>82</v>
      </c>
      <c r="AW533" s="228" t="s">
        <v>29</v>
      </c>
      <c r="AX533" s="228" t="s">
        <v>74</v>
      </c>
      <c r="AY533" s="231" t="s">
        <v>133</v>
      </c>
    </row>
    <row r="534" spans="2:51" s="228" customFormat="1" ht="11.25">
      <c r="B534" s="229"/>
      <c r="D534" s="230" t="s">
        <v>141</v>
      </c>
      <c r="E534" s="231" t="s">
        <v>1</v>
      </c>
      <c r="F534" s="232" t="s">
        <v>144</v>
      </c>
      <c r="H534" s="231" t="s">
        <v>1</v>
      </c>
      <c r="L534" s="229"/>
      <c r="M534" s="233"/>
      <c r="N534" s="234"/>
      <c r="O534" s="234"/>
      <c r="P534" s="234"/>
      <c r="Q534" s="234"/>
      <c r="R534" s="234"/>
      <c r="S534" s="234"/>
      <c r="T534" s="235"/>
      <c r="AT534" s="231" t="s">
        <v>141</v>
      </c>
      <c r="AU534" s="231" t="s">
        <v>84</v>
      </c>
      <c r="AV534" s="228" t="s">
        <v>82</v>
      </c>
      <c r="AW534" s="228" t="s">
        <v>29</v>
      </c>
      <c r="AX534" s="228" t="s">
        <v>74</v>
      </c>
      <c r="AY534" s="231" t="s">
        <v>133</v>
      </c>
    </row>
    <row r="535" spans="2:51" s="228" customFormat="1" ht="11.25">
      <c r="B535" s="229"/>
      <c r="D535" s="230" t="s">
        <v>141</v>
      </c>
      <c r="E535" s="231" t="s">
        <v>1</v>
      </c>
      <c r="F535" s="232" t="s">
        <v>356</v>
      </c>
      <c r="H535" s="231" t="s">
        <v>1</v>
      </c>
      <c r="L535" s="229"/>
      <c r="M535" s="233"/>
      <c r="N535" s="234"/>
      <c r="O535" s="234"/>
      <c r="P535" s="234"/>
      <c r="Q535" s="234"/>
      <c r="R535" s="234"/>
      <c r="S535" s="234"/>
      <c r="T535" s="235"/>
      <c r="AT535" s="231" t="s">
        <v>141</v>
      </c>
      <c r="AU535" s="231" t="s">
        <v>84</v>
      </c>
      <c r="AV535" s="228" t="s">
        <v>82</v>
      </c>
      <c r="AW535" s="228" t="s">
        <v>29</v>
      </c>
      <c r="AX535" s="228" t="s">
        <v>74</v>
      </c>
      <c r="AY535" s="231" t="s">
        <v>133</v>
      </c>
    </row>
    <row r="536" spans="2:51" s="228" customFormat="1" ht="11.25">
      <c r="B536" s="229"/>
      <c r="D536" s="230" t="s">
        <v>141</v>
      </c>
      <c r="E536" s="231" t="s">
        <v>1</v>
      </c>
      <c r="F536" s="232" t="s">
        <v>146</v>
      </c>
      <c r="H536" s="231" t="s">
        <v>1</v>
      </c>
      <c r="L536" s="229"/>
      <c r="M536" s="233"/>
      <c r="N536" s="234"/>
      <c r="O536" s="234"/>
      <c r="P536" s="234"/>
      <c r="Q536" s="234"/>
      <c r="R536" s="234"/>
      <c r="S536" s="234"/>
      <c r="T536" s="235"/>
      <c r="AT536" s="231" t="s">
        <v>141</v>
      </c>
      <c r="AU536" s="231" t="s">
        <v>84</v>
      </c>
      <c r="AV536" s="228" t="s">
        <v>82</v>
      </c>
      <c r="AW536" s="228" t="s">
        <v>29</v>
      </c>
      <c r="AX536" s="228" t="s">
        <v>74</v>
      </c>
      <c r="AY536" s="231" t="s">
        <v>133</v>
      </c>
    </row>
    <row r="537" spans="2:51" s="236" customFormat="1" ht="11.25">
      <c r="B537" s="237"/>
      <c r="D537" s="230" t="s">
        <v>141</v>
      </c>
      <c r="E537" s="238" t="s">
        <v>1</v>
      </c>
      <c r="F537" s="239" t="s">
        <v>357</v>
      </c>
      <c r="H537" s="240">
        <v>1.045</v>
      </c>
      <c r="L537" s="237"/>
      <c r="M537" s="241"/>
      <c r="N537" s="242"/>
      <c r="O537" s="242"/>
      <c r="P537" s="242"/>
      <c r="Q537" s="242"/>
      <c r="R537" s="242"/>
      <c r="S537" s="242"/>
      <c r="T537" s="243"/>
      <c r="AT537" s="238" t="s">
        <v>141</v>
      </c>
      <c r="AU537" s="238" t="s">
        <v>84</v>
      </c>
      <c r="AV537" s="236" t="s">
        <v>84</v>
      </c>
      <c r="AW537" s="236" t="s">
        <v>29</v>
      </c>
      <c r="AX537" s="236" t="s">
        <v>74</v>
      </c>
      <c r="AY537" s="238" t="s">
        <v>133</v>
      </c>
    </row>
    <row r="538" spans="2:51" s="228" customFormat="1" ht="11.25">
      <c r="B538" s="229"/>
      <c r="D538" s="230" t="s">
        <v>141</v>
      </c>
      <c r="E538" s="231" t="s">
        <v>1</v>
      </c>
      <c r="F538" s="232" t="s">
        <v>150</v>
      </c>
      <c r="H538" s="231" t="s">
        <v>1</v>
      </c>
      <c r="L538" s="229"/>
      <c r="M538" s="233"/>
      <c r="N538" s="234"/>
      <c r="O538" s="234"/>
      <c r="P538" s="234"/>
      <c r="Q538" s="234"/>
      <c r="R538" s="234"/>
      <c r="S538" s="234"/>
      <c r="T538" s="235"/>
      <c r="AT538" s="231" t="s">
        <v>141</v>
      </c>
      <c r="AU538" s="231" t="s">
        <v>84</v>
      </c>
      <c r="AV538" s="228" t="s">
        <v>82</v>
      </c>
      <c r="AW538" s="228" t="s">
        <v>29</v>
      </c>
      <c r="AX538" s="228" t="s">
        <v>74</v>
      </c>
      <c r="AY538" s="231" t="s">
        <v>133</v>
      </c>
    </row>
    <row r="539" spans="2:51" s="228" customFormat="1" ht="11.25">
      <c r="B539" s="229"/>
      <c r="D539" s="230" t="s">
        <v>141</v>
      </c>
      <c r="E539" s="231" t="s">
        <v>1</v>
      </c>
      <c r="F539" s="232" t="s">
        <v>151</v>
      </c>
      <c r="H539" s="231" t="s">
        <v>1</v>
      </c>
      <c r="L539" s="229"/>
      <c r="M539" s="233"/>
      <c r="N539" s="234"/>
      <c r="O539" s="234"/>
      <c r="P539" s="234"/>
      <c r="Q539" s="234"/>
      <c r="R539" s="234"/>
      <c r="S539" s="234"/>
      <c r="T539" s="235"/>
      <c r="AT539" s="231" t="s">
        <v>141</v>
      </c>
      <c r="AU539" s="231" t="s">
        <v>84</v>
      </c>
      <c r="AV539" s="228" t="s">
        <v>82</v>
      </c>
      <c r="AW539" s="228" t="s">
        <v>29</v>
      </c>
      <c r="AX539" s="228" t="s">
        <v>74</v>
      </c>
      <c r="AY539" s="231" t="s">
        <v>133</v>
      </c>
    </row>
    <row r="540" spans="2:51" s="228" customFormat="1" ht="11.25">
      <c r="B540" s="229"/>
      <c r="D540" s="230" t="s">
        <v>141</v>
      </c>
      <c r="E540" s="231" t="s">
        <v>1</v>
      </c>
      <c r="F540" s="232" t="s">
        <v>356</v>
      </c>
      <c r="H540" s="231" t="s">
        <v>1</v>
      </c>
      <c r="L540" s="229"/>
      <c r="M540" s="233"/>
      <c r="N540" s="234"/>
      <c r="O540" s="234"/>
      <c r="P540" s="234"/>
      <c r="Q540" s="234"/>
      <c r="R540" s="234"/>
      <c r="S540" s="234"/>
      <c r="T540" s="235"/>
      <c r="AT540" s="231" t="s">
        <v>141</v>
      </c>
      <c r="AU540" s="231" t="s">
        <v>84</v>
      </c>
      <c r="AV540" s="228" t="s">
        <v>82</v>
      </c>
      <c r="AW540" s="228" t="s">
        <v>29</v>
      </c>
      <c r="AX540" s="228" t="s">
        <v>74</v>
      </c>
      <c r="AY540" s="231" t="s">
        <v>133</v>
      </c>
    </row>
    <row r="541" spans="2:51" s="228" customFormat="1" ht="11.25">
      <c r="B541" s="229"/>
      <c r="D541" s="230" t="s">
        <v>141</v>
      </c>
      <c r="E541" s="231" t="s">
        <v>1</v>
      </c>
      <c r="F541" s="232" t="s">
        <v>152</v>
      </c>
      <c r="H541" s="231" t="s">
        <v>1</v>
      </c>
      <c r="L541" s="229"/>
      <c r="M541" s="233"/>
      <c r="N541" s="234"/>
      <c r="O541" s="234"/>
      <c r="P541" s="234"/>
      <c r="Q541" s="234"/>
      <c r="R541" s="234"/>
      <c r="S541" s="234"/>
      <c r="T541" s="235"/>
      <c r="AT541" s="231" t="s">
        <v>141</v>
      </c>
      <c r="AU541" s="231" t="s">
        <v>84</v>
      </c>
      <c r="AV541" s="228" t="s">
        <v>82</v>
      </c>
      <c r="AW541" s="228" t="s">
        <v>29</v>
      </c>
      <c r="AX541" s="228" t="s">
        <v>74</v>
      </c>
      <c r="AY541" s="231" t="s">
        <v>133</v>
      </c>
    </row>
    <row r="542" spans="2:51" s="236" customFormat="1" ht="11.25">
      <c r="B542" s="237"/>
      <c r="D542" s="230" t="s">
        <v>141</v>
      </c>
      <c r="E542" s="238" t="s">
        <v>1</v>
      </c>
      <c r="F542" s="239" t="s">
        <v>358</v>
      </c>
      <c r="H542" s="240">
        <v>4.14</v>
      </c>
      <c r="L542" s="237"/>
      <c r="M542" s="241"/>
      <c r="N542" s="242"/>
      <c r="O542" s="242"/>
      <c r="P542" s="242"/>
      <c r="Q542" s="242"/>
      <c r="R542" s="242"/>
      <c r="S542" s="242"/>
      <c r="T542" s="243"/>
      <c r="AT542" s="238" t="s">
        <v>141</v>
      </c>
      <c r="AU542" s="238" t="s">
        <v>84</v>
      </c>
      <c r="AV542" s="236" t="s">
        <v>84</v>
      </c>
      <c r="AW542" s="236" t="s">
        <v>29</v>
      </c>
      <c r="AX542" s="236" t="s">
        <v>74</v>
      </c>
      <c r="AY542" s="238" t="s">
        <v>133</v>
      </c>
    </row>
    <row r="543" spans="2:51" s="252" customFormat="1" ht="11.25">
      <c r="B543" s="253"/>
      <c r="D543" s="230" t="s">
        <v>141</v>
      </c>
      <c r="E543" s="254" t="s">
        <v>1</v>
      </c>
      <c r="F543" s="255" t="s">
        <v>156</v>
      </c>
      <c r="H543" s="256">
        <v>5.185</v>
      </c>
      <c r="L543" s="253"/>
      <c r="M543" s="257"/>
      <c r="N543" s="258"/>
      <c r="O543" s="258"/>
      <c r="P543" s="258"/>
      <c r="Q543" s="258"/>
      <c r="R543" s="258"/>
      <c r="S543" s="258"/>
      <c r="T543" s="259"/>
      <c r="AT543" s="254" t="s">
        <v>141</v>
      </c>
      <c r="AU543" s="254" t="s">
        <v>84</v>
      </c>
      <c r="AV543" s="252" t="s">
        <v>139</v>
      </c>
      <c r="AW543" s="252" t="s">
        <v>29</v>
      </c>
      <c r="AX543" s="252" t="s">
        <v>82</v>
      </c>
      <c r="AY543" s="254" t="s">
        <v>133</v>
      </c>
    </row>
    <row r="544" spans="2:63" s="202" customFormat="1" ht="22.9" customHeight="1">
      <c r="B544" s="203"/>
      <c r="D544" s="204" t="s">
        <v>73</v>
      </c>
      <c r="E544" s="213" t="s">
        <v>170</v>
      </c>
      <c r="F544" s="213" t="s">
        <v>359</v>
      </c>
      <c r="J544" s="214">
        <f>BK544</f>
        <v>0</v>
      </c>
      <c r="L544" s="203"/>
      <c r="M544" s="207"/>
      <c r="N544" s="208"/>
      <c r="O544" s="208"/>
      <c r="P544" s="209">
        <f>SUM(P545:P582)</f>
        <v>35.023</v>
      </c>
      <c r="Q544" s="208"/>
      <c r="R544" s="209">
        <f>SUM(R545:R582)</f>
        <v>17.217652</v>
      </c>
      <c r="S544" s="208"/>
      <c r="T544" s="210">
        <f>SUM(T545:T582)</f>
        <v>0</v>
      </c>
      <c r="AR544" s="204" t="s">
        <v>82</v>
      </c>
      <c r="AT544" s="211" t="s">
        <v>73</v>
      </c>
      <c r="AU544" s="211" t="s">
        <v>82</v>
      </c>
      <c r="AY544" s="204" t="s">
        <v>133</v>
      </c>
      <c r="BK544" s="212">
        <f>SUM(BK545:BK582)</f>
        <v>0</v>
      </c>
    </row>
    <row r="545" spans="1:65" s="129" customFormat="1" ht="16.5" customHeight="1">
      <c r="A545" s="126"/>
      <c r="B545" s="127"/>
      <c r="C545" s="215" t="s">
        <v>360</v>
      </c>
      <c r="D545" s="215" t="s">
        <v>135</v>
      </c>
      <c r="E545" s="216" t="s">
        <v>361</v>
      </c>
      <c r="F545" s="217" t="s">
        <v>362</v>
      </c>
      <c r="G545" s="218" t="s">
        <v>138</v>
      </c>
      <c r="H545" s="219">
        <v>55.6</v>
      </c>
      <c r="I545" s="274"/>
      <c r="J545" s="220">
        <f>ROUND(I545*H545,2)</f>
        <v>0</v>
      </c>
      <c r="K545" s="221"/>
      <c r="L545" s="127"/>
      <c r="M545" s="222" t="s">
        <v>1</v>
      </c>
      <c r="N545" s="223" t="s">
        <v>39</v>
      </c>
      <c r="O545" s="224">
        <v>0.025</v>
      </c>
      <c r="P545" s="224">
        <f>O545*H545</f>
        <v>1.3900000000000001</v>
      </c>
      <c r="Q545" s="224">
        <v>0.22542</v>
      </c>
      <c r="R545" s="224">
        <f>Q545*H545</f>
        <v>12.533352</v>
      </c>
      <c r="S545" s="224">
        <v>0</v>
      </c>
      <c r="T545" s="225">
        <f>S545*H545</f>
        <v>0</v>
      </c>
      <c r="U545" s="126"/>
      <c r="V545" s="126"/>
      <c r="W545" s="126"/>
      <c r="X545" s="126"/>
      <c r="Y545" s="126"/>
      <c r="Z545" s="126"/>
      <c r="AA545" s="126"/>
      <c r="AB545" s="126"/>
      <c r="AC545" s="126"/>
      <c r="AD545" s="126"/>
      <c r="AE545" s="126"/>
      <c r="AR545" s="226" t="s">
        <v>139</v>
      </c>
      <c r="AT545" s="226" t="s">
        <v>135</v>
      </c>
      <c r="AU545" s="226" t="s">
        <v>84</v>
      </c>
      <c r="AY545" s="117" t="s">
        <v>133</v>
      </c>
      <c r="BE545" s="227">
        <f>IF(N545="základní",J545,0)</f>
        <v>0</v>
      </c>
      <c r="BF545" s="227">
        <f>IF(N545="snížená",J545,0)</f>
        <v>0</v>
      </c>
      <c r="BG545" s="227">
        <f>IF(N545="zákl. přenesená",J545,0)</f>
        <v>0</v>
      </c>
      <c r="BH545" s="227">
        <f>IF(N545="sníž. přenesená",J545,0)</f>
        <v>0</v>
      </c>
      <c r="BI545" s="227">
        <f>IF(N545="nulová",J545,0)</f>
        <v>0</v>
      </c>
      <c r="BJ545" s="117" t="s">
        <v>82</v>
      </c>
      <c r="BK545" s="227">
        <f>ROUND(I545*H545,2)</f>
        <v>0</v>
      </c>
      <c r="BL545" s="117" t="s">
        <v>139</v>
      </c>
      <c r="BM545" s="226" t="s">
        <v>363</v>
      </c>
    </row>
    <row r="546" spans="2:51" s="228" customFormat="1" ht="22.5">
      <c r="B546" s="229"/>
      <c r="D546" s="230" t="s">
        <v>141</v>
      </c>
      <c r="E546" s="231" t="s">
        <v>1</v>
      </c>
      <c r="F546" s="232" t="s">
        <v>142</v>
      </c>
      <c r="H546" s="231" t="s">
        <v>1</v>
      </c>
      <c r="L546" s="229"/>
      <c r="M546" s="233"/>
      <c r="N546" s="234"/>
      <c r="O546" s="234"/>
      <c r="P546" s="234"/>
      <c r="Q546" s="234"/>
      <c r="R546" s="234"/>
      <c r="S546" s="234"/>
      <c r="T546" s="235"/>
      <c r="AT546" s="231" t="s">
        <v>141</v>
      </c>
      <c r="AU546" s="231" t="s">
        <v>84</v>
      </c>
      <c r="AV546" s="228" t="s">
        <v>82</v>
      </c>
      <c r="AW546" s="228" t="s">
        <v>29</v>
      </c>
      <c r="AX546" s="228" t="s">
        <v>74</v>
      </c>
      <c r="AY546" s="231" t="s">
        <v>133</v>
      </c>
    </row>
    <row r="547" spans="2:51" s="228" customFormat="1" ht="11.25">
      <c r="B547" s="229"/>
      <c r="D547" s="230" t="s">
        <v>141</v>
      </c>
      <c r="E547" s="231" t="s">
        <v>1</v>
      </c>
      <c r="F547" s="232" t="s">
        <v>143</v>
      </c>
      <c r="H547" s="231" t="s">
        <v>1</v>
      </c>
      <c r="L547" s="229"/>
      <c r="M547" s="233"/>
      <c r="N547" s="234"/>
      <c r="O547" s="234"/>
      <c r="P547" s="234"/>
      <c r="Q547" s="234"/>
      <c r="R547" s="234"/>
      <c r="S547" s="234"/>
      <c r="T547" s="235"/>
      <c r="AT547" s="231" t="s">
        <v>141</v>
      </c>
      <c r="AU547" s="231" t="s">
        <v>84</v>
      </c>
      <c r="AV547" s="228" t="s">
        <v>82</v>
      </c>
      <c r="AW547" s="228" t="s">
        <v>29</v>
      </c>
      <c r="AX547" s="228" t="s">
        <v>74</v>
      </c>
      <c r="AY547" s="231" t="s">
        <v>133</v>
      </c>
    </row>
    <row r="548" spans="2:51" s="228" customFormat="1" ht="11.25">
      <c r="B548" s="229"/>
      <c r="D548" s="230" t="s">
        <v>141</v>
      </c>
      <c r="E548" s="231" t="s">
        <v>1</v>
      </c>
      <c r="F548" s="232" t="s">
        <v>144</v>
      </c>
      <c r="H548" s="231" t="s">
        <v>1</v>
      </c>
      <c r="L548" s="229"/>
      <c r="M548" s="233"/>
      <c r="N548" s="234"/>
      <c r="O548" s="234"/>
      <c r="P548" s="234"/>
      <c r="Q548" s="234"/>
      <c r="R548" s="234"/>
      <c r="S548" s="234"/>
      <c r="T548" s="235"/>
      <c r="AT548" s="231" t="s">
        <v>141</v>
      </c>
      <c r="AU548" s="231" t="s">
        <v>84</v>
      </c>
      <c r="AV548" s="228" t="s">
        <v>82</v>
      </c>
      <c r="AW548" s="228" t="s">
        <v>29</v>
      </c>
      <c r="AX548" s="228" t="s">
        <v>74</v>
      </c>
      <c r="AY548" s="231" t="s">
        <v>133</v>
      </c>
    </row>
    <row r="549" spans="2:51" s="228" customFormat="1" ht="22.5">
      <c r="B549" s="229"/>
      <c r="D549" s="230" t="s">
        <v>141</v>
      </c>
      <c r="E549" s="231" t="s">
        <v>1</v>
      </c>
      <c r="F549" s="232" t="s">
        <v>364</v>
      </c>
      <c r="H549" s="231" t="s">
        <v>1</v>
      </c>
      <c r="L549" s="229"/>
      <c r="M549" s="233"/>
      <c r="N549" s="234"/>
      <c r="O549" s="234"/>
      <c r="P549" s="234"/>
      <c r="Q549" s="234"/>
      <c r="R549" s="234"/>
      <c r="S549" s="234"/>
      <c r="T549" s="235"/>
      <c r="AT549" s="231" t="s">
        <v>141</v>
      </c>
      <c r="AU549" s="231" t="s">
        <v>84</v>
      </c>
      <c r="AV549" s="228" t="s">
        <v>82</v>
      </c>
      <c r="AW549" s="228" t="s">
        <v>29</v>
      </c>
      <c r="AX549" s="228" t="s">
        <v>74</v>
      </c>
      <c r="AY549" s="231" t="s">
        <v>133</v>
      </c>
    </row>
    <row r="550" spans="2:51" s="228" customFormat="1" ht="11.25">
      <c r="B550" s="229"/>
      <c r="D550" s="230" t="s">
        <v>141</v>
      </c>
      <c r="E550" s="231" t="s">
        <v>1</v>
      </c>
      <c r="F550" s="232" t="s">
        <v>146</v>
      </c>
      <c r="H550" s="231" t="s">
        <v>1</v>
      </c>
      <c r="L550" s="229"/>
      <c r="M550" s="233"/>
      <c r="N550" s="234"/>
      <c r="O550" s="234"/>
      <c r="P550" s="234"/>
      <c r="Q550" s="234"/>
      <c r="R550" s="234"/>
      <c r="S550" s="234"/>
      <c r="T550" s="235"/>
      <c r="AT550" s="231" t="s">
        <v>141</v>
      </c>
      <c r="AU550" s="231" t="s">
        <v>84</v>
      </c>
      <c r="AV550" s="228" t="s">
        <v>82</v>
      </c>
      <c r="AW550" s="228" t="s">
        <v>29</v>
      </c>
      <c r="AX550" s="228" t="s">
        <v>74</v>
      </c>
      <c r="AY550" s="231" t="s">
        <v>133</v>
      </c>
    </row>
    <row r="551" spans="2:51" s="236" customFormat="1" ht="11.25">
      <c r="B551" s="237"/>
      <c r="D551" s="230" t="s">
        <v>141</v>
      </c>
      <c r="E551" s="238" t="s">
        <v>1</v>
      </c>
      <c r="F551" s="239" t="s">
        <v>147</v>
      </c>
      <c r="H551" s="240">
        <v>10.45</v>
      </c>
      <c r="L551" s="237"/>
      <c r="M551" s="241"/>
      <c r="N551" s="242"/>
      <c r="O551" s="242"/>
      <c r="P551" s="242"/>
      <c r="Q551" s="242"/>
      <c r="R551" s="242"/>
      <c r="S551" s="242"/>
      <c r="T551" s="243"/>
      <c r="AT551" s="238" t="s">
        <v>141</v>
      </c>
      <c r="AU551" s="238" t="s">
        <v>84</v>
      </c>
      <c r="AV551" s="236" t="s">
        <v>84</v>
      </c>
      <c r="AW551" s="236" t="s">
        <v>29</v>
      </c>
      <c r="AX551" s="236" t="s">
        <v>74</v>
      </c>
      <c r="AY551" s="238" t="s">
        <v>133</v>
      </c>
    </row>
    <row r="552" spans="2:51" s="244" customFormat="1" ht="11.25">
      <c r="B552" s="245"/>
      <c r="D552" s="230" t="s">
        <v>141</v>
      </c>
      <c r="E552" s="246" t="s">
        <v>1</v>
      </c>
      <c r="F552" s="247" t="s">
        <v>148</v>
      </c>
      <c r="H552" s="248">
        <v>10.45</v>
      </c>
      <c r="L552" s="245"/>
      <c r="M552" s="249"/>
      <c r="N552" s="250"/>
      <c r="O552" s="250"/>
      <c r="P552" s="250"/>
      <c r="Q552" s="250"/>
      <c r="R552" s="250"/>
      <c r="S552" s="250"/>
      <c r="T552" s="251"/>
      <c r="AT552" s="246" t="s">
        <v>141</v>
      </c>
      <c r="AU552" s="246" t="s">
        <v>84</v>
      </c>
      <c r="AV552" s="244" t="s">
        <v>149</v>
      </c>
      <c r="AW552" s="244" t="s">
        <v>29</v>
      </c>
      <c r="AX552" s="244" t="s">
        <v>74</v>
      </c>
      <c r="AY552" s="246" t="s">
        <v>133</v>
      </c>
    </row>
    <row r="553" spans="2:51" s="228" customFormat="1" ht="11.25">
      <c r="B553" s="229"/>
      <c r="D553" s="230" t="s">
        <v>141</v>
      </c>
      <c r="E553" s="231" t="s">
        <v>1</v>
      </c>
      <c r="F553" s="232" t="s">
        <v>150</v>
      </c>
      <c r="H553" s="231" t="s">
        <v>1</v>
      </c>
      <c r="L553" s="229"/>
      <c r="M553" s="233"/>
      <c r="N553" s="234"/>
      <c r="O553" s="234"/>
      <c r="P553" s="234"/>
      <c r="Q553" s="234"/>
      <c r="R553" s="234"/>
      <c r="S553" s="234"/>
      <c r="T553" s="235"/>
      <c r="AT553" s="231" t="s">
        <v>141</v>
      </c>
      <c r="AU553" s="231" t="s">
        <v>84</v>
      </c>
      <c r="AV553" s="228" t="s">
        <v>82</v>
      </c>
      <c r="AW553" s="228" t="s">
        <v>29</v>
      </c>
      <c r="AX553" s="228" t="s">
        <v>74</v>
      </c>
      <c r="AY553" s="231" t="s">
        <v>133</v>
      </c>
    </row>
    <row r="554" spans="2:51" s="228" customFormat="1" ht="11.25">
      <c r="B554" s="229"/>
      <c r="D554" s="230" t="s">
        <v>141</v>
      </c>
      <c r="E554" s="231" t="s">
        <v>1</v>
      </c>
      <c r="F554" s="232" t="s">
        <v>151</v>
      </c>
      <c r="H554" s="231" t="s">
        <v>1</v>
      </c>
      <c r="L554" s="229"/>
      <c r="M554" s="233"/>
      <c r="N554" s="234"/>
      <c r="O554" s="234"/>
      <c r="P554" s="234"/>
      <c r="Q554" s="234"/>
      <c r="R554" s="234"/>
      <c r="S554" s="234"/>
      <c r="T554" s="235"/>
      <c r="AT554" s="231" t="s">
        <v>141</v>
      </c>
      <c r="AU554" s="231" t="s">
        <v>84</v>
      </c>
      <c r="AV554" s="228" t="s">
        <v>82</v>
      </c>
      <c r="AW554" s="228" t="s">
        <v>29</v>
      </c>
      <c r="AX554" s="228" t="s">
        <v>74</v>
      </c>
      <c r="AY554" s="231" t="s">
        <v>133</v>
      </c>
    </row>
    <row r="555" spans="2:51" s="228" customFormat="1" ht="22.5">
      <c r="B555" s="229"/>
      <c r="D555" s="230" t="s">
        <v>141</v>
      </c>
      <c r="E555" s="231" t="s">
        <v>1</v>
      </c>
      <c r="F555" s="232" t="s">
        <v>364</v>
      </c>
      <c r="H555" s="231" t="s">
        <v>1</v>
      </c>
      <c r="L555" s="229"/>
      <c r="M555" s="233"/>
      <c r="N555" s="234"/>
      <c r="O555" s="234"/>
      <c r="P555" s="234"/>
      <c r="Q555" s="234"/>
      <c r="R555" s="234"/>
      <c r="S555" s="234"/>
      <c r="T555" s="235"/>
      <c r="AT555" s="231" t="s">
        <v>141</v>
      </c>
      <c r="AU555" s="231" t="s">
        <v>84</v>
      </c>
      <c r="AV555" s="228" t="s">
        <v>82</v>
      </c>
      <c r="AW555" s="228" t="s">
        <v>29</v>
      </c>
      <c r="AX555" s="228" t="s">
        <v>74</v>
      </c>
      <c r="AY555" s="231" t="s">
        <v>133</v>
      </c>
    </row>
    <row r="556" spans="2:51" s="228" customFormat="1" ht="11.25">
      <c r="B556" s="229"/>
      <c r="D556" s="230" t="s">
        <v>141</v>
      </c>
      <c r="E556" s="231" t="s">
        <v>1</v>
      </c>
      <c r="F556" s="232" t="s">
        <v>152</v>
      </c>
      <c r="H556" s="231" t="s">
        <v>1</v>
      </c>
      <c r="L556" s="229"/>
      <c r="M556" s="233"/>
      <c r="N556" s="234"/>
      <c r="O556" s="234"/>
      <c r="P556" s="234"/>
      <c r="Q556" s="234"/>
      <c r="R556" s="234"/>
      <c r="S556" s="234"/>
      <c r="T556" s="235"/>
      <c r="AT556" s="231" t="s">
        <v>141</v>
      </c>
      <c r="AU556" s="231" t="s">
        <v>84</v>
      </c>
      <c r="AV556" s="228" t="s">
        <v>82</v>
      </c>
      <c r="AW556" s="228" t="s">
        <v>29</v>
      </c>
      <c r="AX556" s="228" t="s">
        <v>74</v>
      </c>
      <c r="AY556" s="231" t="s">
        <v>133</v>
      </c>
    </row>
    <row r="557" spans="2:51" s="236" customFormat="1" ht="11.25">
      <c r="B557" s="237"/>
      <c r="D557" s="230" t="s">
        <v>141</v>
      </c>
      <c r="E557" s="238" t="s">
        <v>1</v>
      </c>
      <c r="F557" s="239" t="s">
        <v>153</v>
      </c>
      <c r="H557" s="240">
        <v>41.4</v>
      </c>
      <c r="L557" s="237"/>
      <c r="M557" s="241"/>
      <c r="N557" s="242"/>
      <c r="O557" s="242"/>
      <c r="P557" s="242"/>
      <c r="Q557" s="242"/>
      <c r="R557" s="242"/>
      <c r="S557" s="242"/>
      <c r="T557" s="243"/>
      <c r="AT557" s="238" t="s">
        <v>141</v>
      </c>
      <c r="AU557" s="238" t="s">
        <v>84</v>
      </c>
      <c r="AV557" s="236" t="s">
        <v>84</v>
      </c>
      <c r="AW557" s="236" t="s">
        <v>29</v>
      </c>
      <c r="AX557" s="236" t="s">
        <v>74</v>
      </c>
      <c r="AY557" s="238" t="s">
        <v>133</v>
      </c>
    </row>
    <row r="558" spans="2:51" s="228" customFormat="1" ht="11.25">
      <c r="B558" s="229"/>
      <c r="D558" s="230" t="s">
        <v>141</v>
      </c>
      <c r="E558" s="231" t="s">
        <v>1</v>
      </c>
      <c r="F558" s="232" t="s">
        <v>154</v>
      </c>
      <c r="H558" s="231" t="s">
        <v>1</v>
      </c>
      <c r="L558" s="229"/>
      <c r="M558" s="233"/>
      <c r="N558" s="234"/>
      <c r="O558" s="234"/>
      <c r="P558" s="234"/>
      <c r="Q558" s="234"/>
      <c r="R558" s="234"/>
      <c r="S558" s="234"/>
      <c r="T558" s="235"/>
      <c r="AT558" s="231" t="s">
        <v>141</v>
      </c>
      <c r="AU558" s="231" t="s">
        <v>84</v>
      </c>
      <c r="AV558" s="228" t="s">
        <v>82</v>
      </c>
      <c r="AW558" s="228" t="s">
        <v>29</v>
      </c>
      <c r="AX558" s="228" t="s">
        <v>74</v>
      </c>
      <c r="AY558" s="231" t="s">
        <v>133</v>
      </c>
    </row>
    <row r="559" spans="2:51" s="236" customFormat="1" ht="11.25">
      <c r="B559" s="237"/>
      <c r="D559" s="230" t="s">
        <v>141</v>
      </c>
      <c r="E559" s="238" t="s">
        <v>1</v>
      </c>
      <c r="F559" s="239" t="s">
        <v>155</v>
      </c>
      <c r="H559" s="240">
        <v>3.75</v>
      </c>
      <c r="L559" s="237"/>
      <c r="M559" s="241"/>
      <c r="N559" s="242"/>
      <c r="O559" s="242"/>
      <c r="P559" s="242"/>
      <c r="Q559" s="242"/>
      <c r="R559" s="242"/>
      <c r="S559" s="242"/>
      <c r="T559" s="243"/>
      <c r="AT559" s="238" t="s">
        <v>141</v>
      </c>
      <c r="AU559" s="238" t="s">
        <v>84</v>
      </c>
      <c r="AV559" s="236" t="s">
        <v>84</v>
      </c>
      <c r="AW559" s="236" t="s">
        <v>29</v>
      </c>
      <c r="AX559" s="236" t="s">
        <v>74</v>
      </c>
      <c r="AY559" s="238" t="s">
        <v>133</v>
      </c>
    </row>
    <row r="560" spans="2:51" s="244" customFormat="1" ht="11.25">
      <c r="B560" s="245"/>
      <c r="D560" s="230" t="s">
        <v>141</v>
      </c>
      <c r="E560" s="246" t="s">
        <v>1</v>
      </c>
      <c r="F560" s="247" t="s">
        <v>148</v>
      </c>
      <c r="H560" s="248">
        <v>45.15</v>
      </c>
      <c r="L560" s="245"/>
      <c r="M560" s="249"/>
      <c r="N560" s="250"/>
      <c r="O560" s="250"/>
      <c r="P560" s="250"/>
      <c r="Q560" s="250"/>
      <c r="R560" s="250"/>
      <c r="S560" s="250"/>
      <c r="T560" s="251"/>
      <c r="AT560" s="246" t="s">
        <v>141</v>
      </c>
      <c r="AU560" s="246" t="s">
        <v>84</v>
      </c>
      <c r="AV560" s="244" t="s">
        <v>149</v>
      </c>
      <c r="AW560" s="244" t="s">
        <v>29</v>
      </c>
      <c r="AX560" s="244" t="s">
        <v>74</v>
      </c>
      <c r="AY560" s="246" t="s">
        <v>133</v>
      </c>
    </row>
    <row r="561" spans="2:51" s="252" customFormat="1" ht="11.25">
      <c r="B561" s="253"/>
      <c r="D561" s="230" t="s">
        <v>141</v>
      </c>
      <c r="E561" s="254" t="s">
        <v>1</v>
      </c>
      <c r="F561" s="255" t="s">
        <v>156</v>
      </c>
      <c r="H561" s="256">
        <v>55.599999999999994</v>
      </c>
      <c r="L561" s="253"/>
      <c r="M561" s="257"/>
      <c r="N561" s="258"/>
      <c r="O561" s="258"/>
      <c r="P561" s="258"/>
      <c r="Q561" s="258"/>
      <c r="R561" s="258"/>
      <c r="S561" s="258"/>
      <c r="T561" s="259"/>
      <c r="AT561" s="254" t="s">
        <v>141</v>
      </c>
      <c r="AU561" s="254" t="s">
        <v>84</v>
      </c>
      <c r="AV561" s="252" t="s">
        <v>139</v>
      </c>
      <c r="AW561" s="252" t="s">
        <v>29</v>
      </c>
      <c r="AX561" s="252" t="s">
        <v>82</v>
      </c>
      <c r="AY561" s="254" t="s">
        <v>133</v>
      </c>
    </row>
    <row r="562" spans="1:65" s="129" customFormat="1" ht="16.5" customHeight="1">
      <c r="A562" s="126"/>
      <c r="B562" s="127"/>
      <c r="C562" s="215" t="s">
        <v>365</v>
      </c>
      <c r="D562" s="215" t="s">
        <v>135</v>
      </c>
      <c r="E562" s="216" t="s">
        <v>366</v>
      </c>
      <c r="F562" s="217" t="s">
        <v>367</v>
      </c>
      <c r="G562" s="218" t="s">
        <v>138</v>
      </c>
      <c r="H562" s="219">
        <v>11</v>
      </c>
      <c r="I562" s="274"/>
      <c r="J562" s="220">
        <f>ROUND(I562*H562,2)</f>
        <v>0</v>
      </c>
      <c r="K562" s="221"/>
      <c r="L562" s="127"/>
      <c r="M562" s="222" t="s">
        <v>1</v>
      </c>
      <c r="N562" s="223" t="s">
        <v>39</v>
      </c>
      <c r="O562" s="224">
        <v>0.029</v>
      </c>
      <c r="P562" s="224">
        <f>O562*H562</f>
        <v>0.319</v>
      </c>
      <c r="Q562" s="224">
        <v>0</v>
      </c>
      <c r="R562" s="224">
        <f>Q562*H562</f>
        <v>0</v>
      </c>
      <c r="S562" s="224">
        <v>0</v>
      </c>
      <c r="T562" s="225">
        <f>S562*H562</f>
        <v>0</v>
      </c>
      <c r="U562" s="126"/>
      <c r="V562" s="126"/>
      <c r="W562" s="126"/>
      <c r="X562" s="126"/>
      <c r="Y562" s="126"/>
      <c r="Z562" s="126"/>
      <c r="AA562" s="126"/>
      <c r="AB562" s="126"/>
      <c r="AC562" s="126"/>
      <c r="AD562" s="126"/>
      <c r="AE562" s="126"/>
      <c r="AR562" s="226" t="s">
        <v>139</v>
      </c>
      <c r="AT562" s="226" t="s">
        <v>135</v>
      </c>
      <c r="AU562" s="226" t="s">
        <v>84</v>
      </c>
      <c r="AY562" s="117" t="s">
        <v>133</v>
      </c>
      <c r="BE562" s="227">
        <f>IF(N562="základní",J562,0)</f>
        <v>0</v>
      </c>
      <c r="BF562" s="227">
        <f>IF(N562="snížená",J562,0)</f>
        <v>0</v>
      </c>
      <c r="BG562" s="227">
        <f>IF(N562="zákl. přenesená",J562,0)</f>
        <v>0</v>
      </c>
      <c r="BH562" s="227">
        <f>IF(N562="sníž. přenesená",J562,0)</f>
        <v>0</v>
      </c>
      <c r="BI562" s="227">
        <f>IF(N562="nulová",J562,0)</f>
        <v>0</v>
      </c>
      <c r="BJ562" s="117" t="s">
        <v>82</v>
      </c>
      <c r="BK562" s="227">
        <f>ROUND(I562*H562,2)</f>
        <v>0</v>
      </c>
      <c r="BL562" s="117" t="s">
        <v>139</v>
      </c>
      <c r="BM562" s="226" t="s">
        <v>368</v>
      </c>
    </row>
    <row r="563" spans="1:65" s="129" customFormat="1" ht="21.75" customHeight="1">
      <c r="A563" s="126"/>
      <c r="B563" s="127"/>
      <c r="C563" s="215" t="s">
        <v>369</v>
      </c>
      <c r="D563" s="215" t="s">
        <v>135</v>
      </c>
      <c r="E563" s="216" t="s">
        <v>370</v>
      </c>
      <c r="F563" s="217" t="s">
        <v>371</v>
      </c>
      <c r="G563" s="218" t="s">
        <v>138</v>
      </c>
      <c r="H563" s="219">
        <v>11</v>
      </c>
      <c r="I563" s="274"/>
      <c r="J563" s="220">
        <f>ROUND(I563*H563,2)</f>
        <v>0</v>
      </c>
      <c r="K563" s="221"/>
      <c r="L563" s="127"/>
      <c r="M563" s="222" t="s">
        <v>1</v>
      </c>
      <c r="N563" s="223" t="s">
        <v>39</v>
      </c>
      <c r="O563" s="224">
        <v>0.056</v>
      </c>
      <c r="P563" s="224">
        <f>O563*H563</f>
        <v>0.616</v>
      </c>
      <c r="Q563" s="224">
        <v>0</v>
      </c>
      <c r="R563" s="224">
        <f>Q563*H563</f>
        <v>0</v>
      </c>
      <c r="S563" s="224">
        <v>0</v>
      </c>
      <c r="T563" s="225">
        <f>S563*H563</f>
        <v>0</v>
      </c>
      <c r="U563" s="126"/>
      <c r="V563" s="126"/>
      <c r="W563" s="126"/>
      <c r="X563" s="126"/>
      <c r="Y563" s="126"/>
      <c r="Z563" s="126"/>
      <c r="AA563" s="126"/>
      <c r="AB563" s="126"/>
      <c r="AC563" s="126"/>
      <c r="AD563" s="126"/>
      <c r="AE563" s="126"/>
      <c r="AR563" s="226" t="s">
        <v>139</v>
      </c>
      <c r="AT563" s="226" t="s">
        <v>135</v>
      </c>
      <c r="AU563" s="226" t="s">
        <v>84</v>
      </c>
      <c r="AY563" s="117" t="s">
        <v>133</v>
      </c>
      <c r="BE563" s="227">
        <f>IF(N563="základní",J563,0)</f>
        <v>0</v>
      </c>
      <c r="BF563" s="227">
        <f>IF(N563="snížená",J563,0)</f>
        <v>0</v>
      </c>
      <c r="BG563" s="227">
        <f>IF(N563="zákl. přenesená",J563,0)</f>
        <v>0</v>
      </c>
      <c r="BH563" s="227">
        <f>IF(N563="sníž. přenesená",J563,0)</f>
        <v>0</v>
      </c>
      <c r="BI563" s="227">
        <f>IF(N563="nulová",J563,0)</f>
        <v>0</v>
      </c>
      <c r="BJ563" s="117" t="s">
        <v>82</v>
      </c>
      <c r="BK563" s="227">
        <f>ROUND(I563*H563,2)</f>
        <v>0</v>
      </c>
      <c r="BL563" s="117" t="s">
        <v>139</v>
      </c>
      <c r="BM563" s="226" t="s">
        <v>372</v>
      </c>
    </row>
    <row r="564" spans="1:65" s="129" customFormat="1" ht="21.75" customHeight="1">
      <c r="A564" s="126"/>
      <c r="B564" s="127"/>
      <c r="C564" s="215" t="s">
        <v>373</v>
      </c>
      <c r="D564" s="215" t="s">
        <v>135</v>
      </c>
      <c r="E564" s="216" t="s">
        <v>374</v>
      </c>
      <c r="F564" s="217" t="s">
        <v>375</v>
      </c>
      <c r="G564" s="218" t="s">
        <v>138</v>
      </c>
      <c r="H564" s="219">
        <v>11</v>
      </c>
      <c r="I564" s="274"/>
      <c r="J564" s="220">
        <f>ROUND(I564*H564,2)</f>
        <v>0</v>
      </c>
      <c r="K564" s="221"/>
      <c r="L564" s="127"/>
      <c r="M564" s="222" t="s">
        <v>1</v>
      </c>
      <c r="N564" s="223" t="s">
        <v>39</v>
      </c>
      <c r="O564" s="224">
        <v>0.071</v>
      </c>
      <c r="P564" s="224">
        <f>O564*H564</f>
        <v>0.7809999999999999</v>
      </c>
      <c r="Q564" s="224">
        <v>0</v>
      </c>
      <c r="R564" s="224">
        <f>Q564*H564</f>
        <v>0</v>
      </c>
      <c r="S564" s="224">
        <v>0</v>
      </c>
      <c r="T564" s="225">
        <f>S564*H564</f>
        <v>0</v>
      </c>
      <c r="U564" s="126"/>
      <c r="V564" s="126"/>
      <c r="W564" s="126"/>
      <c r="X564" s="126"/>
      <c r="Y564" s="126"/>
      <c r="Z564" s="126"/>
      <c r="AA564" s="126"/>
      <c r="AB564" s="126"/>
      <c r="AC564" s="126"/>
      <c r="AD564" s="126"/>
      <c r="AE564" s="126"/>
      <c r="AR564" s="226" t="s">
        <v>139</v>
      </c>
      <c r="AT564" s="226" t="s">
        <v>135</v>
      </c>
      <c r="AU564" s="226" t="s">
        <v>84</v>
      </c>
      <c r="AY564" s="117" t="s">
        <v>133</v>
      </c>
      <c r="BE564" s="227">
        <f>IF(N564="základní",J564,0)</f>
        <v>0</v>
      </c>
      <c r="BF564" s="227">
        <f>IF(N564="snížená",J564,0)</f>
        <v>0</v>
      </c>
      <c r="BG564" s="227">
        <f>IF(N564="zákl. přenesená",J564,0)</f>
        <v>0</v>
      </c>
      <c r="BH564" s="227">
        <f>IF(N564="sníž. přenesená",J564,0)</f>
        <v>0</v>
      </c>
      <c r="BI564" s="227">
        <f>IF(N564="nulová",J564,0)</f>
        <v>0</v>
      </c>
      <c r="BJ564" s="117" t="s">
        <v>82</v>
      </c>
      <c r="BK564" s="227">
        <f>ROUND(I564*H564,2)</f>
        <v>0</v>
      </c>
      <c r="BL564" s="117" t="s">
        <v>139</v>
      </c>
      <c r="BM564" s="226" t="s">
        <v>376</v>
      </c>
    </row>
    <row r="565" spans="1:65" s="129" customFormat="1" ht="21.75" customHeight="1">
      <c r="A565" s="126"/>
      <c r="B565" s="127"/>
      <c r="C565" s="215" t="s">
        <v>377</v>
      </c>
      <c r="D565" s="215" t="s">
        <v>135</v>
      </c>
      <c r="E565" s="216" t="s">
        <v>378</v>
      </c>
      <c r="F565" s="217" t="s">
        <v>379</v>
      </c>
      <c r="G565" s="218" t="s">
        <v>138</v>
      </c>
      <c r="H565" s="219">
        <v>11</v>
      </c>
      <c r="I565" s="274"/>
      <c r="J565" s="220">
        <f>ROUND(I565*H565,2)</f>
        <v>0</v>
      </c>
      <c r="K565" s="221"/>
      <c r="L565" s="127"/>
      <c r="M565" s="222" t="s">
        <v>1</v>
      </c>
      <c r="N565" s="223" t="s">
        <v>39</v>
      </c>
      <c r="O565" s="224">
        <v>0.071</v>
      </c>
      <c r="P565" s="224">
        <f>O565*H565</f>
        <v>0.7809999999999999</v>
      </c>
      <c r="Q565" s="224">
        <v>0</v>
      </c>
      <c r="R565" s="224">
        <f>Q565*H565</f>
        <v>0</v>
      </c>
      <c r="S565" s="224">
        <v>0</v>
      </c>
      <c r="T565" s="225">
        <f>S565*H565</f>
        <v>0</v>
      </c>
      <c r="U565" s="126"/>
      <c r="V565" s="126"/>
      <c r="W565" s="126"/>
      <c r="X565" s="126"/>
      <c r="Y565" s="126"/>
      <c r="Z565" s="126"/>
      <c r="AA565" s="126"/>
      <c r="AB565" s="126"/>
      <c r="AC565" s="126"/>
      <c r="AD565" s="126"/>
      <c r="AE565" s="126"/>
      <c r="AR565" s="226" t="s">
        <v>139</v>
      </c>
      <c r="AT565" s="226" t="s">
        <v>135</v>
      </c>
      <c r="AU565" s="226" t="s">
        <v>84</v>
      </c>
      <c r="AY565" s="117" t="s">
        <v>133</v>
      </c>
      <c r="BE565" s="227">
        <f>IF(N565="základní",J565,0)</f>
        <v>0</v>
      </c>
      <c r="BF565" s="227">
        <f>IF(N565="snížená",J565,0)</f>
        <v>0</v>
      </c>
      <c r="BG565" s="227">
        <f>IF(N565="zákl. přenesená",J565,0)</f>
        <v>0</v>
      </c>
      <c r="BH565" s="227">
        <f>IF(N565="sníž. přenesená",J565,0)</f>
        <v>0</v>
      </c>
      <c r="BI565" s="227">
        <f>IF(N565="nulová",J565,0)</f>
        <v>0</v>
      </c>
      <c r="BJ565" s="117" t="s">
        <v>82</v>
      </c>
      <c r="BK565" s="227">
        <f>ROUND(I565*H565,2)</f>
        <v>0</v>
      </c>
      <c r="BL565" s="117" t="s">
        <v>139</v>
      </c>
      <c r="BM565" s="226" t="s">
        <v>380</v>
      </c>
    </row>
    <row r="566" spans="1:65" s="129" customFormat="1" ht="21.75" customHeight="1">
      <c r="A566" s="126"/>
      <c r="B566" s="127"/>
      <c r="C566" s="215" t="s">
        <v>381</v>
      </c>
      <c r="D566" s="215" t="s">
        <v>135</v>
      </c>
      <c r="E566" s="216" t="s">
        <v>382</v>
      </c>
      <c r="F566" s="217" t="s">
        <v>383</v>
      </c>
      <c r="G566" s="218" t="s">
        <v>138</v>
      </c>
      <c r="H566" s="219">
        <v>55.6</v>
      </c>
      <c r="I566" s="274"/>
      <c r="J566" s="220">
        <f>ROUND(I566*H566,2)</f>
        <v>0</v>
      </c>
      <c r="K566" s="221"/>
      <c r="L566" s="127"/>
      <c r="M566" s="222" t="s">
        <v>1</v>
      </c>
      <c r="N566" s="223" t="s">
        <v>39</v>
      </c>
      <c r="O566" s="224">
        <v>0.56</v>
      </c>
      <c r="P566" s="224">
        <f>O566*H566</f>
        <v>31.136000000000003</v>
      </c>
      <c r="Q566" s="224">
        <v>0.08425</v>
      </c>
      <c r="R566" s="224">
        <f>Q566*H566</f>
        <v>4.6843</v>
      </c>
      <c r="S566" s="224">
        <v>0</v>
      </c>
      <c r="T566" s="225">
        <f>S566*H566</f>
        <v>0</v>
      </c>
      <c r="U566" s="126"/>
      <c r="V566" s="126"/>
      <c r="W566" s="126"/>
      <c r="X566" s="126"/>
      <c r="Y566" s="126"/>
      <c r="Z566" s="126"/>
      <c r="AA566" s="126"/>
      <c r="AB566" s="126"/>
      <c r="AC566" s="126"/>
      <c r="AD566" s="126"/>
      <c r="AE566" s="126"/>
      <c r="AR566" s="226" t="s">
        <v>139</v>
      </c>
      <c r="AT566" s="226" t="s">
        <v>135</v>
      </c>
      <c r="AU566" s="226" t="s">
        <v>84</v>
      </c>
      <c r="AY566" s="117" t="s">
        <v>133</v>
      </c>
      <c r="BE566" s="227">
        <f>IF(N566="základní",J566,0)</f>
        <v>0</v>
      </c>
      <c r="BF566" s="227">
        <f>IF(N566="snížená",J566,0)</f>
        <v>0</v>
      </c>
      <c r="BG566" s="227">
        <f>IF(N566="zákl. přenesená",J566,0)</f>
        <v>0</v>
      </c>
      <c r="BH566" s="227">
        <f>IF(N566="sníž. přenesená",J566,0)</f>
        <v>0</v>
      </c>
      <c r="BI566" s="227">
        <f>IF(N566="nulová",J566,0)</f>
        <v>0</v>
      </c>
      <c r="BJ566" s="117" t="s">
        <v>82</v>
      </c>
      <c r="BK566" s="227">
        <f>ROUND(I566*H566,2)</f>
        <v>0</v>
      </c>
      <c r="BL566" s="117" t="s">
        <v>139</v>
      </c>
      <c r="BM566" s="226" t="s">
        <v>384</v>
      </c>
    </row>
    <row r="567" spans="2:51" s="228" customFormat="1" ht="22.5">
      <c r="B567" s="229"/>
      <c r="D567" s="230" t="s">
        <v>141</v>
      </c>
      <c r="E567" s="231" t="s">
        <v>1</v>
      </c>
      <c r="F567" s="232" t="s">
        <v>142</v>
      </c>
      <c r="H567" s="231" t="s">
        <v>1</v>
      </c>
      <c r="L567" s="229"/>
      <c r="M567" s="233"/>
      <c r="N567" s="234"/>
      <c r="O567" s="234"/>
      <c r="P567" s="234"/>
      <c r="Q567" s="234"/>
      <c r="R567" s="234"/>
      <c r="S567" s="234"/>
      <c r="T567" s="235"/>
      <c r="AT567" s="231" t="s">
        <v>141</v>
      </c>
      <c r="AU567" s="231" t="s">
        <v>84</v>
      </c>
      <c r="AV567" s="228" t="s">
        <v>82</v>
      </c>
      <c r="AW567" s="228" t="s">
        <v>29</v>
      </c>
      <c r="AX567" s="228" t="s">
        <v>74</v>
      </c>
      <c r="AY567" s="231" t="s">
        <v>133</v>
      </c>
    </row>
    <row r="568" spans="2:51" s="228" customFormat="1" ht="11.25">
      <c r="B568" s="229"/>
      <c r="D568" s="230" t="s">
        <v>141</v>
      </c>
      <c r="E568" s="231" t="s">
        <v>1</v>
      </c>
      <c r="F568" s="232" t="s">
        <v>143</v>
      </c>
      <c r="H568" s="231" t="s">
        <v>1</v>
      </c>
      <c r="L568" s="229"/>
      <c r="M568" s="233"/>
      <c r="N568" s="234"/>
      <c r="O568" s="234"/>
      <c r="P568" s="234"/>
      <c r="Q568" s="234"/>
      <c r="R568" s="234"/>
      <c r="S568" s="234"/>
      <c r="T568" s="235"/>
      <c r="AT568" s="231" t="s">
        <v>141</v>
      </c>
      <c r="AU568" s="231" t="s">
        <v>84</v>
      </c>
      <c r="AV568" s="228" t="s">
        <v>82</v>
      </c>
      <c r="AW568" s="228" t="s">
        <v>29</v>
      </c>
      <c r="AX568" s="228" t="s">
        <v>74</v>
      </c>
      <c r="AY568" s="231" t="s">
        <v>133</v>
      </c>
    </row>
    <row r="569" spans="2:51" s="228" customFormat="1" ht="11.25">
      <c r="B569" s="229"/>
      <c r="D569" s="230" t="s">
        <v>141</v>
      </c>
      <c r="E569" s="231" t="s">
        <v>1</v>
      </c>
      <c r="F569" s="232" t="s">
        <v>144</v>
      </c>
      <c r="H569" s="231" t="s">
        <v>1</v>
      </c>
      <c r="L569" s="229"/>
      <c r="M569" s="233"/>
      <c r="N569" s="234"/>
      <c r="O569" s="234"/>
      <c r="P569" s="234"/>
      <c r="Q569" s="234"/>
      <c r="R569" s="234"/>
      <c r="S569" s="234"/>
      <c r="T569" s="235"/>
      <c r="AT569" s="231" t="s">
        <v>141</v>
      </c>
      <c r="AU569" s="231" t="s">
        <v>84</v>
      </c>
      <c r="AV569" s="228" t="s">
        <v>82</v>
      </c>
      <c r="AW569" s="228" t="s">
        <v>29</v>
      </c>
      <c r="AX569" s="228" t="s">
        <v>74</v>
      </c>
      <c r="AY569" s="231" t="s">
        <v>133</v>
      </c>
    </row>
    <row r="570" spans="2:51" s="228" customFormat="1" ht="22.5">
      <c r="B570" s="229"/>
      <c r="D570" s="230" t="s">
        <v>141</v>
      </c>
      <c r="E570" s="231" t="s">
        <v>1</v>
      </c>
      <c r="F570" s="232" t="s">
        <v>385</v>
      </c>
      <c r="H570" s="231" t="s">
        <v>1</v>
      </c>
      <c r="L570" s="229"/>
      <c r="M570" s="233"/>
      <c r="N570" s="234"/>
      <c r="O570" s="234"/>
      <c r="P570" s="234"/>
      <c r="Q570" s="234"/>
      <c r="R570" s="234"/>
      <c r="S570" s="234"/>
      <c r="T570" s="235"/>
      <c r="AT570" s="231" t="s">
        <v>141</v>
      </c>
      <c r="AU570" s="231" t="s">
        <v>84</v>
      </c>
      <c r="AV570" s="228" t="s">
        <v>82</v>
      </c>
      <c r="AW570" s="228" t="s">
        <v>29</v>
      </c>
      <c r="AX570" s="228" t="s">
        <v>74</v>
      </c>
      <c r="AY570" s="231" t="s">
        <v>133</v>
      </c>
    </row>
    <row r="571" spans="2:51" s="228" customFormat="1" ht="11.25">
      <c r="B571" s="229"/>
      <c r="D571" s="230" t="s">
        <v>141</v>
      </c>
      <c r="E571" s="231" t="s">
        <v>1</v>
      </c>
      <c r="F571" s="232" t="s">
        <v>146</v>
      </c>
      <c r="H571" s="231" t="s">
        <v>1</v>
      </c>
      <c r="L571" s="229"/>
      <c r="M571" s="233"/>
      <c r="N571" s="234"/>
      <c r="O571" s="234"/>
      <c r="P571" s="234"/>
      <c r="Q571" s="234"/>
      <c r="R571" s="234"/>
      <c r="S571" s="234"/>
      <c r="T571" s="235"/>
      <c r="AT571" s="231" t="s">
        <v>141</v>
      </c>
      <c r="AU571" s="231" t="s">
        <v>84</v>
      </c>
      <c r="AV571" s="228" t="s">
        <v>82</v>
      </c>
      <c r="AW571" s="228" t="s">
        <v>29</v>
      </c>
      <c r="AX571" s="228" t="s">
        <v>74</v>
      </c>
      <c r="AY571" s="231" t="s">
        <v>133</v>
      </c>
    </row>
    <row r="572" spans="2:51" s="236" customFormat="1" ht="11.25">
      <c r="B572" s="237"/>
      <c r="D572" s="230" t="s">
        <v>141</v>
      </c>
      <c r="E572" s="238" t="s">
        <v>1</v>
      </c>
      <c r="F572" s="239" t="s">
        <v>147</v>
      </c>
      <c r="H572" s="240">
        <v>10.45</v>
      </c>
      <c r="L572" s="237"/>
      <c r="M572" s="241"/>
      <c r="N572" s="242"/>
      <c r="O572" s="242"/>
      <c r="P572" s="242"/>
      <c r="Q572" s="242"/>
      <c r="R572" s="242"/>
      <c r="S572" s="242"/>
      <c r="T572" s="243"/>
      <c r="AT572" s="238" t="s">
        <v>141</v>
      </c>
      <c r="AU572" s="238" t="s">
        <v>84</v>
      </c>
      <c r="AV572" s="236" t="s">
        <v>84</v>
      </c>
      <c r="AW572" s="236" t="s">
        <v>29</v>
      </c>
      <c r="AX572" s="236" t="s">
        <v>74</v>
      </c>
      <c r="AY572" s="238" t="s">
        <v>133</v>
      </c>
    </row>
    <row r="573" spans="2:51" s="244" customFormat="1" ht="11.25">
      <c r="B573" s="245"/>
      <c r="D573" s="230" t="s">
        <v>141</v>
      </c>
      <c r="E573" s="246" t="s">
        <v>1</v>
      </c>
      <c r="F573" s="247" t="s">
        <v>148</v>
      </c>
      <c r="H573" s="248">
        <v>10.45</v>
      </c>
      <c r="L573" s="245"/>
      <c r="M573" s="249"/>
      <c r="N573" s="250"/>
      <c r="O573" s="250"/>
      <c r="P573" s="250"/>
      <c r="Q573" s="250"/>
      <c r="R573" s="250"/>
      <c r="S573" s="250"/>
      <c r="T573" s="251"/>
      <c r="AT573" s="246" t="s">
        <v>141</v>
      </c>
      <c r="AU573" s="246" t="s">
        <v>84</v>
      </c>
      <c r="AV573" s="244" t="s">
        <v>149</v>
      </c>
      <c r="AW573" s="244" t="s">
        <v>29</v>
      </c>
      <c r="AX573" s="244" t="s">
        <v>74</v>
      </c>
      <c r="AY573" s="246" t="s">
        <v>133</v>
      </c>
    </row>
    <row r="574" spans="2:51" s="228" customFormat="1" ht="11.25">
      <c r="B574" s="229"/>
      <c r="D574" s="230" t="s">
        <v>141</v>
      </c>
      <c r="E574" s="231" t="s">
        <v>1</v>
      </c>
      <c r="F574" s="232" t="s">
        <v>150</v>
      </c>
      <c r="H574" s="231" t="s">
        <v>1</v>
      </c>
      <c r="L574" s="229"/>
      <c r="M574" s="233"/>
      <c r="N574" s="234"/>
      <c r="O574" s="234"/>
      <c r="P574" s="234"/>
      <c r="Q574" s="234"/>
      <c r="R574" s="234"/>
      <c r="S574" s="234"/>
      <c r="T574" s="235"/>
      <c r="AT574" s="231" t="s">
        <v>141</v>
      </c>
      <c r="AU574" s="231" t="s">
        <v>84</v>
      </c>
      <c r="AV574" s="228" t="s">
        <v>82</v>
      </c>
      <c r="AW574" s="228" t="s">
        <v>29</v>
      </c>
      <c r="AX574" s="228" t="s">
        <v>74</v>
      </c>
      <c r="AY574" s="231" t="s">
        <v>133</v>
      </c>
    </row>
    <row r="575" spans="2:51" s="228" customFormat="1" ht="11.25">
      <c r="B575" s="229"/>
      <c r="D575" s="230" t="s">
        <v>141</v>
      </c>
      <c r="E575" s="231" t="s">
        <v>1</v>
      </c>
      <c r="F575" s="232" t="s">
        <v>151</v>
      </c>
      <c r="H575" s="231" t="s">
        <v>1</v>
      </c>
      <c r="L575" s="229"/>
      <c r="M575" s="233"/>
      <c r="N575" s="234"/>
      <c r="O575" s="234"/>
      <c r="P575" s="234"/>
      <c r="Q575" s="234"/>
      <c r="R575" s="234"/>
      <c r="S575" s="234"/>
      <c r="T575" s="235"/>
      <c r="AT575" s="231" t="s">
        <v>141</v>
      </c>
      <c r="AU575" s="231" t="s">
        <v>84</v>
      </c>
      <c r="AV575" s="228" t="s">
        <v>82</v>
      </c>
      <c r="AW575" s="228" t="s">
        <v>29</v>
      </c>
      <c r="AX575" s="228" t="s">
        <v>74</v>
      </c>
      <c r="AY575" s="231" t="s">
        <v>133</v>
      </c>
    </row>
    <row r="576" spans="2:51" s="228" customFormat="1" ht="22.5">
      <c r="B576" s="229"/>
      <c r="D576" s="230" t="s">
        <v>141</v>
      </c>
      <c r="E576" s="231" t="s">
        <v>1</v>
      </c>
      <c r="F576" s="232" t="s">
        <v>385</v>
      </c>
      <c r="H576" s="231" t="s">
        <v>1</v>
      </c>
      <c r="L576" s="229"/>
      <c r="M576" s="233"/>
      <c r="N576" s="234"/>
      <c r="O576" s="234"/>
      <c r="P576" s="234"/>
      <c r="Q576" s="234"/>
      <c r="R576" s="234"/>
      <c r="S576" s="234"/>
      <c r="T576" s="235"/>
      <c r="AT576" s="231" t="s">
        <v>141</v>
      </c>
      <c r="AU576" s="231" t="s">
        <v>84</v>
      </c>
      <c r="AV576" s="228" t="s">
        <v>82</v>
      </c>
      <c r="AW576" s="228" t="s">
        <v>29</v>
      </c>
      <c r="AX576" s="228" t="s">
        <v>74</v>
      </c>
      <c r="AY576" s="231" t="s">
        <v>133</v>
      </c>
    </row>
    <row r="577" spans="2:51" s="228" customFormat="1" ht="11.25">
      <c r="B577" s="229"/>
      <c r="D577" s="230" t="s">
        <v>141</v>
      </c>
      <c r="E577" s="231" t="s">
        <v>1</v>
      </c>
      <c r="F577" s="232" t="s">
        <v>152</v>
      </c>
      <c r="H577" s="231" t="s">
        <v>1</v>
      </c>
      <c r="L577" s="229"/>
      <c r="M577" s="233"/>
      <c r="N577" s="234"/>
      <c r="O577" s="234"/>
      <c r="P577" s="234"/>
      <c r="Q577" s="234"/>
      <c r="R577" s="234"/>
      <c r="S577" s="234"/>
      <c r="T577" s="235"/>
      <c r="AT577" s="231" t="s">
        <v>141</v>
      </c>
      <c r="AU577" s="231" t="s">
        <v>84</v>
      </c>
      <c r="AV577" s="228" t="s">
        <v>82</v>
      </c>
      <c r="AW577" s="228" t="s">
        <v>29</v>
      </c>
      <c r="AX577" s="228" t="s">
        <v>74</v>
      </c>
      <c r="AY577" s="231" t="s">
        <v>133</v>
      </c>
    </row>
    <row r="578" spans="2:51" s="236" customFormat="1" ht="11.25">
      <c r="B578" s="237"/>
      <c r="D578" s="230" t="s">
        <v>141</v>
      </c>
      <c r="E578" s="238" t="s">
        <v>1</v>
      </c>
      <c r="F578" s="239" t="s">
        <v>153</v>
      </c>
      <c r="H578" s="240">
        <v>41.4</v>
      </c>
      <c r="L578" s="237"/>
      <c r="M578" s="241"/>
      <c r="N578" s="242"/>
      <c r="O578" s="242"/>
      <c r="P578" s="242"/>
      <c r="Q578" s="242"/>
      <c r="R578" s="242"/>
      <c r="S578" s="242"/>
      <c r="T578" s="243"/>
      <c r="AT578" s="238" t="s">
        <v>141</v>
      </c>
      <c r="AU578" s="238" t="s">
        <v>84</v>
      </c>
      <c r="AV578" s="236" t="s">
        <v>84</v>
      </c>
      <c r="AW578" s="236" t="s">
        <v>29</v>
      </c>
      <c r="AX578" s="236" t="s">
        <v>74</v>
      </c>
      <c r="AY578" s="238" t="s">
        <v>133</v>
      </c>
    </row>
    <row r="579" spans="2:51" s="228" customFormat="1" ht="11.25">
      <c r="B579" s="229"/>
      <c r="D579" s="230" t="s">
        <v>141</v>
      </c>
      <c r="E579" s="231" t="s">
        <v>1</v>
      </c>
      <c r="F579" s="232" t="s">
        <v>175</v>
      </c>
      <c r="H579" s="231" t="s">
        <v>1</v>
      </c>
      <c r="L579" s="229"/>
      <c r="M579" s="233"/>
      <c r="N579" s="234"/>
      <c r="O579" s="234"/>
      <c r="P579" s="234"/>
      <c r="Q579" s="234"/>
      <c r="R579" s="234"/>
      <c r="S579" s="234"/>
      <c r="T579" s="235"/>
      <c r="AT579" s="231" t="s">
        <v>141</v>
      </c>
      <c r="AU579" s="231" t="s">
        <v>84</v>
      </c>
      <c r="AV579" s="228" t="s">
        <v>82</v>
      </c>
      <c r="AW579" s="228" t="s">
        <v>29</v>
      </c>
      <c r="AX579" s="228" t="s">
        <v>74</v>
      </c>
      <c r="AY579" s="231" t="s">
        <v>133</v>
      </c>
    </row>
    <row r="580" spans="2:51" s="236" customFormat="1" ht="11.25">
      <c r="B580" s="237"/>
      <c r="D580" s="230" t="s">
        <v>141</v>
      </c>
      <c r="E580" s="238" t="s">
        <v>1</v>
      </c>
      <c r="F580" s="239" t="s">
        <v>155</v>
      </c>
      <c r="H580" s="240">
        <v>3.75</v>
      </c>
      <c r="L580" s="237"/>
      <c r="M580" s="241"/>
      <c r="N580" s="242"/>
      <c r="O580" s="242"/>
      <c r="P580" s="242"/>
      <c r="Q580" s="242"/>
      <c r="R580" s="242"/>
      <c r="S580" s="242"/>
      <c r="T580" s="243"/>
      <c r="AT580" s="238" t="s">
        <v>141</v>
      </c>
      <c r="AU580" s="238" t="s">
        <v>84</v>
      </c>
      <c r="AV580" s="236" t="s">
        <v>84</v>
      </c>
      <c r="AW580" s="236" t="s">
        <v>29</v>
      </c>
      <c r="AX580" s="236" t="s">
        <v>74</v>
      </c>
      <c r="AY580" s="238" t="s">
        <v>133</v>
      </c>
    </row>
    <row r="581" spans="2:51" s="244" customFormat="1" ht="11.25">
      <c r="B581" s="245"/>
      <c r="D581" s="230" t="s">
        <v>141</v>
      </c>
      <c r="E581" s="246" t="s">
        <v>1</v>
      </c>
      <c r="F581" s="247" t="s">
        <v>148</v>
      </c>
      <c r="H581" s="248">
        <v>45.15</v>
      </c>
      <c r="L581" s="245"/>
      <c r="M581" s="249"/>
      <c r="N581" s="250"/>
      <c r="O581" s="250"/>
      <c r="P581" s="250"/>
      <c r="Q581" s="250"/>
      <c r="R581" s="250"/>
      <c r="S581" s="250"/>
      <c r="T581" s="251"/>
      <c r="AT581" s="246" t="s">
        <v>141</v>
      </c>
      <c r="AU581" s="246" t="s">
        <v>84</v>
      </c>
      <c r="AV581" s="244" t="s">
        <v>149</v>
      </c>
      <c r="AW581" s="244" t="s">
        <v>29</v>
      </c>
      <c r="AX581" s="244" t="s">
        <v>74</v>
      </c>
      <c r="AY581" s="246" t="s">
        <v>133</v>
      </c>
    </row>
    <row r="582" spans="2:51" s="252" customFormat="1" ht="11.25">
      <c r="B582" s="253"/>
      <c r="D582" s="230" t="s">
        <v>141</v>
      </c>
      <c r="E582" s="254" t="s">
        <v>1</v>
      </c>
      <c r="F582" s="255" t="s">
        <v>156</v>
      </c>
      <c r="H582" s="256">
        <v>55.599999999999994</v>
      </c>
      <c r="L582" s="253"/>
      <c r="M582" s="257"/>
      <c r="N582" s="258"/>
      <c r="O582" s="258"/>
      <c r="P582" s="258"/>
      <c r="Q582" s="258"/>
      <c r="R582" s="258"/>
      <c r="S582" s="258"/>
      <c r="T582" s="259"/>
      <c r="AT582" s="254" t="s">
        <v>141</v>
      </c>
      <c r="AU582" s="254" t="s">
        <v>84</v>
      </c>
      <c r="AV582" s="252" t="s">
        <v>139</v>
      </c>
      <c r="AW582" s="252" t="s">
        <v>29</v>
      </c>
      <c r="AX582" s="252" t="s">
        <v>82</v>
      </c>
      <c r="AY582" s="254" t="s">
        <v>133</v>
      </c>
    </row>
    <row r="583" spans="2:63" s="202" customFormat="1" ht="22.9" customHeight="1">
      <c r="B583" s="203"/>
      <c r="D583" s="204" t="s">
        <v>73</v>
      </c>
      <c r="E583" s="213" t="s">
        <v>186</v>
      </c>
      <c r="F583" s="213" t="s">
        <v>386</v>
      </c>
      <c r="J583" s="214">
        <f>BK583</f>
        <v>0</v>
      </c>
      <c r="L583" s="203"/>
      <c r="M583" s="207"/>
      <c r="N583" s="208"/>
      <c r="O583" s="208"/>
      <c r="P583" s="209">
        <f>SUM(P584:P858)</f>
        <v>81.10159999999999</v>
      </c>
      <c r="Q583" s="208"/>
      <c r="R583" s="209">
        <f>SUM(R584:R858)</f>
        <v>6.174600000000001</v>
      </c>
      <c r="S583" s="208"/>
      <c r="T583" s="210">
        <f>SUM(T584:T858)</f>
        <v>0.7475</v>
      </c>
      <c r="AR583" s="204" t="s">
        <v>82</v>
      </c>
      <c r="AT583" s="211" t="s">
        <v>73</v>
      </c>
      <c r="AU583" s="211" t="s">
        <v>82</v>
      </c>
      <c r="AY583" s="204" t="s">
        <v>133</v>
      </c>
      <c r="BK583" s="212">
        <f>SUM(BK584:BK858)</f>
        <v>0</v>
      </c>
    </row>
    <row r="584" spans="1:65" s="129" customFormat="1" ht="16.5" customHeight="1">
      <c r="A584" s="126"/>
      <c r="B584" s="127"/>
      <c r="C584" s="215" t="s">
        <v>387</v>
      </c>
      <c r="D584" s="215" t="s">
        <v>135</v>
      </c>
      <c r="E584" s="216" t="s">
        <v>388</v>
      </c>
      <c r="F584" s="217" t="s">
        <v>389</v>
      </c>
      <c r="G584" s="218" t="s">
        <v>390</v>
      </c>
      <c r="H584" s="219">
        <v>1</v>
      </c>
      <c r="I584" s="274"/>
      <c r="J584" s="220">
        <f>ROUND(I584*H584,2)</f>
        <v>0</v>
      </c>
      <c r="K584" s="221"/>
      <c r="L584" s="127"/>
      <c r="M584" s="222" t="s">
        <v>1</v>
      </c>
      <c r="N584" s="223" t="s">
        <v>39</v>
      </c>
      <c r="O584" s="224">
        <v>0.127</v>
      </c>
      <c r="P584" s="224">
        <f>O584*H584</f>
        <v>0.127</v>
      </c>
      <c r="Q584" s="224">
        <v>0</v>
      </c>
      <c r="R584" s="224">
        <f>Q584*H584</f>
        <v>0</v>
      </c>
      <c r="S584" s="224">
        <v>0.065</v>
      </c>
      <c r="T584" s="225">
        <f>S584*H584</f>
        <v>0.065</v>
      </c>
      <c r="U584" s="126"/>
      <c r="V584" s="126"/>
      <c r="W584" s="126"/>
      <c r="X584" s="126"/>
      <c r="Y584" s="126"/>
      <c r="Z584" s="126"/>
      <c r="AA584" s="126"/>
      <c r="AB584" s="126"/>
      <c r="AC584" s="126"/>
      <c r="AD584" s="126"/>
      <c r="AE584" s="126"/>
      <c r="AR584" s="226" t="s">
        <v>139</v>
      </c>
      <c r="AT584" s="226" t="s">
        <v>135</v>
      </c>
      <c r="AU584" s="226" t="s">
        <v>84</v>
      </c>
      <c r="AY584" s="117" t="s">
        <v>133</v>
      </c>
      <c r="BE584" s="227">
        <f>IF(N584="základní",J584,0)</f>
        <v>0</v>
      </c>
      <c r="BF584" s="227">
        <f>IF(N584="snížená",J584,0)</f>
        <v>0</v>
      </c>
      <c r="BG584" s="227">
        <f>IF(N584="zákl. přenesená",J584,0)</f>
        <v>0</v>
      </c>
      <c r="BH584" s="227">
        <f>IF(N584="sníž. přenesená",J584,0)</f>
        <v>0</v>
      </c>
      <c r="BI584" s="227">
        <f>IF(N584="nulová",J584,0)</f>
        <v>0</v>
      </c>
      <c r="BJ584" s="117" t="s">
        <v>82</v>
      </c>
      <c r="BK584" s="227">
        <f>ROUND(I584*H584,2)</f>
        <v>0</v>
      </c>
      <c r="BL584" s="117" t="s">
        <v>139</v>
      </c>
      <c r="BM584" s="226" t="s">
        <v>391</v>
      </c>
    </row>
    <row r="585" spans="1:65" s="129" customFormat="1" ht="21.75" customHeight="1">
      <c r="A585" s="126"/>
      <c r="B585" s="127"/>
      <c r="C585" s="215" t="s">
        <v>392</v>
      </c>
      <c r="D585" s="215" t="s">
        <v>135</v>
      </c>
      <c r="E585" s="216" t="s">
        <v>393</v>
      </c>
      <c r="F585" s="217" t="s">
        <v>394</v>
      </c>
      <c r="G585" s="218" t="s">
        <v>390</v>
      </c>
      <c r="H585" s="219">
        <v>1</v>
      </c>
      <c r="I585" s="274"/>
      <c r="J585" s="220">
        <f>ROUND(I585*H585,2)</f>
        <v>0</v>
      </c>
      <c r="K585" s="221"/>
      <c r="L585" s="127"/>
      <c r="M585" s="222" t="s">
        <v>1</v>
      </c>
      <c r="N585" s="223" t="s">
        <v>39</v>
      </c>
      <c r="O585" s="224">
        <v>0.127</v>
      </c>
      <c r="P585" s="224">
        <f>O585*H585</f>
        <v>0.127</v>
      </c>
      <c r="Q585" s="224">
        <v>0</v>
      </c>
      <c r="R585" s="224">
        <f>Q585*H585</f>
        <v>0</v>
      </c>
      <c r="S585" s="224">
        <v>0.065</v>
      </c>
      <c r="T585" s="225">
        <f>S585*H585</f>
        <v>0.065</v>
      </c>
      <c r="U585" s="126"/>
      <c r="V585" s="126"/>
      <c r="W585" s="126"/>
      <c r="X585" s="126"/>
      <c r="Y585" s="126"/>
      <c r="Z585" s="126"/>
      <c r="AA585" s="126"/>
      <c r="AB585" s="126"/>
      <c r="AC585" s="126"/>
      <c r="AD585" s="126"/>
      <c r="AE585" s="126"/>
      <c r="AR585" s="226" t="s">
        <v>139</v>
      </c>
      <c r="AT585" s="226" t="s">
        <v>135</v>
      </c>
      <c r="AU585" s="226" t="s">
        <v>84</v>
      </c>
      <c r="AY585" s="117" t="s">
        <v>133</v>
      </c>
      <c r="BE585" s="227">
        <f>IF(N585="základní",J585,0)</f>
        <v>0</v>
      </c>
      <c r="BF585" s="227">
        <f>IF(N585="snížená",J585,0)</f>
        <v>0</v>
      </c>
      <c r="BG585" s="227">
        <f>IF(N585="zákl. přenesená",J585,0)</f>
        <v>0</v>
      </c>
      <c r="BH585" s="227">
        <f>IF(N585="sníž. přenesená",J585,0)</f>
        <v>0</v>
      </c>
      <c r="BI585" s="227">
        <f>IF(N585="nulová",J585,0)</f>
        <v>0</v>
      </c>
      <c r="BJ585" s="117" t="s">
        <v>82</v>
      </c>
      <c r="BK585" s="227">
        <f>ROUND(I585*H585,2)</f>
        <v>0</v>
      </c>
      <c r="BL585" s="117" t="s">
        <v>139</v>
      </c>
      <c r="BM585" s="226" t="s">
        <v>395</v>
      </c>
    </row>
    <row r="586" spans="1:65" s="129" customFormat="1" ht="21.75" customHeight="1">
      <c r="A586" s="126"/>
      <c r="B586" s="127"/>
      <c r="C586" s="215" t="s">
        <v>396</v>
      </c>
      <c r="D586" s="215" t="s">
        <v>135</v>
      </c>
      <c r="E586" s="216" t="s">
        <v>397</v>
      </c>
      <c r="F586" s="217" t="s">
        <v>398</v>
      </c>
      <c r="G586" s="218" t="s">
        <v>184</v>
      </c>
      <c r="H586" s="219">
        <v>9.5</v>
      </c>
      <c r="I586" s="274"/>
      <c r="J586" s="220">
        <f>ROUND(I586*H586,2)</f>
        <v>0</v>
      </c>
      <c r="K586" s="221"/>
      <c r="L586" s="127"/>
      <c r="M586" s="222" t="s">
        <v>1</v>
      </c>
      <c r="N586" s="223" t="s">
        <v>39</v>
      </c>
      <c r="O586" s="224">
        <v>0.127</v>
      </c>
      <c r="P586" s="224">
        <f>O586*H586</f>
        <v>1.2065000000000001</v>
      </c>
      <c r="Q586" s="224">
        <v>0</v>
      </c>
      <c r="R586" s="224">
        <f>Q586*H586</f>
        <v>0</v>
      </c>
      <c r="S586" s="224">
        <v>0.065</v>
      </c>
      <c r="T586" s="225">
        <f>S586*H586</f>
        <v>0.6175</v>
      </c>
      <c r="U586" s="126"/>
      <c r="V586" s="126"/>
      <c r="W586" s="126"/>
      <c r="X586" s="126"/>
      <c r="Y586" s="126"/>
      <c r="Z586" s="126"/>
      <c r="AA586" s="126"/>
      <c r="AB586" s="126"/>
      <c r="AC586" s="126"/>
      <c r="AD586" s="126"/>
      <c r="AE586" s="126"/>
      <c r="AR586" s="226" t="s">
        <v>139</v>
      </c>
      <c r="AT586" s="226" t="s">
        <v>135</v>
      </c>
      <c r="AU586" s="226" t="s">
        <v>84</v>
      </c>
      <c r="AY586" s="117" t="s">
        <v>133</v>
      </c>
      <c r="BE586" s="227">
        <f>IF(N586="základní",J586,0)</f>
        <v>0</v>
      </c>
      <c r="BF586" s="227">
        <f>IF(N586="snížená",J586,0)</f>
        <v>0</v>
      </c>
      <c r="BG586" s="227">
        <f>IF(N586="zákl. přenesená",J586,0)</f>
        <v>0</v>
      </c>
      <c r="BH586" s="227">
        <f>IF(N586="sníž. přenesená",J586,0)</f>
        <v>0</v>
      </c>
      <c r="BI586" s="227">
        <f>IF(N586="nulová",J586,0)</f>
        <v>0</v>
      </c>
      <c r="BJ586" s="117" t="s">
        <v>82</v>
      </c>
      <c r="BK586" s="227">
        <f>ROUND(I586*H586,2)</f>
        <v>0</v>
      </c>
      <c r="BL586" s="117" t="s">
        <v>139</v>
      </c>
      <c r="BM586" s="226" t="s">
        <v>399</v>
      </c>
    </row>
    <row r="587" spans="2:51" s="228" customFormat="1" ht="22.5">
      <c r="B587" s="229"/>
      <c r="D587" s="230" t="s">
        <v>141</v>
      </c>
      <c r="E587" s="231" t="s">
        <v>1</v>
      </c>
      <c r="F587" s="232" t="s">
        <v>142</v>
      </c>
      <c r="H587" s="231" t="s">
        <v>1</v>
      </c>
      <c r="L587" s="229"/>
      <c r="M587" s="233"/>
      <c r="N587" s="234"/>
      <c r="O587" s="234"/>
      <c r="P587" s="234"/>
      <c r="Q587" s="234"/>
      <c r="R587" s="234"/>
      <c r="S587" s="234"/>
      <c r="T587" s="235"/>
      <c r="AT587" s="231" t="s">
        <v>141</v>
      </c>
      <c r="AU587" s="231" t="s">
        <v>84</v>
      </c>
      <c r="AV587" s="228" t="s">
        <v>82</v>
      </c>
      <c r="AW587" s="228" t="s">
        <v>29</v>
      </c>
      <c r="AX587" s="228" t="s">
        <v>74</v>
      </c>
      <c r="AY587" s="231" t="s">
        <v>133</v>
      </c>
    </row>
    <row r="588" spans="2:51" s="228" customFormat="1" ht="11.25">
      <c r="B588" s="229"/>
      <c r="D588" s="230" t="s">
        <v>141</v>
      </c>
      <c r="E588" s="231" t="s">
        <v>1</v>
      </c>
      <c r="F588" s="232" t="s">
        <v>143</v>
      </c>
      <c r="H588" s="231" t="s">
        <v>1</v>
      </c>
      <c r="L588" s="229"/>
      <c r="M588" s="233"/>
      <c r="N588" s="234"/>
      <c r="O588" s="234"/>
      <c r="P588" s="234"/>
      <c r="Q588" s="234"/>
      <c r="R588" s="234"/>
      <c r="S588" s="234"/>
      <c r="T588" s="235"/>
      <c r="AT588" s="231" t="s">
        <v>141</v>
      </c>
      <c r="AU588" s="231" t="s">
        <v>84</v>
      </c>
      <c r="AV588" s="228" t="s">
        <v>82</v>
      </c>
      <c r="AW588" s="228" t="s">
        <v>29</v>
      </c>
      <c r="AX588" s="228" t="s">
        <v>74</v>
      </c>
      <c r="AY588" s="231" t="s">
        <v>133</v>
      </c>
    </row>
    <row r="589" spans="2:51" s="228" customFormat="1" ht="11.25">
      <c r="B589" s="229"/>
      <c r="D589" s="230" t="s">
        <v>141</v>
      </c>
      <c r="E589" s="231" t="s">
        <v>1</v>
      </c>
      <c r="F589" s="232" t="s">
        <v>400</v>
      </c>
      <c r="H589" s="231" t="s">
        <v>1</v>
      </c>
      <c r="L589" s="229"/>
      <c r="M589" s="233"/>
      <c r="N589" s="234"/>
      <c r="O589" s="234"/>
      <c r="P589" s="234"/>
      <c r="Q589" s="234"/>
      <c r="R589" s="234"/>
      <c r="S589" s="234"/>
      <c r="T589" s="235"/>
      <c r="AT589" s="231" t="s">
        <v>141</v>
      </c>
      <c r="AU589" s="231" t="s">
        <v>84</v>
      </c>
      <c r="AV589" s="228" t="s">
        <v>82</v>
      </c>
      <c r="AW589" s="228" t="s">
        <v>29</v>
      </c>
      <c r="AX589" s="228" t="s">
        <v>74</v>
      </c>
      <c r="AY589" s="231" t="s">
        <v>133</v>
      </c>
    </row>
    <row r="590" spans="2:51" s="228" customFormat="1" ht="11.25">
      <c r="B590" s="229"/>
      <c r="D590" s="230" t="s">
        <v>141</v>
      </c>
      <c r="E590" s="231" t="s">
        <v>1</v>
      </c>
      <c r="F590" s="232" t="s">
        <v>345</v>
      </c>
      <c r="H590" s="231" t="s">
        <v>1</v>
      </c>
      <c r="L590" s="229"/>
      <c r="M590" s="233"/>
      <c r="N590" s="234"/>
      <c r="O590" s="234"/>
      <c r="P590" s="234"/>
      <c r="Q590" s="234"/>
      <c r="R590" s="234"/>
      <c r="S590" s="234"/>
      <c r="T590" s="235"/>
      <c r="AT590" s="231" t="s">
        <v>141</v>
      </c>
      <c r="AU590" s="231" t="s">
        <v>84</v>
      </c>
      <c r="AV590" s="228" t="s">
        <v>82</v>
      </c>
      <c r="AW590" s="228" t="s">
        <v>29</v>
      </c>
      <c r="AX590" s="228" t="s">
        <v>74</v>
      </c>
      <c r="AY590" s="231" t="s">
        <v>133</v>
      </c>
    </row>
    <row r="591" spans="2:51" s="236" customFormat="1" ht="11.25">
      <c r="B591" s="237"/>
      <c r="D591" s="230" t="s">
        <v>141</v>
      </c>
      <c r="E591" s="238" t="s">
        <v>1</v>
      </c>
      <c r="F591" s="239" t="s">
        <v>346</v>
      </c>
      <c r="H591" s="240">
        <v>9.5</v>
      </c>
      <c r="L591" s="237"/>
      <c r="M591" s="241"/>
      <c r="N591" s="242"/>
      <c r="O591" s="242"/>
      <c r="P591" s="242"/>
      <c r="Q591" s="242"/>
      <c r="R591" s="242"/>
      <c r="S591" s="242"/>
      <c r="T591" s="243"/>
      <c r="AT591" s="238" t="s">
        <v>141</v>
      </c>
      <c r="AU591" s="238" t="s">
        <v>84</v>
      </c>
      <c r="AV591" s="236" t="s">
        <v>84</v>
      </c>
      <c r="AW591" s="236" t="s">
        <v>29</v>
      </c>
      <c r="AX591" s="236" t="s">
        <v>74</v>
      </c>
      <c r="AY591" s="238" t="s">
        <v>133</v>
      </c>
    </row>
    <row r="592" spans="2:51" s="252" customFormat="1" ht="11.25">
      <c r="B592" s="253"/>
      <c r="D592" s="230" t="s">
        <v>141</v>
      </c>
      <c r="E592" s="254" t="s">
        <v>1</v>
      </c>
      <c r="F592" s="255" t="s">
        <v>156</v>
      </c>
      <c r="H592" s="256">
        <v>9.5</v>
      </c>
      <c r="L592" s="253"/>
      <c r="M592" s="257"/>
      <c r="N592" s="258"/>
      <c r="O592" s="258"/>
      <c r="P592" s="258"/>
      <c r="Q592" s="258"/>
      <c r="R592" s="258"/>
      <c r="S592" s="258"/>
      <c r="T592" s="259"/>
      <c r="AT592" s="254" t="s">
        <v>141</v>
      </c>
      <c r="AU592" s="254" t="s">
        <v>84</v>
      </c>
      <c r="AV592" s="252" t="s">
        <v>139</v>
      </c>
      <c r="AW592" s="252" t="s">
        <v>29</v>
      </c>
      <c r="AX592" s="252" t="s">
        <v>82</v>
      </c>
      <c r="AY592" s="254" t="s">
        <v>133</v>
      </c>
    </row>
    <row r="593" spans="1:65" s="129" customFormat="1" ht="21.75" customHeight="1">
      <c r="A593" s="126"/>
      <c r="B593" s="127"/>
      <c r="C593" s="215" t="s">
        <v>401</v>
      </c>
      <c r="D593" s="215" t="s">
        <v>135</v>
      </c>
      <c r="E593" s="216" t="s">
        <v>402</v>
      </c>
      <c r="F593" s="217" t="s">
        <v>403</v>
      </c>
      <c r="G593" s="218" t="s">
        <v>184</v>
      </c>
      <c r="H593" s="219">
        <v>41.4</v>
      </c>
      <c r="I593" s="274"/>
      <c r="J593" s="220">
        <f>ROUND(I593*H593,2)</f>
        <v>0</v>
      </c>
      <c r="K593" s="221"/>
      <c r="L593" s="127"/>
      <c r="M593" s="222" t="s">
        <v>1</v>
      </c>
      <c r="N593" s="223" t="s">
        <v>39</v>
      </c>
      <c r="O593" s="224">
        <v>0.184</v>
      </c>
      <c r="P593" s="224">
        <f>O593*H593</f>
        <v>7.6175999999999995</v>
      </c>
      <c r="Q593" s="224">
        <v>0</v>
      </c>
      <c r="R593" s="224">
        <f>Q593*H593</f>
        <v>0</v>
      </c>
      <c r="S593" s="224">
        <v>0</v>
      </c>
      <c r="T593" s="225">
        <f>S593*H593</f>
        <v>0</v>
      </c>
      <c r="U593" s="126"/>
      <c r="V593" s="126"/>
      <c r="W593" s="126"/>
      <c r="X593" s="126"/>
      <c r="Y593" s="126"/>
      <c r="Z593" s="126"/>
      <c r="AA593" s="126"/>
      <c r="AB593" s="126"/>
      <c r="AC593" s="126"/>
      <c r="AD593" s="126"/>
      <c r="AE593" s="126"/>
      <c r="AR593" s="226" t="s">
        <v>139</v>
      </c>
      <c r="AT593" s="226" t="s">
        <v>135</v>
      </c>
      <c r="AU593" s="226" t="s">
        <v>84</v>
      </c>
      <c r="AY593" s="117" t="s">
        <v>133</v>
      </c>
      <c r="BE593" s="227">
        <f>IF(N593="základní",J593,0)</f>
        <v>0</v>
      </c>
      <c r="BF593" s="227">
        <f>IF(N593="snížená",J593,0)</f>
        <v>0</v>
      </c>
      <c r="BG593" s="227">
        <f>IF(N593="zákl. přenesená",J593,0)</f>
        <v>0</v>
      </c>
      <c r="BH593" s="227">
        <f>IF(N593="sníž. přenesená",J593,0)</f>
        <v>0</v>
      </c>
      <c r="BI593" s="227">
        <f>IF(N593="nulová",J593,0)</f>
        <v>0</v>
      </c>
      <c r="BJ593" s="117" t="s">
        <v>82</v>
      </c>
      <c r="BK593" s="227">
        <f>ROUND(I593*H593,2)</f>
        <v>0</v>
      </c>
      <c r="BL593" s="117" t="s">
        <v>139</v>
      </c>
      <c r="BM593" s="226" t="s">
        <v>404</v>
      </c>
    </row>
    <row r="594" spans="2:51" s="228" customFormat="1" ht="22.5">
      <c r="B594" s="229"/>
      <c r="D594" s="230" t="s">
        <v>141</v>
      </c>
      <c r="E594" s="231" t="s">
        <v>1</v>
      </c>
      <c r="F594" s="232" t="s">
        <v>142</v>
      </c>
      <c r="H594" s="231" t="s">
        <v>1</v>
      </c>
      <c r="L594" s="229"/>
      <c r="M594" s="233"/>
      <c r="N594" s="234"/>
      <c r="O594" s="234"/>
      <c r="P594" s="234"/>
      <c r="Q594" s="234"/>
      <c r="R594" s="234"/>
      <c r="S594" s="234"/>
      <c r="T594" s="235"/>
      <c r="AT594" s="231" t="s">
        <v>141</v>
      </c>
      <c r="AU594" s="231" t="s">
        <v>84</v>
      </c>
      <c r="AV594" s="228" t="s">
        <v>82</v>
      </c>
      <c r="AW594" s="228" t="s">
        <v>29</v>
      </c>
      <c r="AX594" s="228" t="s">
        <v>74</v>
      </c>
      <c r="AY594" s="231" t="s">
        <v>133</v>
      </c>
    </row>
    <row r="595" spans="2:51" s="228" customFormat="1" ht="11.25">
      <c r="B595" s="229"/>
      <c r="D595" s="230" t="s">
        <v>141</v>
      </c>
      <c r="E595" s="231" t="s">
        <v>1</v>
      </c>
      <c r="F595" s="232" t="s">
        <v>150</v>
      </c>
      <c r="H595" s="231" t="s">
        <v>1</v>
      </c>
      <c r="L595" s="229"/>
      <c r="M595" s="233"/>
      <c r="N595" s="234"/>
      <c r="O595" s="234"/>
      <c r="P595" s="234"/>
      <c r="Q595" s="234"/>
      <c r="R595" s="234"/>
      <c r="S595" s="234"/>
      <c r="T595" s="235"/>
      <c r="AT595" s="231" t="s">
        <v>141</v>
      </c>
      <c r="AU595" s="231" t="s">
        <v>84</v>
      </c>
      <c r="AV595" s="228" t="s">
        <v>82</v>
      </c>
      <c r="AW595" s="228" t="s">
        <v>29</v>
      </c>
      <c r="AX595" s="228" t="s">
        <v>74</v>
      </c>
      <c r="AY595" s="231" t="s">
        <v>133</v>
      </c>
    </row>
    <row r="596" spans="2:51" s="228" customFormat="1" ht="11.25">
      <c r="B596" s="229"/>
      <c r="D596" s="230" t="s">
        <v>141</v>
      </c>
      <c r="E596" s="231" t="s">
        <v>1</v>
      </c>
      <c r="F596" s="232" t="s">
        <v>405</v>
      </c>
      <c r="H596" s="231" t="s">
        <v>1</v>
      </c>
      <c r="L596" s="229"/>
      <c r="M596" s="233"/>
      <c r="N596" s="234"/>
      <c r="O596" s="234"/>
      <c r="P596" s="234"/>
      <c r="Q596" s="234"/>
      <c r="R596" s="234"/>
      <c r="S596" s="234"/>
      <c r="T596" s="235"/>
      <c r="AT596" s="231" t="s">
        <v>141</v>
      </c>
      <c r="AU596" s="231" t="s">
        <v>84</v>
      </c>
      <c r="AV596" s="228" t="s">
        <v>82</v>
      </c>
      <c r="AW596" s="228" t="s">
        <v>29</v>
      </c>
      <c r="AX596" s="228" t="s">
        <v>74</v>
      </c>
      <c r="AY596" s="231" t="s">
        <v>133</v>
      </c>
    </row>
    <row r="597" spans="2:51" s="228" customFormat="1" ht="11.25">
      <c r="B597" s="229"/>
      <c r="D597" s="230" t="s">
        <v>141</v>
      </c>
      <c r="E597" s="231" t="s">
        <v>1</v>
      </c>
      <c r="F597" s="232" t="s">
        <v>406</v>
      </c>
      <c r="H597" s="231" t="s">
        <v>1</v>
      </c>
      <c r="L597" s="229"/>
      <c r="M597" s="233"/>
      <c r="N597" s="234"/>
      <c r="O597" s="234"/>
      <c r="P597" s="234"/>
      <c r="Q597" s="234"/>
      <c r="R597" s="234"/>
      <c r="S597" s="234"/>
      <c r="T597" s="235"/>
      <c r="AT597" s="231" t="s">
        <v>141</v>
      </c>
      <c r="AU597" s="231" t="s">
        <v>84</v>
      </c>
      <c r="AV597" s="228" t="s">
        <v>82</v>
      </c>
      <c r="AW597" s="228" t="s">
        <v>29</v>
      </c>
      <c r="AX597" s="228" t="s">
        <v>74</v>
      </c>
      <c r="AY597" s="231" t="s">
        <v>133</v>
      </c>
    </row>
    <row r="598" spans="2:51" s="236" customFormat="1" ht="11.25">
      <c r="B598" s="237"/>
      <c r="D598" s="230" t="s">
        <v>141</v>
      </c>
      <c r="E598" s="238" t="s">
        <v>1</v>
      </c>
      <c r="F598" s="239" t="s">
        <v>407</v>
      </c>
      <c r="H598" s="240">
        <v>41.4</v>
      </c>
      <c r="L598" s="237"/>
      <c r="M598" s="241"/>
      <c r="N598" s="242"/>
      <c r="O598" s="242"/>
      <c r="P598" s="242"/>
      <c r="Q598" s="242"/>
      <c r="R598" s="242"/>
      <c r="S598" s="242"/>
      <c r="T598" s="243"/>
      <c r="AT598" s="238" t="s">
        <v>141</v>
      </c>
      <c r="AU598" s="238" t="s">
        <v>84</v>
      </c>
      <c r="AV598" s="236" t="s">
        <v>84</v>
      </c>
      <c r="AW598" s="236" t="s">
        <v>29</v>
      </c>
      <c r="AX598" s="236" t="s">
        <v>74</v>
      </c>
      <c r="AY598" s="238" t="s">
        <v>133</v>
      </c>
    </row>
    <row r="599" spans="2:51" s="252" customFormat="1" ht="11.25">
      <c r="B599" s="253"/>
      <c r="D599" s="230" t="s">
        <v>141</v>
      </c>
      <c r="E599" s="254" t="s">
        <v>1</v>
      </c>
      <c r="F599" s="255" t="s">
        <v>156</v>
      </c>
      <c r="H599" s="256">
        <v>41.4</v>
      </c>
      <c r="L599" s="253"/>
      <c r="M599" s="257"/>
      <c r="N599" s="258"/>
      <c r="O599" s="258"/>
      <c r="P599" s="258"/>
      <c r="Q599" s="258"/>
      <c r="R599" s="258"/>
      <c r="S599" s="258"/>
      <c r="T599" s="259"/>
      <c r="AT599" s="254" t="s">
        <v>141</v>
      </c>
      <c r="AU599" s="254" t="s">
        <v>84</v>
      </c>
      <c r="AV599" s="252" t="s">
        <v>139</v>
      </c>
      <c r="AW599" s="252" t="s">
        <v>29</v>
      </c>
      <c r="AX599" s="252" t="s">
        <v>82</v>
      </c>
      <c r="AY599" s="254" t="s">
        <v>133</v>
      </c>
    </row>
    <row r="600" spans="1:65" s="129" customFormat="1" ht="21.75" customHeight="1">
      <c r="A600" s="126"/>
      <c r="B600" s="127"/>
      <c r="C600" s="260" t="s">
        <v>408</v>
      </c>
      <c r="D600" s="260" t="s">
        <v>287</v>
      </c>
      <c r="E600" s="261" t="s">
        <v>409</v>
      </c>
      <c r="F600" s="262" t="s">
        <v>410</v>
      </c>
      <c r="G600" s="263" t="s">
        <v>184</v>
      </c>
      <c r="H600" s="264">
        <v>41.4</v>
      </c>
      <c r="I600" s="275"/>
      <c r="J600" s="265">
        <f>ROUND(I600*H600,2)</f>
        <v>0</v>
      </c>
      <c r="K600" s="266"/>
      <c r="L600" s="267"/>
      <c r="M600" s="268" t="s">
        <v>1</v>
      </c>
      <c r="N600" s="269" t="s">
        <v>39</v>
      </c>
      <c r="O600" s="224">
        <v>0</v>
      </c>
      <c r="P600" s="224">
        <f>O600*H600</f>
        <v>0</v>
      </c>
      <c r="Q600" s="224">
        <v>0.00043</v>
      </c>
      <c r="R600" s="224">
        <f>Q600*H600</f>
        <v>0.017802</v>
      </c>
      <c r="S600" s="224">
        <v>0</v>
      </c>
      <c r="T600" s="225">
        <f>S600*H600</f>
        <v>0</v>
      </c>
      <c r="U600" s="126"/>
      <c r="V600" s="126"/>
      <c r="W600" s="126"/>
      <c r="X600" s="126"/>
      <c r="Y600" s="126"/>
      <c r="Z600" s="126"/>
      <c r="AA600" s="126"/>
      <c r="AB600" s="126"/>
      <c r="AC600" s="126"/>
      <c r="AD600" s="126"/>
      <c r="AE600" s="126"/>
      <c r="AR600" s="226" t="s">
        <v>186</v>
      </c>
      <c r="AT600" s="226" t="s">
        <v>287</v>
      </c>
      <c r="AU600" s="226" t="s">
        <v>84</v>
      </c>
      <c r="AY600" s="117" t="s">
        <v>133</v>
      </c>
      <c r="BE600" s="227">
        <f>IF(N600="základní",J600,0)</f>
        <v>0</v>
      </c>
      <c r="BF600" s="227">
        <f>IF(N600="snížená",J600,0)</f>
        <v>0</v>
      </c>
      <c r="BG600" s="227">
        <f>IF(N600="zákl. přenesená",J600,0)</f>
        <v>0</v>
      </c>
      <c r="BH600" s="227">
        <f>IF(N600="sníž. přenesená",J600,0)</f>
        <v>0</v>
      </c>
      <c r="BI600" s="227">
        <f>IF(N600="nulová",J600,0)</f>
        <v>0</v>
      </c>
      <c r="BJ600" s="117" t="s">
        <v>82</v>
      </c>
      <c r="BK600" s="227">
        <f>ROUND(I600*H600,2)</f>
        <v>0</v>
      </c>
      <c r="BL600" s="117" t="s">
        <v>139</v>
      </c>
      <c r="BM600" s="226" t="s">
        <v>411</v>
      </c>
    </row>
    <row r="601" spans="2:51" s="228" customFormat="1" ht="22.5">
      <c r="B601" s="229"/>
      <c r="D601" s="230" t="s">
        <v>141</v>
      </c>
      <c r="E601" s="231" t="s">
        <v>1</v>
      </c>
      <c r="F601" s="232" t="s">
        <v>142</v>
      </c>
      <c r="H601" s="231" t="s">
        <v>1</v>
      </c>
      <c r="L601" s="229"/>
      <c r="M601" s="233"/>
      <c r="N601" s="234"/>
      <c r="O601" s="234"/>
      <c r="P601" s="234"/>
      <c r="Q601" s="234"/>
      <c r="R601" s="234"/>
      <c r="S601" s="234"/>
      <c r="T601" s="235"/>
      <c r="AT601" s="231" t="s">
        <v>141</v>
      </c>
      <c r="AU601" s="231" t="s">
        <v>84</v>
      </c>
      <c r="AV601" s="228" t="s">
        <v>82</v>
      </c>
      <c r="AW601" s="228" t="s">
        <v>29</v>
      </c>
      <c r="AX601" s="228" t="s">
        <v>74</v>
      </c>
      <c r="AY601" s="231" t="s">
        <v>133</v>
      </c>
    </row>
    <row r="602" spans="2:51" s="228" customFormat="1" ht="11.25">
      <c r="B602" s="229"/>
      <c r="D602" s="230" t="s">
        <v>141</v>
      </c>
      <c r="E602" s="231" t="s">
        <v>1</v>
      </c>
      <c r="F602" s="232" t="s">
        <v>150</v>
      </c>
      <c r="H602" s="231" t="s">
        <v>1</v>
      </c>
      <c r="L602" s="229"/>
      <c r="M602" s="233"/>
      <c r="N602" s="234"/>
      <c r="O602" s="234"/>
      <c r="P602" s="234"/>
      <c r="Q602" s="234"/>
      <c r="R602" s="234"/>
      <c r="S602" s="234"/>
      <c r="T602" s="235"/>
      <c r="AT602" s="231" t="s">
        <v>141</v>
      </c>
      <c r="AU602" s="231" t="s">
        <v>84</v>
      </c>
      <c r="AV602" s="228" t="s">
        <v>82</v>
      </c>
      <c r="AW602" s="228" t="s">
        <v>29</v>
      </c>
      <c r="AX602" s="228" t="s">
        <v>74</v>
      </c>
      <c r="AY602" s="231" t="s">
        <v>133</v>
      </c>
    </row>
    <row r="603" spans="2:51" s="228" customFormat="1" ht="11.25">
      <c r="B603" s="229"/>
      <c r="D603" s="230" t="s">
        <v>141</v>
      </c>
      <c r="E603" s="231" t="s">
        <v>1</v>
      </c>
      <c r="F603" s="232" t="s">
        <v>405</v>
      </c>
      <c r="H603" s="231" t="s">
        <v>1</v>
      </c>
      <c r="L603" s="229"/>
      <c r="M603" s="233"/>
      <c r="N603" s="234"/>
      <c r="O603" s="234"/>
      <c r="P603" s="234"/>
      <c r="Q603" s="234"/>
      <c r="R603" s="234"/>
      <c r="S603" s="234"/>
      <c r="T603" s="235"/>
      <c r="AT603" s="231" t="s">
        <v>141</v>
      </c>
      <c r="AU603" s="231" t="s">
        <v>84</v>
      </c>
      <c r="AV603" s="228" t="s">
        <v>82</v>
      </c>
      <c r="AW603" s="228" t="s">
        <v>29</v>
      </c>
      <c r="AX603" s="228" t="s">
        <v>74</v>
      </c>
      <c r="AY603" s="231" t="s">
        <v>133</v>
      </c>
    </row>
    <row r="604" spans="2:51" s="228" customFormat="1" ht="11.25">
      <c r="B604" s="229"/>
      <c r="D604" s="230" t="s">
        <v>141</v>
      </c>
      <c r="E604" s="231" t="s">
        <v>1</v>
      </c>
      <c r="F604" s="232" t="s">
        <v>406</v>
      </c>
      <c r="H604" s="231" t="s">
        <v>1</v>
      </c>
      <c r="L604" s="229"/>
      <c r="M604" s="233"/>
      <c r="N604" s="234"/>
      <c r="O604" s="234"/>
      <c r="P604" s="234"/>
      <c r="Q604" s="234"/>
      <c r="R604" s="234"/>
      <c r="S604" s="234"/>
      <c r="T604" s="235"/>
      <c r="AT604" s="231" t="s">
        <v>141</v>
      </c>
      <c r="AU604" s="231" t="s">
        <v>84</v>
      </c>
      <c r="AV604" s="228" t="s">
        <v>82</v>
      </c>
      <c r="AW604" s="228" t="s">
        <v>29</v>
      </c>
      <c r="AX604" s="228" t="s">
        <v>74</v>
      </c>
      <c r="AY604" s="231" t="s">
        <v>133</v>
      </c>
    </row>
    <row r="605" spans="2:51" s="236" customFormat="1" ht="11.25">
      <c r="B605" s="237"/>
      <c r="D605" s="230" t="s">
        <v>141</v>
      </c>
      <c r="E605" s="238" t="s">
        <v>1</v>
      </c>
      <c r="F605" s="239" t="s">
        <v>407</v>
      </c>
      <c r="H605" s="240">
        <v>41.4</v>
      </c>
      <c r="L605" s="237"/>
      <c r="M605" s="241"/>
      <c r="N605" s="242"/>
      <c r="O605" s="242"/>
      <c r="P605" s="242"/>
      <c r="Q605" s="242"/>
      <c r="R605" s="242"/>
      <c r="S605" s="242"/>
      <c r="T605" s="243"/>
      <c r="AT605" s="238" t="s">
        <v>141</v>
      </c>
      <c r="AU605" s="238" t="s">
        <v>84</v>
      </c>
      <c r="AV605" s="236" t="s">
        <v>84</v>
      </c>
      <c r="AW605" s="236" t="s">
        <v>29</v>
      </c>
      <c r="AX605" s="236" t="s">
        <v>74</v>
      </c>
      <c r="AY605" s="238" t="s">
        <v>133</v>
      </c>
    </row>
    <row r="606" spans="2:51" s="252" customFormat="1" ht="11.25">
      <c r="B606" s="253"/>
      <c r="D606" s="230" t="s">
        <v>141</v>
      </c>
      <c r="E606" s="254" t="s">
        <v>1</v>
      </c>
      <c r="F606" s="255" t="s">
        <v>156</v>
      </c>
      <c r="H606" s="256">
        <v>41.4</v>
      </c>
      <c r="L606" s="253"/>
      <c r="M606" s="257"/>
      <c r="N606" s="258"/>
      <c r="O606" s="258"/>
      <c r="P606" s="258"/>
      <c r="Q606" s="258"/>
      <c r="R606" s="258"/>
      <c r="S606" s="258"/>
      <c r="T606" s="259"/>
      <c r="AT606" s="254" t="s">
        <v>141</v>
      </c>
      <c r="AU606" s="254" t="s">
        <v>84</v>
      </c>
      <c r="AV606" s="252" t="s">
        <v>139</v>
      </c>
      <c r="AW606" s="252" t="s">
        <v>29</v>
      </c>
      <c r="AX606" s="252" t="s">
        <v>82</v>
      </c>
      <c r="AY606" s="254" t="s">
        <v>133</v>
      </c>
    </row>
    <row r="607" spans="1:65" s="129" customFormat="1" ht="21.75" customHeight="1">
      <c r="A607" s="126"/>
      <c r="B607" s="127"/>
      <c r="C607" s="215" t="s">
        <v>412</v>
      </c>
      <c r="D607" s="215" t="s">
        <v>135</v>
      </c>
      <c r="E607" s="216" t="s">
        <v>413</v>
      </c>
      <c r="F607" s="217" t="s">
        <v>414</v>
      </c>
      <c r="G607" s="218" t="s">
        <v>184</v>
      </c>
      <c r="H607" s="219">
        <v>9.5</v>
      </c>
      <c r="I607" s="274"/>
      <c r="J607" s="220">
        <f>ROUND(I607*H607,2)</f>
        <v>0</v>
      </c>
      <c r="K607" s="221"/>
      <c r="L607" s="127"/>
      <c r="M607" s="222" t="s">
        <v>1</v>
      </c>
      <c r="N607" s="223" t="s">
        <v>39</v>
      </c>
      <c r="O607" s="224">
        <v>0.312</v>
      </c>
      <c r="P607" s="224">
        <f>O607*H607</f>
        <v>2.964</v>
      </c>
      <c r="Q607" s="224">
        <v>1E-05</v>
      </c>
      <c r="R607" s="224">
        <f>Q607*H607</f>
        <v>9.5E-05</v>
      </c>
      <c r="S607" s="224">
        <v>0</v>
      </c>
      <c r="T607" s="225">
        <f>S607*H607</f>
        <v>0</v>
      </c>
      <c r="U607" s="126"/>
      <c r="V607" s="126"/>
      <c r="W607" s="126"/>
      <c r="X607" s="126"/>
      <c r="Y607" s="126"/>
      <c r="Z607" s="126"/>
      <c r="AA607" s="126"/>
      <c r="AB607" s="126"/>
      <c r="AC607" s="126"/>
      <c r="AD607" s="126"/>
      <c r="AE607" s="126"/>
      <c r="AR607" s="226" t="s">
        <v>139</v>
      </c>
      <c r="AT607" s="226" t="s">
        <v>135</v>
      </c>
      <c r="AU607" s="226" t="s">
        <v>84</v>
      </c>
      <c r="AY607" s="117" t="s">
        <v>133</v>
      </c>
      <c r="BE607" s="227">
        <f>IF(N607="základní",J607,0)</f>
        <v>0</v>
      </c>
      <c r="BF607" s="227">
        <f>IF(N607="snížená",J607,0)</f>
        <v>0</v>
      </c>
      <c r="BG607" s="227">
        <f>IF(N607="zákl. přenesená",J607,0)</f>
        <v>0</v>
      </c>
      <c r="BH607" s="227">
        <f>IF(N607="sníž. přenesená",J607,0)</f>
        <v>0</v>
      </c>
      <c r="BI607" s="227">
        <f>IF(N607="nulová",J607,0)</f>
        <v>0</v>
      </c>
      <c r="BJ607" s="117" t="s">
        <v>82</v>
      </c>
      <c r="BK607" s="227">
        <f>ROUND(I607*H607,2)</f>
        <v>0</v>
      </c>
      <c r="BL607" s="117" t="s">
        <v>139</v>
      </c>
      <c r="BM607" s="226" t="s">
        <v>415</v>
      </c>
    </row>
    <row r="608" spans="2:51" s="228" customFormat="1" ht="22.5">
      <c r="B608" s="229"/>
      <c r="D608" s="230" t="s">
        <v>141</v>
      </c>
      <c r="E608" s="231" t="s">
        <v>1</v>
      </c>
      <c r="F608" s="232" t="s">
        <v>142</v>
      </c>
      <c r="H608" s="231" t="s">
        <v>1</v>
      </c>
      <c r="L608" s="229"/>
      <c r="M608" s="233"/>
      <c r="N608" s="234"/>
      <c r="O608" s="234"/>
      <c r="P608" s="234"/>
      <c r="Q608" s="234"/>
      <c r="R608" s="234"/>
      <c r="S608" s="234"/>
      <c r="T608" s="235"/>
      <c r="AT608" s="231" t="s">
        <v>141</v>
      </c>
      <c r="AU608" s="231" t="s">
        <v>84</v>
      </c>
      <c r="AV608" s="228" t="s">
        <v>82</v>
      </c>
      <c r="AW608" s="228" t="s">
        <v>29</v>
      </c>
      <c r="AX608" s="228" t="s">
        <v>74</v>
      </c>
      <c r="AY608" s="231" t="s">
        <v>133</v>
      </c>
    </row>
    <row r="609" spans="2:51" s="228" customFormat="1" ht="11.25">
      <c r="B609" s="229"/>
      <c r="D609" s="230" t="s">
        <v>141</v>
      </c>
      <c r="E609" s="231" t="s">
        <v>1</v>
      </c>
      <c r="F609" s="232" t="s">
        <v>143</v>
      </c>
      <c r="H609" s="231" t="s">
        <v>1</v>
      </c>
      <c r="L609" s="229"/>
      <c r="M609" s="233"/>
      <c r="N609" s="234"/>
      <c r="O609" s="234"/>
      <c r="P609" s="234"/>
      <c r="Q609" s="234"/>
      <c r="R609" s="234"/>
      <c r="S609" s="234"/>
      <c r="T609" s="235"/>
      <c r="AT609" s="231" t="s">
        <v>141</v>
      </c>
      <c r="AU609" s="231" t="s">
        <v>84</v>
      </c>
      <c r="AV609" s="228" t="s">
        <v>82</v>
      </c>
      <c r="AW609" s="228" t="s">
        <v>29</v>
      </c>
      <c r="AX609" s="228" t="s">
        <v>74</v>
      </c>
      <c r="AY609" s="231" t="s">
        <v>133</v>
      </c>
    </row>
    <row r="610" spans="2:51" s="228" customFormat="1" ht="11.25">
      <c r="B610" s="229"/>
      <c r="D610" s="230" t="s">
        <v>141</v>
      </c>
      <c r="E610" s="231" t="s">
        <v>1</v>
      </c>
      <c r="F610" s="232" t="s">
        <v>344</v>
      </c>
      <c r="H610" s="231" t="s">
        <v>1</v>
      </c>
      <c r="L610" s="229"/>
      <c r="M610" s="233"/>
      <c r="N610" s="234"/>
      <c r="O610" s="234"/>
      <c r="P610" s="234"/>
      <c r="Q610" s="234"/>
      <c r="R610" s="234"/>
      <c r="S610" s="234"/>
      <c r="T610" s="235"/>
      <c r="AT610" s="231" t="s">
        <v>141</v>
      </c>
      <c r="AU610" s="231" t="s">
        <v>84</v>
      </c>
      <c r="AV610" s="228" t="s">
        <v>82</v>
      </c>
      <c r="AW610" s="228" t="s">
        <v>29</v>
      </c>
      <c r="AX610" s="228" t="s">
        <v>74</v>
      </c>
      <c r="AY610" s="231" t="s">
        <v>133</v>
      </c>
    </row>
    <row r="611" spans="2:51" s="228" customFormat="1" ht="11.25">
      <c r="B611" s="229"/>
      <c r="D611" s="230" t="s">
        <v>141</v>
      </c>
      <c r="E611" s="231" t="s">
        <v>1</v>
      </c>
      <c r="F611" s="232" t="s">
        <v>345</v>
      </c>
      <c r="H611" s="231" t="s">
        <v>1</v>
      </c>
      <c r="L611" s="229"/>
      <c r="M611" s="233"/>
      <c r="N611" s="234"/>
      <c r="O611" s="234"/>
      <c r="P611" s="234"/>
      <c r="Q611" s="234"/>
      <c r="R611" s="234"/>
      <c r="S611" s="234"/>
      <c r="T611" s="235"/>
      <c r="AT611" s="231" t="s">
        <v>141</v>
      </c>
      <c r="AU611" s="231" t="s">
        <v>84</v>
      </c>
      <c r="AV611" s="228" t="s">
        <v>82</v>
      </c>
      <c r="AW611" s="228" t="s">
        <v>29</v>
      </c>
      <c r="AX611" s="228" t="s">
        <v>74</v>
      </c>
      <c r="AY611" s="231" t="s">
        <v>133</v>
      </c>
    </row>
    <row r="612" spans="2:51" s="236" customFormat="1" ht="11.25">
      <c r="B612" s="237"/>
      <c r="D612" s="230" t="s">
        <v>141</v>
      </c>
      <c r="E612" s="238" t="s">
        <v>1</v>
      </c>
      <c r="F612" s="239" t="s">
        <v>346</v>
      </c>
      <c r="H612" s="240">
        <v>9.5</v>
      </c>
      <c r="L612" s="237"/>
      <c r="M612" s="241"/>
      <c r="N612" s="242"/>
      <c r="O612" s="242"/>
      <c r="P612" s="242"/>
      <c r="Q612" s="242"/>
      <c r="R612" s="242"/>
      <c r="S612" s="242"/>
      <c r="T612" s="243"/>
      <c r="AT612" s="238" t="s">
        <v>141</v>
      </c>
      <c r="AU612" s="238" t="s">
        <v>84</v>
      </c>
      <c r="AV612" s="236" t="s">
        <v>84</v>
      </c>
      <c r="AW612" s="236" t="s">
        <v>29</v>
      </c>
      <c r="AX612" s="236" t="s">
        <v>74</v>
      </c>
      <c r="AY612" s="238" t="s">
        <v>133</v>
      </c>
    </row>
    <row r="613" spans="2:51" s="252" customFormat="1" ht="11.25">
      <c r="B613" s="253"/>
      <c r="D613" s="230" t="s">
        <v>141</v>
      </c>
      <c r="E613" s="254" t="s">
        <v>1</v>
      </c>
      <c r="F613" s="255" t="s">
        <v>156</v>
      </c>
      <c r="H613" s="256">
        <v>9.5</v>
      </c>
      <c r="L613" s="253"/>
      <c r="M613" s="257"/>
      <c r="N613" s="258"/>
      <c r="O613" s="258"/>
      <c r="P613" s="258"/>
      <c r="Q613" s="258"/>
      <c r="R613" s="258"/>
      <c r="S613" s="258"/>
      <c r="T613" s="259"/>
      <c r="AT613" s="254" t="s">
        <v>141</v>
      </c>
      <c r="AU613" s="254" t="s">
        <v>84</v>
      </c>
      <c r="AV613" s="252" t="s">
        <v>139</v>
      </c>
      <c r="AW613" s="252" t="s">
        <v>29</v>
      </c>
      <c r="AX613" s="252" t="s">
        <v>82</v>
      </c>
      <c r="AY613" s="254" t="s">
        <v>133</v>
      </c>
    </row>
    <row r="614" spans="1:65" s="129" customFormat="1" ht="21.75" customHeight="1">
      <c r="A614" s="126"/>
      <c r="B614" s="127"/>
      <c r="C614" s="260" t="s">
        <v>416</v>
      </c>
      <c r="D614" s="260" t="s">
        <v>287</v>
      </c>
      <c r="E614" s="261" t="s">
        <v>417</v>
      </c>
      <c r="F614" s="262" t="s">
        <v>418</v>
      </c>
      <c r="G614" s="263" t="s">
        <v>184</v>
      </c>
      <c r="H614" s="264">
        <v>9.5</v>
      </c>
      <c r="I614" s="275"/>
      <c r="J614" s="265">
        <f>ROUND(I614*H614,2)</f>
        <v>0</v>
      </c>
      <c r="K614" s="266"/>
      <c r="L614" s="267"/>
      <c r="M614" s="268" t="s">
        <v>1</v>
      </c>
      <c r="N614" s="269" t="s">
        <v>39</v>
      </c>
      <c r="O614" s="224">
        <v>0</v>
      </c>
      <c r="P614" s="224">
        <f>O614*H614</f>
        <v>0</v>
      </c>
      <c r="Q614" s="224">
        <v>0.00242</v>
      </c>
      <c r="R614" s="224">
        <f>Q614*H614</f>
        <v>0.02299</v>
      </c>
      <c r="S614" s="224">
        <v>0</v>
      </c>
      <c r="T614" s="225">
        <f>S614*H614</f>
        <v>0</v>
      </c>
      <c r="U614" s="126"/>
      <c r="V614" s="126"/>
      <c r="W614" s="126"/>
      <c r="X614" s="126"/>
      <c r="Y614" s="126"/>
      <c r="Z614" s="126"/>
      <c r="AA614" s="126"/>
      <c r="AB614" s="126"/>
      <c r="AC614" s="126"/>
      <c r="AD614" s="126"/>
      <c r="AE614" s="126"/>
      <c r="AR614" s="226" t="s">
        <v>186</v>
      </c>
      <c r="AT614" s="226" t="s">
        <v>287</v>
      </c>
      <c r="AU614" s="226" t="s">
        <v>84</v>
      </c>
      <c r="AY614" s="117" t="s">
        <v>133</v>
      </c>
      <c r="BE614" s="227">
        <f>IF(N614="základní",J614,0)</f>
        <v>0</v>
      </c>
      <c r="BF614" s="227">
        <f>IF(N614="snížená",J614,0)</f>
        <v>0</v>
      </c>
      <c r="BG614" s="227">
        <f>IF(N614="zákl. přenesená",J614,0)</f>
        <v>0</v>
      </c>
      <c r="BH614" s="227">
        <f>IF(N614="sníž. přenesená",J614,0)</f>
        <v>0</v>
      </c>
      <c r="BI614" s="227">
        <f>IF(N614="nulová",J614,0)</f>
        <v>0</v>
      </c>
      <c r="BJ614" s="117" t="s">
        <v>82</v>
      </c>
      <c r="BK614" s="227">
        <f>ROUND(I614*H614,2)</f>
        <v>0</v>
      </c>
      <c r="BL614" s="117" t="s">
        <v>139</v>
      </c>
      <c r="BM614" s="226" t="s">
        <v>419</v>
      </c>
    </row>
    <row r="615" spans="2:51" s="228" customFormat="1" ht="22.5">
      <c r="B615" s="229"/>
      <c r="D615" s="230" t="s">
        <v>141</v>
      </c>
      <c r="E615" s="231" t="s">
        <v>1</v>
      </c>
      <c r="F615" s="232" t="s">
        <v>142</v>
      </c>
      <c r="H615" s="231" t="s">
        <v>1</v>
      </c>
      <c r="L615" s="229"/>
      <c r="M615" s="233"/>
      <c r="N615" s="234"/>
      <c r="O615" s="234"/>
      <c r="P615" s="234"/>
      <c r="Q615" s="234"/>
      <c r="R615" s="234"/>
      <c r="S615" s="234"/>
      <c r="T615" s="235"/>
      <c r="AT615" s="231" t="s">
        <v>141</v>
      </c>
      <c r="AU615" s="231" t="s">
        <v>84</v>
      </c>
      <c r="AV615" s="228" t="s">
        <v>82</v>
      </c>
      <c r="AW615" s="228" t="s">
        <v>29</v>
      </c>
      <c r="AX615" s="228" t="s">
        <v>74</v>
      </c>
      <c r="AY615" s="231" t="s">
        <v>133</v>
      </c>
    </row>
    <row r="616" spans="2:51" s="228" customFormat="1" ht="11.25">
      <c r="B616" s="229"/>
      <c r="D616" s="230" t="s">
        <v>141</v>
      </c>
      <c r="E616" s="231" t="s">
        <v>1</v>
      </c>
      <c r="F616" s="232" t="s">
        <v>143</v>
      </c>
      <c r="H616" s="231" t="s">
        <v>1</v>
      </c>
      <c r="L616" s="229"/>
      <c r="M616" s="233"/>
      <c r="N616" s="234"/>
      <c r="O616" s="234"/>
      <c r="P616" s="234"/>
      <c r="Q616" s="234"/>
      <c r="R616" s="234"/>
      <c r="S616" s="234"/>
      <c r="T616" s="235"/>
      <c r="AT616" s="231" t="s">
        <v>141</v>
      </c>
      <c r="AU616" s="231" t="s">
        <v>84</v>
      </c>
      <c r="AV616" s="228" t="s">
        <v>82</v>
      </c>
      <c r="AW616" s="228" t="s">
        <v>29</v>
      </c>
      <c r="AX616" s="228" t="s">
        <v>74</v>
      </c>
      <c r="AY616" s="231" t="s">
        <v>133</v>
      </c>
    </row>
    <row r="617" spans="2:51" s="228" customFormat="1" ht="11.25">
      <c r="B617" s="229"/>
      <c r="D617" s="230" t="s">
        <v>141</v>
      </c>
      <c r="E617" s="231" t="s">
        <v>1</v>
      </c>
      <c r="F617" s="232" t="s">
        <v>344</v>
      </c>
      <c r="H617" s="231" t="s">
        <v>1</v>
      </c>
      <c r="L617" s="229"/>
      <c r="M617" s="233"/>
      <c r="N617" s="234"/>
      <c r="O617" s="234"/>
      <c r="P617" s="234"/>
      <c r="Q617" s="234"/>
      <c r="R617" s="234"/>
      <c r="S617" s="234"/>
      <c r="T617" s="235"/>
      <c r="AT617" s="231" t="s">
        <v>141</v>
      </c>
      <c r="AU617" s="231" t="s">
        <v>84</v>
      </c>
      <c r="AV617" s="228" t="s">
        <v>82</v>
      </c>
      <c r="AW617" s="228" t="s">
        <v>29</v>
      </c>
      <c r="AX617" s="228" t="s">
        <v>74</v>
      </c>
      <c r="AY617" s="231" t="s">
        <v>133</v>
      </c>
    </row>
    <row r="618" spans="2:51" s="228" customFormat="1" ht="11.25">
      <c r="B618" s="229"/>
      <c r="D618" s="230" t="s">
        <v>141</v>
      </c>
      <c r="E618" s="231" t="s">
        <v>1</v>
      </c>
      <c r="F618" s="232" t="s">
        <v>345</v>
      </c>
      <c r="H618" s="231" t="s">
        <v>1</v>
      </c>
      <c r="L618" s="229"/>
      <c r="M618" s="233"/>
      <c r="N618" s="234"/>
      <c r="O618" s="234"/>
      <c r="P618" s="234"/>
      <c r="Q618" s="234"/>
      <c r="R618" s="234"/>
      <c r="S618" s="234"/>
      <c r="T618" s="235"/>
      <c r="AT618" s="231" t="s">
        <v>141</v>
      </c>
      <c r="AU618" s="231" t="s">
        <v>84</v>
      </c>
      <c r="AV618" s="228" t="s">
        <v>82</v>
      </c>
      <c r="AW618" s="228" t="s">
        <v>29</v>
      </c>
      <c r="AX618" s="228" t="s">
        <v>74</v>
      </c>
      <c r="AY618" s="231" t="s">
        <v>133</v>
      </c>
    </row>
    <row r="619" spans="2:51" s="236" customFormat="1" ht="11.25">
      <c r="B619" s="237"/>
      <c r="D619" s="230" t="s">
        <v>141</v>
      </c>
      <c r="E619" s="238" t="s">
        <v>1</v>
      </c>
      <c r="F619" s="239" t="s">
        <v>346</v>
      </c>
      <c r="H619" s="240">
        <v>9.5</v>
      </c>
      <c r="L619" s="237"/>
      <c r="M619" s="241"/>
      <c r="N619" s="242"/>
      <c r="O619" s="242"/>
      <c r="P619" s="242"/>
      <c r="Q619" s="242"/>
      <c r="R619" s="242"/>
      <c r="S619" s="242"/>
      <c r="T619" s="243"/>
      <c r="AT619" s="238" t="s">
        <v>141</v>
      </c>
      <c r="AU619" s="238" t="s">
        <v>84</v>
      </c>
      <c r="AV619" s="236" t="s">
        <v>84</v>
      </c>
      <c r="AW619" s="236" t="s">
        <v>29</v>
      </c>
      <c r="AX619" s="236" t="s">
        <v>74</v>
      </c>
      <c r="AY619" s="238" t="s">
        <v>133</v>
      </c>
    </row>
    <row r="620" spans="2:51" s="252" customFormat="1" ht="11.25">
      <c r="B620" s="253"/>
      <c r="D620" s="230" t="s">
        <v>141</v>
      </c>
      <c r="E620" s="254" t="s">
        <v>1</v>
      </c>
      <c r="F620" s="255" t="s">
        <v>156</v>
      </c>
      <c r="H620" s="256">
        <v>9.5</v>
      </c>
      <c r="L620" s="253"/>
      <c r="M620" s="257"/>
      <c r="N620" s="258"/>
      <c r="O620" s="258"/>
      <c r="P620" s="258"/>
      <c r="Q620" s="258"/>
      <c r="R620" s="258"/>
      <c r="S620" s="258"/>
      <c r="T620" s="259"/>
      <c r="AT620" s="254" t="s">
        <v>141</v>
      </c>
      <c r="AU620" s="254" t="s">
        <v>84</v>
      </c>
      <c r="AV620" s="252" t="s">
        <v>139</v>
      </c>
      <c r="AW620" s="252" t="s">
        <v>29</v>
      </c>
      <c r="AX620" s="252" t="s">
        <v>82</v>
      </c>
      <c r="AY620" s="254" t="s">
        <v>133</v>
      </c>
    </row>
    <row r="621" spans="1:65" s="129" customFormat="1" ht="16.5" customHeight="1">
      <c r="A621" s="126"/>
      <c r="B621" s="127"/>
      <c r="C621" s="215" t="s">
        <v>420</v>
      </c>
      <c r="D621" s="215" t="s">
        <v>135</v>
      </c>
      <c r="E621" s="216" t="s">
        <v>421</v>
      </c>
      <c r="F621" s="217" t="s">
        <v>422</v>
      </c>
      <c r="G621" s="218" t="s">
        <v>390</v>
      </c>
      <c r="H621" s="219">
        <v>12</v>
      </c>
      <c r="I621" s="274"/>
      <c r="J621" s="220">
        <f>ROUND(I621*H621,2)</f>
        <v>0</v>
      </c>
      <c r="K621" s="221"/>
      <c r="L621" s="127"/>
      <c r="M621" s="222" t="s">
        <v>1</v>
      </c>
      <c r="N621" s="223" t="s">
        <v>39</v>
      </c>
      <c r="O621" s="224">
        <v>0.497</v>
      </c>
      <c r="P621" s="224">
        <f>O621*H621</f>
        <v>5.964</v>
      </c>
      <c r="Q621" s="224">
        <v>0</v>
      </c>
      <c r="R621" s="224">
        <f>Q621*H621</f>
        <v>0</v>
      </c>
      <c r="S621" s="224">
        <v>0</v>
      </c>
      <c r="T621" s="225">
        <f>S621*H621</f>
        <v>0</v>
      </c>
      <c r="U621" s="126"/>
      <c r="V621" s="126"/>
      <c r="W621" s="126"/>
      <c r="X621" s="126"/>
      <c r="Y621" s="126"/>
      <c r="Z621" s="126"/>
      <c r="AA621" s="126"/>
      <c r="AB621" s="126"/>
      <c r="AC621" s="126"/>
      <c r="AD621" s="126"/>
      <c r="AE621" s="126"/>
      <c r="AR621" s="226" t="s">
        <v>139</v>
      </c>
      <c r="AT621" s="226" t="s">
        <v>135</v>
      </c>
      <c r="AU621" s="226" t="s">
        <v>84</v>
      </c>
      <c r="AY621" s="117" t="s">
        <v>133</v>
      </c>
      <c r="BE621" s="227">
        <f>IF(N621="základní",J621,0)</f>
        <v>0</v>
      </c>
      <c r="BF621" s="227">
        <f>IF(N621="snížená",J621,0)</f>
        <v>0</v>
      </c>
      <c r="BG621" s="227">
        <f>IF(N621="zákl. přenesená",J621,0)</f>
        <v>0</v>
      </c>
      <c r="BH621" s="227">
        <f>IF(N621="sníž. přenesená",J621,0)</f>
        <v>0</v>
      </c>
      <c r="BI621" s="227">
        <f>IF(N621="nulová",J621,0)</f>
        <v>0</v>
      </c>
      <c r="BJ621" s="117" t="s">
        <v>82</v>
      </c>
      <c r="BK621" s="227">
        <f>ROUND(I621*H621,2)</f>
        <v>0</v>
      </c>
      <c r="BL621" s="117" t="s">
        <v>139</v>
      </c>
      <c r="BM621" s="226" t="s">
        <v>423</v>
      </c>
    </row>
    <row r="622" spans="2:51" s="228" customFormat="1" ht="22.5">
      <c r="B622" s="229"/>
      <c r="D622" s="230" t="s">
        <v>141</v>
      </c>
      <c r="E622" s="231" t="s">
        <v>1</v>
      </c>
      <c r="F622" s="232" t="s">
        <v>142</v>
      </c>
      <c r="H622" s="231" t="s">
        <v>1</v>
      </c>
      <c r="L622" s="229"/>
      <c r="M622" s="233"/>
      <c r="N622" s="234"/>
      <c r="O622" s="234"/>
      <c r="P622" s="234"/>
      <c r="Q622" s="234"/>
      <c r="R622" s="234"/>
      <c r="S622" s="234"/>
      <c r="T622" s="235"/>
      <c r="AT622" s="231" t="s">
        <v>141</v>
      </c>
      <c r="AU622" s="231" t="s">
        <v>84</v>
      </c>
      <c r="AV622" s="228" t="s">
        <v>82</v>
      </c>
      <c r="AW622" s="228" t="s">
        <v>29</v>
      </c>
      <c r="AX622" s="228" t="s">
        <v>74</v>
      </c>
      <c r="AY622" s="231" t="s">
        <v>133</v>
      </c>
    </row>
    <row r="623" spans="2:51" s="228" customFormat="1" ht="11.25">
      <c r="B623" s="229"/>
      <c r="D623" s="230" t="s">
        <v>141</v>
      </c>
      <c r="E623" s="231" t="s">
        <v>1</v>
      </c>
      <c r="F623" s="232" t="s">
        <v>150</v>
      </c>
      <c r="H623" s="231" t="s">
        <v>1</v>
      </c>
      <c r="L623" s="229"/>
      <c r="M623" s="233"/>
      <c r="N623" s="234"/>
      <c r="O623" s="234"/>
      <c r="P623" s="234"/>
      <c r="Q623" s="234"/>
      <c r="R623" s="234"/>
      <c r="S623" s="234"/>
      <c r="T623" s="235"/>
      <c r="AT623" s="231" t="s">
        <v>141</v>
      </c>
      <c r="AU623" s="231" t="s">
        <v>84</v>
      </c>
      <c r="AV623" s="228" t="s">
        <v>82</v>
      </c>
      <c r="AW623" s="228" t="s">
        <v>29</v>
      </c>
      <c r="AX623" s="228" t="s">
        <v>74</v>
      </c>
      <c r="AY623" s="231" t="s">
        <v>133</v>
      </c>
    </row>
    <row r="624" spans="2:51" s="228" customFormat="1" ht="11.25">
      <c r="B624" s="229"/>
      <c r="D624" s="230" t="s">
        <v>141</v>
      </c>
      <c r="E624" s="231" t="s">
        <v>1</v>
      </c>
      <c r="F624" s="232" t="s">
        <v>405</v>
      </c>
      <c r="H624" s="231" t="s">
        <v>1</v>
      </c>
      <c r="L624" s="229"/>
      <c r="M624" s="233"/>
      <c r="N624" s="234"/>
      <c r="O624" s="234"/>
      <c r="P624" s="234"/>
      <c r="Q624" s="234"/>
      <c r="R624" s="234"/>
      <c r="S624" s="234"/>
      <c r="T624" s="235"/>
      <c r="AT624" s="231" t="s">
        <v>141</v>
      </c>
      <c r="AU624" s="231" t="s">
        <v>84</v>
      </c>
      <c r="AV624" s="228" t="s">
        <v>82</v>
      </c>
      <c r="AW624" s="228" t="s">
        <v>29</v>
      </c>
      <c r="AX624" s="228" t="s">
        <v>74</v>
      </c>
      <c r="AY624" s="231" t="s">
        <v>133</v>
      </c>
    </row>
    <row r="625" spans="2:51" s="228" customFormat="1" ht="11.25">
      <c r="B625" s="229"/>
      <c r="D625" s="230" t="s">
        <v>141</v>
      </c>
      <c r="E625" s="231" t="s">
        <v>1</v>
      </c>
      <c r="F625" s="232" t="s">
        <v>424</v>
      </c>
      <c r="H625" s="231" t="s">
        <v>1</v>
      </c>
      <c r="L625" s="229"/>
      <c r="M625" s="233"/>
      <c r="N625" s="234"/>
      <c r="O625" s="234"/>
      <c r="P625" s="234"/>
      <c r="Q625" s="234"/>
      <c r="R625" s="234"/>
      <c r="S625" s="234"/>
      <c r="T625" s="235"/>
      <c r="AT625" s="231" t="s">
        <v>141</v>
      </c>
      <c r="AU625" s="231" t="s">
        <v>84</v>
      </c>
      <c r="AV625" s="228" t="s">
        <v>82</v>
      </c>
      <c r="AW625" s="228" t="s">
        <v>29</v>
      </c>
      <c r="AX625" s="228" t="s">
        <v>74</v>
      </c>
      <c r="AY625" s="231" t="s">
        <v>133</v>
      </c>
    </row>
    <row r="626" spans="2:51" s="236" customFormat="1" ht="11.25">
      <c r="B626" s="237"/>
      <c r="D626" s="230" t="s">
        <v>141</v>
      </c>
      <c r="E626" s="238" t="s">
        <v>1</v>
      </c>
      <c r="F626" s="239" t="s">
        <v>84</v>
      </c>
      <c r="H626" s="240">
        <v>2</v>
      </c>
      <c r="L626" s="237"/>
      <c r="M626" s="241"/>
      <c r="N626" s="242"/>
      <c r="O626" s="242"/>
      <c r="P626" s="242"/>
      <c r="Q626" s="242"/>
      <c r="R626" s="242"/>
      <c r="S626" s="242"/>
      <c r="T626" s="243"/>
      <c r="AT626" s="238" t="s">
        <v>141</v>
      </c>
      <c r="AU626" s="238" t="s">
        <v>84</v>
      </c>
      <c r="AV626" s="236" t="s">
        <v>84</v>
      </c>
      <c r="AW626" s="236" t="s">
        <v>29</v>
      </c>
      <c r="AX626" s="236" t="s">
        <v>74</v>
      </c>
      <c r="AY626" s="238" t="s">
        <v>133</v>
      </c>
    </row>
    <row r="627" spans="2:51" s="228" customFormat="1" ht="11.25">
      <c r="B627" s="229"/>
      <c r="D627" s="230" t="s">
        <v>141</v>
      </c>
      <c r="E627" s="231" t="s">
        <v>1</v>
      </c>
      <c r="F627" s="232" t="s">
        <v>425</v>
      </c>
      <c r="H627" s="231" t="s">
        <v>1</v>
      </c>
      <c r="L627" s="229"/>
      <c r="M627" s="233"/>
      <c r="N627" s="234"/>
      <c r="O627" s="234"/>
      <c r="P627" s="234"/>
      <c r="Q627" s="234"/>
      <c r="R627" s="234"/>
      <c r="S627" s="234"/>
      <c r="T627" s="235"/>
      <c r="AT627" s="231" t="s">
        <v>141</v>
      </c>
      <c r="AU627" s="231" t="s">
        <v>84</v>
      </c>
      <c r="AV627" s="228" t="s">
        <v>82</v>
      </c>
      <c r="AW627" s="228" t="s">
        <v>29</v>
      </c>
      <c r="AX627" s="228" t="s">
        <v>74</v>
      </c>
      <c r="AY627" s="231" t="s">
        <v>133</v>
      </c>
    </row>
    <row r="628" spans="2:51" s="236" customFormat="1" ht="11.25">
      <c r="B628" s="237"/>
      <c r="D628" s="230" t="s">
        <v>141</v>
      </c>
      <c r="E628" s="238" t="s">
        <v>1</v>
      </c>
      <c r="F628" s="239" t="s">
        <v>84</v>
      </c>
      <c r="H628" s="240">
        <v>2</v>
      </c>
      <c r="L628" s="237"/>
      <c r="M628" s="241"/>
      <c r="N628" s="242"/>
      <c r="O628" s="242"/>
      <c r="P628" s="242"/>
      <c r="Q628" s="242"/>
      <c r="R628" s="242"/>
      <c r="S628" s="242"/>
      <c r="T628" s="243"/>
      <c r="AT628" s="238" t="s">
        <v>141</v>
      </c>
      <c r="AU628" s="238" t="s">
        <v>84</v>
      </c>
      <c r="AV628" s="236" t="s">
        <v>84</v>
      </c>
      <c r="AW628" s="236" t="s">
        <v>29</v>
      </c>
      <c r="AX628" s="236" t="s">
        <v>74</v>
      </c>
      <c r="AY628" s="238" t="s">
        <v>133</v>
      </c>
    </row>
    <row r="629" spans="2:51" s="228" customFormat="1" ht="11.25">
      <c r="B629" s="229"/>
      <c r="D629" s="230" t="s">
        <v>141</v>
      </c>
      <c r="E629" s="231" t="s">
        <v>1</v>
      </c>
      <c r="F629" s="232" t="s">
        <v>426</v>
      </c>
      <c r="H629" s="231" t="s">
        <v>1</v>
      </c>
      <c r="L629" s="229"/>
      <c r="M629" s="233"/>
      <c r="N629" s="234"/>
      <c r="O629" s="234"/>
      <c r="P629" s="234"/>
      <c r="Q629" s="234"/>
      <c r="R629" s="234"/>
      <c r="S629" s="234"/>
      <c r="T629" s="235"/>
      <c r="AT629" s="231" t="s">
        <v>141</v>
      </c>
      <c r="AU629" s="231" t="s">
        <v>84</v>
      </c>
      <c r="AV629" s="228" t="s">
        <v>82</v>
      </c>
      <c r="AW629" s="228" t="s">
        <v>29</v>
      </c>
      <c r="AX629" s="228" t="s">
        <v>74</v>
      </c>
      <c r="AY629" s="231" t="s">
        <v>133</v>
      </c>
    </row>
    <row r="630" spans="2:51" s="236" customFormat="1" ht="11.25">
      <c r="B630" s="237"/>
      <c r="D630" s="230" t="s">
        <v>141</v>
      </c>
      <c r="E630" s="238" t="s">
        <v>1</v>
      </c>
      <c r="F630" s="239" t="s">
        <v>186</v>
      </c>
      <c r="H630" s="240">
        <v>8</v>
      </c>
      <c r="L630" s="237"/>
      <c r="M630" s="241"/>
      <c r="N630" s="242"/>
      <c r="O630" s="242"/>
      <c r="P630" s="242"/>
      <c r="Q630" s="242"/>
      <c r="R630" s="242"/>
      <c r="S630" s="242"/>
      <c r="T630" s="243"/>
      <c r="AT630" s="238" t="s">
        <v>141</v>
      </c>
      <c r="AU630" s="238" t="s">
        <v>84</v>
      </c>
      <c r="AV630" s="236" t="s">
        <v>84</v>
      </c>
      <c r="AW630" s="236" t="s">
        <v>29</v>
      </c>
      <c r="AX630" s="236" t="s">
        <v>74</v>
      </c>
      <c r="AY630" s="238" t="s">
        <v>133</v>
      </c>
    </row>
    <row r="631" spans="2:51" s="252" customFormat="1" ht="11.25">
      <c r="B631" s="253"/>
      <c r="D631" s="230" t="s">
        <v>141</v>
      </c>
      <c r="E631" s="254" t="s">
        <v>1</v>
      </c>
      <c r="F631" s="255" t="s">
        <v>156</v>
      </c>
      <c r="H631" s="256">
        <v>12</v>
      </c>
      <c r="L631" s="253"/>
      <c r="M631" s="257"/>
      <c r="N631" s="258"/>
      <c r="O631" s="258"/>
      <c r="P631" s="258"/>
      <c r="Q631" s="258"/>
      <c r="R631" s="258"/>
      <c r="S631" s="258"/>
      <c r="T631" s="259"/>
      <c r="AT631" s="254" t="s">
        <v>141</v>
      </c>
      <c r="AU631" s="254" t="s">
        <v>84</v>
      </c>
      <c r="AV631" s="252" t="s">
        <v>139</v>
      </c>
      <c r="AW631" s="252" t="s">
        <v>29</v>
      </c>
      <c r="AX631" s="252" t="s">
        <v>82</v>
      </c>
      <c r="AY631" s="254" t="s">
        <v>133</v>
      </c>
    </row>
    <row r="632" spans="1:65" s="129" customFormat="1" ht="16.5" customHeight="1">
      <c r="A632" s="126"/>
      <c r="B632" s="127"/>
      <c r="C632" s="260" t="s">
        <v>427</v>
      </c>
      <c r="D632" s="260" t="s">
        <v>287</v>
      </c>
      <c r="E632" s="261" t="s">
        <v>428</v>
      </c>
      <c r="F632" s="262" t="s">
        <v>429</v>
      </c>
      <c r="G632" s="263" t="s">
        <v>390</v>
      </c>
      <c r="H632" s="264">
        <v>8</v>
      </c>
      <c r="I632" s="275"/>
      <c r="J632" s="265">
        <f>ROUND(I632*H632,2)</f>
        <v>0</v>
      </c>
      <c r="K632" s="266"/>
      <c r="L632" s="267"/>
      <c r="M632" s="268" t="s">
        <v>1</v>
      </c>
      <c r="N632" s="269" t="s">
        <v>39</v>
      </c>
      <c r="O632" s="224">
        <v>0</v>
      </c>
      <c r="P632" s="224">
        <f>O632*H632</f>
        <v>0</v>
      </c>
      <c r="Q632" s="224">
        <v>8E-05</v>
      </c>
      <c r="R632" s="224">
        <f>Q632*H632</f>
        <v>0.00064</v>
      </c>
      <c r="S632" s="224">
        <v>0</v>
      </c>
      <c r="T632" s="225">
        <f>S632*H632</f>
        <v>0</v>
      </c>
      <c r="U632" s="126"/>
      <c r="V632" s="126"/>
      <c r="W632" s="126"/>
      <c r="X632" s="126"/>
      <c r="Y632" s="126"/>
      <c r="Z632" s="126"/>
      <c r="AA632" s="126"/>
      <c r="AB632" s="126"/>
      <c r="AC632" s="126"/>
      <c r="AD632" s="126"/>
      <c r="AE632" s="126"/>
      <c r="AR632" s="226" t="s">
        <v>186</v>
      </c>
      <c r="AT632" s="226" t="s">
        <v>287</v>
      </c>
      <c r="AU632" s="226" t="s">
        <v>84</v>
      </c>
      <c r="AY632" s="117" t="s">
        <v>133</v>
      </c>
      <c r="BE632" s="227">
        <f>IF(N632="základní",J632,0)</f>
        <v>0</v>
      </c>
      <c r="BF632" s="227">
        <f>IF(N632="snížená",J632,0)</f>
        <v>0</v>
      </c>
      <c r="BG632" s="227">
        <f>IF(N632="zákl. přenesená",J632,0)</f>
        <v>0</v>
      </c>
      <c r="BH632" s="227">
        <f>IF(N632="sníž. přenesená",J632,0)</f>
        <v>0</v>
      </c>
      <c r="BI632" s="227">
        <f>IF(N632="nulová",J632,0)</f>
        <v>0</v>
      </c>
      <c r="BJ632" s="117" t="s">
        <v>82</v>
      </c>
      <c r="BK632" s="227">
        <f>ROUND(I632*H632,2)</f>
        <v>0</v>
      </c>
      <c r="BL632" s="117" t="s">
        <v>139</v>
      </c>
      <c r="BM632" s="226" t="s">
        <v>430</v>
      </c>
    </row>
    <row r="633" spans="2:51" s="228" customFormat="1" ht="22.5">
      <c r="B633" s="229"/>
      <c r="D633" s="230" t="s">
        <v>141</v>
      </c>
      <c r="E633" s="231" t="s">
        <v>1</v>
      </c>
      <c r="F633" s="232" t="s">
        <v>142</v>
      </c>
      <c r="H633" s="231" t="s">
        <v>1</v>
      </c>
      <c r="L633" s="229"/>
      <c r="M633" s="233"/>
      <c r="N633" s="234"/>
      <c r="O633" s="234"/>
      <c r="P633" s="234"/>
      <c r="Q633" s="234"/>
      <c r="R633" s="234"/>
      <c r="S633" s="234"/>
      <c r="T633" s="235"/>
      <c r="AT633" s="231" t="s">
        <v>141</v>
      </c>
      <c r="AU633" s="231" t="s">
        <v>84</v>
      </c>
      <c r="AV633" s="228" t="s">
        <v>82</v>
      </c>
      <c r="AW633" s="228" t="s">
        <v>29</v>
      </c>
      <c r="AX633" s="228" t="s">
        <v>74</v>
      </c>
      <c r="AY633" s="231" t="s">
        <v>133</v>
      </c>
    </row>
    <row r="634" spans="2:51" s="228" customFormat="1" ht="11.25">
      <c r="B634" s="229"/>
      <c r="D634" s="230" t="s">
        <v>141</v>
      </c>
      <c r="E634" s="231" t="s">
        <v>1</v>
      </c>
      <c r="F634" s="232" t="s">
        <v>150</v>
      </c>
      <c r="H634" s="231" t="s">
        <v>1</v>
      </c>
      <c r="L634" s="229"/>
      <c r="M634" s="233"/>
      <c r="N634" s="234"/>
      <c r="O634" s="234"/>
      <c r="P634" s="234"/>
      <c r="Q634" s="234"/>
      <c r="R634" s="234"/>
      <c r="S634" s="234"/>
      <c r="T634" s="235"/>
      <c r="AT634" s="231" t="s">
        <v>141</v>
      </c>
      <c r="AU634" s="231" t="s">
        <v>84</v>
      </c>
      <c r="AV634" s="228" t="s">
        <v>82</v>
      </c>
      <c r="AW634" s="228" t="s">
        <v>29</v>
      </c>
      <c r="AX634" s="228" t="s">
        <v>74</v>
      </c>
      <c r="AY634" s="231" t="s">
        <v>133</v>
      </c>
    </row>
    <row r="635" spans="2:51" s="228" customFormat="1" ht="11.25">
      <c r="B635" s="229"/>
      <c r="D635" s="230" t="s">
        <v>141</v>
      </c>
      <c r="E635" s="231" t="s">
        <v>1</v>
      </c>
      <c r="F635" s="232" t="s">
        <v>405</v>
      </c>
      <c r="H635" s="231" t="s">
        <v>1</v>
      </c>
      <c r="L635" s="229"/>
      <c r="M635" s="233"/>
      <c r="N635" s="234"/>
      <c r="O635" s="234"/>
      <c r="P635" s="234"/>
      <c r="Q635" s="234"/>
      <c r="R635" s="234"/>
      <c r="S635" s="234"/>
      <c r="T635" s="235"/>
      <c r="AT635" s="231" t="s">
        <v>141</v>
      </c>
      <c r="AU635" s="231" t="s">
        <v>84</v>
      </c>
      <c r="AV635" s="228" t="s">
        <v>82</v>
      </c>
      <c r="AW635" s="228" t="s">
        <v>29</v>
      </c>
      <c r="AX635" s="228" t="s">
        <v>74</v>
      </c>
      <c r="AY635" s="231" t="s">
        <v>133</v>
      </c>
    </row>
    <row r="636" spans="2:51" s="228" customFormat="1" ht="11.25">
      <c r="B636" s="229"/>
      <c r="D636" s="230" t="s">
        <v>141</v>
      </c>
      <c r="E636" s="231" t="s">
        <v>1</v>
      </c>
      <c r="F636" s="232" t="s">
        <v>426</v>
      </c>
      <c r="H636" s="231" t="s">
        <v>1</v>
      </c>
      <c r="L636" s="229"/>
      <c r="M636" s="233"/>
      <c r="N636" s="234"/>
      <c r="O636" s="234"/>
      <c r="P636" s="234"/>
      <c r="Q636" s="234"/>
      <c r="R636" s="234"/>
      <c r="S636" s="234"/>
      <c r="T636" s="235"/>
      <c r="AT636" s="231" t="s">
        <v>141</v>
      </c>
      <c r="AU636" s="231" t="s">
        <v>84</v>
      </c>
      <c r="AV636" s="228" t="s">
        <v>82</v>
      </c>
      <c r="AW636" s="228" t="s">
        <v>29</v>
      </c>
      <c r="AX636" s="228" t="s">
        <v>74</v>
      </c>
      <c r="AY636" s="231" t="s">
        <v>133</v>
      </c>
    </row>
    <row r="637" spans="2:51" s="236" customFormat="1" ht="11.25">
      <c r="B637" s="237"/>
      <c r="D637" s="230" t="s">
        <v>141</v>
      </c>
      <c r="E637" s="238" t="s">
        <v>1</v>
      </c>
      <c r="F637" s="239" t="s">
        <v>186</v>
      </c>
      <c r="H637" s="240">
        <v>8</v>
      </c>
      <c r="L637" s="237"/>
      <c r="M637" s="241"/>
      <c r="N637" s="242"/>
      <c r="O637" s="242"/>
      <c r="P637" s="242"/>
      <c r="Q637" s="242"/>
      <c r="R637" s="242"/>
      <c r="S637" s="242"/>
      <c r="T637" s="243"/>
      <c r="AT637" s="238" t="s">
        <v>141</v>
      </c>
      <c r="AU637" s="238" t="s">
        <v>84</v>
      </c>
      <c r="AV637" s="236" t="s">
        <v>84</v>
      </c>
      <c r="AW637" s="236" t="s">
        <v>29</v>
      </c>
      <c r="AX637" s="236" t="s">
        <v>74</v>
      </c>
      <c r="AY637" s="238" t="s">
        <v>133</v>
      </c>
    </row>
    <row r="638" spans="2:51" s="252" customFormat="1" ht="11.25">
      <c r="B638" s="253"/>
      <c r="D638" s="230" t="s">
        <v>141</v>
      </c>
      <c r="E638" s="254" t="s">
        <v>1</v>
      </c>
      <c r="F638" s="255" t="s">
        <v>156</v>
      </c>
      <c r="H638" s="256">
        <v>8</v>
      </c>
      <c r="L638" s="253"/>
      <c r="M638" s="257"/>
      <c r="N638" s="258"/>
      <c r="O638" s="258"/>
      <c r="P638" s="258"/>
      <c r="Q638" s="258"/>
      <c r="R638" s="258"/>
      <c r="S638" s="258"/>
      <c r="T638" s="259"/>
      <c r="AT638" s="254" t="s">
        <v>141</v>
      </c>
      <c r="AU638" s="254" t="s">
        <v>84</v>
      </c>
      <c r="AV638" s="252" t="s">
        <v>139</v>
      </c>
      <c r="AW638" s="252" t="s">
        <v>29</v>
      </c>
      <c r="AX638" s="252" t="s">
        <v>82</v>
      </c>
      <c r="AY638" s="254" t="s">
        <v>133</v>
      </c>
    </row>
    <row r="639" spans="1:65" s="129" customFormat="1" ht="16.5" customHeight="1">
      <c r="A639" s="126"/>
      <c r="B639" s="127"/>
      <c r="C639" s="260" t="s">
        <v>431</v>
      </c>
      <c r="D639" s="260" t="s">
        <v>287</v>
      </c>
      <c r="E639" s="261" t="s">
        <v>432</v>
      </c>
      <c r="F639" s="262" t="s">
        <v>433</v>
      </c>
      <c r="G639" s="263" t="s">
        <v>390</v>
      </c>
      <c r="H639" s="264">
        <v>2</v>
      </c>
      <c r="I639" s="275"/>
      <c r="J639" s="265">
        <f>ROUND(I639*H639,2)</f>
        <v>0</v>
      </c>
      <c r="K639" s="266"/>
      <c r="L639" s="267"/>
      <c r="M639" s="268" t="s">
        <v>1</v>
      </c>
      <c r="N639" s="269" t="s">
        <v>39</v>
      </c>
      <c r="O639" s="224">
        <v>0</v>
      </c>
      <c r="P639" s="224">
        <f>O639*H639</f>
        <v>0</v>
      </c>
      <c r="Q639" s="224">
        <v>5E-05</v>
      </c>
      <c r="R639" s="224">
        <f>Q639*H639</f>
        <v>0.0001</v>
      </c>
      <c r="S639" s="224">
        <v>0</v>
      </c>
      <c r="T639" s="225">
        <f>S639*H639</f>
        <v>0</v>
      </c>
      <c r="U639" s="126"/>
      <c r="V639" s="126"/>
      <c r="W639" s="126"/>
      <c r="X639" s="126"/>
      <c r="Y639" s="126"/>
      <c r="Z639" s="126"/>
      <c r="AA639" s="126"/>
      <c r="AB639" s="126"/>
      <c r="AC639" s="126"/>
      <c r="AD639" s="126"/>
      <c r="AE639" s="126"/>
      <c r="AR639" s="226" t="s">
        <v>186</v>
      </c>
      <c r="AT639" s="226" t="s">
        <v>287</v>
      </c>
      <c r="AU639" s="226" t="s">
        <v>84</v>
      </c>
      <c r="AY639" s="117" t="s">
        <v>133</v>
      </c>
      <c r="BE639" s="227">
        <f>IF(N639="základní",J639,0)</f>
        <v>0</v>
      </c>
      <c r="BF639" s="227">
        <f>IF(N639="snížená",J639,0)</f>
        <v>0</v>
      </c>
      <c r="BG639" s="227">
        <f>IF(N639="zákl. přenesená",J639,0)</f>
        <v>0</v>
      </c>
      <c r="BH639" s="227">
        <f>IF(N639="sníž. přenesená",J639,0)</f>
        <v>0</v>
      </c>
      <c r="BI639" s="227">
        <f>IF(N639="nulová",J639,0)</f>
        <v>0</v>
      </c>
      <c r="BJ639" s="117" t="s">
        <v>82</v>
      </c>
      <c r="BK639" s="227">
        <f>ROUND(I639*H639,2)</f>
        <v>0</v>
      </c>
      <c r="BL639" s="117" t="s">
        <v>139</v>
      </c>
      <c r="BM639" s="226" t="s">
        <v>434</v>
      </c>
    </row>
    <row r="640" spans="2:51" s="228" customFormat="1" ht="22.5">
      <c r="B640" s="229"/>
      <c r="D640" s="230" t="s">
        <v>141</v>
      </c>
      <c r="E640" s="231" t="s">
        <v>1</v>
      </c>
      <c r="F640" s="232" t="s">
        <v>142</v>
      </c>
      <c r="H640" s="231" t="s">
        <v>1</v>
      </c>
      <c r="L640" s="229"/>
      <c r="M640" s="233"/>
      <c r="N640" s="234"/>
      <c r="O640" s="234"/>
      <c r="P640" s="234"/>
      <c r="Q640" s="234"/>
      <c r="R640" s="234"/>
      <c r="S640" s="234"/>
      <c r="T640" s="235"/>
      <c r="AT640" s="231" t="s">
        <v>141</v>
      </c>
      <c r="AU640" s="231" t="s">
        <v>84</v>
      </c>
      <c r="AV640" s="228" t="s">
        <v>82</v>
      </c>
      <c r="AW640" s="228" t="s">
        <v>29</v>
      </c>
      <c r="AX640" s="228" t="s">
        <v>74</v>
      </c>
      <c r="AY640" s="231" t="s">
        <v>133</v>
      </c>
    </row>
    <row r="641" spans="2:51" s="228" customFormat="1" ht="11.25">
      <c r="B641" s="229"/>
      <c r="D641" s="230" t="s">
        <v>141</v>
      </c>
      <c r="E641" s="231" t="s">
        <v>1</v>
      </c>
      <c r="F641" s="232" t="s">
        <v>150</v>
      </c>
      <c r="H641" s="231" t="s">
        <v>1</v>
      </c>
      <c r="L641" s="229"/>
      <c r="M641" s="233"/>
      <c r="N641" s="234"/>
      <c r="O641" s="234"/>
      <c r="P641" s="234"/>
      <c r="Q641" s="234"/>
      <c r="R641" s="234"/>
      <c r="S641" s="234"/>
      <c r="T641" s="235"/>
      <c r="AT641" s="231" t="s">
        <v>141</v>
      </c>
      <c r="AU641" s="231" t="s">
        <v>84</v>
      </c>
      <c r="AV641" s="228" t="s">
        <v>82</v>
      </c>
      <c r="AW641" s="228" t="s">
        <v>29</v>
      </c>
      <c r="AX641" s="228" t="s">
        <v>74</v>
      </c>
      <c r="AY641" s="231" t="s">
        <v>133</v>
      </c>
    </row>
    <row r="642" spans="2:51" s="228" customFormat="1" ht="11.25">
      <c r="B642" s="229"/>
      <c r="D642" s="230" t="s">
        <v>141</v>
      </c>
      <c r="E642" s="231" t="s">
        <v>1</v>
      </c>
      <c r="F642" s="232" t="s">
        <v>405</v>
      </c>
      <c r="H642" s="231" t="s">
        <v>1</v>
      </c>
      <c r="L642" s="229"/>
      <c r="M642" s="233"/>
      <c r="N642" s="234"/>
      <c r="O642" s="234"/>
      <c r="P642" s="234"/>
      <c r="Q642" s="234"/>
      <c r="R642" s="234"/>
      <c r="S642" s="234"/>
      <c r="T642" s="235"/>
      <c r="AT642" s="231" t="s">
        <v>141</v>
      </c>
      <c r="AU642" s="231" t="s">
        <v>84</v>
      </c>
      <c r="AV642" s="228" t="s">
        <v>82</v>
      </c>
      <c r="AW642" s="228" t="s">
        <v>29</v>
      </c>
      <c r="AX642" s="228" t="s">
        <v>74</v>
      </c>
      <c r="AY642" s="231" t="s">
        <v>133</v>
      </c>
    </row>
    <row r="643" spans="2:51" s="228" customFormat="1" ht="11.25">
      <c r="B643" s="229"/>
      <c r="D643" s="230" t="s">
        <v>141</v>
      </c>
      <c r="E643" s="231" t="s">
        <v>1</v>
      </c>
      <c r="F643" s="232" t="s">
        <v>424</v>
      </c>
      <c r="H643" s="231" t="s">
        <v>1</v>
      </c>
      <c r="L643" s="229"/>
      <c r="M643" s="233"/>
      <c r="N643" s="234"/>
      <c r="O643" s="234"/>
      <c r="P643" s="234"/>
      <c r="Q643" s="234"/>
      <c r="R643" s="234"/>
      <c r="S643" s="234"/>
      <c r="T643" s="235"/>
      <c r="AT643" s="231" t="s">
        <v>141</v>
      </c>
      <c r="AU643" s="231" t="s">
        <v>84</v>
      </c>
      <c r="AV643" s="228" t="s">
        <v>82</v>
      </c>
      <c r="AW643" s="228" t="s">
        <v>29</v>
      </c>
      <c r="AX643" s="228" t="s">
        <v>74</v>
      </c>
      <c r="AY643" s="231" t="s">
        <v>133</v>
      </c>
    </row>
    <row r="644" spans="2:51" s="236" customFormat="1" ht="11.25">
      <c r="B644" s="237"/>
      <c r="D644" s="230" t="s">
        <v>141</v>
      </c>
      <c r="E644" s="238" t="s">
        <v>1</v>
      </c>
      <c r="F644" s="239" t="s">
        <v>84</v>
      </c>
      <c r="H644" s="240">
        <v>2</v>
      </c>
      <c r="L644" s="237"/>
      <c r="M644" s="241"/>
      <c r="N644" s="242"/>
      <c r="O644" s="242"/>
      <c r="P644" s="242"/>
      <c r="Q644" s="242"/>
      <c r="R644" s="242"/>
      <c r="S644" s="242"/>
      <c r="T644" s="243"/>
      <c r="AT644" s="238" t="s">
        <v>141</v>
      </c>
      <c r="AU644" s="238" t="s">
        <v>84</v>
      </c>
      <c r="AV644" s="236" t="s">
        <v>84</v>
      </c>
      <c r="AW644" s="236" t="s">
        <v>29</v>
      </c>
      <c r="AX644" s="236" t="s">
        <v>74</v>
      </c>
      <c r="AY644" s="238" t="s">
        <v>133</v>
      </c>
    </row>
    <row r="645" spans="2:51" s="252" customFormat="1" ht="11.25">
      <c r="B645" s="253"/>
      <c r="D645" s="230" t="s">
        <v>141</v>
      </c>
      <c r="E645" s="254" t="s">
        <v>1</v>
      </c>
      <c r="F645" s="255" t="s">
        <v>156</v>
      </c>
      <c r="H645" s="256">
        <v>2</v>
      </c>
      <c r="L645" s="253"/>
      <c r="M645" s="257"/>
      <c r="N645" s="258"/>
      <c r="O645" s="258"/>
      <c r="P645" s="258"/>
      <c r="Q645" s="258"/>
      <c r="R645" s="258"/>
      <c r="S645" s="258"/>
      <c r="T645" s="259"/>
      <c r="AT645" s="254" t="s">
        <v>141</v>
      </c>
      <c r="AU645" s="254" t="s">
        <v>84</v>
      </c>
      <c r="AV645" s="252" t="s">
        <v>139</v>
      </c>
      <c r="AW645" s="252" t="s">
        <v>29</v>
      </c>
      <c r="AX645" s="252" t="s">
        <v>82</v>
      </c>
      <c r="AY645" s="254" t="s">
        <v>133</v>
      </c>
    </row>
    <row r="646" spans="1:65" s="129" customFormat="1" ht="16.5" customHeight="1">
      <c r="A646" s="126"/>
      <c r="B646" s="127"/>
      <c r="C646" s="260" t="s">
        <v>435</v>
      </c>
      <c r="D646" s="260" t="s">
        <v>287</v>
      </c>
      <c r="E646" s="261" t="s">
        <v>436</v>
      </c>
      <c r="F646" s="262" t="s">
        <v>437</v>
      </c>
      <c r="G646" s="263" t="s">
        <v>390</v>
      </c>
      <c r="H646" s="264">
        <v>2</v>
      </c>
      <c r="I646" s="275"/>
      <c r="J646" s="265">
        <f>ROUND(I646*H646,2)</f>
        <v>0</v>
      </c>
      <c r="K646" s="266"/>
      <c r="L646" s="267"/>
      <c r="M646" s="268" t="s">
        <v>1</v>
      </c>
      <c r="N646" s="269" t="s">
        <v>39</v>
      </c>
      <c r="O646" s="224">
        <v>0</v>
      </c>
      <c r="P646" s="224">
        <f>O646*H646</f>
        <v>0</v>
      </c>
      <c r="Q646" s="224">
        <v>9E-05</v>
      </c>
      <c r="R646" s="224">
        <f>Q646*H646</f>
        <v>0.00018</v>
      </c>
      <c r="S646" s="224">
        <v>0</v>
      </c>
      <c r="T646" s="225">
        <f>S646*H646</f>
        <v>0</v>
      </c>
      <c r="U646" s="126"/>
      <c r="V646" s="126"/>
      <c r="W646" s="126"/>
      <c r="X646" s="126"/>
      <c r="Y646" s="126"/>
      <c r="Z646" s="126"/>
      <c r="AA646" s="126"/>
      <c r="AB646" s="126"/>
      <c r="AC646" s="126"/>
      <c r="AD646" s="126"/>
      <c r="AE646" s="126"/>
      <c r="AR646" s="226" t="s">
        <v>186</v>
      </c>
      <c r="AT646" s="226" t="s">
        <v>287</v>
      </c>
      <c r="AU646" s="226" t="s">
        <v>84</v>
      </c>
      <c r="AY646" s="117" t="s">
        <v>133</v>
      </c>
      <c r="BE646" s="227">
        <f>IF(N646="základní",J646,0)</f>
        <v>0</v>
      </c>
      <c r="BF646" s="227">
        <f>IF(N646="snížená",J646,0)</f>
        <v>0</v>
      </c>
      <c r="BG646" s="227">
        <f>IF(N646="zákl. přenesená",J646,0)</f>
        <v>0</v>
      </c>
      <c r="BH646" s="227">
        <f>IF(N646="sníž. přenesená",J646,0)</f>
        <v>0</v>
      </c>
      <c r="BI646" s="227">
        <f>IF(N646="nulová",J646,0)</f>
        <v>0</v>
      </c>
      <c r="BJ646" s="117" t="s">
        <v>82</v>
      </c>
      <c r="BK646" s="227">
        <f>ROUND(I646*H646,2)</f>
        <v>0</v>
      </c>
      <c r="BL646" s="117" t="s">
        <v>139</v>
      </c>
      <c r="BM646" s="226" t="s">
        <v>438</v>
      </c>
    </row>
    <row r="647" spans="2:51" s="228" customFormat="1" ht="22.5">
      <c r="B647" s="229"/>
      <c r="D647" s="230" t="s">
        <v>141</v>
      </c>
      <c r="E647" s="231" t="s">
        <v>1</v>
      </c>
      <c r="F647" s="232" t="s">
        <v>142</v>
      </c>
      <c r="H647" s="231" t="s">
        <v>1</v>
      </c>
      <c r="L647" s="229"/>
      <c r="M647" s="233"/>
      <c r="N647" s="234"/>
      <c r="O647" s="234"/>
      <c r="P647" s="234"/>
      <c r="Q647" s="234"/>
      <c r="R647" s="234"/>
      <c r="S647" s="234"/>
      <c r="T647" s="235"/>
      <c r="AT647" s="231" t="s">
        <v>141</v>
      </c>
      <c r="AU647" s="231" t="s">
        <v>84</v>
      </c>
      <c r="AV647" s="228" t="s">
        <v>82</v>
      </c>
      <c r="AW647" s="228" t="s">
        <v>29</v>
      </c>
      <c r="AX647" s="228" t="s">
        <v>74</v>
      </c>
      <c r="AY647" s="231" t="s">
        <v>133</v>
      </c>
    </row>
    <row r="648" spans="2:51" s="228" customFormat="1" ht="11.25">
      <c r="B648" s="229"/>
      <c r="D648" s="230" t="s">
        <v>141</v>
      </c>
      <c r="E648" s="231" t="s">
        <v>1</v>
      </c>
      <c r="F648" s="232" t="s">
        <v>150</v>
      </c>
      <c r="H648" s="231" t="s">
        <v>1</v>
      </c>
      <c r="L648" s="229"/>
      <c r="M648" s="233"/>
      <c r="N648" s="234"/>
      <c r="O648" s="234"/>
      <c r="P648" s="234"/>
      <c r="Q648" s="234"/>
      <c r="R648" s="234"/>
      <c r="S648" s="234"/>
      <c r="T648" s="235"/>
      <c r="AT648" s="231" t="s">
        <v>141</v>
      </c>
      <c r="AU648" s="231" t="s">
        <v>84</v>
      </c>
      <c r="AV648" s="228" t="s">
        <v>82</v>
      </c>
      <c r="AW648" s="228" t="s">
        <v>29</v>
      </c>
      <c r="AX648" s="228" t="s">
        <v>74</v>
      </c>
      <c r="AY648" s="231" t="s">
        <v>133</v>
      </c>
    </row>
    <row r="649" spans="2:51" s="228" customFormat="1" ht="11.25">
      <c r="B649" s="229"/>
      <c r="D649" s="230" t="s">
        <v>141</v>
      </c>
      <c r="E649" s="231" t="s">
        <v>1</v>
      </c>
      <c r="F649" s="232" t="s">
        <v>405</v>
      </c>
      <c r="H649" s="231" t="s">
        <v>1</v>
      </c>
      <c r="L649" s="229"/>
      <c r="M649" s="233"/>
      <c r="N649" s="234"/>
      <c r="O649" s="234"/>
      <c r="P649" s="234"/>
      <c r="Q649" s="234"/>
      <c r="R649" s="234"/>
      <c r="S649" s="234"/>
      <c r="T649" s="235"/>
      <c r="AT649" s="231" t="s">
        <v>141</v>
      </c>
      <c r="AU649" s="231" t="s">
        <v>84</v>
      </c>
      <c r="AV649" s="228" t="s">
        <v>82</v>
      </c>
      <c r="AW649" s="228" t="s">
        <v>29</v>
      </c>
      <c r="AX649" s="228" t="s">
        <v>74</v>
      </c>
      <c r="AY649" s="231" t="s">
        <v>133</v>
      </c>
    </row>
    <row r="650" spans="2:51" s="228" customFormat="1" ht="11.25">
      <c r="B650" s="229"/>
      <c r="D650" s="230" t="s">
        <v>141</v>
      </c>
      <c r="E650" s="231" t="s">
        <v>1</v>
      </c>
      <c r="F650" s="232" t="s">
        <v>425</v>
      </c>
      <c r="H650" s="231" t="s">
        <v>1</v>
      </c>
      <c r="L650" s="229"/>
      <c r="M650" s="233"/>
      <c r="N650" s="234"/>
      <c r="O650" s="234"/>
      <c r="P650" s="234"/>
      <c r="Q650" s="234"/>
      <c r="R650" s="234"/>
      <c r="S650" s="234"/>
      <c r="T650" s="235"/>
      <c r="AT650" s="231" t="s">
        <v>141</v>
      </c>
      <c r="AU650" s="231" t="s">
        <v>84</v>
      </c>
      <c r="AV650" s="228" t="s">
        <v>82</v>
      </c>
      <c r="AW650" s="228" t="s">
        <v>29</v>
      </c>
      <c r="AX650" s="228" t="s">
        <v>74</v>
      </c>
      <c r="AY650" s="231" t="s">
        <v>133</v>
      </c>
    </row>
    <row r="651" spans="2:51" s="236" customFormat="1" ht="11.25">
      <c r="B651" s="237"/>
      <c r="D651" s="230" t="s">
        <v>141</v>
      </c>
      <c r="E651" s="238" t="s">
        <v>1</v>
      </c>
      <c r="F651" s="239" t="s">
        <v>84</v>
      </c>
      <c r="H651" s="240">
        <v>2</v>
      </c>
      <c r="L651" s="237"/>
      <c r="M651" s="241"/>
      <c r="N651" s="242"/>
      <c r="O651" s="242"/>
      <c r="P651" s="242"/>
      <c r="Q651" s="242"/>
      <c r="R651" s="242"/>
      <c r="S651" s="242"/>
      <c r="T651" s="243"/>
      <c r="AT651" s="238" t="s">
        <v>141</v>
      </c>
      <c r="AU651" s="238" t="s">
        <v>84</v>
      </c>
      <c r="AV651" s="236" t="s">
        <v>84</v>
      </c>
      <c r="AW651" s="236" t="s">
        <v>29</v>
      </c>
      <c r="AX651" s="236" t="s">
        <v>74</v>
      </c>
      <c r="AY651" s="238" t="s">
        <v>133</v>
      </c>
    </row>
    <row r="652" spans="2:51" s="252" customFormat="1" ht="11.25">
      <c r="B652" s="253"/>
      <c r="D652" s="230" t="s">
        <v>141</v>
      </c>
      <c r="E652" s="254" t="s">
        <v>1</v>
      </c>
      <c r="F652" s="255" t="s">
        <v>156</v>
      </c>
      <c r="H652" s="256">
        <v>2</v>
      </c>
      <c r="L652" s="253"/>
      <c r="M652" s="257"/>
      <c r="N652" s="258"/>
      <c r="O652" s="258"/>
      <c r="P652" s="258"/>
      <c r="Q652" s="258"/>
      <c r="R652" s="258"/>
      <c r="S652" s="258"/>
      <c r="T652" s="259"/>
      <c r="AT652" s="254" t="s">
        <v>141</v>
      </c>
      <c r="AU652" s="254" t="s">
        <v>84</v>
      </c>
      <c r="AV652" s="252" t="s">
        <v>139</v>
      </c>
      <c r="AW652" s="252" t="s">
        <v>29</v>
      </c>
      <c r="AX652" s="252" t="s">
        <v>82</v>
      </c>
      <c r="AY652" s="254" t="s">
        <v>133</v>
      </c>
    </row>
    <row r="653" spans="1:65" s="129" customFormat="1" ht="16.5" customHeight="1">
      <c r="A653" s="126"/>
      <c r="B653" s="127"/>
      <c r="C653" s="215" t="s">
        <v>439</v>
      </c>
      <c r="D653" s="215" t="s">
        <v>135</v>
      </c>
      <c r="E653" s="216" t="s">
        <v>440</v>
      </c>
      <c r="F653" s="217" t="s">
        <v>441</v>
      </c>
      <c r="G653" s="218" t="s">
        <v>390</v>
      </c>
      <c r="H653" s="219">
        <v>1</v>
      </c>
      <c r="I653" s="274"/>
      <c r="J653" s="220">
        <f>ROUND(I653*H653,2)</f>
        <v>0</v>
      </c>
      <c r="K653" s="221"/>
      <c r="L653" s="127"/>
      <c r="M653" s="222" t="s">
        <v>1</v>
      </c>
      <c r="N653" s="223" t="s">
        <v>39</v>
      </c>
      <c r="O653" s="224">
        <v>0.485</v>
      </c>
      <c r="P653" s="224">
        <f>O653*H653</f>
        <v>0.485</v>
      </c>
      <c r="Q653" s="224">
        <v>0</v>
      </c>
      <c r="R653" s="224">
        <f>Q653*H653</f>
        <v>0</v>
      </c>
      <c r="S653" s="224">
        <v>0</v>
      </c>
      <c r="T653" s="225">
        <f>S653*H653</f>
        <v>0</v>
      </c>
      <c r="U653" s="126"/>
      <c r="V653" s="126"/>
      <c r="W653" s="126"/>
      <c r="X653" s="126"/>
      <c r="Y653" s="126"/>
      <c r="Z653" s="126"/>
      <c r="AA653" s="126"/>
      <c r="AB653" s="126"/>
      <c r="AC653" s="126"/>
      <c r="AD653" s="126"/>
      <c r="AE653" s="126"/>
      <c r="AR653" s="226" t="s">
        <v>139</v>
      </c>
      <c r="AT653" s="226" t="s">
        <v>135</v>
      </c>
      <c r="AU653" s="226" t="s">
        <v>84</v>
      </c>
      <c r="AY653" s="117" t="s">
        <v>133</v>
      </c>
      <c r="BE653" s="227">
        <f>IF(N653="základní",J653,0)</f>
        <v>0</v>
      </c>
      <c r="BF653" s="227">
        <f>IF(N653="snížená",J653,0)</f>
        <v>0</v>
      </c>
      <c r="BG653" s="227">
        <f>IF(N653="zákl. přenesená",J653,0)</f>
        <v>0</v>
      </c>
      <c r="BH653" s="227">
        <f>IF(N653="sníž. přenesená",J653,0)</f>
        <v>0</v>
      </c>
      <c r="BI653" s="227">
        <f>IF(N653="nulová",J653,0)</f>
        <v>0</v>
      </c>
      <c r="BJ653" s="117" t="s">
        <v>82</v>
      </c>
      <c r="BK653" s="227">
        <f>ROUND(I653*H653,2)</f>
        <v>0</v>
      </c>
      <c r="BL653" s="117" t="s">
        <v>139</v>
      </c>
      <c r="BM653" s="226" t="s">
        <v>442</v>
      </c>
    </row>
    <row r="654" spans="2:51" s="228" customFormat="1" ht="22.5">
      <c r="B654" s="229"/>
      <c r="D654" s="230" t="s">
        <v>141</v>
      </c>
      <c r="E654" s="231" t="s">
        <v>1</v>
      </c>
      <c r="F654" s="232" t="s">
        <v>142</v>
      </c>
      <c r="H654" s="231" t="s">
        <v>1</v>
      </c>
      <c r="L654" s="229"/>
      <c r="M654" s="233"/>
      <c r="N654" s="234"/>
      <c r="O654" s="234"/>
      <c r="P654" s="234"/>
      <c r="Q654" s="234"/>
      <c r="R654" s="234"/>
      <c r="S654" s="234"/>
      <c r="T654" s="235"/>
      <c r="AT654" s="231" t="s">
        <v>141</v>
      </c>
      <c r="AU654" s="231" t="s">
        <v>84</v>
      </c>
      <c r="AV654" s="228" t="s">
        <v>82</v>
      </c>
      <c r="AW654" s="228" t="s">
        <v>29</v>
      </c>
      <c r="AX654" s="228" t="s">
        <v>74</v>
      </c>
      <c r="AY654" s="231" t="s">
        <v>133</v>
      </c>
    </row>
    <row r="655" spans="2:51" s="228" customFormat="1" ht="11.25">
      <c r="B655" s="229"/>
      <c r="D655" s="230" t="s">
        <v>141</v>
      </c>
      <c r="E655" s="231" t="s">
        <v>1</v>
      </c>
      <c r="F655" s="232" t="s">
        <v>150</v>
      </c>
      <c r="H655" s="231" t="s">
        <v>1</v>
      </c>
      <c r="L655" s="229"/>
      <c r="M655" s="233"/>
      <c r="N655" s="234"/>
      <c r="O655" s="234"/>
      <c r="P655" s="234"/>
      <c r="Q655" s="234"/>
      <c r="R655" s="234"/>
      <c r="S655" s="234"/>
      <c r="T655" s="235"/>
      <c r="AT655" s="231" t="s">
        <v>141</v>
      </c>
      <c r="AU655" s="231" t="s">
        <v>84</v>
      </c>
      <c r="AV655" s="228" t="s">
        <v>82</v>
      </c>
      <c r="AW655" s="228" t="s">
        <v>29</v>
      </c>
      <c r="AX655" s="228" t="s">
        <v>74</v>
      </c>
      <c r="AY655" s="231" t="s">
        <v>133</v>
      </c>
    </row>
    <row r="656" spans="2:51" s="228" customFormat="1" ht="11.25">
      <c r="B656" s="229"/>
      <c r="D656" s="230" t="s">
        <v>141</v>
      </c>
      <c r="E656" s="231" t="s">
        <v>1</v>
      </c>
      <c r="F656" s="232" t="s">
        <v>443</v>
      </c>
      <c r="H656" s="231" t="s">
        <v>1</v>
      </c>
      <c r="L656" s="229"/>
      <c r="M656" s="233"/>
      <c r="N656" s="234"/>
      <c r="O656" s="234"/>
      <c r="P656" s="234"/>
      <c r="Q656" s="234"/>
      <c r="R656" s="234"/>
      <c r="S656" s="234"/>
      <c r="T656" s="235"/>
      <c r="AT656" s="231" t="s">
        <v>141</v>
      </c>
      <c r="AU656" s="231" t="s">
        <v>84</v>
      </c>
      <c r="AV656" s="228" t="s">
        <v>82</v>
      </c>
      <c r="AW656" s="228" t="s">
        <v>29</v>
      </c>
      <c r="AX656" s="228" t="s">
        <v>74</v>
      </c>
      <c r="AY656" s="231" t="s">
        <v>133</v>
      </c>
    </row>
    <row r="657" spans="2:51" s="236" customFormat="1" ht="11.25">
      <c r="B657" s="237"/>
      <c r="D657" s="230" t="s">
        <v>141</v>
      </c>
      <c r="E657" s="238" t="s">
        <v>1</v>
      </c>
      <c r="F657" s="239" t="s">
        <v>82</v>
      </c>
      <c r="H657" s="240">
        <v>1</v>
      </c>
      <c r="L657" s="237"/>
      <c r="M657" s="241"/>
      <c r="N657" s="242"/>
      <c r="O657" s="242"/>
      <c r="P657" s="242"/>
      <c r="Q657" s="242"/>
      <c r="R657" s="242"/>
      <c r="S657" s="242"/>
      <c r="T657" s="243"/>
      <c r="AT657" s="238" t="s">
        <v>141</v>
      </c>
      <c r="AU657" s="238" t="s">
        <v>84</v>
      </c>
      <c r="AV657" s="236" t="s">
        <v>84</v>
      </c>
      <c r="AW657" s="236" t="s">
        <v>29</v>
      </c>
      <c r="AX657" s="236" t="s">
        <v>74</v>
      </c>
      <c r="AY657" s="238" t="s">
        <v>133</v>
      </c>
    </row>
    <row r="658" spans="2:51" s="252" customFormat="1" ht="11.25">
      <c r="B658" s="253"/>
      <c r="D658" s="230" t="s">
        <v>141</v>
      </c>
      <c r="E658" s="254" t="s">
        <v>1</v>
      </c>
      <c r="F658" s="255" t="s">
        <v>156</v>
      </c>
      <c r="H658" s="256">
        <v>1</v>
      </c>
      <c r="L658" s="253"/>
      <c r="M658" s="257"/>
      <c r="N658" s="258"/>
      <c r="O658" s="258"/>
      <c r="P658" s="258"/>
      <c r="Q658" s="258"/>
      <c r="R658" s="258"/>
      <c r="S658" s="258"/>
      <c r="T658" s="259"/>
      <c r="AT658" s="254" t="s">
        <v>141</v>
      </c>
      <c r="AU658" s="254" t="s">
        <v>84</v>
      </c>
      <c r="AV658" s="252" t="s">
        <v>139</v>
      </c>
      <c r="AW658" s="252" t="s">
        <v>29</v>
      </c>
      <c r="AX658" s="252" t="s">
        <v>82</v>
      </c>
      <c r="AY658" s="254" t="s">
        <v>133</v>
      </c>
    </row>
    <row r="659" spans="1:65" s="129" customFormat="1" ht="16.5" customHeight="1">
      <c r="A659" s="126"/>
      <c r="B659" s="127"/>
      <c r="C659" s="260" t="s">
        <v>444</v>
      </c>
      <c r="D659" s="260" t="s">
        <v>287</v>
      </c>
      <c r="E659" s="261" t="s">
        <v>445</v>
      </c>
      <c r="F659" s="262" t="s">
        <v>446</v>
      </c>
      <c r="G659" s="263" t="s">
        <v>390</v>
      </c>
      <c r="H659" s="264">
        <v>1</v>
      </c>
      <c r="I659" s="275"/>
      <c r="J659" s="265">
        <f>ROUND(I659*H659,2)</f>
        <v>0</v>
      </c>
      <c r="K659" s="266"/>
      <c r="L659" s="267"/>
      <c r="M659" s="268" t="s">
        <v>1</v>
      </c>
      <c r="N659" s="269" t="s">
        <v>39</v>
      </c>
      <c r="O659" s="224">
        <v>0</v>
      </c>
      <c r="P659" s="224">
        <f>O659*H659</f>
        <v>0</v>
      </c>
      <c r="Q659" s="224">
        <v>0.0001</v>
      </c>
      <c r="R659" s="224">
        <f>Q659*H659</f>
        <v>0.0001</v>
      </c>
      <c r="S659" s="224">
        <v>0</v>
      </c>
      <c r="T659" s="225">
        <f>S659*H659</f>
        <v>0</v>
      </c>
      <c r="U659" s="126"/>
      <c r="V659" s="126"/>
      <c r="W659" s="126"/>
      <c r="X659" s="126"/>
      <c r="Y659" s="126"/>
      <c r="Z659" s="126"/>
      <c r="AA659" s="126"/>
      <c r="AB659" s="126"/>
      <c r="AC659" s="126"/>
      <c r="AD659" s="126"/>
      <c r="AE659" s="126"/>
      <c r="AR659" s="226" t="s">
        <v>186</v>
      </c>
      <c r="AT659" s="226" t="s">
        <v>287</v>
      </c>
      <c r="AU659" s="226" t="s">
        <v>84</v>
      </c>
      <c r="AY659" s="117" t="s">
        <v>133</v>
      </c>
      <c r="BE659" s="227">
        <f>IF(N659="základní",J659,0)</f>
        <v>0</v>
      </c>
      <c r="BF659" s="227">
        <f>IF(N659="snížená",J659,0)</f>
        <v>0</v>
      </c>
      <c r="BG659" s="227">
        <f>IF(N659="zákl. přenesená",J659,0)</f>
        <v>0</v>
      </c>
      <c r="BH659" s="227">
        <f>IF(N659="sníž. přenesená",J659,0)</f>
        <v>0</v>
      </c>
      <c r="BI659" s="227">
        <f>IF(N659="nulová",J659,0)</f>
        <v>0</v>
      </c>
      <c r="BJ659" s="117" t="s">
        <v>82</v>
      </c>
      <c r="BK659" s="227">
        <f>ROUND(I659*H659,2)</f>
        <v>0</v>
      </c>
      <c r="BL659" s="117" t="s">
        <v>139</v>
      </c>
      <c r="BM659" s="226" t="s">
        <v>447</v>
      </c>
    </row>
    <row r="660" spans="2:51" s="228" customFormat="1" ht="22.5">
      <c r="B660" s="229"/>
      <c r="D660" s="230" t="s">
        <v>141</v>
      </c>
      <c r="E660" s="231" t="s">
        <v>1</v>
      </c>
      <c r="F660" s="232" t="s">
        <v>142</v>
      </c>
      <c r="H660" s="231" t="s">
        <v>1</v>
      </c>
      <c r="L660" s="229"/>
      <c r="M660" s="233"/>
      <c r="N660" s="234"/>
      <c r="O660" s="234"/>
      <c r="P660" s="234"/>
      <c r="Q660" s="234"/>
      <c r="R660" s="234"/>
      <c r="S660" s="234"/>
      <c r="T660" s="235"/>
      <c r="AT660" s="231" t="s">
        <v>141</v>
      </c>
      <c r="AU660" s="231" t="s">
        <v>84</v>
      </c>
      <c r="AV660" s="228" t="s">
        <v>82</v>
      </c>
      <c r="AW660" s="228" t="s">
        <v>29</v>
      </c>
      <c r="AX660" s="228" t="s">
        <v>74</v>
      </c>
      <c r="AY660" s="231" t="s">
        <v>133</v>
      </c>
    </row>
    <row r="661" spans="2:51" s="228" customFormat="1" ht="11.25">
      <c r="B661" s="229"/>
      <c r="D661" s="230" t="s">
        <v>141</v>
      </c>
      <c r="E661" s="231" t="s">
        <v>1</v>
      </c>
      <c r="F661" s="232" t="s">
        <v>150</v>
      </c>
      <c r="H661" s="231" t="s">
        <v>1</v>
      </c>
      <c r="L661" s="229"/>
      <c r="M661" s="233"/>
      <c r="N661" s="234"/>
      <c r="O661" s="234"/>
      <c r="P661" s="234"/>
      <c r="Q661" s="234"/>
      <c r="R661" s="234"/>
      <c r="S661" s="234"/>
      <c r="T661" s="235"/>
      <c r="AT661" s="231" t="s">
        <v>141</v>
      </c>
      <c r="AU661" s="231" t="s">
        <v>84</v>
      </c>
      <c r="AV661" s="228" t="s">
        <v>82</v>
      </c>
      <c r="AW661" s="228" t="s">
        <v>29</v>
      </c>
      <c r="AX661" s="228" t="s">
        <v>74</v>
      </c>
      <c r="AY661" s="231" t="s">
        <v>133</v>
      </c>
    </row>
    <row r="662" spans="2:51" s="228" customFormat="1" ht="11.25">
      <c r="B662" s="229"/>
      <c r="D662" s="230" t="s">
        <v>141</v>
      </c>
      <c r="E662" s="231" t="s">
        <v>1</v>
      </c>
      <c r="F662" s="232" t="s">
        <v>443</v>
      </c>
      <c r="H662" s="231" t="s">
        <v>1</v>
      </c>
      <c r="L662" s="229"/>
      <c r="M662" s="233"/>
      <c r="N662" s="234"/>
      <c r="O662" s="234"/>
      <c r="P662" s="234"/>
      <c r="Q662" s="234"/>
      <c r="R662" s="234"/>
      <c r="S662" s="234"/>
      <c r="T662" s="235"/>
      <c r="AT662" s="231" t="s">
        <v>141</v>
      </c>
      <c r="AU662" s="231" t="s">
        <v>84</v>
      </c>
      <c r="AV662" s="228" t="s">
        <v>82</v>
      </c>
      <c r="AW662" s="228" t="s">
        <v>29</v>
      </c>
      <c r="AX662" s="228" t="s">
        <v>74</v>
      </c>
      <c r="AY662" s="231" t="s">
        <v>133</v>
      </c>
    </row>
    <row r="663" spans="2:51" s="236" customFormat="1" ht="11.25">
      <c r="B663" s="237"/>
      <c r="D663" s="230" t="s">
        <v>141</v>
      </c>
      <c r="E663" s="238" t="s">
        <v>1</v>
      </c>
      <c r="F663" s="239" t="s">
        <v>82</v>
      </c>
      <c r="H663" s="240">
        <v>1</v>
      </c>
      <c r="L663" s="237"/>
      <c r="M663" s="241"/>
      <c r="N663" s="242"/>
      <c r="O663" s="242"/>
      <c r="P663" s="242"/>
      <c r="Q663" s="242"/>
      <c r="R663" s="242"/>
      <c r="S663" s="242"/>
      <c r="T663" s="243"/>
      <c r="AT663" s="238" t="s">
        <v>141</v>
      </c>
      <c r="AU663" s="238" t="s">
        <v>84</v>
      </c>
      <c r="AV663" s="236" t="s">
        <v>84</v>
      </c>
      <c r="AW663" s="236" t="s">
        <v>29</v>
      </c>
      <c r="AX663" s="236" t="s">
        <v>74</v>
      </c>
      <c r="AY663" s="238" t="s">
        <v>133</v>
      </c>
    </row>
    <row r="664" spans="2:51" s="252" customFormat="1" ht="11.25">
      <c r="B664" s="253"/>
      <c r="D664" s="230" t="s">
        <v>141</v>
      </c>
      <c r="E664" s="254" t="s">
        <v>1</v>
      </c>
      <c r="F664" s="255" t="s">
        <v>156</v>
      </c>
      <c r="H664" s="256">
        <v>1</v>
      </c>
      <c r="L664" s="253"/>
      <c r="M664" s="257"/>
      <c r="N664" s="258"/>
      <c r="O664" s="258"/>
      <c r="P664" s="258"/>
      <c r="Q664" s="258"/>
      <c r="R664" s="258"/>
      <c r="S664" s="258"/>
      <c r="T664" s="259"/>
      <c r="AT664" s="254" t="s">
        <v>141</v>
      </c>
      <c r="AU664" s="254" t="s">
        <v>84</v>
      </c>
      <c r="AV664" s="252" t="s">
        <v>139</v>
      </c>
      <c r="AW664" s="252" t="s">
        <v>29</v>
      </c>
      <c r="AX664" s="252" t="s">
        <v>82</v>
      </c>
      <c r="AY664" s="254" t="s">
        <v>133</v>
      </c>
    </row>
    <row r="665" spans="1:65" s="129" customFormat="1" ht="16.5" customHeight="1">
      <c r="A665" s="126"/>
      <c r="B665" s="127"/>
      <c r="C665" s="215" t="s">
        <v>448</v>
      </c>
      <c r="D665" s="215" t="s">
        <v>135</v>
      </c>
      <c r="E665" s="216" t="s">
        <v>449</v>
      </c>
      <c r="F665" s="217" t="s">
        <v>450</v>
      </c>
      <c r="G665" s="218" t="s">
        <v>390</v>
      </c>
      <c r="H665" s="219">
        <v>1</v>
      </c>
      <c r="I665" s="274"/>
      <c r="J665" s="220">
        <f>ROUND(I665*H665,2)</f>
        <v>0</v>
      </c>
      <c r="K665" s="221"/>
      <c r="L665" s="127"/>
      <c r="M665" s="222" t="s">
        <v>1</v>
      </c>
      <c r="N665" s="223" t="s">
        <v>39</v>
      </c>
      <c r="O665" s="224">
        <v>1.182</v>
      </c>
      <c r="P665" s="224">
        <f>O665*H665</f>
        <v>1.182</v>
      </c>
      <c r="Q665" s="224">
        <v>0.00072</v>
      </c>
      <c r="R665" s="224">
        <f>Q665*H665</f>
        <v>0.00072</v>
      </c>
      <c r="S665" s="224">
        <v>0</v>
      </c>
      <c r="T665" s="225">
        <f>S665*H665</f>
        <v>0</v>
      </c>
      <c r="U665" s="126"/>
      <c r="V665" s="126"/>
      <c r="W665" s="126"/>
      <c r="X665" s="126"/>
      <c r="Y665" s="126"/>
      <c r="Z665" s="126"/>
      <c r="AA665" s="126"/>
      <c r="AB665" s="126"/>
      <c r="AC665" s="126"/>
      <c r="AD665" s="126"/>
      <c r="AE665" s="126"/>
      <c r="AR665" s="226" t="s">
        <v>139</v>
      </c>
      <c r="AT665" s="226" t="s">
        <v>135</v>
      </c>
      <c r="AU665" s="226" t="s">
        <v>84</v>
      </c>
      <c r="AY665" s="117" t="s">
        <v>133</v>
      </c>
      <c r="BE665" s="227">
        <f>IF(N665="základní",J665,0)</f>
        <v>0</v>
      </c>
      <c r="BF665" s="227">
        <f>IF(N665="snížená",J665,0)</f>
        <v>0</v>
      </c>
      <c r="BG665" s="227">
        <f>IF(N665="zákl. přenesená",J665,0)</f>
        <v>0</v>
      </c>
      <c r="BH665" s="227">
        <f>IF(N665="sníž. přenesená",J665,0)</f>
        <v>0</v>
      </c>
      <c r="BI665" s="227">
        <f>IF(N665="nulová",J665,0)</f>
        <v>0</v>
      </c>
      <c r="BJ665" s="117" t="s">
        <v>82</v>
      </c>
      <c r="BK665" s="227">
        <f>ROUND(I665*H665,2)</f>
        <v>0</v>
      </c>
      <c r="BL665" s="117" t="s">
        <v>139</v>
      </c>
      <c r="BM665" s="226" t="s">
        <v>451</v>
      </c>
    </row>
    <row r="666" spans="2:51" s="228" customFormat="1" ht="22.5">
      <c r="B666" s="229"/>
      <c r="D666" s="230" t="s">
        <v>141</v>
      </c>
      <c r="E666" s="231" t="s">
        <v>1</v>
      </c>
      <c r="F666" s="232" t="s">
        <v>142</v>
      </c>
      <c r="H666" s="231" t="s">
        <v>1</v>
      </c>
      <c r="L666" s="229"/>
      <c r="M666" s="233"/>
      <c r="N666" s="234"/>
      <c r="O666" s="234"/>
      <c r="P666" s="234"/>
      <c r="Q666" s="234"/>
      <c r="R666" s="234"/>
      <c r="S666" s="234"/>
      <c r="T666" s="235"/>
      <c r="AT666" s="231" t="s">
        <v>141</v>
      </c>
      <c r="AU666" s="231" t="s">
        <v>84</v>
      </c>
      <c r="AV666" s="228" t="s">
        <v>82</v>
      </c>
      <c r="AW666" s="228" t="s">
        <v>29</v>
      </c>
      <c r="AX666" s="228" t="s">
        <v>74</v>
      </c>
      <c r="AY666" s="231" t="s">
        <v>133</v>
      </c>
    </row>
    <row r="667" spans="2:51" s="228" customFormat="1" ht="11.25">
      <c r="B667" s="229"/>
      <c r="D667" s="230" t="s">
        <v>141</v>
      </c>
      <c r="E667" s="231" t="s">
        <v>1</v>
      </c>
      <c r="F667" s="232" t="s">
        <v>150</v>
      </c>
      <c r="H667" s="231" t="s">
        <v>1</v>
      </c>
      <c r="L667" s="229"/>
      <c r="M667" s="233"/>
      <c r="N667" s="234"/>
      <c r="O667" s="234"/>
      <c r="P667" s="234"/>
      <c r="Q667" s="234"/>
      <c r="R667" s="234"/>
      <c r="S667" s="234"/>
      <c r="T667" s="235"/>
      <c r="AT667" s="231" t="s">
        <v>141</v>
      </c>
      <c r="AU667" s="231" t="s">
        <v>84</v>
      </c>
      <c r="AV667" s="228" t="s">
        <v>82</v>
      </c>
      <c r="AW667" s="228" t="s">
        <v>29</v>
      </c>
      <c r="AX667" s="228" t="s">
        <v>74</v>
      </c>
      <c r="AY667" s="231" t="s">
        <v>133</v>
      </c>
    </row>
    <row r="668" spans="2:51" s="228" customFormat="1" ht="11.25">
      <c r="B668" s="229"/>
      <c r="D668" s="230" t="s">
        <v>141</v>
      </c>
      <c r="E668" s="231" t="s">
        <v>1</v>
      </c>
      <c r="F668" s="232" t="s">
        <v>405</v>
      </c>
      <c r="H668" s="231" t="s">
        <v>1</v>
      </c>
      <c r="L668" s="229"/>
      <c r="M668" s="233"/>
      <c r="N668" s="234"/>
      <c r="O668" s="234"/>
      <c r="P668" s="234"/>
      <c r="Q668" s="234"/>
      <c r="R668" s="234"/>
      <c r="S668" s="234"/>
      <c r="T668" s="235"/>
      <c r="AT668" s="231" t="s">
        <v>141</v>
      </c>
      <c r="AU668" s="231" t="s">
        <v>84</v>
      </c>
      <c r="AV668" s="228" t="s">
        <v>82</v>
      </c>
      <c r="AW668" s="228" t="s">
        <v>29</v>
      </c>
      <c r="AX668" s="228" t="s">
        <v>74</v>
      </c>
      <c r="AY668" s="231" t="s">
        <v>133</v>
      </c>
    </row>
    <row r="669" spans="2:51" s="228" customFormat="1" ht="11.25">
      <c r="B669" s="229"/>
      <c r="D669" s="230" t="s">
        <v>141</v>
      </c>
      <c r="E669" s="231" t="s">
        <v>1</v>
      </c>
      <c r="F669" s="232" t="s">
        <v>452</v>
      </c>
      <c r="H669" s="231" t="s">
        <v>1</v>
      </c>
      <c r="L669" s="229"/>
      <c r="M669" s="233"/>
      <c r="N669" s="234"/>
      <c r="O669" s="234"/>
      <c r="P669" s="234"/>
      <c r="Q669" s="234"/>
      <c r="R669" s="234"/>
      <c r="S669" s="234"/>
      <c r="T669" s="235"/>
      <c r="AT669" s="231" t="s">
        <v>141</v>
      </c>
      <c r="AU669" s="231" t="s">
        <v>84</v>
      </c>
      <c r="AV669" s="228" t="s">
        <v>82</v>
      </c>
      <c r="AW669" s="228" t="s">
        <v>29</v>
      </c>
      <c r="AX669" s="228" t="s">
        <v>74</v>
      </c>
      <c r="AY669" s="231" t="s">
        <v>133</v>
      </c>
    </row>
    <row r="670" spans="2:51" s="236" customFormat="1" ht="11.25">
      <c r="B670" s="237"/>
      <c r="D670" s="230" t="s">
        <v>141</v>
      </c>
      <c r="E670" s="238" t="s">
        <v>1</v>
      </c>
      <c r="F670" s="239" t="s">
        <v>82</v>
      </c>
      <c r="H670" s="240">
        <v>1</v>
      </c>
      <c r="L670" s="237"/>
      <c r="M670" s="241"/>
      <c r="N670" s="242"/>
      <c r="O670" s="242"/>
      <c r="P670" s="242"/>
      <c r="Q670" s="242"/>
      <c r="R670" s="242"/>
      <c r="S670" s="242"/>
      <c r="T670" s="243"/>
      <c r="AT670" s="238" t="s">
        <v>141</v>
      </c>
      <c r="AU670" s="238" t="s">
        <v>84</v>
      </c>
      <c r="AV670" s="236" t="s">
        <v>84</v>
      </c>
      <c r="AW670" s="236" t="s">
        <v>29</v>
      </c>
      <c r="AX670" s="236" t="s">
        <v>74</v>
      </c>
      <c r="AY670" s="238" t="s">
        <v>133</v>
      </c>
    </row>
    <row r="671" spans="2:51" s="252" customFormat="1" ht="11.25">
      <c r="B671" s="253"/>
      <c r="D671" s="230" t="s">
        <v>141</v>
      </c>
      <c r="E671" s="254" t="s">
        <v>1</v>
      </c>
      <c r="F671" s="255" t="s">
        <v>156</v>
      </c>
      <c r="H671" s="256">
        <v>1</v>
      </c>
      <c r="L671" s="253"/>
      <c r="M671" s="257"/>
      <c r="N671" s="258"/>
      <c r="O671" s="258"/>
      <c r="P671" s="258"/>
      <c r="Q671" s="258"/>
      <c r="R671" s="258"/>
      <c r="S671" s="258"/>
      <c r="T671" s="259"/>
      <c r="AT671" s="254" t="s">
        <v>141</v>
      </c>
      <c r="AU671" s="254" t="s">
        <v>84</v>
      </c>
      <c r="AV671" s="252" t="s">
        <v>139</v>
      </c>
      <c r="AW671" s="252" t="s">
        <v>29</v>
      </c>
      <c r="AX671" s="252" t="s">
        <v>82</v>
      </c>
      <c r="AY671" s="254" t="s">
        <v>133</v>
      </c>
    </row>
    <row r="672" spans="1:65" s="129" customFormat="1" ht="21.75" customHeight="1">
      <c r="A672" s="126"/>
      <c r="B672" s="127"/>
      <c r="C672" s="260" t="s">
        <v>453</v>
      </c>
      <c r="D672" s="260" t="s">
        <v>287</v>
      </c>
      <c r="E672" s="261" t="s">
        <v>454</v>
      </c>
      <c r="F672" s="262" t="s">
        <v>455</v>
      </c>
      <c r="G672" s="263" t="s">
        <v>390</v>
      </c>
      <c r="H672" s="264">
        <v>1</v>
      </c>
      <c r="I672" s="275"/>
      <c r="J672" s="265">
        <f>ROUND(I672*H672,2)</f>
        <v>0</v>
      </c>
      <c r="K672" s="266"/>
      <c r="L672" s="267"/>
      <c r="M672" s="268" t="s">
        <v>1</v>
      </c>
      <c r="N672" s="269" t="s">
        <v>39</v>
      </c>
      <c r="O672" s="224">
        <v>0</v>
      </c>
      <c r="P672" s="224">
        <f>O672*H672</f>
        <v>0</v>
      </c>
      <c r="Q672" s="224">
        <v>0.004</v>
      </c>
      <c r="R672" s="224">
        <f>Q672*H672</f>
        <v>0.004</v>
      </c>
      <c r="S672" s="224">
        <v>0</v>
      </c>
      <c r="T672" s="225">
        <f>S672*H672</f>
        <v>0</v>
      </c>
      <c r="U672" s="126"/>
      <c r="V672" s="126"/>
      <c r="W672" s="126"/>
      <c r="X672" s="126"/>
      <c r="Y672" s="126"/>
      <c r="Z672" s="126"/>
      <c r="AA672" s="126"/>
      <c r="AB672" s="126"/>
      <c r="AC672" s="126"/>
      <c r="AD672" s="126"/>
      <c r="AE672" s="126"/>
      <c r="AR672" s="226" t="s">
        <v>186</v>
      </c>
      <c r="AT672" s="226" t="s">
        <v>287</v>
      </c>
      <c r="AU672" s="226" t="s">
        <v>84</v>
      </c>
      <c r="AY672" s="117" t="s">
        <v>133</v>
      </c>
      <c r="BE672" s="227">
        <f>IF(N672="základní",J672,0)</f>
        <v>0</v>
      </c>
      <c r="BF672" s="227">
        <f>IF(N672="snížená",J672,0)</f>
        <v>0</v>
      </c>
      <c r="BG672" s="227">
        <f>IF(N672="zákl. přenesená",J672,0)</f>
        <v>0</v>
      </c>
      <c r="BH672" s="227">
        <f>IF(N672="sníž. přenesená",J672,0)</f>
        <v>0</v>
      </c>
      <c r="BI672" s="227">
        <f>IF(N672="nulová",J672,0)</f>
        <v>0</v>
      </c>
      <c r="BJ672" s="117" t="s">
        <v>82</v>
      </c>
      <c r="BK672" s="227">
        <f>ROUND(I672*H672,2)</f>
        <v>0</v>
      </c>
      <c r="BL672" s="117" t="s">
        <v>139</v>
      </c>
      <c r="BM672" s="226" t="s">
        <v>456</v>
      </c>
    </row>
    <row r="673" spans="2:51" s="228" customFormat="1" ht="22.5">
      <c r="B673" s="229"/>
      <c r="D673" s="230" t="s">
        <v>141</v>
      </c>
      <c r="E673" s="231" t="s">
        <v>1</v>
      </c>
      <c r="F673" s="232" t="s">
        <v>142</v>
      </c>
      <c r="H673" s="231" t="s">
        <v>1</v>
      </c>
      <c r="L673" s="229"/>
      <c r="M673" s="233"/>
      <c r="N673" s="234"/>
      <c r="O673" s="234"/>
      <c r="P673" s="234"/>
      <c r="Q673" s="234"/>
      <c r="R673" s="234"/>
      <c r="S673" s="234"/>
      <c r="T673" s="235"/>
      <c r="AT673" s="231" t="s">
        <v>141</v>
      </c>
      <c r="AU673" s="231" t="s">
        <v>84</v>
      </c>
      <c r="AV673" s="228" t="s">
        <v>82</v>
      </c>
      <c r="AW673" s="228" t="s">
        <v>29</v>
      </c>
      <c r="AX673" s="228" t="s">
        <v>74</v>
      </c>
      <c r="AY673" s="231" t="s">
        <v>133</v>
      </c>
    </row>
    <row r="674" spans="2:51" s="228" customFormat="1" ht="11.25">
      <c r="B674" s="229"/>
      <c r="D674" s="230" t="s">
        <v>141</v>
      </c>
      <c r="E674" s="231" t="s">
        <v>1</v>
      </c>
      <c r="F674" s="232" t="s">
        <v>150</v>
      </c>
      <c r="H674" s="231" t="s">
        <v>1</v>
      </c>
      <c r="L674" s="229"/>
      <c r="M674" s="233"/>
      <c r="N674" s="234"/>
      <c r="O674" s="234"/>
      <c r="P674" s="234"/>
      <c r="Q674" s="234"/>
      <c r="R674" s="234"/>
      <c r="S674" s="234"/>
      <c r="T674" s="235"/>
      <c r="AT674" s="231" t="s">
        <v>141</v>
      </c>
      <c r="AU674" s="231" t="s">
        <v>84</v>
      </c>
      <c r="AV674" s="228" t="s">
        <v>82</v>
      </c>
      <c r="AW674" s="228" t="s">
        <v>29</v>
      </c>
      <c r="AX674" s="228" t="s">
        <v>74</v>
      </c>
      <c r="AY674" s="231" t="s">
        <v>133</v>
      </c>
    </row>
    <row r="675" spans="2:51" s="228" customFormat="1" ht="11.25">
      <c r="B675" s="229"/>
      <c r="D675" s="230" t="s">
        <v>141</v>
      </c>
      <c r="E675" s="231" t="s">
        <v>1</v>
      </c>
      <c r="F675" s="232" t="s">
        <v>405</v>
      </c>
      <c r="H675" s="231" t="s">
        <v>1</v>
      </c>
      <c r="L675" s="229"/>
      <c r="M675" s="233"/>
      <c r="N675" s="234"/>
      <c r="O675" s="234"/>
      <c r="P675" s="234"/>
      <c r="Q675" s="234"/>
      <c r="R675" s="234"/>
      <c r="S675" s="234"/>
      <c r="T675" s="235"/>
      <c r="AT675" s="231" t="s">
        <v>141</v>
      </c>
      <c r="AU675" s="231" t="s">
        <v>84</v>
      </c>
      <c r="AV675" s="228" t="s">
        <v>82</v>
      </c>
      <c r="AW675" s="228" t="s">
        <v>29</v>
      </c>
      <c r="AX675" s="228" t="s">
        <v>74</v>
      </c>
      <c r="AY675" s="231" t="s">
        <v>133</v>
      </c>
    </row>
    <row r="676" spans="2:51" s="228" customFormat="1" ht="11.25">
      <c r="B676" s="229"/>
      <c r="D676" s="230" t="s">
        <v>141</v>
      </c>
      <c r="E676" s="231" t="s">
        <v>1</v>
      </c>
      <c r="F676" s="232" t="s">
        <v>452</v>
      </c>
      <c r="H676" s="231" t="s">
        <v>1</v>
      </c>
      <c r="L676" s="229"/>
      <c r="M676" s="233"/>
      <c r="N676" s="234"/>
      <c r="O676" s="234"/>
      <c r="P676" s="234"/>
      <c r="Q676" s="234"/>
      <c r="R676" s="234"/>
      <c r="S676" s="234"/>
      <c r="T676" s="235"/>
      <c r="AT676" s="231" t="s">
        <v>141</v>
      </c>
      <c r="AU676" s="231" t="s">
        <v>84</v>
      </c>
      <c r="AV676" s="228" t="s">
        <v>82</v>
      </c>
      <c r="AW676" s="228" t="s">
        <v>29</v>
      </c>
      <c r="AX676" s="228" t="s">
        <v>74</v>
      </c>
      <c r="AY676" s="231" t="s">
        <v>133</v>
      </c>
    </row>
    <row r="677" spans="2:51" s="236" customFormat="1" ht="11.25">
      <c r="B677" s="237"/>
      <c r="D677" s="230" t="s">
        <v>141</v>
      </c>
      <c r="E677" s="238" t="s">
        <v>1</v>
      </c>
      <c r="F677" s="239" t="s">
        <v>82</v>
      </c>
      <c r="H677" s="240">
        <v>1</v>
      </c>
      <c r="L677" s="237"/>
      <c r="M677" s="241"/>
      <c r="N677" s="242"/>
      <c r="O677" s="242"/>
      <c r="P677" s="242"/>
      <c r="Q677" s="242"/>
      <c r="R677" s="242"/>
      <c r="S677" s="242"/>
      <c r="T677" s="243"/>
      <c r="AT677" s="238" t="s">
        <v>141</v>
      </c>
      <c r="AU677" s="238" t="s">
        <v>84</v>
      </c>
      <c r="AV677" s="236" t="s">
        <v>84</v>
      </c>
      <c r="AW677" s="236" t="s">
        <v>29</v>
      </c>
      <c r="AX677" s="236" t="s">
        <v>74</v>
      </c>
      <c r="AY677" s="238" t="s">
        <v>133</v>
      </c>
    </row>
    <row r="678" spans="2:51" s="252" customFormat="1" ht="11.25">
      <c r="B678" s="253"/>
      <c r="D678" s="230" t="s">
        <v>141</v>
      </c>
      <c r="E678" s="254" t="s">
        <v>1</v>
      </c>
      <c r="F678" s="255" t="s">
        <v>156</v>
      </c>
      <c r="H678" s="256">
        <v>1</v>
      </c>
      <c r="L678" s="253"/>
      <c r="M678" s="257"/>
      <c r="N678" s="258"/>
      <c r="O678" s="258"/>
      <c r="P678" s="258"/>
      <c r="Q678" s="258"/>
      <c r="R678" s="258"/>
      <c r="S678" s="258"/>
      <c r="T678" s="259"/>
      <c r="AT678" s="254" t="s">
        <v>141</v>
      </c>
      <c r="AU678" s="254" t="s">
        <v>84</v>
      </c>
      <c r="AV678" s="252" t="s">
        <v>139</v>
      </c>
      <c r="AW678" s="252" t="s">
        <v>29</v>
      </c>
      <c r="AX678" s="252" t="s">
        <v>82</v>
      </c>
      <c r="AY678" s="254" t="s">
        <v>133</v>
      </c>
    </row>
    <row r="679" spans="1:65" s="129" customFormat="1" ht="16.5" customHeight="1">
      <c r="A679" s="126"/>
      <c r="B679" s="127"/>
      <c r="C679" s="260" t="s">
        <v>457</v>
      </c>
      <c r="D679" s="260" t="s">
        <v>287</v>
      </c>
      <c r="E679" s="261" t="s">
        <v>458</v>
      </c>
      <c r="F679" s="262" t="s">
        <v>459</v>
      </c>
      <c r="G679" s="263" t="s">
        <v>390</v>
      </c>
      <c r="H679" s="264">
        <v>1</v>
      </c>
      <c r="I679" s="275"/>
      <c r="J679" s="265">
        <f>ROUND(I679*H679,2)</f>
        <v>0</v>
      </c>
      <c r="K679" s="266"/>
      <c r="L679" s="267"/>
      <c r="M679" s="268" t="s">
        <v>1</v>
      </c>
      <c r="N679" s="269" t="s">
        <v>39</v>
      </c>
      <c r="O679" s="224">
        <v>0</v>
      </c>
      <c r="P679" s="224">
        <f>O679*H679</f>
        <v>0</v>
      </c>
      <c r="Q679" s="224">
        <v>0.0035</v>
      </c>
      <c r="R679" s="224">
        <f>Q679*H679</f>
        <v>0.0035</v>
      </c>
      <c r="S679" s="224">
        <v>0</v>
      </c>
      <c r="T679" s="225">
        <f>S679*H679</f>
        <v>0</v>
      </c>
      <c r="U679" s="126"/>
      <c r="V679" s="126"/>
      <c r="W679" s="126"/>
      <c r="X679" s="126"/>
      <c r="Y679" s="126"/>
      <c r="Z679" s="126"/>
      <c r="AA679" s="126"/>
      <c r="AB679" s="126"/>
      <c r="AC679" s="126"/>
      <c r="AD679" s="126"/>
      <c r="AE679" s="126"/>
      <c r="AR679" s="226" t="s">
        <v>186</v>
      </c>
      <c r="AT679" s="226" t="s">
        <v>287</v>
      </c>
      <c r="AU679" s="226" t="s">
        <v>84</v>
      </c>
      <c r="AY679" s="117" t="s">
        <v>133</v>
      </c>
      <c r="BE679" s="227">
        <f>IF(N679="základní",J679,0)</f>
        <v>0</v>
      </c>
      <c r="BF679" s="227">
        <f>IF(N679="snížená",J679,0)</f>
        <v>0</v>
      </c>
      <c r="BG679" s="227">
        <f>IF(N679="zákl. přenesená",J679,0)</f>
        <v>0</v>
      </c>
      <c r="BH679" s="227">
        <f>IF(N679="sníž. přenesená",J679,0)</f>
        <v>0</v>
      </c>
      <c r="BI679" s="227">
        <f>IF(N679="nulová",J679,0)</f>
        <v>0</v>
      </c>
      <c r="BJ679" s="117" t="s">
        <v>82</v>
      </c>
      <c r="BK679" s="227">
        <f>ROUND(I679*H679,2)</f>
        <v>0</v>
      </c>
      <c r="BL679" s="117" t="s">
        <v>139</v>
      </c>
      <c r="BM679" s="226" t="s">
        <v>460</v>
      </c>
    </row>
    <row r="680" spans="2:51" s="228" customFormat="1" ht="22.5">
      <c r="B680" s="229"/>
      <c r="D680" s="230" t="s">
        <v>141</v>
      </c>
      <c r="E680" s="231" t="s">
        <v>1</v>
      </c>
      <c r="F680" s="232" t="s">
        <v>142</v>
      </c>
      <c r="H680" s="231" t="s">
        <v>1</v>
      </c>
      <c r="L680" s="229"/>
      <c r="M680" s="233"/>
      <c r="N680" s="234"/>
      <c r="O680" s="234"/>
      <c r="P680" s="234"/>
      <c r="Q680" s="234"/>
      <c r="R680" s="234"/>
      <c r="S680" s="234"/>
      <c r="T680" s="235"/>
      <c r="AT680" s="231" t="s">
        <v>141</v>
      </c>
      <c r="AU680" s="231" t="s">
        <v>84</v>
      </c>
      <c r="AV680" s="228" t="s">
        <v>82</v>
      </c>
      <c r="AW680" s="228" t="s">
        <v>29</v>
      </c>
      <c r="AX680" s="228" t="s">
        <v>74</v>
      </c>
      <c r="AY680" s="231" t="s">
        <v>133</v>
      </c>
    </row>
    <row r="681" spans="2:51" s="228" customFormat="1" ht="11.25">
      <c r="B681" s="229"/>
      <c r="D681" s="230" t="s">
        <v>141</v>
      </c>
      <c r="E681" s="231" t="s">
        <v>1</v>
      </c>
      <c r="F681" s="232" t="s">
        <v>150</v>
      </c>
      <c r="H681" s="231" t="s">
        <v>1</v>
      </c>
      <c r="L681" s="229"/>
      <c r="M681" s="233"/>
      <c r="N681" s="234"/>
      <c r="O681" s="234"/>
      <c r="P681" s="234"/>
      <c r="Q681" s="234"/>
      <c r="R681" s="234"/>
      <c r="S681" s="234"/>
      <c r="T681" s="235"/>
      <c r="AT681" s="231" t="s">
        <v>141</v>
      </c>
      <c r="AU681" s="231" t="s">
        <v>84</v>
      </c>
      <c r="AV681" s="228" t="s">
        <v>82</v>
      </c>
      <c r="AW681" s="228" t="s">
        <v>29</v>
      </c>
      <c r="AX681" s="228" t="s">
        <v>74</v>
      </c>
      <c r="AY681" s="231" t="s">
        <v>133</v>
      </c>
    </row>
    <row r="682" spans="2:51" s="228" customFormat="1" ht="11.25">
      <c r="B682" s="229"/>
      <c r="D682" s="230" t="s">
        <v>141</v>
      </c>
      <c r="E682" s="231" t="s">
        <v>1</v>
      </c>
      <c r="F682" s="232" t="s">
        <v>405</v>
      </c>
      <c r="H682" s="231" t="s">
        <v>1</v>
      </c>
      <c r="L682" s="229"/>
      <c r="M682" s="233"/>
      <c r="N682" s="234"/>
      <c r="O682" s="234"/>
      <c r="P682" s="234"/>
      <c r="Q682" s="234"/>
      <c r="R682" s="234"/>
      <c r="S682" s="234"/>
      <c r="T682" s="235"/>
      <c r="AT682" s="231" t="s">
        <v>141</v>
      </c>
      <c r="AU682" s="231" t="s">
        <v>84</v>
      </c>
      <c r="AV682" s="228" t="s">
        <v>82</v>
      </c>
      <c r="AW682" s="228" t="s">
        <v>29</v>
      </c>
      <c r="AX682" s="228" t="s">
        <v>74</v>
      </c>
      <c r="AY682" s="231" t="s">
        <v>133</v>
      </c>
    </row>
    <row r="683" spans="2:51" s="228" customFormat="1" ht="11.25">
      <c r="B683" s="229"/>
      <c r="D683" s="230" t="s">
        <v>141</v>
      </c>
      <c r="E683" s="231" t="s">
        <v>1</v>
      </c>
      <c r="F683" s="232" t="s">
        <v>461</v>
      </c>
      <c r="H683" s="231" t="s">
        <v>1</v>
      </c>
      <c r="L683" s="229"/>
      <c r="M683" s="233"/>
      <c r="N683" s="234"/>
      <c r="O683" s="234"/>
      <c r="P683" s="234"/>
      <c r="Q683" s="234"/>
      <c r="R683" s="234"/>
      <c r="S683" s="234"/>
      <c r="T683" s="235"/>
      <c r="AT683" s="231" t="s">
        <v>141</v>
      </c>
      <c r="AU683" s="231" t="s">
        <v>84</v>
      </c>
      <c r="AV683" s="228" t="s">
        <v>82</v>
      </c>
      <c r="AW683" s="228" t="s">
        <v>29</v>
      </c>
      <c r="AX683" s="228" t="s">
        <v>74</v>
      </c>
      <c r="AY683" s="231" t="s">
        <v>133</v>
      </c>
    </row>
    <row r="684" spans="2:51" s="228" customFormat="1" ht="11.25">
      <c r="B684" s="229"/>
      <c r="D684" s="230" t="s">
        <v>141</v>
      </c>
      <c r="E684" s="231" t="s">
        <v>1</v>
      </c>
      <c r="F684" s="232" t="s">
        <v>462</v>
      </c>
      <c r="H684" s="231" t="s">
        <v>1</v>
      </c>
      <c r="L684" s="229"/>
      <c r="M684" s="233"/>
      <c r="N684" s="234"/>
      <c r="O684" s="234"/>
      <c r="P684" s="234"/>
      <c r="Q684" s="234"/>
      <c r="R684" s="234"/>
      <c r="S684" s="234"/>
      <c r="T684" s="235"/>
      <c r="AT684" s="231" t="s">
        <v>141</v>
      </c>
      <c r="AU684" s="231" t="s">
        <v>84</v>
      </c>
      <c r="AV684" s="228" t="s">
        <v>82</v>
      </c>
      <c r="AW684" s="228" t="s">
        <v>29</v>
      </c>
      <c r="AX684" s="228" t="s">
        <v>74</v>
      </c>
      <c r="AY684" s="231" t="s">
        <v>133</v>
      </c>
    </row>
    <row r="685" spans="2:51" s="236" customFormat="1" ht="11.25">
      <c r="B685" s="237"/>
      <c r="D685" s="230" t="s">
        <v>141</v>
      </c>
      <c r="E685" s="238" t="s">
        <v>1</v>
      </c>
      <c r="F685" s="239" t="s">
        <v>82</v>
      </c>
      <c r="H685" s="240">
        <v>1</v>
      </c>
      <c r="L685" s="237"/>
      <c r="M685" s="241"/>
      <c r="N685" s="242"/>
      <c r="O685" s="242"/>
      <c r="P685" s="242"/>
      <c r="Q685" s="242"/>
      <c r="R685" s="242"/>
      <c r="S685" s="242"/>
      <c r="T685" s="243"/>
      <c r="AT685" s="238" t="s">
        <v>141</v>
      </c>
      <c r="AU685" s="238" t="s">
        <v>84</v>
      </c>
      <c r="AV685" s="236" t="s">
        <v>84</v>
      </c>
      <c r="AW685" s="236" t="s">
        <v>29</v>
      </c>
      <c r="AX685" s="236" t="s">
        <v>74</v>
      </c>
      <c r="AY685" s="238" t="s">
        <v>133</v>
      </c>
    </row>
    <row r="686" spans="2:51" s="252" customFormat="1" ht="11.25">
      <c r="B686" s="253"/>
      <c r="D686" s="230" t="s">
        <v>141</v>
      </c>
      <c r="E686" s="254" t="s">
        <v>1</v>
      </c>
      <c r="F686" s="255" t="s">
        <v>156</v>
      </c>
      <c r="H686" s="256">
        <v>1</v>
      </c>
      <c r="L686" s="253"/>
      <c r="M686" s="257"/>
      <c r="N686" s="258"/>
      <c r="O686" s="258"/>
      <c r="P686" s="258"/>
      <c r="Q686" s="258"/>
      <c r="R686" s="258"/>
      <c r="S686" s="258"/>
      <c r="T686" s="259"/>
      <c r="AT686" s="254" t="s">
        <v>141</v>
      </c>
      <c r="AU686" s="254" t="s">
        <v>84</v>
      </c>
      <c r="AV686" s="252" t="s">
        <v>139</v>
      </c>
      <c r="AW686" s="252" t="s">
        <v>29</v>
      </c>
      <c r="AX686" s="252" t="s">
        <v>82</v>
      </c>
      <c r="AY686" s="254" t="s">
        <v>133</v>
      </c>
    </row>
    <row r="687" spans="1:65" s="129" customFormat="1" ht="16.5" customHeight="1">
      <c r="A687" s="126"/>
      <c r="B687" s="127"/>
      <c r="C687" s="215" t="s">
        <v>463</v>
      </c>
      <c r="D687" s="215" t="s">
        <v>135</v>
      </c>
      <c r="E687" s="216" t="s">
        <v>464</v>
      </c>
      <c r="F687" s="217" t="s">
        <v>465</v>
      </c>
      <c r="G687" s="218" t="s">
        <v>390</v>
      </c>
      <c r="H687" s="219">
        <v>1</v>
      </c>
      <c r="I687" s="274"/>
      <c r="J687" s="220">
        <f>ROUND(I687*H687,2)</f>
        <v>0</v>
      </c>
      <c r="K687" s="221"/>
      <c r="L687" s="127"/>
      <c r="M687" s="222" t="s">
        <v>1</v>
      </c>
      <c r="N687" s="223" t="s">
        <v>39</v>
      </c>
      <c r="O687" s="224">
        <v>0.718</v>
      </c>
      <c r="P687" s="224">
        <f>O687*H687</f>
        <v>0.718</v>
      </c>
      <c r="Q687" s="224">
        <v>0.00153</v>
      </c>
      <c r="R687" s="224">
        <f>Q687*H687</f>
        <v>0.00153</v>
      </c>
      <c r="S687" s="224">
        <v>0</v>
      </c>
      <c r="T687" s="225">
        <f>S687*H687</f>
        <v>0</v>
      </c>
      <c r="U687" s="126"/>
      <c r="V687" s="126"/>
      <c r="W687" s="126"/>
      <c r="X687" s="126"/>
      <c r="Y687" s="126"/>
      <c r="Z687" s="126"/>
      <c r="AA687" s="126"/>
      <c r="AB687" s="126"/>
      <c r="AC687" s="126"/>
      <c r="AD687" s="126"/>
      <c r="AE687" s="126"/>
      <c r="AR687" s="226" t="s">
        <v>139</v>
      </c>
      <c r="AT687" s="226" t="s">
        <v>135</v>
      </c>
      <c r="AU687" s="226" t="s">
        <v>84</v>
      </c>
      <c r="AY687" s="117" t="s">
        <v>133</v>
      </c>
      <c r="BE687" s="227">
        <f>IF(N687="základní",J687,0)</f>
        <v>0</v>
      </c>
      <c r="BF687" s="227">
        <f>IF(N687="snížená",J687,0)</f>
        <v>0</v>
      </c>
      <c r="BG687" s="227">
        <f>IF(N687="zákl. přenesená",J687,0)</f>
        <v>0</v>
      </c>
      <c r="BH687" s="227">
        <f>IF(N687="sníž. přenesená",J687,0)</f>
        <v>0</v>
      </c>
      <c r="BI687" s="227">
        <f>IF(N687="nulová",J687,0)</f>
        <v>0</v>
      </c>
      <c r="BJ687" s="117" t="s">
        <v>82</v>
      </c>
      <c r="BK687" s="227">
        <f>ROUND(I687*H687,2)</f>
        <v>0</v>
      </c>
      <c r="BL687" s="117" t="s">
        <v>139</v>
      </c>
      <c r="BM687" s="226" t="s">
        <v>466</v>
      </c>
    </row>
    <row r="688" spans="2:51" s="228" customFormat="1" ht="22.5">
      <c r="B688" s="229"/>
      <c r="D688" s="230" t="s">
        <v>141</v>
      </c>
      <c r="E688" s="231" t="s">
        <v>1</v>
      </c>
      <c r="F688" s="232" t="s">
        <v>142</v>
      </c>
      <c r="H688" s="231" t="s">
        <v>1</v>
      </c>
      <c r="L688" s="229"/>
      <c r="M688" s="233"/>
      <c r="N688" s="234"/>
      <c r="O688" s="234"/>
      <c r="P688" s="234"/>
      <c r="Q688" s="234"/>
      <c r="R688" s="234"/>
      <c r="S688" s="234"/>
      <c r="T688" s="235"/>
      <c r="AT688" s="231" t="s">
        <v>141</v>
      </c>
      <c r="AU688" s="231" t="s">
        <v>84</v>
      </c>
      <c r="AV688" s="228" t="s">
        <v>82</v>
      </c>
      <c r="AW688" s="228" t="s">
        <v>29</v>
      </c>
      <c r="AX688" s="228" t="s">
        <v>74</v>
      </c>
      <c r="AY688" s="231" t="s">
        <v>133</v>
      </c>
    </row>
    <row r="689" spans="2:51" s="228" customFormat="1" ht="11.25">
      <c r="B689" s="229"/>
      <c r="D689" s="230" t="s">
        <v>141</v>
      </c>
      <c r="E689" s="231" t="s">
        <v>1</v>
      </c>
      <c r="F689" s="232" t="s">
        <v>150</v>
      </c>
      <c r="H689" s="231" t="s">
        <v>1</v>
      </c>
      <c r="L689" s="229"/>
      <c r="M689" s="233"/>
      <c r="N689" s="234"/>
      <c r="O689" s="234"/>
      <c r="P689" s="234"/>
      <c r="Q689" s="234"/>
      <c r="R689" s="234"/>
      <c r="S689" s="234"/>
      <c r="T689" s="235"/>
      <c r="AT689" s="231" t="s">
        <v>141</v>
      </c>
      <c r="AU689" s="231" t="s">
        <v>84</v>
      </c>
      <c r="AV689" s="228" t="s">
        <v>82</v>
      </c>
      <c r="AW689" s="228" t="s">
        <v>29</v>
      </c>
      <c r="AX689" s="228" t="s">
        <v>74</v>
      </c>
      <c r="AY689" s="231" t="s">
        <v>133</v>
      </c>
    </row>
    <row r="690" spans="2:51" s="228" customFormat="1" ht="22.5">
      <c r="B690" s="229"/>
      <c r="D690" s="230" t="s">
        <v>141</v>
      </c>
      <c r="E690" s="231" t="s">
        <v>1</v>
      </c>
      <c r="F690" s="232" t="s">
        <v>467</v>
      </c>
      <c r="H690" s="231" t="s">
        <v>1</v>
      </c>
      <c r="L690" s="229"/>
      <c r="M690" s="233"/>
      <c r="N690" s="234"/>
      <c r="O690" s="234"/>
      <c r="P690" s="234"/>
      <c r="Q690" s="234"/>
      <c r="R690" s="234"/>
      <c r="S690" s="234"/>
      <c r="T690" s="235"/>
      <c r="AT690" s="231" t="s">
        <v>141</v>
      </c>
      <c r="AU690" s="231" t="s">
        <v>84</v>
      </c>
      <c r="AV690" s="228" t="s">
        <v>82</v>
      </c>
      <c r="AW690" s="228" t="s">
        <v>29</v>
      </c>
      <c r="AX690" s="228" t="s">
        <v>74</v>
      </c>
      <c r="AY690" s="231" t="s">
        <v>133</v>
      </c>
    </row>
    <row r="691" spans="2:51" s="228" customFormat="1" ht="11.25">
      <c r="B691" s="229"/>
      <c r="D691" s="230" t="s">
        <v>141</v>
      </c>
      <c r="E691" s="231" t="s">
        <v>1</v>
      </c>
      <c r="F691" s="232" t="s">
        <v>468</v>
      </c>
      <c r="H691" s="231" t="s">
        <v>1</v>
      </c>
      <c r="L691" s="229"/>
      <c r="M691" s="233"/>
      <c r="N691" s="234"/>
      <c r="O691" s="234"/>
      <c r="P691" s="234"/>
      <c r="Q691" s="234"/>
      <c r="R691" s="234"/>
      <c r="S691" s="234"/>
      <c r="T691" s="235"/>
      <c r="AT691" s="231" t="s">
        <v>141</v>
      </c>
      <c r="AU691" s="231" t="s">
        <v>84</v>
      </c>
      <c r="AV691" s="228" t="s">
        <v>82</v>
      </c>
      <c r="AW691" s="228" t="s">
        <v>29</v>
      </c>
      <c r="AX691" s="228" t="s">
        <v>74</v>
      </c>
      <c r="AY691" s="231" t="s">
        <v>133</v>
      </c>
    </row>
    <row r="692" spans="2:51" s="236" customFormat="1" ht="11.25">
      <c r="B692" s="237"/>
      <c r="D692" s="230" t="s">
        <v>141</v>
      </c>
      <c r="E692" s="238" t="s">
        <v>1</v>
      </c>
      <c r="F692" s="239" t="s">
        <v>82</v>
      </c>
      <c r="H692" s="240">
        <v>1</v>
      </c>
      <c r="L692" s="237"/>
      <c r="M692" s="241"/>
      <c r="N692" s="242"/>
      <c r="O692" s="242"/>
      <c r="P692" s="242"/>
      <c r="Q692" s="242"/>
      <c r="R692" s="242"/>
      <c r="S692" s="242"/>
      <c r="T692" s="243"/>
      <c r="AT692" s="238" t="s">
        <v>141</v>
      </c>
      <c r="AU692" s="238" t="s">
        <v>84</v>
      </c>
      <c r="AV692" s="236" t="s">
        <v>84</v>
      </c>
      <c r="AW692" s="236" t="s">
        <v>29</v>
      </c>
      <c r="AX692" s="236" t="s">
        <v>74</v>
      </c>
      <c r="AY692" s="238" t="s">
        <v>133</v>
      </c>
    </row>
    <row r="693" spans="2:51" s="252" customFormat="1" ht="11.25">
      <c r="B693" s="253"/>
      <c r="D693" s="230" t="s">
        <v>141</v>
      </c>
      <c r="E693" s="254" t="s">
        <v>1</v>
      </c>
      <c r="F693" s="255" t="s">
        <v>156</v>
      </c>
      <c r="H693" s="256">
        <v>1</v>
      </c>
      <c r="L693" s="253"/>
      <c r="M693" s="257"/>
      <c r="N693" s="258"/>
      <c r="O693" s="258"/>
      <c r="P693" s="258"/>
      <c r="Q693" s="258"/>
      <c r="R693" s="258"/>
      <c r="S693" s="258"/>
      <c r="T693" s="259"/>
      <c r="AT693" s="254" t="s">
        <v>141</v>
      </c>
      <c r="AU693" s="254" t="s">
        <v>84</v>
      </c>
      <c r="AV693" s="252" t="s">
        <v>139</v>
      </c>
      <c r="AW693" s="252" t="s">
        <v>29</v>
      </c>
      <c r="AX693" s="252" t="s">
        <v>82</v>
      </c>
      <c r="AY693" s="254" t="s">
        <v>133</v>
      </c>
    </row>
    <row r="694" spans="1:65" s="129" customFormat="1" ht="21.75" customHeight="1">
      <c r="A694" s="126"/>
      <c r="B694" s="127"/>
      <c r="C694" s="260" t="s">
        <v>469</v>
      </c>
      <c r="D694" s="260" t="s">
        <v>287</v>
      </c>
      <c r="E694" s="261" t="s">
        <v>470</v>
      </c>
      <c r="F694" s="262" t="s">
        <v>471</v>
      </c>
      <c r="G694" s="263" t="s">
        <v>390</v>
      </c>
      <c r="H694" s="264">
        <v>1</v>
      </c>
      <c r="I694" s="275"/>
      <c r="J694" s="265">
        <f>ROUND(I694*H694,2)</f>
        <v>0</v>
      </c>
      <c r="K694" s="266"/>
      <c r="L694" s="267"/>
      <c r="M694" s="268" t="s">
        <v>1</v>
      </c>
      <c r="N694" s="269" t="s">
        <v>39</v>
      </c>
      <c r="O694" s="224">
        <v>0</v>
      </c>
      <c r="P694" s="224">
        <f>O694*H694</f>
        <v>0</v>
      </c>
      <c r="Q694" s="224">
        <v>0.0033</v>
      </c>
      <c r="R694" s="224">
        <f>Q694*H694</f>
        <v>0.0033</v>
      </c>
      <c r="S694" s="224">
        <v>0</v>
      </c>
      <c r="T694" s="225">
        <f>S694*H694</f>
        <v>0</v>
      </c>
      <c r="U694" s="126"/>
      <c r="V694" s="126"/>
      <c r="W694" s="126"/>
      <c r="X694" s="126"/>
      <c r="Y694" s="126"/>
      <c r="Z694" s="126"/>
      <c r="AA694" s="126"/>
      <c r="AB694" s="126"/>
      <c r="AC694" s="126"/>
      <c r="AD694" s="126"/>
      <c r="AE694" s="126"/>
      <c r="AR694" s="226" t="s">
        <v>186</v>
      </c>
      <c r="AT694" s="226" t="s">
        <v>287</v>
      </c>
      <c r="AU694" s="226" t="s">
        <v>84</v>
      </c>
      <c r="AY694" s="117" t="s">
        <v>133</v>
      </c>
      <c r="BE694" s="227">
        <f>IF(N694="základní",J694,0)</f>
        <v>0</v>
      </c>
      <c r="BF694" s="227">
        <f>IF(N694="snížená",J694,0)</f>
        <v>0</v>
      </c>
      <c r="BG694" s="227">
        <f>IF(N694="zákl. přenesená",J694,0)</f>
        <v>0</v>
      </c>
      <c r="BH694" s="227">
        <f>IF(N694="sníž. přenesená",J694,0)</f>
        <v>0</v>
      </c>
      <c r="BI694" s="227">
        <f>IF(N694="nulová",J694,0)</f>
        <v>0</v>
      </c>
      <c r="BJ694" s="117" t="s">
        <v>82</v>
      </c>
      <c r="BK694" s="227">
        <f>ROUND(I694*H694,2)</f>
        <v>0</v>
      </c>
      <c r="BL694" s="117" t="s">
        <v>139</v>
      </c>
      <c r="BM694" s="226" t="s">
        <v>472</v>
      </c>
    </row>
    <row r="695" spans="2:51" s="228" customFormat="1" ht="22.5">
      <c r="B695" s="229"/>
      <c r="D695" s="230" t="s">
        <v>141</v>
      </c>
      <c r="E695" s="231" t="s">
        <v>1</v>
      </c>
      <c r="F695" s="232" t="s">
        <v>142</v>
      </c>
      <c r="H695" s="231" t="s">
        <v>1</v>
      </c>
      <c r="L695" s="229"/>
      <c r="M695" s="233"/>
      <c r="N695" s="234"/>
      <c r="O695" s="234"/>
      <c r="P695" s="234"/>
      <c r="Q695" s="234"/>
      <c r="R695" s="234"/>
      <c r="S695" s="234"/>
      <c r="T695" s="235"/>
      <c r="AT695" s="231" t="s">
        <v>141</v>
      </c>
      <c r="AU695" s="231" t="s">
        <v>84</v>
      </c>
      <c r="AV695" s="228" t="s">
        <v>82</v>
      </c>
      <c r="AW695" s="228" t="s">
        <v>29</v>
      </c>
      <c r="AX695" s="228" t="s">
        <v>74</v>
      </c>
      <c r="AY695" s="231" t="s">
        <v>133</v>
      </c>
    </row>
    <row r="696" spans="2:51" s="228" customFormat="1" ht="11.25">
      <c r="B696" s="229"/>
      <c r="D696" s="230" t="s">
        <v>141</v>
      </c>
      <c r="E696" s="231" t="s">
        <v>1</v>
      </c>
      <c r="F696" s="232" t="s">
        <v>150</v>
      </c>
      <c r="H696" s="231" t="s">
        <v>1</v>
      </c>
      <c r="L696" s="229"/>
      <c r="M696" s="233"/>
      <c r="N696" s="234"/>
      <c r="O696" s="234"/>
      <c r="P696" s="234"/>
      <c r="Q696" s="234"/>
      <c r="R696" s="234"/>
      <c r="S696" s="234"/>
      <c r="T696" s="235"/>
      <c r="AT696" s="231" t="s">
        <v>141</v>
      </c>
      <c r="AU696" s="231" t="s">
        <v>84</v>
      </c>
      <c r="AV696" s="228" t="s">
        <v>82</v>
      </c>
      <c r="AW696" s="228" t="s">
        <v>29</v>
      </c>
      <c r="AX696" s="228" t="s">
        <v>74</v>
      </c>
      <c r="AY696" s="231" t="s">
        <v>133</v>
      </c>
    </row>
    <row r="697" spans="2:51" s="228" customFormat="1" ht="22.5">
      <c r="B697" s="229"/>
      <c r="D697" s="230" t="s">
        <v>141</v>
      </c>
      <c r="E697" s="231" t="s">
        <v>1</v>
      </c>
      <c r="F697" s="232" t="s">
        <v>467</v>
      </c>
      <c r="H697" s="231" t="s">
        <v>1</v>
      </c>
      <c r="L697" s="229"/>
      <c r="M697" s="233"/>
      <c r="N697" s="234"/>
      <c r="O697" s="234"/>
      <c r="P697" s="234"/>
      <c r="Q697" s="234"/>
      <c r="R697" s="234"/>
      <c r="S697" s="234"/>
      <c r="T697" s="235"/>
      <c r="AT697" s="231" t="s">
        <v>141</v>
      </c>
      <c r="AU697" s="231" t="s">
        <v>84</v>
      </c>
      <c r="AV697" s="228" t="s">
        <v>82</v>
      </c>
      <c r="AW697" s="228" t="s">
        <v>29</v>
      </c>
      <c r="AX697" s="228" t="s">
        <v>74</v>
      </c>
      <c r="AY697" s="231" t="s">
        <v>133</v>
      </c>
    </row>
    <row r="698" spans="2:51" s="228" customFormat="1" ht="11.25">
      <c r="B698" s="229"/>
      <c r="D698" s="230" t="s">
        <v>141</v>
      </c>
      <c r="E698" s="231" t="s">
        <v>1</v>
      </c>
      <c r="F698" s="232" t="s">
        <v>468</v>
      </c>
      <c r="H698" s="231" t="s">
        <v>1</v>
      </c>
      <c r="L698" s="229"/>
      <c r="M698" s="233"/>
      <c r="N698" s="234"/>
      <c r="O698" s="234"/>
      <c r="P698" s="234"/>
      <c r="Q698" s="234"/>
      <c r="R698" s="234"/>
      <c r="S698" s="234"/>
      <c r="T698" s="235"/>
      <c r="AT698" s="231" t="s">
        <v>141</v>
      </c>
      <c r="AU698" s="231" t="s">
        <v>84</v>
      </c>
      <c r="AV698" s="228" t="s">
        <v>82</v>
      </c>
      <c r="AW698" s="228" t="s">
        <v>29</v>
      </c>
      <c r="AX698" s="228" t="s">
        <v>74</v>
      </c>
      <c r="AY698" s="231" t="s">
        <v>133</v>
      </c>
    </row>
    <row r="699" spans="2:51" s="236" customFormat="1" ht="11.25">
      <c r="B699" s="237"/>
      <c r="D699" s="230" t="s">
        <v>141</v>
      </c>
      <c r="E699" s="238" t="s">
        <v>1</v>
      </c>
      <c r="F699" s="239" t="s">
        <v>82</v>
      </c>
      <c r="H699" s="240">
        <v>1</v>
      </c>
      <c r="L699" s="237"/>
      <c r="M699" s="241"/>
      <c r="N699" s="242"/>
      <c r="O699" s="242"/>
      <c r="P699" s="242"/>
      <c r="Q699" s="242"/>
      <c r="R699" s="242"/>
      <c r="S699" s="242"/>
      <c r="T699" s="243"/>
      <c r="AT699" s="238" t="s">
        <v>141</v>
      </c>
      <c r="AU699" s="238" t="s">
        <v>84</v>
      </c>
      <c r="AV699" s="236" t="s">
        <v>84</v>
      </c>
      <c r="AW699" s="236" t="s">
        <v>29</v>
      </c>
      <c r="AX699" s="236" t="s">
        <v>74</v>
      </c>
      <c r="AY699" s="238" t="s">
        <v>133</v>
      </c>
    </row>
    <row r="700" spans="2:51" s="252" customFormat="1" ht="11.25">
      <c r="B700" s="253"/>
      <c r="D700" s="230" t="s">
        <v>141</v>
      </c>
      <c r="E700" s="254" t="s">
        <v>1</v>
      </c>
      <c r="F700" s="255" t="s">
        <v>156</v>
      </c>
      <c r="H700" s="256">
        <v>1</v>
      </c>
      <c r="L700" s="253"/>
      <c r="M700" s="257"/>
      <c r="N700" s="258"/>
      <c r="O700" s="258"/>
      <c r="P700" s="258"/>
      <c r="Q700" s="258"/>
      <c r="R700" s="258"/>
      <c r="S700" s="258"/>
      <c r="T700" s="259"/>
      <c r="AT700" s="254" t="s">
        <v>141</v>
      </c>
      <c r="AU700" s="254" t="s">
        <v>84</v>
      </c>
      <c r="AV700" s="252" t="s">
        <v>139</v>
      </c>
      <c r="AW700" s="252" t="s">
        <v>29</v>
      </c>
      <c r="AX700" s="252" t="s">
        <v>82</v>
      </c>
      <c r="AY700" s="254" t="s">
        <v>133</v>
      </c>
    </row>
    <row r="701" spans="1:65" s="129" customFormat="1" ht="21.75" customHeight="1">
      <c r="A701" s="126"/>
      <c r="B701" s="127"/>
      <c r="C701" s="215" t="s">
        <v>473</v>
      </c>
      <c r="D701" s="215" t="s">
        <v>135</v>
      </c>
      <c r="E701" s="216" t="s">
        <v>474</v>
      </c>
      <c r="F701" s="217" t="s">
        <v>475</v>
      </c>
      <c r="G701" s="218" t="s">
        <v>390</v>
      </c>
      <c r="H701" s="219">
        <v>1</v>
      </c>
      <c r="I701" s="274"/>
      <c r="J701" s="220">
        <f>ROUND(I701*H701,2)</f>
        <v>0</v>
      </c>
      <c r="K701" s="221"/>
      <c r="L701" s="127"/>
      <c r="M701" s="222" t="s">
        <v>1</v>
      </c>
      <c r="N701" s="223" t="s">
        <v>39</v>
      </c>
      <c r="O701" s="224">
        <v>3.51</v>
      </c>
      <c r="P701" s="224">
        <f>O701*H701</f>
        <v>3.51</v>
      </c>
      <c r="Q701" s="224">
        <v>0</v>
      </c>
      <c r="R701" s="224">
        <f>Q701*H701</f>
        <v>0</v>
      </c>
      <c r="S701" s="224">
        <v>0</v>
      </c>
      <c r="T701" s="225">
        <f>S701*H701</f>
        <v>0</v>
      </c>
      <c r="U701" s="126"/>
      <c r="V701" s="126"/>
      <c r="W701" s="126"/>
      <c r="X701" s="126"/>
      <c r="Y701" s="126"/>
      <c r="Z701" s="126"/>
      <c r="AA701" s="126"/>
      <c r="AB701" s="126"/>
      <c r="AC701" s="126"/>
      <c r="AD701" s="126"/>
      <c r="AE701" s="126"/>
      <c r="AR701" s="226" t="s">
        <v>139</v>
      </c>
      <c r="AT701" s="226" t="s">
        <v>135</v>
      </c>
      <c r="AU701" s="226" t="s">
        <v>84</v>
      </c>
      <c r="AY701" s="117" t="s">
        <v>133</v>
      </c>
      <c r="BE701" s="227">
        <f>IF(N701="základní",J701,0)</f>
        <v>0</v>
      </c>
      <c r="BF701" s="227">
        <f>IF(N701="snížená",J701,0)</f>
        <v>0</v>
      </c>
      <c r="BG701" s="227">
        <f>IF(N701="zákl. přenesená",J701,0)</f>
        <v>0</v>
      </c>
      <c r="BH701" s="227">
        <f>IF(N701="sníž. přenesená",J701,0)</f>
        <v>0</v>
      </c>
      <c r="BI701" s="227">
        <f>IF(N701="nulová",J701,0)</f>
        <v>0</v>
      </c>
      <c r="BJ701" s="117" t="s">
        <v>82</v>
      </c>
      <c r="BK701" s="227">
        <f>ROUND(I701*H701,2)</f>
        <v>0</v>
      </c>
      <c r="BL701" s="117" t="s">
        <v>139</v>
      </c>
      <c r="BM701" s="226" t="s">
        <v>476</v>
      </c>
    </row>
    <row r="702" spans="2:51" s="228" customFormat="1" ht="22.5">
      <c r="B702" s="229"/>
      <c r="D702" s="230" t="s">
        <v>141</v>
      </c>
      <c r="E702" s="231" t="s">
        <v>1</v>
      </c>
      <c r="F702" s="232" t="s">
        <v>142</v>
      </c>
      <c r="H702" s="231" t="s">
        <v>1</v>
      </c>
      <c r="L702" s="229"/>
      <c r="M702" s="233"/>
      <c r="N702" s="234"/>
      <c r="O702" s="234"/>
      <c r="P702" s="234"/>
      <c r="Q702" s="234"/>
      <c r="R702" s="234"/>
      <c r="S702" s="234"/>
      <c r="T702" s="235"/>
      <c r="AT702" s="231" t="s">
        <v>141</v>
      </c>
      <c r="AU702" s="231" t="s">
        <v>84</v>
      </c>
      <c r="AV702" s="228" t="s">
        <v>82</v>
      </c>
      <c r="AW702" s="228" t="s">
        <v>29</v>
      </c>
      <c r="AX702" s="228" t="s">
        <v>74</v>
      </c>
      <c r="AY702" s="231" t="s">
        <v>133</v>
      </c>
    </row>
    <row r="703" spans="2:51" s="228" customFormat="1" ht="11.25">
      <c r="B703" s="229"/>
      <c r="D703" s="230" t="s">
        <v>141</v>
      </c>
      <c r="E703" s="231" t="s">
        <v>1</v>
      </c>
      <c r="F703" s="232" t="s">
        <v>150</v>
      </c>
      <c r="H703" s="231" t="s">
        <v>1</v>
      </c>
      <c r="L703" s="229"/>
      <c r="M703" s="233"/>
      <c r="N703" s="234"/>
      <c r="O703" s="234"/>
      <c r="P703" s="234"/>
      <c r="Q703" s="234"/>
      <c r="R703" s="234"/>
      <c r="S703" s="234"/>
      <c r="T703" s="235"/>
      <c r="AT703" s="231" t="s">
        <v>141</v>
      </c>
      <c r="AU703" s="231" t="s">
        <v>84</v>
      </c>
      <c r="AV703" s="228" t="s">
        <v>82</v>
      </c>
      <c r="AW703" s="228" t="s">
        <v>29</v>
      </c>
      <c r="AX703" s="228" t="s">
        <v>74</v>
      </c>
      <c r="AY703" s="231" t="s">
        <v>133</v>
      </c>
    </row>
    <row r="704" spans="2:51" s="228" customFormat="1" ht="11.25">
      <c r="B704" s="229"/>
      <c r="D704" s="230" t="s">
        <v>141</v>
      </c>
      <c r="E704" s="231" t="s">
        <v>1</v>
      </c>
      <c r="F704" s="232" t="s">
        <v>405</v>
      </c>
      <c r="H704" s="231" t="s">
        <v>1</v>
      </c>
      <c r="L704" s="229"/>
      <c r="M704" s="233"/>
      <c r="N704" s="234"/>
      <c r="O704" s="234"/>
      <c r="P704" s="234"/>
      <c r="Q704" s="234"/>
      <c r="R704" s="234"/>
      <c r="S704" s="234"/>
      <c r="T704" s="235"/>
      <c r="AT704" s="231" t="s">
        <v>141</v>
      </c>
      <c r="AU704" s="231" t="s">
        <v>84</v>
      </c>
      <c r="AV704" s="228" t="s">
        <v>82</v>
      </c>
      <c r="AW704" s="228" t="s">
        <v>29</v>
      </c>
      <c r="AX704" s="228" t="s">
        <v>74</v>
      </c>
      <c r="AY704" s="231" t="s">
        <v>133</v>
      </c>
    </row>
    <row r="705" spans="2:51" s="228" customFormat="1" ht="22.5">
      <c r="B705" s="229"/>
      <c r="D705" s="230" t="s">
        <v>141</v>
      </c>
      <c r="E705" s="231" t="s">
        <v>1</v>
      </c>
      <c r="F705" s="232" t="s">
        <v>477</v>
      </c>
      <c r="H705" s="231" t="s">
        <v>1</v>
      </c>
      <c r="L705" s="229"/>
      <c r="M705" s="233"/>
      <c r="N705" s="234"/>
      <c r="O705" s="234"/>
      <c r="P705" s="234"/>
      <c r="Q705" s="234"/>
      <c r="R705" s="234"/>
      <c r="S705" s="234"/>
      <c r="T705" s="235"/>
      <c r="AT705" s="231" t="s">
        <v>141</v>
      </c>
      <c r="AU705" s="231" t="s">
        <v>84</v>
      </c>
      <c r="AV705" s="228" t="s">
        <v>82</v>
      </c>
      <c r="AW705" s="228" t="s">
        <v>29</v>
      </c>
      <c r="AX705" s="228" t="s">
        <v>74</v>
      </c>
      <c r="AY705" s="231" t="s">
        <v>133</v>
      </c>
    </row>
    <row r="706" spans="2:51" s="236" customFormat="1" ht="11.25">
      <c r="B706" s="237"/>
      <c r="D706" s="230" t="s">
        <v>141</v>
      </c>
      <c r="E706" s="238" t="s">
        <v>1</v>
      </c>
      <c r="F706" s="239" t="s">
        <v>82</v>
      </c>
      <c r="H706" s="240">
        <v>1</v>
      </c>
      <c r="L706" s="237"/>
      <c r="M706" s="241"/>
      <c r="N706" s="242"/>
      <c r="O706" s="242"/>
      <c r="P706" s="242"/>
      <c r="Q706" s="242"/>
      <c r="R706" s="242"/>
      <c r="S706" s="242"/>
      <c r="T706" s="243"/>
      <c r="AT706" s="238" t="s">
        <v>141</v>
      </c>
      <c r="AU706" s="238" t="s">
        <v>84</v>
      </c>
      <c r="AV706" s="236" t="s">
        <v>84</v>
      </c>
      <c r="AW706" s="236" t="s">
        <v>29</v>
      </c>
      <c r="AX706" s="236" t="s">
        <v>74</v>
      </c>
      <c r="AY706" s="238" t="s">
        <v>133</v>
      </c>
    </row>
    <row r="707" spans="2:51" s="252" customFormat="1" ht="11.25">
      <c r="B707" s="253"/>
      <c r="D707" s="230" t="s">
        <v>141</v>
      </c>
      <c r="E707" s="254" t="s">
        <v>1</v>
      </c>
      <c r="F707" s="255" t="s">
        <v>156</v>
      </c>
      <c r="H707" s="256">
        <v>1</v>
      </c>
      <c r="L707" s="253"/>
      <c r="M707" s="257"/>
      <c r="N707" s="258"/>
      <c r="O707" s="258"/>
      <c r="P707" s="258"/>
      <c r="Q707" s="258"/>
      <c r="R707" s="258"/>
      <c r="S707" s="258"/>
      <c r="T707" s="259"/>
      <c r="AT707" s="254" t="s">
        <v>141</v>
      </c>
      <c r="AU707" s="254" t="s">
        <v>84</v>
      </c>
      <c r="AV707" s="252" t="s">
        <v>139</v>
      </c>
      <c r="AW707" s="252" t="s">
        <v>29</v>
      </c>
      <c r="AX707" s="252" t="s">
        <v>82</v>
      </c>
      <c r="AY707" s="254" t="s">
        <v>133</v>
      </c>
    </row>
    <row r="708" spans="1:65" s="129" customFormat="1" ht="21.75" customHeight="1">
      <c r="A708" s="126"/>
      <c r="B708" s="127"/>
      <c r="C708" s="260" t="s">
        <v>478</v>
      </c>
      <c r="D708" s="260" t="s">
        <v>287</v>
      </c>
      <c r="E708" s="261" t="s">
        <v>479</v>
      </c>
      <c r="F708" s="262" t="s">
        <v>480</v>
      </c>
      <c r="G708" s="263" t="s">
        <v>390</v>
      </c>
      <c r="H708" s="264">
        <v>1</v>
      </c>
      <c r="I708" s="275"/>
      <c r="J708" s="265">
        <f>ROUND(I708*H708,2)</f>
        <v>0</v>
      </c>
      <c r="K708" s="266"/>
      <c r="L708" s="267"/>
      <c r="M708" s="268" t="s">
        <v>1</v>
      </c>
      <c r="N708" s="269" t="s">
        <v>39</v>
      </c>
      <c r="O708" s="224">
        <v>0</v>
      </c>
      <c r="P708" s="224">
        <f>O708*H708</f>
        <v>0</v>
      </c>
      <c r="Q708" s="224">
        <v>0.0019</v>
      </c>
      <c r="R708" s="224">
        <f>Q708*H708</f>
        <v>0.0019</v>
      </c>
      <c r="S708" s="224">
        <v>0</v>
      </c>
      <c r="T708" s="225">
        <f>S708*H708</f>
        <v>0</v>
      </c>
      <c r="U708" s="126"/>
      <c r="V708" s="126"/>
      <c r="W708" s="126"/>
      <c r="X708" s="126"/>
      <c r="Y708" s="126"/>
      <c r="Z708" s="126"/>
      <c r="AA708" s="126"/>
      <c r="AB708" s="126"/>
      <c r="AC708" s="126"/>
      <c r="AD708" s="126"/>
      <c r="AE708" s="126"/>
      <c r="AR708" s="226" t="s">
        <v>186</v>
      </c>
      <c r="AT708" s="226" t="s">
        <v>287</v>
      </c>
      <c r="AU708" s="226" t="s">
        <v>84</v>
      </c>
      <c r="AY708" s="117" t="s">
        <v>133</v>
      </c>
      <c r="BE708" s="227">
        <f>IF(N708="základní",J708,0)</f>
        <v>0</v>
      </c>
      <c r="BF708" s="227">
        <f>IF(N708="snížená",J708,0)</f>
        <v>0</v>
      </c>
      <c r="BG708" s="227">
        <f>IF(N708="zákl. přenesená",J708,0)</f>
        <v>0</v>
      </c>
      <c r="BH708" s="227">
        <f>IF(N708="sníž. přenesená",J708,0)</f>
        <v>0</v>
      </c>
      <c r="BI708" s="227">
        <f>IF(N708="nulová",J708,0)</f>
        <v>0</v>
      </c>
      <c r="BJ708" s="117" t="s">
        <v>82</v>
      </c>
      <c r="BK708" s="227">
        <f>ROUND(I708*H708,2)</f>
        <v>0</v>
      </c>
      <c r="BL708" s="117" t="s">
        <v>139</v>
      </c>
      <c r="BM708" s="226" t="s">
        <v>481</v>
      </c>
    </row>
    <row r="709" spans="2:51" s="228" customFormat="1" ht="22.5">
      <c r="B709" s="229"/>
      <c r="D709" s="230" t="s">
        <v>141</v>
      </c>
      <c r="E709" s="231" t="s">
        <v>1</v>
      </c>
      <c r="F709" s="232" t="s">
        <v>142</v>
      </c>
      <c r="H709" s="231" t="s">
        <v>1</v>
      </c>
      <c r="L709" s="229"/>
      <c r="M709" s="233"/>
      <c r="N709" s="234"/>
      <c r="O709" s="234"/>
      <c r="P709" s="234"/>
      <c r="Q709" s="234"/>
      <c r="R709" s="234"/>
      <c r="S709" s="234"/>
      <c r="T709" s="235"/>
      <c r="AT709" s="231" t="s">
        <v>141</v>
      </c>
      <c r="AU709" s="231" t="s">
        <v>84</v>
      </c>
      <c r="AV709" s="228" t="s">
        <v>82</v>
      </c>
      <c r="AW709" s="228" t="s">
        <v>29</v>
      </c>
      <c r="AX709" s="228" t="s">
        <v>74</v>
      </c>
      <c r="AY709" s="231" t="s">
        <v>133</v>
      </c>
    </row>
    <row r="710" spans="2:51" s="228" customFormat="1" ht="11.25">
      <c r="B710" s="229"/>
      <c r="D710" s="230" t="s">
        <v>141</v>
      </c>
      <c r="E710" s="231" t="s">
        <v>1</v>
      </c>
      <c r="F710" s="232" t="s">
        <v>150</v>
      </c>
      <c r="H710" s="231" t="s">
        <v>1</v>
      </c>
      <c r="L710" s="229"/>
      <c r="M710" s="233"/>
      <c r="N710" s="234"/>
      <c r="O710" s="234"/>
      <c r="P710" s="234"/>
      <c r="Q710" s="234"/>
      <c r="R710" s="234"/>
      <c r="S710" s="234"/>
      <c r="T710" s="235"/>
      <c r="AT710" s="231" t="s">
        <v>141</v>
      </c>
      <c r="AU710" s="231" t="s">
        <v>84</v>
      </c>
      <c r="AV710" s="228" t="s">
        <v>82</v>
      </c>
      <c r="AW710" s="228" t="s">
        <v>29</v>
      </c>
      <c r="AX710" s="228" t="s">
        <v>74</v>
      </c>
      <c r="AY710" s="231" t="s">
        <v>133</v>
      </c>
    </row>
    <row r="711" spans="2:51" s="228" customFormat="1" ht="11.25">
      <c r="B711" s="229"/>
      <c r="D711" s="230" t="s">
        <v>141</v>
      </c>
      <c r="E711" s="231" t="s">
        <v>1</v>
      </c>
      <c r="F711" s="232" t="s">
        <v>405</v>
      </c>
      <c r="H711" s="231" t="s">
        <v>1</v>
      </c>
      <c r="L711" s="229"/>
      <c r="M711" s="233"/>
      <c r="N711" s="234"/>
      <c r="O711" s="234"/>
      <c r="P711" s="234"/>
      <c r="Q711" s="234"/>
      <c r="R711" s="234"/>
      <c r="S711" s="234"/>
      <c r="T711" s="235"/>
      <c r="AT711" s="231" t="s">
        <v>141</v>
      </c>
      <c r="AU711" s="231" t="s">
        <v>84</v>
      </c>
      <c r="AV711" s="228" t="s">
        <v>82</v>
      </c>
      <c r="AW711" s="228" t="s">
        <v>29</v>
      </c>
      <c r="AX711" s="228" t="s">
        <v>74</v>
      </c>
      <c r="AY711" s="231" t="s">
        <v>133</v>
      </c>
    </row>
    <row r="712" spans="2:51" s="228" customFormat="1" ht="22.5">
      <c r="B712" s="229"/>
      <c r="D712" s="230" t="s">
        <v>141</v>
      </c>
      <c r="E712" s="231" t="s">
        <v>1</v>
      </c>
      <c r="F712" s="232" t="s">
        <v>477</v>
      </c>
      <c r="H712" s="231" t="s">
        <v>1</v>
      </c>
      <c r="L712" s="229"/>
      <c r="M712" s="233"/>
      <c r="N712" s="234"/>
      <c r="O712" s="234"/>
      <c r="P712" s="234"/>
      <c r="Q712" s="234"/>
      <c r="R712" s="234"/>
      <c r="S712" s="234"/>
      <c r="T712" s="235"/>
      <c r="AT712" s="231" t="s">
        <v>141</v>
      </c>
      <c r="AU712" s="231" t="s">
        <v>84</v>
      </c>
      <c r="AV712" s="228" t="s">
        <v>82</v>
      </c>
      <c r="AW712" s="228" t="s">
        <v>29</v>
      </c>
      <c r="AX712" s="228" t="s">
        <v>74</v>
      </c>
      <c r="AY712" s="231" t="s">
        <v>133</v>
      </c>
    </row>
    <row r="713" spans="2:51" s="236" customFormat="1" ht="11.25">
      <c r="B713" s="237"/>
      <c r="D713" s="230" t="s">
        <v>141</v>
      </c>
      <c r="E713" s="238" t="s">
        <v>1</v>
      </c>
      <c r="F713" s="239" t="s">
        <v>82</v>
      </c>
      <c r="H713" s="240">
        <v>1</v>
      </c>
      <c r="L713" s="237"/>
      <c r="M713" s="241"/>
      <c r="N713" s="242"/>
      <c r="O713" s="242"/>
      <c r="P713" s="242"/>
      <c r="Q713" s="242"/>
      <c r="R713" s="242"/>
      <c r="S713" s="242"/>
      <c r="T713" s="243"/>
      <c r="AT713" s="238" t="s">
        <v>141</v>
      </c>
      <c r="AU713" s="238" t="s">
        <v>84</v>
      </c>
      <c r="AV713" s="236" t="s">
        <v>84</v>
      </c>
      <c r="AW713" s="236" t="s">
        <v>29</v>
      </c>
      <c r="AX713" s="236" t="s">
        <v>74</v>
      </c>
      <c r="AY713" s="238" t="s">
        <v>133</v>
      </c>
    </row>
    <row r="714" spans="2:51" s="252" customFormat="1" ht="11.25">
      <c r="B714" s="253"/>
      <c r="D714" s="230" t="s">
        <v>141</v>
      </c>
      <c r="E714" s="254" t="s">
        <v>1</v>
      </c>
      <c r="F714" s="255" t="s">
        <v>156</v>
      </c>
      <c r="H714" s="256">
        <v>1</v>
      </c>
      <c r="L714" s="253"/>
      <c r="M714" s="257"/>
      <c r="N714" s="258"/>
      <c r="O714" s="258"/>
      <c r="P714" s="258"/>
      <c r="Q714" s="258"/>
      <c r="R714" s="258"/>
      <c r="S714" s="258"/>
      <c r="T714" s="259"/>
      <c r="AT714" s="254" t="s">
        <v>141</v>
      </c>
      <c r="AU714" s="254" t="s">
        <v>84</v>
      </c>
      <c r="AV714" s="252" t="s">
        <v>139</v>
      </c>
      <c r="AW714" s="252" t="s">
        <v>29</v>
      </c>
      <c r="AX714" s="252" t="s">
        <v>82</v>
      </c>
      <c r="AY714" s="254" t="s">
        <v>133</v>
      </c>
    </row>
    <row r="715" spans="1:65" s="129" customFormat="1" ht="16.5" customHeight="1">
      <c r="A715" s="126"/>
      <c r="B715" s="127"/>
      <c r="C715" s="215" t="s">
        <v>482</v>
      </c>
      <c r="D715" s="215" t="s">
        <v>135</v>
      </c>
      <c r="E715" s="216" t="s">
        <v>483</v>
      </c>
      <c r="F715" s="217" t="s">
        <v>484</v>
      </c>
      <c r="G715" s="218" t="s">
        <v>184</v>
      </c>
      <c r="H715" s="219">
        <v>41.4</v>
      </c>
      <c r="I715" s="274"/>
      <c r="J715" s="220">
        <f>ROUND(I715*H715,2)</f>
        <v>0</v>
      </c>
      <c r="K715" s="221"/>
      <c r="L715" s="127"/>
      <c r="M715" s="222" t="s">
        <v>1</v>
      </c>
      <c r="N715" s="223" t="s">
        <v>39</v>
      </c>
      <c r="O715" s="224">
        <v>0.062</v>
      </c>
      <c r="P715" s="224">
        <f>O715*H715</f>
        <v>2.5667999999999997</v>
      </c>
      <c r="Q715" s="224">
        <v>0</v>
      </c>
      <c r="R715" s="224">
        <f>Q715*H715</f>
        <v>0</v>
      </c>
      <c r="S715" s="224">
        <v>0</v>
      </c>
      <c r="T715" s="225">
        <f>S715*H715</f>
        <v>0</v>
      </c>
      <c r="U715" s="126"/>
      <c r="V715" s="126"/>
      <c r="W715" s="126"/>
      <c r="X715" s="126"/>
      <c r="Y715" s="126"/>
      <c r="Z715" s="126"/>
      <c r="AA715" s="126"/>
      <c r="AB715" s="126"/>
      <c r="AC715" s="126"/>
      <c r="AD715" s="126"/>
      <c r="AE715" s="126"/>
      <c r="AR715" s="226" t="s">
        <v>139</v>
      </c>
      <c r="AT715" s="226" t="s">
        <v>135</v>
      </c>
      <c r="AU715" s="226" t="s">
        <v>84</v>
      </c>
      <c r="AY715" s="117" t="s">
        <v>133</v>
      </c>
      <c r="BE715" s="227">
        <f>IF(N715="základní",J715,0)</f>
        <v>0</v>
      </c>
      <c r="BF715" s="227">
        <f>IF(N715="snížená",J715,0)</f>
        <v>0</v>
      </c>
      <c r="BG715" s="227">
        <f>IF(N715="zákl. přenesená",J715,0)</f>
        <v>0</v>
      </c>
      <c r="BH715" s="227">
        <f>IF(N715="sníž. přenesená",J715,0)</f>
        <v>0</v>
      </c>
      <c r="BI715" s="227">
        <f>IF(N715="nulová",J715,0)</f>
        <v>0</v>
      </c>
      <c r="BJ715" s="117" t="s">
        <v>82</v>
      </c>
      <c r="BK715" s="227">
        <f>ROUND(I715*H715,2)</f>
        <v>0</v>
      </c>
      <c r="BL715" s="117" t="s">
        <v>139</v>
      </c>
      <c r="BM715" s="226" t="s">
        <v>485</v>
      </c>
    </row>
    <row r="716" spans="2:51" s="228" customFormat="1" ht="22.5">
      <c r="B716" s="229"/>
      <c r="D716" s="230" t="s">
        <v>141</v>
      </c>
      <c r="E716" s="231" t="s">
        <v>1</v>
      </c>
      <c r="F716" s="232" t="s">
        <v>142</v>
      </c>
      <c r="H716" s="231" t="s">
        <v>1</v>
      </c>
      <c r="L716" s="229"/>
      <c r="M716" s="233"/>
      <c r="N716" s="234"/>
      <c r="O716" s="234"/>
      <c r="P716" s="234"/>
      <c r="Q716" s="234"/>
      <c r="R716" s="234"/>
      <c r="S716" s="234"/>
      <c r="T716" s="235"/>
      <c r="AT716" s="231" t="s">
        <v>141</v>
      </c>
      <c r="AU716" s="231" t="s">
        <v>84</v>
      </c>
      <c r="AV716" s="228" t="s">
        <v>82</v>
      </c>
      <c r="AW716" s="228" t="s">
        <v>29</v>
      </c>
      <c r="AX716" s="228" t="s">
        <v>74</v>
      </c>
      <c r="AY716" s="231" t="s">
        <v>133</v>
      </c>
    </row>
    <row r="717" spans="2:51" s="228" customFormat="1" ht="11.25">
      <c r="B717" s="229"/>
      <c r="D717" s="230" t="s">
        <v>141</v>
      </c>
      <c r="E717" s="231" t="s">
        <v>1</v>
      </c>
      <c r="F717" s="232" t="s">
        <v>150</v>
      </c>
      <c r="H717" s="231" t="s">
        <v>1</v>
      </c>
      <c r="L717" s="229"/>
      <c r="M717" s="233"/>
      <c r="N717" s="234"/>
      <c r="O717" s="234"/>
      <c r="P717" s="234"/>
      <c r="Q717" s="234"/>
      <c r="R717" s="234"/>
      <c r="S717" s="234"/>
      <c r="T717" s="235"/>
      <c r="AT717" s="231" t="s">
        <v>141</v>
      </c>
      <c r="AU717" s="231" t="s">
        <v>84</v>
      </c>
      <c r="AV717" s="228" t="s">
        <v>82</v>
      </c>
      <c r="AW717" s="228" t="s">
        <v>29</v>
      </c>
      <c r="AX717" s="228" t="s">
        <v>74</v>
      </c>
      <c r="AY717" s="231" t="s">
        <v>133</v>
      </c>
    </row>
    <row r="718" spans="2:51" s="228" customFormat="1" ht="11.25">
      <c r="B718" s="229"/>
      <c r="D718" s="230" t="s">
        <v>141</v>
      </c>
      <c r="E718" s="231" t="s">
        <v>1</v>
      </c>
      <c r="F718" s="232" t="s">
        <v>405</v>
      </c>
      <c r="H718" s="231" t="s">
        <v>1</v>
      </c>
      <c r="L718" s="229"/>
      <c r="M718" s="233"/>
      <c r="N718" s="234"/>
      <c r="O718" s="234"/>
      <c r="P718" s="234"/>
      <c r="Q718" s="234"/>
      <c r="R718" s="234"/>
      <c r="S718" s="234"/>
      <c r="T718" s="235"/>
      <c r="AT718" s="231" t="s">
        <v>141</v>
      </c>
      <c r="AU718" s="231" t="s">
        <v>84</v>
      </c>
      <c r="AV718" s="228" t="s">
        <v>82</v>
      </c>
      <c r="AW718" s="228" t="s">
        <v>29</v>
      </c>
      <c r="AX718" s="228" t="s">
        <v>74</v>
      </c>
      <c r="AY718" s="231" t="s">
        <v>133</v>
      </c>
    </row>
    <row r="719" spans="2:51" s="228" customFormat="1" ht="11.25">
      <c r="B719" s="229"/>
      <c r="D719" s="230" t="s">
        <v>141</v>
      </c>
      <c r="E719" s="231" t="s">
        <v>1</v>
      </c>
      <c r="F719" s="232" t="s">
        <v>406</v>
      </c>
      <c r="H719" s="231" t="s">
        <v>1</v>
      </c>
      <c r="L719" s="229"/>
      <c r="M719" s="233"/>
      <c r="N719" s="234"/>
      <c r="O719" s="234"/>
      <c r="P719" s="234"/>
      <c r="Q719" s="234"/>
      <c r="R719" s="234"/>
      <c r="S719" s="234"/>
      <c r="T719" s="235"/>
      <c r="AT719" s="231" t="s">
        <v>141</v>
      </c>
      <c r="AU719" s="231" t="s">
        <v>84</v>
      </c>
      <c r="AV719" s="228" t="s">
        <v>82</v>
      </c>
      <c r="AW719" s="228" t="s">
        <v>29</v>
      </c>
      <c r="AX719" s="228" t="s">
        <v>74</v>
      </c>
      <c r="AY719" s="231" t="s">
        <v>133</v>
      </c>
    </row>
    <row r="720" spans="2:51" s="236" customFormat="1" ht="11.25">
      <c r="B720" s="237"/>
      <c r="D720" s="230" t="s">
        <v>141</v>
      </c>
      <c r="E720" s="238" t="s">
        <v>1</v>
      </c>
      <c r="F720" s="239" t="s">
        <v>407</v>
      </c>
      <c r="H720" s="240">
        <v>41.4</v>
      </c>
      <c r="L720" s="237"/>
      <c r="M720" s="241"/>
      <c r="N720" s="242"/>
      <c r="O720" s="242"/>
      <c r="P720" s="242"/>
      <c r="Q720" s="242"/>
      <c r="R720" s="242"/>
      <c r="S720" s="242"/>
      <c r="T720" s="243"/>
      <c r="AT720" s="238" t="s">
        <v>141</v>
      </c>
      <c r="AU720" s="238" t="s">
        <v>84</v>
      </c>
      <c r="AV720" s="236" t="s">
        <v>84</v>
      </c>
      <c r="AW720" s="236" t="s">
        <v>29</v>
      </c>
      <c r="AX720" s="236" t="s">
        <v>74</v>
      </c>
      <c r="AY720" s="238" t="s">
        <v>133</v>
      </c>
    </row>
    <row r="721" spans="2:51" s="252" customFormat="1" ht="11.25">
      <c r="B721" s="253"/>
      <c r="D721" s="230" t="s">
        <v>141</v>
      </c>
      <c r="E721" s="254" t="s">
        <v>1</v>
      </c>
      <c r="F721" s="255" t="s">
        <v>156</v>
      </c>
      <c r="H721" s="256">
        <v>41.4</v>
      </c>
      <c r="L721" s="253"/>
      <c r="M721" s="257"/>
      <c r="N721" s="258"/>
      <c r="O721" s="258"/>
      <c r="P721" s="258"/>
      <c r="Q721" s="258"/>
      <c r="R721" s="258"/>
      <c r="S721" s="258"/>
      <c r="T721" s="259"/>
      <c r="AT721" s="254" t="s">
        <v>141</v>
      </c>
      <c r="AU721" s="254" t="s">
        <v>84</v>
      </c>
      <c r="AV721" s="252" t="s">
        <v>139</v>
      </c>
      <c r="AW721" s="252" t="s">
        <v>29</v>
      </c>
      <c r="AX721" s="252" t="s">
        <v>82</v>
      </c>
      <c r="AY721" s="254" t="s">
        <v>133</v>
      </c>
    </row>
    <row r="722" spans="1:65" s="129" customFormat="1" ht="16.5" customHeight="1">
      <c r="A722" s="126"/>
      <c r="B722" s="127"/>
      <c r="C722" s="215" t="s">
        <v>486</v>
      </c>
      <c r="D722" s="215" t="s">
        <v>135</v>
      </c>
      <c r="E722" s="216" t="s">
        <v>487</v>
      </c>
      <c r="F722" s="217" t="s">
        <v>488</v>
      </c>
      <c r="G722" s="218" t="s">
        <v>184</v>
      </c>
      <c r="H722" s="219">
        <v>41.4</v>
      </c>
      <c r="I722" s="274"/>
      <c r="J722" s="220">
        <f>ROUND(I722*H722,2)</f>
        <v>0</v>
      </c>
      <c r="K722" s="221"/>
      <c r="L722" s="127"/>
      <c r="M722" s="222" t="s">
        <v>1</v>
      </c>
      <c r="N722" s="223" t="s">
        <v>39</v>
      </c>
      <c r="O722" s="224">
        <v>0.044</v>
      </c>
      <c r="P722" s="224">
        <f>O722*H722</f>
        <v>1.8215999999999999</v>
      </c>
      <c r="Q722" s="224">
        <v>0</v>
      </c>
      <c r="R722" s="224">
        <f>Q722*H722</f>
        <v>0</v>
      </c>
      <c r="S722" s="224">
        <v>0</v>
      </c>
      <c r="T722" s="225">
        <f>S722*H722</f>
        <v>0</v>
      </c>
      <c r="U722" s="126"/>
      <c r="V722" s="126"/>
      <c r="W722" s="126"/>
      <c r="X722" s="126"/>
      <c r="Y722" s="126"/>
      <c r="Z722" s="126"/>
      <c r="AA722" s="126"/>
      <c r="AB722" s="126"/>
      <c r="AC722" s="126"/>
      <c r="AD722" s="126"/>
      <c r="AE722" s="126"/>
      <c r="AR722" s="226" t="s">
        <v>139</v>
      </c>
      <c r="AT722" s="226" t="s">
        <v>135</v>
      </c>
      <c r="AU722" s="226" t="s">
        <v>84</v>
      </c>
      <c r="AY722" s="117" t="s">
        <v>133</v>
      </c>
      <c r="BE722" s="227">
        <f>IF(N722="základní",J722,0)</f>
        <v>0</v>
      </c>
      <c r="BF722" s="227">
        <f>IF(N722="snížená",J722,0)</f>
        <v>0</v>
      </c>
      <c r="BG722" s="227">
        <f>IF(N722="zákl. přenesená",J722,0)</f>
        <v>0</v>
      </c>
      <c r="BH722" s="227">
        <f>IF(N722="sníž. přenesená",J722,0)</f>
        <v>0</v>
      </c>
      <c r="BI722" s="227">
        <f>IF(N722="nulová",J722,0)</f>
        <v>0</v>
      </c>
      <c r="BJ722" s="117" t="s">
        <v>82</v>
      </c>
      <c r="BK722" s="227">
        <f>ROUND(I722*H722,2)</f>
        <v>0</v>
      </c>
      <c r="BL722" s="117" t="s">
        <v>139</v>
      </c>
      <c r="BM722" s="226" t="s">
        <v>489</v>
      </c>
    </row>
    <row r="723" spans="2:51" s="228" customFormat="1" ht="22.5">
      <c r="B723" s="229"/>
      <c r="D723" s="230" t="s">
        <v>141</v>
      </c>
      <c r="E723" s="231" t="s">
        <v>1</v>
      </c>
      <c r="F723" s="232" t="s">
        <v>142</v>
      </c>
      <c r="H723" s="231" t="s">
        <v>1</v>
      </c>
      <c r="L723" s="229"/>
      <c r="M723" s="233"/>
      <c r="N723" s="234"/>
      <c r="O723" s="234"/>
      <c r="P723" s="234"/>
      <c r="Q723" s="234"/>
      <c r="R723" s="234"/>
      <c r="S723" s="234"/>
      <c r="T723" s="235"/>
      <c r="AT723" s="231" t="s">
        <v>141</v>
      </c>
      <c r="AU723" s="231" t="s">
        <v>84</v>
      </c>
      <c r="AV723" s="228" t="s">
        <v>82</v>
      </c>
      <c r="AW723" s="228" t="s">
        <v>29</v>
      </c>
      <c r="AX723" s="228" t="s">
        <v>74</v>
      </c>
      <c r="AY723" s="231" t="s">
        <v>133</v>
      </c>
    </row>
    <row r="724" spans="2:51" s="228" customFormat="1" ht="11.25">
      <c r="B724" s="229"/>
      <c r="D724" s="230" t="s">
        <v>141</v>
      </c>
      <c r="E724" s="231" t="s">
        <v>1</v>
      </c>
      <c r="F724" s="232" t="s">
        <v>150</v>
      </c>
      <c r="H724" s="231" t="s">
        <v>1</v>
      </c>
      <c r="L724" s="229"/>
      <c r="M724" s="233"/>
      <c r="N724" s="234"/>
      <c r="O724" s="234"/>
      <c r="P724" s="234"/>
      <c r="Q724" s="234"/>
      <c r="R724" s="234"/>
      <c r="S724" s="234"/>
      <c r="T724" s="235"/>
      <c r="AT724" s="231" t="s">
        <v>141</v>
      </c>
      <c r="AU724" s="231" t="s">
        <v>84</v>
      </c>
      <c r="AV724" s="228" t="s">
        <v>82</v>
      </c>
      <c r="AW724" s="228" t="s">
        <v>29</v>
      </c>
      <c r="AX724" s="228" t="s">
        <v>74</v>
      </c>
      <c r="AY724" s="231" t="s">
        <v>133</v>
      </c>
    </row>
    <row r="725" spans="2:51" s="228" customFormat="1" ht="11.25">
      <c r="B725" s="229"/>
      <c r="D725" s="230" t="s">
        <v>141</v>
      </c>
      <c r="E725" s="231" t="s">
        <v>1</v>
      </c>
      <c r="F725" s="232" t="s">
        <v>405</v>
      </c>
      <c r="H725" s="231" t="s">
        <v>1</v>
      </c>
      <c r="L725" s="229"/>
      <c r="M725" s="233"/>
      <c r="N725" s="234"/>
      <c r="O725" s="234"/>
      <c r="P725" s="234"/>
      <c r="Q725" s="234"/>
      <c r="R725" s="234"/>
      <c r="S725" s="234"/>
      <c r="T725" s="235"/>
      <c r="AT725" s="231" t="s">
        <v>141</v>
      </c>
      <c r="AU725" s="231" t="s">
        <v>84</v>
      </c>
      <c r="AV725" s="228" t="s">
        <v>82</v>
      </c>
      <c r="AW725" s="228" t="s">
        <v>29</v>
      </c>
      <c r="AX725" s="228" t="s">
        <v>74</v>
      </c>
      <c r="AY725" s="231" t="s">
        <v>133</v>
      </c>
    </row>
    <row r="726" spans="2:51" s="228" customFormat="1" ht="11.25">
      <c r="B726" s="229"/>
      <c r="D726" s="230" t="s">
        <v>141</v>
      </c>
      <c r="E726" s="231" t="s">
        <v>1</v>
      </c>
      <c r="F726" s="232" t="s">
        <v>406</v>
      </c>
      <c r="H726" s="231" t="s">
        <v>1</v>
      </c>
      <c r="L726" s="229"/>
      <c r="M726" s="233"/>
      <c r="N726" s="234"/>
      <c r="O726" s="234"/>
      <c r="P726" s="234"/>
      <c r="Q726" s="234"/>
      <c r="R726" s="234"/>
      <c r="S726" s="234"/>
      <c r="T726" s="235"/>
      <c r="AT726" s="231" t="s">
        <v>141</v>
      </c>
      <c r="AU726" s="231" t="s">
        <v>84</v>
      </c>
      <c r="AV726" s="228" t="s">
        <v>82</v>
      </c>
      <c r="AW726" s="228" t="s">
        <v>29</v>
      </c>
      <c r="AX726" s="228" t="s">
        <v>74</v>
      </c>
      <c r="AY726" s="231" t="s">
        <v>133</v>
      </c>
    </row>
    <row r="727" spans="2:51" s="236" customFormat="1" ht="11.25">
      <c r="B727" s="237"/>
      <c r="D727" s="230" t="s">
        <v>141</v>
      </c>
      <c r="E727" s="238" t="s">
        <v>1</v>
      </c>
      <c r="F727" s="239" t="s">
        <v>407</v>
      </c>
      <c r="H727" s="240">
        <v>41.4</v>
      </c>
      <c r="L727" s="237"/>
      <c r="M727" s="241"/>
      <c r="N727" s="242"/>
      <c r="O727" s="242"/>
      <c r="P727" s="242"/>
      <c r="Q727" s="242"/>
      <c r="R727" s="242"/>
      <c r="S727" s="242"/>
      <c r="T727" s="243"/>
      <c r="AT727" s="238" t="s">
        <v>141</v>
      </c>
      <c r="AU727" s="238" t="s">
        <v>84</v>
      </c>
      <c r="AV727" s="236" t="s">
        <v>84</v>
      </c>
      <c r="AW727" s="236" t="s">
        <v>29</v>
      </c>
      <c r="AX727" s="236" t="s">
        <v>74</v>
      </c>
      <c r="AY727" s="238" t="s">
        <v>133</v>
      </c>
    </row>
    <row r="728" spans="2:51" s="252" customFormat="1" ht="11.25">
      <c r="B728" s="253"/>
      <c r="D728" s="230" t="s">
        <v>141</v>
      </c>
      <c r="E728" s="254" t="s">
        <v>1</v>
      </c>
      <c r="F728" s="255" t="s">
        <v>156</v>
      </c>
      <c r="H728" s="256">
        <v>41.4</v>
      </c>
      <c r="L728" s="253"/>
      <c r="M728" s="257"/>
      <c r="N728" s="258"/>
      <c r="O728" s="258"/>
      <c r="P728" s="258"/>
      <c r="Q728" s="258"/>
      <c r="R728" s="258"/>
      <c r="S728" s="258"/>
      <c r="T728" s="259"/>
      <c r="AT728" s="254" t="s">
        <v>141</v>
      </c>
      <c r="AU728" s="254" t="s">
        <v>84</v>
      </c>
      <c r="AV728" s="252" t="s">
        <v>139</v>
      </c>
      <c r="AW728" s="252" t="s">
        <v>29</v>
      </c>
      <c r="AX728" s="252" t="s">
        <v>82</v>
      </c>
      <c r="AY728" s="254" t="s">
        <v>133</v>
      </c>
    </row>
    <row r="729" spans="1:65" s="129" customFormat="1" ht="16.5" customHeight="1">
      <c r="A729" s="126"/>
      <c r="B729" s="127"/>
      <c r="C729" s="215" t="s">
        <v>490</v>
      </c>
      <c r="D729" s="215" t="s">
        <v>135</v>
      </c>
      <c r="E729" s="216" t="s">
        <v>491</v>
      </c>
      <c r="F729" s="217" t="s">
        <v>492</v>
      </c>
      <c r="G729" s="218" t="s">
        <v>184</v>
      </c>
      <c r="H729" s="219">
        <v>9.5</v>
      </c>
      <c r="I729" s="274"/>
      <c r="J729" s="220">
        <f>ROUND(I729*H729,2)</f>
        <v>0</v>
      </c>
      <c r="K729" s="221"/>
      <c r="L729" s="127"/>
      <c r="M729" s="222" t="s">
        <v>1</v>
      </c>
      <c r="N729" s="223" t="s">
        <v>39</v>
      </c>
      <c r="O729" s="224">
        <v>0.055</v>
      </c>
      <c r="P729" s="224">
        <f>O729*H729</f>
        <v>0.5225</v>
      </c>
      <c r="Q729" s="224">
        <v>0</v>
      </c>
      <c r="R729" s="224">
        <f>Q729*H729</f>
        <v>0</v>
      </c>
      <c r="S729" s="224">
        <v>0</v>
      </c>
      <c r="T729" s="225">
        <f>S729*H729</f>
        <v>0</v>
      </c>
      <c r="U729" s="126"/>
      <c r="V729" s="126"/>
      <c r="W729" s="126"/>
      <c r="X729" s="126"/>
      <c r="Y729" s="126"/>
      <c r="Z729" s="126"/>
      <c r="AA729" s="126"/>
      <c r="AB729" s="126"/>
      <c r="AC729" s="126"/>
      <c r="AD729" s="126"/>
      <c r="AE729" s="126"/>
      <c r="AR729" s="226" t="s">
        <v>139</v>
      </c>
      <c r="AT729" s="226" t="s">
        <v>135</v>
      </c>
      <c r="AU729" s="226" t="s">
        <v>84</v>
      </c>
      <c r="AY729" s="117" t="s">
        <v>133</v>
      </c>
      <c r="BE729" s="227">
        <f>IF(N729="základní",J729,0)</f>
        <v>0</v>
      </c>
      <c r="BF729" s="227">
        <f>IF(N729="snížená",J729,0)</f>
        <v>0</v>
      </c>
      <c r="BG729" s="227">
        <f>IF(N729="zákl. přenesená",J729,0)</f>
        <v>0</v>
      </c>
      <c r="BH729" s="227">
        <f>IF(N729="sníž. přenesená",J729,0)</f>
        <v>0</v>
      </c>
      <c r="BI729" s="227">
        <f>IF(N729="nulová",J729,0)</f>
        <v>0</v>
      </c>
      <c r="BJ729" s="117" t="s">
        <v>82</v>
      </c>
      <c r="BK729" s="227">
        <f>ROUND(I729*H729,2)</f>
        <v>0</v>
      </c>
      <c r="BL729" s="117" t="s">
        <v>139</v>
      </c>
      <c r="BM729" s="226" t="s">
        <v>493</v>
      </c>
    </row>
    <row r="730" spans="2:51" s="228" customFormat="1" ht="22.5">
      <c r="B730" s="229"/>
      <c r="D730" s="230" t="s">
        <v>141</v>
      </c>
      <c r="E730" s="231" t="s">
        <v>1</v>
      </c>
      <c r="F730" s="232" t="s">
        <v>142</v>
      </c>
      <c r="H730" s="231" t="s">
        <v>1</v>
      </c>
      <c r="L730" s="229"/>
      <c r="M730" s="233"/>
      <c r="N730" s="234"/>
      <c r="O730" s="234"/>
      <c r="P730" s="234"/>
      <c r="Q730" s="234"/>
      <c r="R730" s="234"/>
      <c r="S730" s="234"/>
      <c r="T730" s="235"/>
      <c r="AT730" s="231" t="s">
        <v>141</v>
      </c>
      <c r="AU730" s="231" t="s">
        <v>84</v>
      </c>
      <c r="AV730" s="228" t="s">
        <v>82</v>
      </c>
      <c r="AW730" s="228" t="s">
        <v>29</v>
      </c>
      <c r="AX730" s="228" t="s">
        <v>74</v>
      </c>
      <c r="AY730" s="231" t="s">
        <v>133</v>
      </c>
    </row>
    <row r="731" spans="2:51" s="228" customFormat="1" ht="11.25">
      <c r="B731" s="229"/>
      <c r="D731" s="230" t="s">
        <v>141</v>
      </c>
      <c r="E731" s="231" t="s">
        <v>1</v>
      </c>
      <c r="F731" s="232" t="s">
        <v>143</v>
      </c>
      <c r="H731" s="231" t="s">
        <v>1</v>
      </c>
      <c r="L731" s="229"/>
      <c r="M731" s="233"/>
      <c r="N731" s="234"/>
      <c r="O731" s="234"/>
      <c r="P731" s="234"/>
      <c r="Q731" s="234"/>
      <c r="R731" s="234"/>
      <c r="S731" s="234"/>
      <c r="T731" s="235"/>
      <c r="AT731" s="231" t="s">
        <v>141</v>
      </c>
      <c r="AU731" s="231" t="s">
        <v>84</v>
      </c>
      <c r="AV731" s="228" t="s">
        <v>82</v>
      </c>
      <c r="AW731" s="228" t="s">
        <v>29</v>
      </c>
      <c r="AX731" s="228" t="s">
        <v>74</v>
      </c>
      <c r="AY731" s="231" t="s">
        <v>133</v>
      </c>
    </row>
    <row r="732" spans="2:51" s="228" customFormat="1" ht="11.25">
      <c r="B732" s="229"/>
      <c r="D732" s="230" t="s">
        <v>141</v>
      </c>
      <c r="E732" s="231" t="s">
        <v>1</v>
      </c>
      <c r="F732" s="232" t="s">
        <v>344</v>
      </c>
      <c r="H732" s="231" t="s">
        <v>1</v>
      </c>
      <c r="L732" s="229"/>
      <c r="M732" s="233"/>
      <c r="N732" s="234"/>
      <c r="O732" s="234"/>
      <c r="P732" s="234"/>
      <c r="Q732" s="234"/>
      <c r="R732" s="234"/>
      <c r="S732" s="234"/>
      <c r="T732" s="235"/>
      <c r="AT732" s="231" t="s">
        <v>141</v>
      </c>
      <c r="AU732" s="231" t="s">
        <v>84</v>
      </c>
      <c r="AV732" s="228" t="s">
        <v>82</v>
      </c>
      <c r="AW732" s="228" t="s">
        <v>29</v>
      </c>
      <c r="AX732" s="228" t="s">
        <v>74</v>
      </c>
      <c r="AY732" s="231" t="s">
        <v>133</v>
      </c>
    </row>
    <row r="733" spans="2:51" s="228" customFormat="1" ht="11.25">
      <c r="B733" s="229"/>
      <c r="D733" s="230" t="s">
        <v>141</v>
      </c>
      <c r="E733" s="231" t="s">
        <v>1</v>
      </c>
      <c r="F733" s="232" t="s">
        <v>345</v>
      </c>
      <c r="H733" s="231" t="s">
        <v>1</v>
      </c>
      <c r="L733" s="229"/>
      <c r="M733" s="233"/>
      <c r="N733" s="234"/>
      <c r="O733" s="234"/>
      <c r="P733" s="234"/>
      <c r="Q733" s="234"/>
      <c r="R733" s="234"/>
      <c r="S733" s="234"/>
      <c r="T733" s="235"/>
      <c r="AT733" s="231" t="s">
        <v>141</v>
      </c>
      <c r="AU733" s="231" t="s">
        <v>84</v>
      </c>
      <c r="AV733" s="228" t="s">
        <v>82</v>
      </c>
      <c r="AW733" s="228" t="s">
        <v>29</v>
      </c>
      <c r="AX733" s="228" t="s">
        <v>74</v>
      </c>
      <c r="AY733" s="231" t="s">
        <v>133</v>
      </c>
    </row>
    <row r="734" spans="2:51" s="236" customFormat="1" ht="11.25">
      <c r="B734" s="237"/>
      <c r="D734" s="230" t="s">
        <v>141</v>
      </c>
      <c r="E734" s="238" t="s">
        <v>1</v>
      </c>
      <c r="F734" s="239" t="s">
        <v>346</v>
      </c>
      <c r="H734" s="240">
        <v>9.5</v>
      </c>
      <c r="L734" s="237"/>
      <c r="M734" s="241"/>
      <c r="N734" s="242"/>
      <c r="O734" s="242"/>
      <c r="P734" s="242"/>
      <c r="Q734" s="242"/>
      <c r="R734" s="242"/>
      <c r="S734" s="242"/>
      <c r="T734" s="243"/>
      <c r="AT734" s="238" t="s">
        <v>141</v>
      </c>
      <c r="AU734" s="238" t="s">
        <v>84</v>
      </c>
      <c r="AV734" s="236" t="s">
        <v>84</v>
      </c>
      <c r="AW734" s="236" t="s">
        <v>29</v>
      </c>
      <c r="AX734" s="236" t="s">
        <v>74</v>
      </c>
      <c r="AY734" s="238" t="s">
        <v>133</v>
      </c>
    </row>
    <row r="735" spans="2:51" s="252" customFormat="1" ht="11.25">
      <c r="B735" s="253"/>
      <c r="D735" s="230" t="s">
        <v>141</v>
      </c>
      <c r="E735" s="254" t="s">
        <v>1</v>
      </c>
      <c r="F735" s="255" t="s">
        <v>156</v>
      </c>
      <c r="H735" s="256">
        <v>9.5</v>
      </c>
      <c r="L735" s="253"/>
      <c r="M735" s="257"/>
      <c r="N735" s="258"/>
      <c r="O735" s="258"/>
      <c r="P735" s="258"/>
      <c r="Q735" s="258"/>
      <c r="R735" s="258"/>
      <c r="S735" s="258"/>
      <c r="T735" s="259"/>
      <c r="AT735" s="254" t="s">
        <v>141</v>
      </c>
      <c r="AU735" s="254" t="s">
        <v>84</v>
      </c>
      <c r="AV735" s="252" t="s">
        <v>139</v>
      </c>
      <c r="AW735" s="252" t="s">
        <v>29</v>
      </c>
      <c r="AX735" s="252" t="s">
        <v>82</v>
      </c>
      <c r="AY735" s="254" t="s">
        <v>133</v>
      </c>
    </row>
    <row r="736" spans="1:65" s="129" customFormat="1" ht="21.75" customHeight="1">
      <c r="A736" s="126"/>
      <c r="B736" s="127"/>
      <c r="C736" s="215" t="s">
        <v>494</v>
      </c>
      <c r="D736" s="215" t="s">
        <v>135</v>
      </c>
      <c r="E736" s="216" t="s">
        <v>495</v>
      </c>
      <c r="F736" s="217" t="s">
        <v>496</v>
      </c>
      <c r="G736" s="218" t="s">
        <v>390</v>
      </c>
      <c r="H736" s="219">
        <v>4</v>
      </c>
      <c r="I736" s="274"/>
      <c r="J736" s="220">
        <f>ROUND(I736*H736,2)</f>
        <v>0</v>
      </c>
      <c r="K736" s="221"/>
      <c r="L736" s="127"/>
      <c r="M736" s="222" t="s">
        <v>1</v>
      </c>
      <c r="N736" s="223" t="s">
        <v>39</v>
      </c>
      <c r="O736" s="224">
        <v>10.3</v>
      </c>
      <c r="P736" s="224">
        <f>O736*H736</f>
        <v>41.2</v>
      </c>
      <c r="Q736" s="224">
        <v>0.46009</v>
      </c>
      <c r="R736" s="224">
        <f>Q736*H736</f>
        <v>1.84036</v>
      </c>
      <c r="S736" s="224">
        <v>0</v>
      </c>
      <c r="T736" s="225">
        <f>S736*H736</f>
        <v>0</v>
      </c>
      <c r="U736" s="126"/>
      <c r="V736" s="126"/>
      <c r="W736" s="126"/>
      <c r="X736" s="126"/>
      <c r="Y736" s="126"/>
      <c r="Z736" s="126"/>
      <c r="AA736" s="126"/>
      <c r="AB736" s="126"/>
      <c r="AC736" s="126"/>
      <c r="AD736" s="126"/>
      <c r="AE736" s="126"/>
      <c r="AR736" s="226" t="s">
        <v>139</v>
      </c>
      <c r="AT736" s="226" t="s">
        <v>135</v>
      </c>
      <c r="AU736" s="226" t="s">
        <v>84</v>
      </c>
      <c r="AY736" s="117" t="s">
        <v>133</v>
      </c>
      <c r="BE736" s="227">
        <f>IF(N736="základní",J736,0)</f>
        <v>0</v>
      </c>
      <c r="BF736" s="227">
        <f>IF(N736="snížená",J736,0)</f>
        <v>0</v>
      </c>
      <c r="BG736" s="227">
        <f>IF(N736="zákl. přenesená",J736,0)</f>
        <v>0</v>
      </c>
      <c r="BH736" s="227">
        <f>IF(N736="sníž. přenesená",J736,0)</f>
        <v>0</v>
      </c>
      <c r="BI736" s="227">
        <f>IF(N736="nulová",J736,0)</f>
        <v>0</v>
      </c>
      <c r="BJ736" s="117" t="s">
        <v>82</v>
      </c>
      <c r="BK736" s="227">
        <f>ROUND(I736*H736,2)</f>
        <v>0</v>
      </c>
      <c r="BL736" s="117" t="s">
        <v>139</v>
      </c>
      <c r="BM736" s="226" t="s">
        <v>497</v>
      </c>
    </row>
    <row r="737" spans="2:51" s="228" customFormat="1" ht="22.5">
      <c r="B737" s="229"/>
      <c r="D737" s="230" t="s">
        <v>141</v>
      </c>
      <c r="E737" s="231" t="s">
        <v>1</v>
      </c>
      <c r="F737" s="232" t="s">
        <v>142</v>
      </c>
      <c r="H737" s="231" t="s">
        <v>1</v>
      </c>
      <c r="L737" s="229"/>
      <c r="M737" s="233"/>
      <c r="N737" s="234"/>
      <c r="O737" s="234"/>
      <c r="P737" s="234"/>
      <c r="Q737" s="234"/>
      <c r="R737" s="234"/>
      <c r="S737" s="234"/>
      <c r="T737" s="235"/>
      <c r="AT737" s="231" t="s">
        <v>141</v>
      </c>
      <c r="AU737" s="231" t="s">
        <v>84</v>
      </c>
      <c r="AV737" s="228" t="s">
        <v>82</v>
      </c>
      <c r="AW737" s="228" t="s">
        <v>29</v>
      </c>
      <c r="AX737" s="228" t="s">
        <v>74</v>
      </c>
      <c r="AY737" s="231" t="s">
        <v>133</v>
      </c>
    </row>
    <row r="738" spans="2:51" s="228" customFormat="1" ht="11.25">
      <c r="B738" s="229"/>
      <c r="D738" s="230" t="s">
        <v>141</v>
      </c>
      <c r="E738" s="231" t="s">
        <v>1</v>
      </c>
      <c r="F738" s="232" t="s">
        <v>150</v>
      </c>
      <c r="H738" s="231" t="s">
        <v>1</v>
      </c>
      <c r="L738" s="229"/>
      <c r="M738" s="233"/>
      <c r="N738" s="234"/>
      <c r="O738" s="234"/>
      <c r="P738" s="234"/>
      <c r="Q738" s="234"/>
      <c r="R738" s="234"/>
      <c r="S738" s="234"/>
      <c r="T738" s="235"/>
      <c r="AT738" s="231" t="s">
        <v>141</v>
      </c>
      <c r="AU738" s="231" t="s">
        <v>84</v>
      </c>
      <c r="AV738" s="228" t="s">
        <v>82</v>
      </c>
      <c r="AW738" s="228" t="s">
        <v>29</v>
      </c>
      <c r="AX738" s="228" t="s">
        <v>74</v>
      </c>
      <c r="AY738" s="231" t="s">
        <v>133</v>
      </c>
    </row>
    <row r="739" spans="2:51" s="228" customFormat="1" ht="11.25">
      <c r="B739" s="229"/>
      <c r="D739" s="230" t="s">
        <v>141</v>
      </c>
      <c r="E739" s="231" t="s">
        <v>1</v>
      </c>
      <c r="F739" s="232" t="s">
        <v>405</v>
      </c>
      <c r="H739" s="231" t="s">
        <v>1</v>
      </c>
      <c r="L739" s="229"/>
      <c r="M739" s="233"/>
      <c r="N739" s="234"/>
      <c r="O739" s="234"/>
      <c r="P739" s="234"/>
      <c r="Q739" s="234"/>
      <c r="R739" s="234"/>
      <c r="S739" s="234"/>
      <c r="T739" s="235"/>
      <c r="AT739" s="231" t="s">
        <v>141</v>
      </c>
      <c r="AU739" s="231" t="s">
        <v>84</v>
      </c>
      <c r="AV739" s="228" t="s">
        <v>82</v>
      </c>
      <c r="AW739" s="228" t="s">
        <v>29</v>
      </c>
      <c r="AX739" s="228" t="s">
        <v>74</v>
      </c>
      <c r="AY739" s="231" t="s">
        <v>133</v>
      </c>
    </row>
    <row r="740" spans="2:51" s="228" customFormat="1" ht="11.25">
      <c r="B740" s="229"/>
      <c r="D740" s="230" t="s">
        <v>141</v>
      </c>
      <c r="E740" s="231" t="s">
        <v>1</v>
      </c>
      <c r="F740" s="232" t="s">
        <v>406</v>
      </c>
      <c r="H740" s="231" t="s">
        <v>1</v>
      </c>
      <c r="L740" s="229"/>
      <c r="M740" s="233"/>
      <c r="N740" s="234"/>
      <c r="O740" s="234"/>
      <c r="P740" s="234"/>
      <c r="Q740" s="234"/>
      <c r="R740" s="234"/>
      <c r="S740" s="234"/>
      <c r="T740" s="235"/>
      <c r="AT740" s="231" t="s">
        <v>141</v>
      </c>
      <c r="AU740" s="231" t="s">
        <v>84</v>
      </c>
      <c r="AV740" s="228" t="s">
        <v>82</v>
      </c>
      <c r="AW740" s="228" t="s">
        <v>29</v>
      </c>
      <c r="AX740" s="228" t="s">
        <v>74</v>
      </c>
      <c r="AY740" s="231" t="s">
        <v>133</v>
      </c>
    </row>
    <row r="741" spans="2:51" s="236" customFormat="1" ht="11.25">
      <c r="B741" s="237"/>
      <c r="D741" s="230" t="s">
        <v>141</v>
      </c>
      <c r="E741" s="238" t="s">
        <v>1</v>
      </c>
      <c r="F741" s="239" t="s">
        <v>498</v>
      </c>
      <c r="H741" s="240">
        <v>2</v>
      </c>
      <c r="L741" s="237"/>
      <c r="M741" s="241"/>
      <c r="N741" s="242"/>
      <c r="O741" s="242"/>
      <c r="P741" s="242"/>
      <c r="Q741" s="242"/>
      <c r="R741" s="242"/>
      <c r="S741" s="242"/>
      <c r="T741" s="243"/>
      <c r="AT741" s="238" t="s">
        <v>141</v>
      </c>
      <c r="AU741" s="238" t="s">
        <v>84</v>
      </c>
      <c r="AV741" s="236" t="s">
        <v>84</v>
      </c>
      <c r="AW741" s="236" t="s">
        <v>29</v>
      </c>
      <c r="AX741" s="236" t="s">
        <v>74</v>
      </c>
      <c r="AY741" s="238" t="s">
        <v>133</v>
      </c>
    </row>
    <row r="742" spans="2:51" s="228" customFormat="1" ht="11.25">
      <c r="B742" s="229"/>
      <c r="D742" s="230" t="s">
        <v>141</v>
      </c>
      <c r="E742" s="231" t="s">
        <v>1</v>
      </c>
      <c r="F742" s="232" t="s">
        <v>143</v>
      </c>
      <c r="H742" s="231" t="s">
        <v>1</v>
      </c>
      <c r="L742" s="229"/>
      <c r="M742" s="233"/>
      <c r="N742" s="234"/>
      <c r="O742" s="234"/>
      <c r="P742" s="234"/>
      <c r="Q742" s="234"/>
      <c r="R742" s="234"/>
      <c r="S742" s="234"/>
      <c r="T742" s="235"/>
      <c r="AT742" s="231" t="s">
        <v>141</v>
      </c>
      <c r="AU742" s="231" t="s">
        <v>84</v>
      </c>
      <c r="AV742" s="228" t="s">
        <v>82</v>
      </c>
      <c r="AW742" s="228" t="s">
        <v>29</v>
      </c>
      <c r="AX742" s="228" t="s">
        <v>74</v>
      </c>
      <c r="AY742" s="231" t="s">
        <v>133</v>
      </c>
    </row>
    <row r="743" spans="2:51" s="228" customFormat="1" ht="11.25">
      <c r="B743" s="229"/>
      <c r="D743" s="230" t="s">
        <v>141</v>
      </c>
      <c r="E743" s="231" t="s">
        <v>1</v>
      </c>
      <c r="F743" s="232" t="s">
        <v>344</v>
      </c>
      <c r="H743" s="231" t="s">
        <v>1</v>
      </c>
      <c r="L743" s="229"/>
      <c r="M743" s="233"/>
      <c r="N743" s="234"/>
      <c r="O743" s="234"/>
      <c r="P743" s="234"/>
      <c r="Q743" s="234"/>
      <c r="R743" s="234"/>
      <c r="S743" s="234"/>
      <c r="T743" s="235"/>
      <c r="AT743" s="231" t="s">
        <v>141</v>
      </c>
      <c r="AU743" s="231" t="s">
        <v>84</v>
      </c>
      <c r="AV743" s="228" t="s">
        <v>82</v>
      </c>
      <c r="AW743" s="228" t="s">
        <v>29</v>
      </c>
      <c r="AX743" s="228" t="s">
        <v>74</v>
      </c>
      <c r="AY743" s="231" t="s">
        <v>133</v>
      </c>
    </row>
    <row r="744" spans="2:51" s="228" customFormat="1" ht="11.25">
      <c r="B744" s="229"/>
      <c r="D744" s="230" t="s">
        <v>141</v>
      </c>
      <c r="E744" s="231" t="s">
        <v>1</v>
      </c>
      <c r="F744" s="232" t="s">
        <v>345</v>
      </c>
      <c r="H744" s="231" t="s">
        <v>1</v>
      </c>
      <c r="L744" s="229"/>
      <c r="M744" s="233"/>
      <c r="N744" s="234"/>
      <c r="O744" s="234"/>
      <c r="P744" s="234"/>
      <c r="Q744" s="234"/>
      <c r="R744" s="234"/>
      <c r="S744" s="234"/>
      <c r="T744" s="235"/>
      <c r="AT744" s="231" t="s">
        <v>141</v>
      </c>
      <c r="AU744" s="231" t="s">
        <v>84</v>
      </c>
      <c r="AV744" s="228" t="s">
        <v>82</v>
      </c>
      <c r="AW744" s="228" t="s">
        <v>29</v>
      </c>
      <c r="AX744" s="228" t="s">
        <v>74</v>
      </c>
      <c r="AY744" s="231" t="s">
        <v>133</v>
      </c>
    </row>
    <row r="745" spans="2:51" s="236" customFormat="1" ht="11.25">
      <c r="B745" s="237"/>
      <c r="D745" s="230" t="s">
        <v>141</v>
      </c>
      <c r="E745" s="238" t="s">
        <v>1</v>
      </c>
      <c r="F745" s="239" t="s">
        <v>498</v>
      </c>
      <c r="H745" s="240">
        <v>2</v>
      </c>
      <c r="L745" s="237"/>
      <c r="M745" s="241"/>
      <c r="N745" s="242"/>
      <c r="O745" s="242"/>
      <c r="P745" s="242"/>
      <c r="Q745" s="242"/>
      <c r="R745" s="242"/>
      <c r="S745" s="242"/>
      <c r="T745" s="243"/>
      <c r="AT745" s="238" t="s">
        <v>141</v>
      </c>
      <c r="AU745" s="238" t="s">
        <v>84</v>
      </c>
      <c r="AV745" s="236" t="s">
        <v>84</v>
      </c>
      <c r="AW745" s="236" t="s">
        <v>29</v>
      </c>
      <c r="AX745" s="236" t="s">
        <v>74</v>
      </c>
      <c r="AY745" s="238" t="s">
        <v>133</v>
      </c>
    </row>
    <row r="746" spans="2:51" s="252" customFormat="1" ht="11.25">
      <c r="B746" s="253"/>
      <c r="D746" s="230" t="s">
        <v>141</v>
      </c>
      <c r="E746" s="254" t="s">
        <v>1</v>
      </c>
      <c r="F746" s="255" t="s">
        <v>156</v>
      </c>
      <c r="H746" s="256">
        <v>4</v>
      </c>
      <c r="L746" s="253"/>
      <c r="M746" s="257"/>
      <c r="N746" s="258"/>
      <c r="O746" s="258"/>
      <c r="P746" s="258"/>
      <c r="Q746" s="258"/>
      <c r="R746" s="258"/>
      <c r="S746" s="258"/>
      <c r="T746" s="259"/>
      <c r="AT746" s="254" t="s">
        <v>141</v>
      </c>
      <c r="AU746" s="254" t="s">
        <v>84</v>
      </c>
      <c r="AV746" s="252" t="s">
        <v>139</v>
      </c>
      <c r="AW746" s="252" t="s">
        <v>29</v>
      </c>
      <c r="AX746" s="252" t="s">
        <v>82</v>
      </c>
      <c r="AY746" s="254" t="s">
        <v>133</v>
      </c>
    </row>
    <row r="747" spans="1:65" s="129" customFormat="1" ht="21.75" customHeight="1">
      <c r="A747" s="126"/>
      <c r="B747" s="127"/>
      <c r="C747" s="215" t="s">
        <v>499</v>
      </c>
      <c r="D747" s="215" t="s">
        <v>135</v>
      </c>
      <c r="E747" s="216" t="s">
        <v>500</v>
      </c>
      <c r="F747" s="217" t="s">
        <v>501</v>
      </c>
      <c r="G747" s="218" t="s">
        <v>390</v>
      </c>
      <c r="H747" s="219">
        <v>1</v>
      </c>
      <c r="I747" s="274"/>
      <c r="J747" s="220">
        <f>ROUND(I747*H747,2)</f>
        <v>0</v>
      </c>
      <c r="K747" s="221"/>
      <c r="L747" s="127"/>
      <c r="M747" s="222" t="s">
        <v>1</v>
      </c>
      <c r="N747" s="223" t="s">
        <v>39</v>
      </c>
      <c r="O747" s="224">
        <v>1.562</v>
      </c>
      <c r="P747" s="224">
        <f>O747*H747</f>
        <v>1.562</v>
      </c>
      <c r="Q747" s="224">
        <v>0.00918</v>
      </c>
      <c r="R747" s="224">
        <f>Q747*H747</f>
        <v>0.00918</v>
      </c>
      <c r="S747" s="224">
        <v>0</v>
      </c>
      <c r="T747" s="225">
        <f>S747*H747</f>
        <v>0</v>
      </c>
      <c r="U747" s="126"/>
      <c r="V747" s="126"/>
      <c r="W747" s="126"/>
      <c r="X747" s="126"/>
      <c r="Y747" s="126"/>
      <c r="Z747" s="126"/>
      <c r="AA747" s="126"/>
      <c r="AB747" s="126"/>
      <c r="AC747" s="126"/>
      <c r="AD747" s="126"/>
      <c r="AE747" s="126"/>
      <c r="AR747" s="226" t="s">
        <v>139</v>
      </c>
      <c r="AT747" s="226" t="s">
        <v>135</v>
      </c>
      <c r="AU747" s="226" t="s">
        <v>84</v>
      </c>
      <c r="AY747" s="117" t="s">
        <v>133</v>
      </c>
      <c r="BE747" s="227">
        <f>IF(N747="základní",J747,0)</f>
        <v>0</v>
      </c>
      <c r="BF747" s="227">
        <f>IF(N747="snížená",J747,0)</f>
        <v>0</v>
      </c>
      <c r="BG747" s="227">
        <f>IF(N747="zákl. přenesená",J747,0)</f>
        <v>0</v>
      </c>
      <c r="BH747" s="227">
        <f>IF(N747="sníž. přenesená",J747,0)</f>
        <v>0</v>
      </c>
      <c r="BI747" s="227">
        <f>IF(N747="nulová",J747,0)</f>
        <v>0</v>
      </c>
      <c r="BJ747" s="117" t="s">
        <v>82</v>
      </c>
      <c r="BK747" s="227">
        <f>ROUND(I747*H747,2)</f>
        <v>0</v>
      </c>
      <c r="BL747" s="117" t="s">
        <v>139</v>
      </c>
      <c r="BM747" s="226" t="s">
        <v>502</v>
      </c>
    </row>
    <row r="748" spans="2:51" s="228" customFormat="1" ht="22.5">
      <c r="B748" s="229"/>
      <c r="D748" s="230" t="s">
        <v>141</v>
      </c>
      <c r="E748" s="231" t="s">
        <v>1</v>
      </c>
      <c r="F748" s="232" t="s">
        <v>142</v>
      </c>
      <c r="H748" s="231" t="s">
        <v>1</v>
      </c>
      <c r="L748" s="229"/>
      <c r="M748" s="233"/>
      <c r="N748" s="234"/>
      <c r="O748" s="234"/>
      <c r="P748" s="234"/>
      <c r="Q748" s="234"/>
      <c r="R748" s="234"/>
      <c r="S748" s="234"/>
      <c r="T748" s="235"/>
      <c r="AT748" s="231" t="s">
        <v>141</v>
      </c>
      <c r="AU748" s="231" t="s">
        <v>84</v>
      </c>
      <c r="AV748" s="228" t="s">
        <v>82</v>
      </c>
      <c r="AW748" s="228" t="s">
        <v>29</v>
      </c>
      <c r="AX748" s="228" t="s">
        <v>74</v>
      </c>
      <c r="AY748" s="231" t="s">
        <v>133</v>
      </c>
    </row>
    <row r="749" spans="2:51" s="228" customFormat="1" ht="11.25">
      <c r="B749" s="229"/>
      <c r="D749" s="230" t="s">
        <v>141</v>
      </c>
      <c r="E749" s="231" t="s">
        <v>1</v>
      </c>
      <c r="F749" s="232" t="s">
        <v>150</v>
      </c>
      <c r="H749" s="231" t="s">
        <v>1</v>
      </c>
      <c r="L749" s="229"/>
      <c r="M749" s="233"/>
      <c r="N749" s="234"/>
      <c r="O749" s="234"/>
      <c r="P749" s="234"/>
      <c r="Q749" s="234"/>
      <c r="R749" s="234"/>
      <c r="S749" s="234"/>
      <c r="T749" s="235"/>
      <c r="AT749" s="231" t="s">
        <v>141</v>
      </c>
      <c r="AU749" s="231" t="s">
        <v>84</v>
      </c>
      <c r="AV749" s="228" t="s">
        <v>82</v>
      </c>
      <c r="AW749" s="228" t="s">
        <v>29</v>
      </c>
      <c r="AX749" s="228" t="s">
        <v>74</v>
      </c>
      <c r="AY749" s="231" t="s">
        <v>133</v>
      </c>
    </row>
    <row r="750" spans="2:51" s="228" customFormat="1" ht="11.25">
      <c r="B750" s="229"/>
      <c r="D750" s="230" t="s">
        <v>141</v>
      </c>
      <c r="E750" s="231" t="s">
        <v>1</v>
      </c>
      <c r="F750" s="232" t="s">
        <v>320</v>
      </c>
      <c r="H750" s="231" t="s">
        <v>1</v>
      </c>
      <c r="L750" s="229"/>
      <c r="M750" s="233"/>
      <c r="N750" s="234"/>
      <c r="O750" s="234"/>
      <c r="P750" s="234"/>
      <c r="Q750" s="234"/>
      <c r="R750" s="234"/>
      <c r="S750" s="234"/>
      <c r="T750" s="235"/>
      <c r="AT750" s="231" t="s">
        <v>141</v>
      </c>
      <c r="AU750" s="231" t="s">
        <v>84</v>
      </c>
      <c r="AV750" s="228" t="s">
        <v>82</v>
      </c>
      <c r="AW750" s="228" t="s">
        <v>29</v>
      </c>
      <c r="AX750" s="228" t="s">
        <v>74</v>
      </c>
      <c r="AY750" s="231" t="s">
        <v>133</v>
      </c>
    </row>
    <row r="751" spans="2:51" s="228" customFormat="1" ht="11.25">
      <c r="B751" s="229"/>
      <c r="D751" s="230" t="s">
        <v>141</v>
      </c>
      <c r="E751" s="231" t="s">
        <v>1</v>
      </c>
      <c r="F751" s="232" t="s">
        <v>321</v>
      </c>
      <c r="H751" s="231" t="s">
        <v>1</v>
      </c>
      <c r="L751" s="229"/>
      <c r="M751" s="233"/>
      <c r="N751" s="234"/>
      <c r="O751" s="234"/>
      <c r="P751" s="234"/>
      <c r="Q751" s="234"/>
      <c r="R751" s="234"/>
      <c r="S751" s="234"/>
      <c r="T751" s="235"/>
      <c r="AT751" s="231" t="s">
        <v>141</v>
      </c>
      <c r="AU751" s="231" t="s">
        <v>84</v>
      </c>
      <c r="AV751" s="228" t="s">
        <v>82</v>
      </c>
      <c r="AW751" s="228" t="s">
        <v>29</v>
      </c>
      <c r="AX751" s="228" t="s">
        <v>74</v>
      </c>
      <c r="AY751" s="231" t="s">
        <v>133</v>
      </c>
    </row>
    <row r="752" spans="2:51" s="228" customFormat="1" ht="11.25">
      <c r="B752" s="229"/>
      <c r="D752" s="230" t="s">
        <v>141</v>
      </c>
      <c r="E752" s="231" t="s">
        <v>1</v>
      </c>
      <c r="F752" s="232" t="s">
        <v>503</v>
      </c>
      <c r="H752" s="231" t="s">
        <v>1</v>
      </c>
      <c r="L752" s="229"/>
      <c r="M752" s="233"/>
      <c r="N752" s="234"/>
      <c r="O752" s="234"/>
      <c r="P752" s="234"/>
      <c r="Q752" s="234"/>
      <c r="R752" s="234"/>
      <c r="S752" s="234"/>
      <c r="T752" s="235"/>
      <c r="AT752" s="231" t="s">
        <v>141</v>
      </c>
      <c r="AU752" s="231" t="s">
        <v>84</v>
      </c>
      <c r="AV752" s="228" t="s">
        <v>82</v>
      </c>
      <c r="AW752" s="228" t="s">
        <v>29</v>
      </c>
      <c r="AX752" s="228" t="s">
        <v>74</v>
      </c>
      <c r="AY752" s="231" t="s">
        <v>133</v>
      </c>
    </row>
    <row r="753" spans="2:51" s="228" customFormat="1" ht="11.25">
      <c r="B753" s="229"/>
      <c r="D753" s="230" t="s">
        <v>141</v>
      </c>
      <c r="E753" s="231" t="s">
        <v>1</v>
      </c>
      <c r="F753" s="232" t="s">
        <v>504</v>
      </c>
      <c r="H753" s="231" t="s">
        <v>1</v>
      </c>
      <c r="L753" s="229"/>
      <c r="M753" s="233"/>
      <c r="N753" s="234"/>
      <c r="O753" s="234"/>
      <c r="P753" s="234"/>
      <c r="Q753" s="234"/>
      <c r="R753" s="234"/>
      <c r="S753" s="234"/>
      <c r="T753" s="235"/>
      <c r="AT753" s="231" t="s">
        <v>141</v>
      </c>
      <c r="AU753" s="231" t="s">
        <v>84</v>
      </c>
      <c r="AV753" s="228" t="s">
        <v>82</v>
      </c>
      <c r="AW753" s="228" t="s">
        <v>29</v>
      </c>
      <c r="AX753" s="228" t="s">
        <v>74</v>
      </c>
      <c r="AY753" s="231" t="s">
        <v>133</v>
      </c>
    </row>
    <row r="754" spans="2:51" s="236" customFormat="1" ht="11.25">
      <c r="B754" s="237"/>
      <c r="D754" s="230" t="s">
        <v>141</v>
      </c>
      <c r="E754" s="238" t="s">
        <v>1</v>
      </c>
      <c r="F754" s="239" t="s">
        <v>82</v>
      </c>
      <c r="H754" s="240">
        <v>1</v>
      </c>
      <c r="L754" s="237"/>
      <c r="M754" s="241"/>
      <c r="N754" s="242"/>
      <c r="O754" s="242"/>
      <c r="P754" s="242"/>
      <c r="Q754" s="242"/>
      <c r="R754" s="242"/>
      <c r="S754" s="242"/>
      <c r="T754" s="243"/>
      <c r="AT754" s="238" t="s">
        <v>141</v>
      </c>
      <c r="AU754" s="238" t="s">
        <v>84</v>
      </c>
      <c r="AV754" s="236" t="s">
        <v>84</v>
      </c>
      <c r="AW754" s="236" t="s">
        <v>29</v>
      </c>
      <c r="AX754" s="236" t="s">
        <v>74</v>
      </c>
      <c r="AY754" s="238" t="s">
        <v>133</v>
      </c>
    </row>
    <row r="755" spans="2:51" s="252" customFormat="1" ht="11.25">
      <c r="B755" s="253"/>
      <c r="D755" s="230" t="s">
        <v>141</v>
      </c>
      <c r="E755" s="254" t="s">
        <v>1</v>
      </c>
      <c r="F755" s="255" t="s">
        <v>156</v>
      </c>
      <c r="H755" s="256">
        <v>1</v>
      </c>
      <c r="L755" s="253"/>
      <c r="M755" s="257"/>
      <c r="N755" s="258"/>
      <c r="O755" s="258"/>
      <c r="P755" s="258"/>
      <c r="Q755" s="258"/>
      <c r="R755" s="258"/>
      <c r="S755" s="258"/>
      <c r="T755" s="259"/>
      <c r="AT755" s="254" t="s">
        <v>141</v>
      </c>
      <c r="AU755" s="254" t="s">
        <v>84</v>
      </c>
      <c r="AV755" s="252" t="s">
        <v>139</v>
      </c>
      <c r="AW755" s="252" t="s">
        <v>29</v>
      </c>
      <c r="AX755" s="252" t="s">
        <v>82</v>
      </c>
      <c r="AY755" s="254" t="s">
        <v>133</v>
      </c>
    </row>
    <row r="756" spans="1:65" s="129" customFormat="1" ht="16.5" customHeight="1">
      <c r="A756" s="126"/>
      <c r="B756" s="127"/>
      <c r="C756" s="260" t="s">
        <v>505</v>
      </c>
      <c r="D756" s="260" t="s">
        <v>287</v>
      </c>
      <c r="E756" s="261" t="s">
        <v>506</v>
      </c>
      <c r="F756" s="262" t="s">
        <v>507</v>
      </c>
      <c r="G756" s="263" t="s">
        <v>390</v>
      </c>
      <c r="H756" s="264">
        <v>1</v>
      </c>
      <c r="I756" s="275"/>
      <c r="J756" s="265">
        <f>ROUND(I756*H756,2)</f>
        <v>0</v>
      </c>
      <c r="K756" s="266"/>
      <c r="L756" s="267"/>
      <c r="M756" s="268" t="s">
        <v>1</v>
      </c>
      <c r="N756" s="269" t="s">
        <v>39</v>
      </c>
      <c r="O756" s="224">
        <v>0</v>
      </c>
      <c r="P756" s="224">
        <f>O756*H756</f>
        <v>0</v>
      </c>
      <c r="Q756" s="224">
        <v>1.4</v>
      </c>
      <c r="R756" s="224">
        <f>Q756*H756</f>
        <v>1.4</v>
      </c>
      <c r="S756" s="224">
        <v>0</v>
      </c>
      <c r="T756" s="225">
        <f>S756*H756</f>
        <v>0</v>
      </c>
      <c r="U756" s="126"/>
      <c r="V756" s="126"/>
      <c r="W756" s="126"/>
      <c r="X756" s="126"/>
      <c r="Y756" s="126"/>
      <c r="Z756" s="126"/>
      <c r="AA756" s="126"/>
      <c r="AB756" s="126"/>
      <c r="AC756" s="126"/>
      <c r="AD756" s="126"/>
      <c r="AE756" s="126"/>
      <c r="AR756" s="226" t="s">
        <v>186</v>
      </c>
      <c r="AT756" s="226" t="s">
        <v>287</v>
      </c>
      <c r="AU756" s="226" t="s">
        <v>84</v>
      </c>
      <c r="AY756" s="117" t="s">
        <v>133</v>
      </c>
      <c r="BE756" s="227">
        <f>IF(N756="základní",J756,0)</f>
        <v>0</v>
      </c>
      <c r="BF756" s="227">
        <f>IF(N756="snížená",J756,0)</f>
        <v>0</v>
      </c>
      <c r="BG756" s="227">
        <f>IF(N756="zákl. přenesená",J756,0)</f>
        <v>0</v>
      </c>
      <c r="BH756" s="227">
        <f>IF(N756="sníž. přenesená",J756,0)</f>
        <v>0</v>
      </c>
      <c r="BI756" s="227">
        <f>IF(N756="nulová",J756,0)</f>
        <v>0</v>
      </c>
      <c r="BJ756" s="117" t="s">
        <v>82</v>
      </c>
      <c r="BK756" s="227">
        <f>ROUND(I756*H756,2)</f>
        <v>0</v>
      </c>
      <c r="BL756" s="117" t="s">
        <v>139</v>
      </c>
      <c r="BM756" s="226" t="s">
        <v>508</v>
      </c>
    </row>
    <row r="757" spans="2:51" s="228" customFormat="1" ht="22.5">
      <c r="B757" s="229"/>
      <c r="D757" s="230" t="s">
        <v>141</v>
      </c>
      <c r="E757" s="231" t="s">
        <v>1</v>
      </c>
      <c r="F757" s="232" t="s">
        <v>142</v>
      </c>
      <c r="H757" s="231" t="s">
        <v>1</v>
      </c>
      <c r="L757" s="229"/>
      <c r="M757" s="233"/>
      <c r="N757" s="234"/>
      <c r="O757" s="234"/>
      <c r="P757" s="234"/>
      <c r="Q757" s="234"/>
      <c r="R757" s="234"/>
      <c r="S757" s="234"/>
      <c r="T757" s="235"/>
      <c r="AT757" s="231" t="s">
        <v>141</v>
      </c>
      <c r="AU757" s="231" t="s">
        <v>84</v>
      </c>
      <c r="AV757" s="228" t="s">
        <v>82</v>
      </c>
      <c r="AW757" s="228" t="s">
        <v>29</v>
      </c>
      <c r="AX757" s="228" t="s">
        <v>74</v>
      </c>
      <c r="AY757" s="231" t="s">
        <v>133</v>
      </c>
    </row>
    <row r="758" spans="2:51" s="228" customFormat="1" ht="11.25">
      <c r="B758" s="229"/>
      <c r="D758" s="230" t="s">
        <v>141</v>
      </c>
      <c r="E758" s="231" t="s">
        <v>1</v>
      </c>
      <c r="F758" s="232" t="s">
        <v>150</v>
      </c>
      <c r="H758" s="231" t="s">
        <v>1</v>
      </c>
      <c r="L758" s="229"/>
      <c r="M758" s="233"/>
      <c r="N758" s="234"/>
      <c r="O758" s="234"/>
      <c r="P758" s="234"/>
      <c r="Q758" s="234"/>
      <c r="R758" s="234"/>
      <c r="S758" s="234"/>
      <c r="T758" s="235"/>
      <c r="AT758" s="231" t="s">
        <v>141</v>
      </c>
      <c r="AU758" s="231" t="s">
        <v>84</v>
      </c>
      <c r="AV758" s="228" t="s">
        <v>82</v>
      </c>
      <c r="AW758" s="228" t="s">
        <v>29</v>
      </c>
      <c r="AX758" s="228" t="s">
        <v>74</v>
      </c>
      <c r="AY758" s="231" t="s">
        <v>133</v>
      </c>
    </row>
    <row r="759" spans="2:51" s="228" customFormat="1" ht="11.25">
      <c r="B759" s="229"/>
      <c r="D759" s="230" t="s">
        <v>141</v>
      </c>
      <c r="E759" s="231" t="s">
        <v>1</v>
      </c>
      <c r="F759" s="232" t="s">
        <v>320</v>
      </c>
      <c r="H759" s="231" t="s">
        <v>1</v>
      </c>
      <c r="L759" s="229"/>
      <c r="M759" s="233"/>
      <c r="N759" s="234"/>
      <c r="O759" s="234"/>
      <c r="P759" s="234"/>
      <c r="Q759" s="234"/>
      <c r="R759" s="234"/>
      <c r="S759" s="234"/>
      <c r="T759" s="235"/>
      <c r="AT759" s="231" t="s">
        <v>141</v>
      </c>
      <c r="AU759" s="231" t="s">
        <v>84</v>
      </c>
      <c r="AV759" s="228" t="s">
        <v>82</v>
      </c>
      <c r="AW759" s="228" t="s">
        <v>29</v>
      </c>
      <c r="AX759" s="228" t="s">
        <v>74</v>
      </c>
      <c r="AY759" s="231" t="s">
        <v>133</v>
      </c>
    </row>
    <row r="760" spans="2:51" s="228" customFormat="1" ht="11.25">
      <c r="B760" s="229"/>
      <c r="D760" s="230" t="s">
        <v>141</v>
      </c>
      <c r="E760" s="231" t="s">
        <v>1</v>
      </c>
      <c r="F760" s="232" t="s">
        <v>321</v>
      </c>
      <c r="H760" s="231" t="s">
        <v>1</v>
      </c>
      <c r="L760" s="229"/>
      <c r="M760" s="233"/>
      <c r="N760" s="234"/>
      <c r="O760" s="234"/>
      <c r="P760" s="234"/>
      <c r="Q760" s="234"/>
      <c r="R760" s="234"/>
      <c r="S760" s="234"/>
      <c r="T760" s="235"/>
      <c r="AT760" s="231" t="s">
        <v>141</v>
      </c>
      <c r="AU760" s="231" t="s">
        <v>84</v>
      </c>
      <c r="AV760" s="228" t="s">
        <v>82</v>
      </c>
      <c r="AW760" s="228" t="s">
        <v>29</v>
      </c>
      <c r="AX760" s="228" t="s">
        <v>74</v>
      </c>
      <c r="AY760" s="231" t="s">
        <v>133</v>
      </c>
    </row>
    <row r="761" spans="2:51" s="228" customFormat="1" ht="11.25">
      <c r="B761" s="229"/>
      <c r="D761" s="230" t="s">
        <v>141</v>
      </c>
      <c r="E761" s="231" t="s">
        <v>1</v>
      </c>
      <c r="F761" s="232" t="s">
        <v>503</v>
      </c>
      <c r="H761" s="231" t="s">
        <v>1</v>
      </c>
      <c r="L761" s="229"/>
      <c r="M761" s="233"/>
      <c r="N761" s="234"/>
      <c r="O761" s="234"/>
      <c r="P761" s="234"/>
      <c r="Q761" s="234"/>
      <c r="R761" s="234"/>
      <c r="S761" s="234"/>
      <c r="T761" s="235"/>
      <c r="AT761" s="231" t="s">
        <v>141</v>
      </c>
      <c r="AU761" s="231" t="s">
        <v>84</v>
      </c>
      <c r="AV761" s="228" t="s">
        <v>82</v>
      </c>
      <c r="AW761" s="228" t="s">
        <v>29</v>
      </c>
      <c r="AX761" s="228" t="s">
        <v>74</v>
      </c>
      <c r="AY761" s="231" t="s">
        <v>133</v>
      </c>
    </row>
    <row r="762" spans="2:51" s="228" customFormat="1" ht="11.25">
      <c r="B762" s="229"/>
      <c r="D762" s="230" t="s">
        <v>141</v>
      </c>
      <c r="E762" s="231" t="s">
        <v>1</v>
      </c>
      <c r="F762" s="232" t="s">
        <v>504</v>
      </c>
      <c r="H762" s="231" t="s">
        <v>1</v>
      </c>
      <c r="L762" s="229"/>
      <c r="M762" s="233"/>
      <c r="N762" s="234"/>
      <c r="O762" s="234"/>
      <c r="P762" s="234"/>
      <c r="Q762" s="234"/>
      <c r="R762" s="234"/>
      <c r="S762" s="234"/>
      <c r="T762" s="235"/>
      <c r="AT762" s="231" t="s">
        <v>141</v>
      </c>
      <c r="AU762" s="231" t="s">
        <v>84</v>
      </c>
      <c r="AV762" s="228" t="s">
        <v>82</v>
      </c>
      <c r="AW762" s="228" t="s">
        <v>29</v>
      </c>
      <c r="AX762" s="228" t="s">
        <v>74</v>
      </c>
      <c r="AY762" s="231" t="s">
        <v>133</v>
      </c>
    </row>
    <row r="763" spans="2:51" s="236" customFormat="1" ht="11.25">
      <c r="B763" s="237"/>
      <c r="D763" s="230" t="s">
        <v>141</v>
      </c>
      <c r="E763" s="238" t="s">
        <v>1</v>
      </c>
      <c r="F763" s="239" t="s">
        <v>82</v>
      </c>
      <c r="H763" s="240">
        <v>1</v>
      </c>
      <c r="L763" s="237"/>
      <c r="M763" s="241"/>
      <c r="N763" s="242"/>
      <c r="O763" s="242"/>
      <c r="P763" s="242"/>
      <c r="Q763" s="242"/>
      <c r="R763" s="242"/>
      <c r="S763" s="242"/>
      <c r="T763" s="243"/>
      <c r="AT763" s="238" t="s">
        <v>141</v>
      </c>
      <c r="AU763" s="238" t="s">
        <v>84</v>
      </c>
      <c r="AV763" s="236" t="s">
        <v>84</v>
      </c>
      <c r="AW763" s="236" t="s">
        <v>29</v>
      </c>
      <c r="AX763" s="236" t="s">
        <v>74</v>
      </c>
      <c r="AY763" s="238" t="s">
        <v>133</v>
      </c>
    </row>
    <row r="764" spans="2:51" s="252" customFormat="1" ht="11.25">
      <c r="B764" s="253"/>
      <c r="D764" s="230" t="s">
        <v>141</v>
      </c>
      <c r="E764" s="254" t="s">
        <v>1</v>
      </c>
      <c r="F764" s="255" t="s">
        <v>156</v>
      </c>
      <c r="H764" s="256">
        <v>1</v>
      </c>
      <c r="L764" s="253"/>
      <c r="M764" s="257"/>
      <c r="N764" s="258"/>
      <c r="O764" s="258"/>
      <c r="P764" s="258"/>
      <c r="Q764" s="258"/>
      <c r="R764" s="258"/>
      <c r="S764" s="258"/>
      <c r="T764" s="259"/>
      <c r="AT764" s="254" t="s">
        <v>141</v>
      </c>
      <c r="AU764" s="254" t="s">
        <v>84</v>
      </c>
      <c r="AV764" s="252" t="s">
        <v>139</v>
      </c>
      <c r="AW764" s="252" t="s">
        <v>29</v>
      </c>
      <c r="AX764" s="252" t="s">
        <v>82</v>
      </c>
      <c r="AY764" s="254" t="s">
        <v>133</v>
      </c>
    </row>
    <row r="765" spans="1:65" s="129" customFormat="1" ht="21.75" customHeight="1">
      <c r="A765" s="126"/>
      <c r="B765" s="127"/>
      <c r="C765" s="260" t="s">
        <v>509</v>
      </c>
      <c r="D765" s="260" t="s">
        <v>287</v>
      </c>
      <c r="E765" s="261" t="s">
        <v>510</v>
      </c>
      <c r="F765" s="262" t="s">
        <v>511</v>
      </c>
      <c r="G765" s="263" t="s">
        <v>390</v>
      </c>
      <c r="H765" s="264">
        <v>2</v>
      </c>
      <c r="I765" s="275"/>
      <c r="J765" s="265">
        <f>ROUND(I765*H765,2)</f>
        <v>0</v>
      </c>
      <c r="K765" s="266"/>
      <c r="L765" s="267"/>
      <c r="M765" s="268" t="s">
        <v>1</v>
      </c>
      <c r="N765" s="269" t="s">
        <v>39</v>
      </c>
      <c r="O765" s="224">
        <v>0</v>
      </c>
      <c r="P765" s="224">
        <f>O765*H765</f>
        <v>0</v>
      </c>
      <c r="Q765" s="224">
        <v>0.002</v>
      </c>
      <c r="R765" s="224">
        <f>Q765*H765</f>
        <v>0.004</v>
      </c>
      <c r="S765" s="224">
        <v>0</v>
      </c>
      <c r="T765" s="225">
        <f>S765*H765</f>
        <v>0</v>
      </c>
      <c r="U765" s="126"/>
      <c r="V765" s="126"/>
      <c r="W765" s="126"/>
      <c r="X765" s="126"/>
      <c r="Y765" s="126"/>
      <c r="Z765" s="126"/>
      <c r="AA765" s="126"/>
      <c r="AB765" s="126"/>
      <c r="AC765" s="126"/>
      <c r="AD765" s="126"/>
      <c r="AE765" s="126"/>
      <c r="AR765" s="226" t="s">
        <v>186</v>
      </c>
      <c r="AT765" s="226" t="s">
        <v>287</v>
      </c>
      <c r="AU765" s="226" t="s">
        <v>84</v>
      </c>
      <c r="AY765" s="117" t="s">
        <v>133</v>
      </c>
      <c r="BE765" s="227">
        <f>IF(N765="základní",J765,0)</f>
        <v>0</v>
      </c>
      <c r="BF765" s="227">
        <f>IF(N765="snížená",J765,0)</f>
        <v>0</v>
      </c>
      <c r="BG765" s="227">
        <f>IF(N765="zákl. přenesená",J765,0)</f>
        <v>0</v>
      </c>
      <c r="BH765" s="227">
        <f>IF(N765="sníž. přenesená",J765,0)</f>
        <v>0</v>
      </c>
      <c r="BI765" s="227">
        <f>IF(N765="nulová",J765,0)</f>
        <v>0</v>
      </c>
      <c r="BJ765" s="117" t="s">
        <v>82</v>
      </c>
      <c r="BK765" s="227">
        <f>ROUND(I765*H765,2)</f>
        <v>0</v>
      </c>
      <c r="BL765" s="117" t="s">
        <v>139</v>
      </c>
      <c r="BM765" s="226" t="s">
        <v>512</v>
      </c>
    </row>
    <row r="766" spans="2:51" s="228" customFormat="1" ht="22.5">
      <c r="B766" s="229"/>
      <c r="D766" s="230" t="s">
        <v>141</v>
      </c>
      <c r="E766" s="231" t="s">
        <v>1</v>
      </c>
      <c r="F766" s="232" t="s">
        <v>142</v>
      </c>
      <c r="H766" s="231" t="s">
        <v>1</v>
      </c>
      <c r="L766" s="229"/>
      <c r="M766" s="233"/>
      <c r="N766" s="234"/>
      <c r="O766" s="234"/>
      <c r="P766" s="234"/>
      <c r="Q766" s="234"/>
      <c r="R766" s="234"/>
      <c r="S766" s="234"/>
      <c r="T766" s="235"/>
      <c r="AT766" s="231" t="s">
        <v>141</v>
      </c>
      <c r="AU766" s="231" t="s">
        <v>84</v>
      </c>
      <c r="AV766" s="228" t="s">
        <v>82</v>
      </c>
      <c r="AW766" s="228" t="s">
        <v>29</v>
      </c>
      <c r="AX766" s="228" t="s">
        <v>74</v>
      </c>
      <c r="AY766" s="231" t="s">
        <v>133</v>
      </c>
    </row>
    <row r="767" spans="2:51" s="228" customFormat="1" ht="11.25">
      <c r="B767" s="229"/>
      <c r="D767" s="230" t="s">
        <v>141</v>
      </c>
      <c r="E767" s="231" t="s">
        <v>1</v>
      </c>
      <c r="F767" s="232" t="s">
        <v>150</v>
      </c>
      <c r="H767" s="231" t="s">
        <v>1</v>
      </c>
      <c r="L767" s="229"/>
      <c r="M767" s="233"/>
      <c r="N767" s="234"/>
      <c r="O767" s="234"/>
      <c r="P767" s="234"/>
      <c r="Q767" s="234"/>
      <c r="R767" s="234"/>
      <c r="S767" s="234"/>
      <c r="T767" s="235"/>
      <c r="AT767" s="231" t="s">
        <v>141</v>
      </c>
      <c r="AU767" s="231" t="s">
        <v>84</v>
      </c>
      <c r="AV767" s="228" t="s">
        <v>82</v>
      </c>
      <c r="AW767" s="228" t="s">
        <v>29</v>
      </c>
      <c r="AX767" s="228" t="s">
        <v>74</v>
      </c>
      <c r="AY767" s="231" t="s">
        <v>133</v>
      </c>
    </row>
    <row r="768" spans="2:51" s="228" customFormat="1" ht="11.25">
      <c r="B768" s="229"/>
      <c r="D768" s="230" t="s">
        <v>141</v>
      </c>
      <c r="E768" s="231" t="s">
        <v>1</v>
      </c>
      <c r="F768" s="232" t="s">
        <v>320</v>
      </c>
      <c r="H768" s="231" t="s">
        <v>1</v>
      </c>
      <c r="L768" s="229"/>
      <c r="M768" s="233"/>
      <c r="N768" s="234"/>
      <c r="O768" s="234"/>
      <c r="P768" s="234"/>
      <c r="Q768" s="234"/>
      <c r="R768" s="234"/>
      <c r="S768" s="234"/>
      <c r="T768" s="235"/>
      <c r="AT768" s="231" t="s">
        <v>141</v>
      </c>
      <c r="AU768" s="231" t="s">
        <v>84</v>
      </c>
      <c r="AV768" s="228" t="s">
        <v>82</v>
      </c>
      <c r="AW768" s="228" t="s">
        <v>29</v>
      </c>
      <c r="AX768" s="228" t="s">
        <v>74</v>
      </c>
      <c r="AY768" s="231" t="s">
        <v>133</v>
      </c>
    </row>
    <row r="769" spans="2:51" s="228" customFormat="1" ht="11.25">
      <c r="B769" s="229"/>
      <c r="D769" s="230" t="s">
        <v>141</v>
      </c>
      <c r="E769" s="231" t="s">
        <v>1</v>
      </c>
      <c r="F769" s="232" t="s">
        <v>321</v>
      </c>
      <c r="H769" s="231" t="s">
        <v>1</v>
      </c>
      <c r="L769" s="229"/>
      <c r="M769" s="233"/>
      <c r="N769" s="234"/>
      <c r="O769" s="234"/>
      <c r="P769" s="234"/>
      <c r="Q769" s="234"/>
      <c r="R769" s="234"/>
      <c r="S769" s="234"/>
      <c r="T769" s="235"/>
      <c r="AT769" s="231" t="s">
        <v>141</v>
      </c>
      <c r="AU769" s="231" t="s">
        <v>84</v>
      </c>
      <c r="AV769" s="228" t="s">
        <v>82</v>
      </c>
      <c r="AW769" s="228" t="s">
        <v>29</v>
      </c>
      <c r="AX769" s="228" t="s">
        <v>74</v>
      </c>
      <c r="AY769" s="231" t="s">
        <v>133</v>
      </c>
    </row>
    <row r="770" spans="2:51" s="228" customFormat="1" ht="22.5">
      <c r="B770" s="229"/>
      <c r="D770" s="230" t="s">
        <v>141</v>
      </c>
      <c r="E770" s="231" t="s">
        <v>1</v>
      </c>
      <c r="F770" s="232" t="s">
        <v>513</v>
      </c>
      <c r="H770" s="231" t="s">
        <v>1</v>
      </c>
      <c r="L770" s="229"/>
      <c r="M770" s="233"/>
      <c r="N770" s="234"/>
      <c r="O770" s="234"/>
      <c r="P770" s="234"/>
      <c r="Q770" s="234"/>
      <c r="R770" s="234"/>
      <c r="S770" s="234"/>
      <c r="T770" s="235"/>
      <c r="AT770" s="231" t="s">
        <v>141</v>
      </c>
      <c r="AU770" s="231" t="s">
        <v>84</v>
      </c>
      <c r="AV770" s="228" t="s">
        <v>82</v>
      </c>
      <c r="AW770" s="228" t="s">
        <v>29</v>
      </c>
      <c r="AX770" s="228" t="s">
        <v>74</v>
      </c>
      <c r="AY770" s="231" t="s">
        <v>133</v>
      </c>
    </row>
    <row r="771" spans="2:51" s="236" customFormat="1" ht="11.25">
      <c r="B771" s="237"/>
      <c r="D771" s="230" t="s">
        <v>141</v>
      </c>
      <c r="E771" s="238" t="s">
        <v>1</v>
      </c>
      <c r="F771" s="239" t="s">
        <v>84</v>
      </c>
      <c r="H771" s="240">
        <v>2</v>
      </c>
      <c r="L771" s="237"/>
      <c r="M771" s="241"/>
      <c r="N771" s="242"/>
      <c r="O771" s="242"/>
      <c r="P771" s="242"/>
      <c r="Q771" s="242"/>
      <c r="R771" s="242"/>
      <c r="S771" s="242"/>
      <c r="T771" s="243"/>
      <c r="AT771" s="238" t="s">
        <v>141</v>
      </c>
      <c r="AU771" s="238" t="s">
        <v>84</v>
      </c>
      <c r="AV771" s="236" t="s">
        <v>84</v>
      </c>
      <c r="AW771" s="236" t="s">
        <v>29</v>
      </c>
      <c r="AX771" s="236" t="s">
        <v>74</v>
      </c>
      <c r="AY771" s="238" t="s">
        <v>133</v>
      </c>
    </row>
    <row r="772" spans="2:51" s="252" customFormat="1" ht="11.25">
      <c r="B772" s="253"/>
      <c r="D772" s="230" t="s">
        <v>141</v>
      </c>
      <c r="E772" s="254" t="s">
        <v>1</v>
      </c>
      <c r="F772" s="255" t="s">
        <v>156</v>
      </c>
      <c r="H772" s="256">
        <v>2</v>
      </c>
      <c r="L772" s="253"/>
      <c r="M772" s="257"/>
      <c r="N772" s="258"/>
      <c r="O772" s="258"/>
      <c r="P772" s="258"/>
      <c r="Q772" s="258"/>
      <c r="R772" s="258"/>
      <c r="S772" s="258"/>
      <c r="T772" s="259"/>
      <c r="AT772" s="254" t="s">
        <v>141</v>
      </c>
      <c r="AU772" s="254" t="s">
        <v>84</v>
      </c>
      <c r="AV772" s="252" t="s">
        <v>139</v>
      </c>
      <c r="AW772" s="252" t="s">
        <v>29</v>
      </c>
      <c r="AX772" s="252" t="s">
        <v>82</v>
      </c>
      <c r="AY772" s="254" t="s">
        <v>133</v>
      </c>
    </row>
    <row r="773" spans="1:65" s="129" customFormat="1" ht="21.75" customHeight="1">
      <c r="A773" s="126"/>
      <c r="B773" s="127"/>
      <c r="C773" s="215" t="s">
        <v>514</v>
      </c>
      <c r="D773" s="215" t="s">
        <v>135</v>
      </c>
      <c r="E773" s="216" t="s">
        <v>515</v>
      </c>
      <c r="F773" s="217" t="s">
        <v>516</v>
      </c>
      <c r="G773" s="218" t="s">
        <v>390</v>
      </c>
      <c r="H773" s="219">
        <v>1</v>
      </c>
      <c r="I773" s="274"/>
      <c r="J773" s="220">
        <f>ROUND(I773*H773,2)</f>
        <v>0</v>
      </c>
      <c r="K773" s="221"/>
      <c r="L773" s="127"/>
      <c r="M773" s="222" t="s">
        <v>1</v>
      </c>
      <c r="N773" s="223" t="s">
        <v>39</v>
      </c>
      <c r="O773" s="224">
        <v>2.08</v>
      </c>
      <c r="P773" s="224">
        <f>O773*H773</f>
        <v>2.08</v>
      </c>
      <c r="Q773" s="224">
        <v>0.02753</v>
      </c>
      <c r="R773" s="224">
        <f>Q773*H773</f>
        <v>0.02753</v>
      </c>
      <c r="S773" s="224">
        <v>0</v>
      </c>
      <c r="T773" s="225">
        <f>S773*H773</f>
        <v>0</v>
      </c>
      <c r="U773" s="126"/>
      <c r="V773" s="126"/>
      <c r="W773" s="126"/>
      <c r="X773" s="126"/>
      <c r="Y773" s="126"/>
      <c r="Z773" s="126"/>
      <c r="AA773" s="126"/>
      <c r="AB773" s="126"/>
      <c r="AC773" s="126"/>
      <c r="AD773" s="126"/>
      <c r="AE773" s="126"/>
      <c r="AR773" s="226" t="s">
        <v>139</v>
      </c>
      <c r="AT773" s="226" t="s">
        <v>135</v>
      </c>
      <c r="AU773" s="226" t="s">
        <v>84</v>
      </c>
      <c r="AY773" s="117" t="s">
        <v>133</v>
      </c>
      <c r="BE773" s="227">
        <f>IF(N773="základní",J773,0)</f>
        <v>0</v>
      </c>
      <c r="BF773" s="227">
        <f>IF(N773="snížená",J773,0)</f>
        <v>0</v>
      </c>
      <c r="BG773" s="227">
        <f>IF(N773="zákl. přenesená",J773,0)</f>
        <v>0</v>
      </c>
      <c r="BH773" s="227">
        <f>IF(N773="sníž. přenesená",J773,0)</f>
        <v>0</v>
      </c>
      <c r="BI773" s="227">
        <f>IF(N773="nulová",J773,0)</f>
        <v>0</v>
      </c>
      <c r="BJ773" s="117" t="s">
        <v>82</v>
      </c>
      <c r="BK773" s="227">
        <f>ROUND(I773*H773,2)</f>
        <v>0</v>
      </c>
      <c r="BL773" s="117" t="s">
        <v>139</v>
      </c>
      <c r="BM773" s="226" t="s">
        <v>517</v>
      </c>
    </row>
    <row r="774" spans="2:51" s="228" customFormat="1" ht="22.5">
      <c r="B774" s="229"/>
      <c r="D774" s="230" t="s">
        <v>141</v>
      </c>
      <c r="E774" s="231" t="s">
        <v>1</v>
      </c>
      <c r="F774" s="232" t="s">
        <v>142</v>
      </c>
      <c r="H774" s="231" t="s">
        <v>1</v>
      </c>
      <c r="L774" s="229"/>
      <c r="M774" s="233"/>
      <c r="N774" s="234"/>
      <c r="O774" s="234"/>
      <c r="P774" s="234"/>
      <c r="Q774" s="234"/>
      <c r="R774" s="234"/>
      <c r="S774" s="234"/>
      <c r="T774" s="235"/>
      <c r="AT774" s="231" t="s">
        <v>141</v>
      </c>
      <c r="AU774" s="231" t="s">
        <v>84</v>
      </c>
      <c r="AV774" s="228" t="s">
        <v>82</v>
      </c>
      <c r="AW774" s="228" t="s">
        <v>29</v>
      </c>
      <c r="AX774" s="228" t="s">
        <v>74</v>
      </c>
      <c r="AY774" s="231" t="s">
        <v>133</v>
      </c>
    </row>
    <row r="775" spans="2:51" s="228" customFormat="1" ht="11.25">
      <c r="B775" s="229"/>
      <c r="D775" s="230" t="s">
        <v>141</v>
      </c>
      <c r="E775" s="231" t="s">
        <v>1</v>
      </c>
      <c r="F775" s="232" t="s">
        <v>150</v>
      </c>
      <c r="H775" s="231" t="s">
        <v>1</v>
      </c>
      <c r="L775" s="229"/>
      <c r="M775" s="233"/>
      <c r="N775" s="234"/>
      <c r="O775" s="234"/>
      <c r="P775" s="234"/>
      <c r="Q775" s="234"/>
      <c r="R775" s="234"/>
      <c r="S775" s="234"/>
      <c r="T775" s="235"/>
      <c r="AT775" s="231" t="s">
        <v>141</v>
      </c>
      <c r="AU775" s="231" t="s">
        <v>84</v>
      </c>
      <c r="AV775" s="228" t="s">
        <v>82</v>
      </c>
      <c r="AW775" s="228" t="s">
        <v>29</v>
      </c>
      <c r="AX775" s="228" t="s">
        <v>74</v>
      </c>
      <c r="AY775" s="231" t="s">
        <v>133</v>
      </c>
    </row>
    <row r="776" spans="2:51" s="228" customFormat="1" ht="11.25">
      <c r="B776" s="229"/>
      <c r="D776" s="230" t="s">
        <v>141</v>
      </c>
      <c r="E776" s="231" t="s">
        <v>1</v>
      </c>
      <c r="F776" s="232" t="s">
        <v>320</v>
      </c>
      <c r="H776" s="231" t="s">
        <v>1</v>
      </c>
      <c r="L776" s="229"/>
      <c r="M776" s="233"/>
      <c r="N776" s="234"/>
      <c r="O776" s="234"/>
      <c r="P776" s="234"/>
      <c r="Q776" s="234"/>
      <c r="R776" s="234"/>
      <c r="S776" s="234"/>
      <c r="T776" s="235"/>
      <c r="AT776" s="231" t="s">
        <v>141</v>
      </c>
      <c r="AU776" s="231" t="s">
        <v>84</v>
      </c>
      <c r="AV776" s="228" t="s">
        <v>82</v>
      </c>
      <c r="AW776" s="228" t="s">
        <v>29</v>
      </c>
      <c r="AX776" s="228" t="s">
        <v>74</v>
      </c>
      <c r="AY776" s="231" t="s">
        <v>133</v>
      </c>
    </row>
    <row r="777" spans="2:51" s="228" customFormat="1" ht="11.25">
      <c r="B777" s="229"/>
      <c r="D777" s="230" t="s">
        <v>141</v>
      </c>
      <c r="E777" s="231" t="s">
        <v>1</v>
      </c>
      <c r="F777" s="232" t="s">
        <v>321</v>
      </c>
      <c r="H777" s="231" t="s">
        <v>1</v>
      </c>
      <c r="L777" s="229"/>
      <c r="M777" s="233"/>
      <c r="N777" s="234"/>
      <c r="O777" s="234"/>
      <c r="P777" s="234"/>
      <c r="Q777" s="234"/>
      <c r="R777" s="234"/>
      <c r="S777" s="234"/>
      <c r="T777" s="235"/>
      <c r="AT777" s="231" t="s">
        <v>141</v>
      </c>
      <c r="AU777" s="231" t="s">
        <v>84</v>
      </c>
      <c r="AV777" s="228" t="s">
        <v>82</v>
      </c>
      <c r="AW777" s="228" t="s">
        <v>29</v>
      </c>
      <c r="AX777" s="228" t="s">
        <v>74</v>
      </c>
      <c r="AY777" s="231" t="s">
        <v>133</v>
      </c>
    </row>
    <row r="778" spans="2:51" s="228" customFormat="1" ht="11.25">
      <c r="B778" s="229"/>
      <c r="D778" s="230" t="s">
        <v>141</v>
      </c>
      <c r="E778" s="231" t="s">
        <v>1</v>
      </c>
      <c r="F778" s="232" t="s">
        <v>518</v>
      </c>
      <c r="H778" s="231" t="s">
        <v>1</v>
      </c>
      <c r="L778" s="229"/>
      <c r="M778" s="233"/>
      <c r="N778" s="234"/>
      <c r="O778" s="234"/>
      <c r="P778" s="234"/>
      <c r="Q778" s="234"/>
      <c r="R778" s="234"/>
      <c r="S778" s="234"/>
      <c r="T778" s="235"/>
      <c r="AT778" s="231" t="s">
        <v>141</v>
      </c>
      <c r="AU778" s="231" t="s">
        <v>84</v>
      </c>
      <c r="AV778" s="228" t="s">
        <v>82</v>
      </c>
      <c r="AW778" s="228" t="s">
        <v>29</v>
      </c>
      <c r="AX778" s="228" t="s">
        <v>74</v>
      </c>
      <c r="AY778" s="231" t="s">
        <v>133</v>
      </c>
    </row>
    <row r="779" spans="2:51" s="228" customFormat="1" ht="11.25">
      <c r="B779" s="229"/>
      <c r="D779" s="230" t="s">
        <v>141</v>
      </c>
      <c r="E779" s="231" t="s">
        <v>1</v>
      </c>
      <c r="F779" s="232" t="s">
        <v>504</v>
      </c>
      <c r="H779" s="231" t="s">
        <v>1</v>
      </c>
      <c r="L779" s="229"/>
      <c r="M779" s="233"/>
      <c r="N779" s="234"/>
      <c r="O779" s="234"/>
      <c r="P779" s="234"/>
      <c r="Q779" s="234"/>
      <c r="R779" s="234"/>
      <c r="S779" s="234"/>
      <c r="T779" s="235"/>
      <c r="AT779" s="231" t="s">
        <v>141</v>
      </c>
      <c r="AU779" s="231" t="s">
        <v>84</v>
      </c>
      <c r="AV779" s="228" t="s">
        <v>82</v>
      </c>
      <c r="AW779" s="228" t="s">
        <v>29</v>
      </c>
      <c r="AX779" s="228" t="s">
        <v>74</v>
      </c>
      <c r="AY779" s="231" t="s">
        <v>133</v>
      </c>
    </row>
    <row r="780" spans="2:51" s="236" customFormat="1" ht="11.25">
      <c r="B780" s="237"/>
      <c r="D780" s="230" t="s">
        <v>141</v>
      </c>
      <c r="E780" s="238" t="s">
        <v>1</v>
      </c>
      <c r="F780" s="239" t="s">
        <v>82</v>
      </c>
      <c r="H780" s="240">
        <v>1</v>
      </c>
      <c r="L780" s="237"/>
      <c r="M780" s="241"/>
      <c r="N780" s="242"/>
      <c r="O780" s="242"/>
      <c r="P780" s="242"/>
      <c r="Q780" s="242"/>
      <c r="R780" s="242"/>
      <c r="S780" s="242"/>
      <c r="T780" s="243"/>
      <c r="AT780" s="238" t="s">
        <v>141</v>
      </c>
      <c r="AU780" s="238" t="s">
        <v>84</v>
      </c>
      <c r="AV780" s="236" t="s">
        <v>84</v>
      </c>
      <c r="AW780" s="236" t="s">
        <v>29</v>
      </c>
      <c r="AX780" s="236" t="s">
        <v>74</v>
      </c>
      <c r="AY780" s="238" t="s">
        <v>133</v>
      </c>
    </row>
    <row r="781" spans="2:51" s="252" customFormat="1" ht="11.25">
      <c r="B781" s="253"/>
      <c r="D781" s="230" t="s">
        <v>141</v>
      </c>
      <c r="E781" s="254" t="s">
        <v>1</v>
      </c>
      <c r="F781" s="255" t="s">
        <v>156</v>
      </c>
      <c r="H781" s="256">
        <v>1</v>
      </c>
      <c r="L781" s="253"/>
      <c r="M781" s="257"/>
      <c r="N781" s="258"/>
      <c r="O781" s="258"/>
      <c r="P781" s="258"/>
      <c r="Q781" s="258"/>
      <c r="R781" s="258"/>
      <c r="S781" s="258"/>
      <c r="T781" s="259"/>
      <c r="AT781" s="254" t="s">
        <v>141</v>
      </c>
      <c r="AU781" s="254" t="s">
        <v>84</v>
      </c>
      <c r="AV781" s="252" t="s">
        <v>139</v>
      </c>
      <c r="AW781" s="252" t="s">
        <v>29</v>
      </c>
      <c r="AX781" s="252" t="s">
        <v>82</v>
      </c>
      <c r="AY781" s="254" t="s">
        <v>133</v>
      </c>
    </row>
    <row r="782" spans="1:65" s="129" customFormat="1" ht="16.5" customHeight="1">
      <c r="A782" s="126"/>
      <c r="B782" s="127"/>
      <c r="C782" s="260" t="s">
        <v>519</v>
      </c>
      <c r="D782" s="260" t="s">
        <v>287</v>
      </c>
      <c r="E782" s="261" t="s">
        <v>520</v>
      </c>
      <c r="F782" s="262" t="s">
        <v>521</v>
      </c>
      <c r="G782" s="263" t="s">
        <v>390</v>
      </c>
      <c r="H782" s="264">
        <v>1</v>
      </c>
      <c r="I782" s="275"/>
      <c r="J782" s="265">
        <f>ROUND(I782*H782,2)</f>
        <v>0</v>
      </c>
      <c r="K782" s="266"/>
      <c r="L782" s="267"/>
      <c r="M782" s="268" t="s">
        <v>1</v>
      </c>
      <c r="N782" s="269" t="s">
        <v>39</v>
      </c>
      <c r="O782" s="224">
        <v>0</v>
      </c>
      <c r="P782" s="224">
        <f>O782*H782</f>
        <v>0</v>
      </c>
      <c r="Q782" s="224">
        <v>1.229</v>
      </c>
      <c r="R782" s="224">
        <f>Q782*H782</f>
        <v>1.229</v>
      </c>
      <c r="S782" s="224">
        <v>0</v>
      </c>
      <c r="T782" s="225">
        <f>S782*H782</f>
        <v>0</v>
      </c>
      <c r="U782" s="126"/>
      <c r="V782" s="126"/>
      <c r="W782" s="126"/>
      <c r="X782" s="126"/>
      <c r="Y782" s="126"/>
      <c r="Z782" s="126"/>
      <c r="AA782" s="126"/>
      <c r="AB782" s="126"/>
      <c r="AC782" s="126"/>
      <c r="AD782" s="126"/>
      <c r="AE782" s="126"/>
      <c r="AR782" s="226" t="s">
        <v>186</v>
      </c>
      <c r="AT782" s="226" t="s">
        <v>287</v>
      </c>
      <c r="AU782" s="226" t="s">
        <v>84</v>
      </c>
      <c r="AY782" s="117" t="s">
        <v>133</v>
      </c>
      <c r="BE782" s="227">
        <f>IF(N782="základní",J782,0)</f>
        <v>0</v>
      </c>
      <c r="BF782" s="227">
        <f>IF(N782="snížená",J782,0)</f>
        <v>0</v>
      </c>
      <c r="BG782" s="227">
        <f>IF(N782="zákl. přenesená",J782,0)</f>
        <v>0</v>
      </c>
      <c r="BH782" s="227">
        <f>IF(N782="sníž. přenesená",J782,0)</f>
        <v>0</v>
      </c>
      <c r="BI782" s="227">
        <f>IF(N782="nulová",J782,0)</f>
        <v>0</v>
      </c>
      <c r="BJ782" s="117" t="s">
        <v>82</v>
      </c>
      <c r="BK782" s="227">
        <f>ROUND(I782*H782,2)</f>
        <v>0</v>
      </c>
      <c r="BL782" s="117" t="s">
        <v>139</v>
      </c>
      <c r="BM782" s="226" t="s">
        <v>522</v>
      </c>
    </row>
    <row r="783" spans="2:51" s="228" customFormat="1" ht="22.5">
      <c r="B783" s="229"/>
      <c r="D783" s="230" t="s">
        <v>141</v>
      </c>
      <c r="E783" s="231" t="s">
        <v>1</v>
      </c>
      <c r="F783" s="232" t="s">
        <v>142</v>
      </c>
      <c r="H783" s="231" t="s">
        <v>1</v>
      </c>
      <c r="L783" s="229"/>
      <c r="M783" s="233"/>
      <c r="N783" s="234"/>
      <c r="O783" s="234"/>
      <c r="P783" s="234"/>
      <c r="Q783" s="234"/>
      <c r="R783" s="234"/>
      <c r="S783" s="234"/>
      <c r="T783" s="235"/>
      <c r="AT783" s="231" t="s">
        <v>141</v>
      </c>
      <c r="AU783" s="231" t="s">
        <v>84</v>
      </c>
      <c r="AV783" s="228" t="s">
        <v>82</v>
      </c>
      <c r="AW783" s="228" t="s">
        <v>29</v>
      </c>
      <c r="AX783" s="228" t="s">
        <v>74</v>
      </c>
      <c r="AY783" s="231" t="s">
        <v>133</v>
      </c>
    </row>
    <row r="784" spans="2:51" s="228" customFormat="1" ht="11.25">
      <c r="B784" s="229"/>
      <c r="D784" s="230" t="s">
        <v>141</v>
      </c>
      <c r="E784" s="231" t="s">
        <v>1</v>
      </c>
      <c r="F784" s="232" t="s">
        <v>150</v>
      </c>
      <c r="H784" s="231" t="s">
        <v>1</v>
      </c>
      <c r="L784" s="229"/>
      <c r="M784" s="233"/>
      <c r="N784" s="234"/>
      <c r="O784" s="234"/>
      <c r="P784" s="234"/>
      <c r="Q784" s="234"/>
      <c r="R784" s="234"/>
      <c r="S784" s="234"/>
      <c r="T784" s="235"/>
      <c r="AT784" s="231" t="s">
        <v>141</v>
      </c>
      <c r="AU784" s="231" t="s">
        <v>84</v>
      </c>
      <c r="AV784" s="228" t="s">
        <v>82</v>
      </c>
      <c r="AW784" s="228" t="s">
        <v>29</v>
      </c>
      <c r="AX784" s="228" t="s">
        <v>74</v>
      </c>
      <c r="AY784" s="231" t="s">
        <v>133</v>
      </c>
    </row>
    <row r="785" spans="2:51" s="228" customFormat="1" ht="11.25">
      <c r="B785" s="229"/>
      <c r="D785" s="230" t="s">
        <v>141</v>
      </c>
      <c r="E785" s="231" t="s">
        <v>1</v>
      </c>
      <c r="F785" s="232" t="s">
        <v>320</v>
      </c>
      <c r="H785" s="231" t="s">
        <v>1</v>
      </c>
      <c r="L785" s="229"/>
      <c r="M785" s="233"/>
      <c r="N785" s="234"/>
      <c r="O785" s="234"/>
      <c r="P785" s="234"/>
      <c r="Q785" s="234"/>
      <c r="R785" s="234"/>
      <c r="S785" s="234"/>
      <c r="T785" s="235"/>
      <c r="AT785" s="231" t="s">
        <v>141</v>
      </c>
      <c r="AU785" s="231" t="s">
        <v>84</v>
      </c>
      <c r="AV785" s="228" t="s">
        <v>82</v>
      </c>
      <c r="AW785" s="228" t="s">
        <v>29</v>
      </c>
      <c r="AX785" s="228" t="s">
        <v>74</v>
      </c>
      <c r="AY785" s="231" t="s">
        <v>133</v>
      </c>
    </row>
    <row r="786" spans="2:51" s="228" customFormat="1" ht="11.25">
      <c r="B786" s="229"/>
      <c r="D786" s="230" t="s">
        <v>141</v>
      </c>
      <c r="E786" s="231" t="s">
        <v>1</v>
      </c>
      <c r="F786" s="232" t="s">
        <v>321</v>
      </c>
      <c r="H786" s="231" t="s">
        <v>1</v>
      </c>
      <c r="L786" s="229"/>
      <c r="M786" s="233"/>
      <c r="N786" s="234"/>
      <c r="O786" s="234"/>
      <c r="P786" s="234"/>
      <c r="Q786" s="234"/>
      <c r="R786" s="234"/>
      <c r="S786" s="234"/>
      <c r="T786" s="235"/>
      <c r="AT786" s="231" t="s">
        <v>141</v>
      </c>
      <c r="AU786" s="231" t="s">
        <v>84</v>
      </c>
      <c r="AV786" s="228" t="s">
        <v>82</v>
      </c>
      <c r="AW786" s="228" t="s">
        <v>29</v>
      </c>
      <c r="AX786" s="228" t="s">
        <v>74</v>
      </c>
      <c r="AY786" s="231" t="s">
        <v>133</v>
      </c>
    </row>
    <row r="787" spans="2:51" s="228" customFormat="1" ht="11.25">
      <c r="B787" s="229"/>
      <c r="D787" s="230" t="s">
        <v>141</v>
      </c>
      <c r="E787" s="231" t="s">
        <v>1</v>
      </c>
      <c r="F787" s="232" t="s">
        <v>518</v>
      </c>
      <c r="H787" s="231" t="s">
        <v>1</v>
      </c>
      <c r="L787" s="229"/>
      <c r="M787" s="233"/>
      <c r="N787" s="234"/>
      <c r="O787" s="234"/>
      <c r="P787" s="234"/>
      <c r="Q787" s="234"/>
      <c r="R787" s="234"/>
      <c r="S787" s="234"/>
      <c r="T787" s="235"/>
      <c r="AT787" s="231" t="s">
        <v>141</v>
      </c>
      <c r="AU787" s="231" t="s">
        <v>84</v>
      </c>
      <c r="AV787" s="228" t="s">
        <v>82</v>
      </c>
      <c r="AW787" s="228" t="s">
        <v>29</v>
      </c>
      <c r="AX787" s="228" t="s">
        <v>74</v>
      </c>
      <c r="AY787" s="231" t="s">
        <v>133</v>
      </c>
    </row>
    <row r="788" spans="2:51" s="228" customFormat="1" ht="11.25">
      <c r="B788" s="229"/>
      <c r="D788" s="230" t="s">
        <v>141</v>
      </c>
      <c r="E788" s="231" t="s">
        <v>1</v>
      </c>
      <c r="F788" s="232" t="s">
        <v>504</v>
      </c>
      <c r="H788" s="231" t="s">
        <v>1</v>
      </c>
      <c r="L788" s="229"/>
      <c r="M788" s="233"/>
      <c r="N788" s="234"/>
      <c r="O788" s="234"/>
      <c r="P788" s="234"/>
      <c r="Q788" s="234"/>
      <c r="R788" s="234"/>
      <c r="S788" s="234"/>
      <c r="T788" s="235"/>
      <c r="AT788" s="231" t="s">
        <v>141</v>
      </c>
      <c r="AU788" s="231" t="s">
        <v>84</v>
      </c>
      <c r="AV788" s="228" t="s">
        <v>82</v>
      </c>
      <c r="AW788" s="228" t="s">
        <v>29</v>
      </c>
      <c r="AX788" s="228" t="s">
        <v>74</v>
      </c>
      <c r="AY788" s="231" t="s">
        <v>133</v>
      </c>
    </row>
    <row r="789" spans="2:51" s="236" customFormat="1" ht="11.25">
      <c r="B789" s="237"/>
      <c r="D789" s="230" t="s">
        <v>141</v>
      </c>
      <c r="E789" s="238" t="s">
        <v>1</v>
      </c>
      <c r="F789" s="239" t="s">
        <v>82</v>
      </c>
      <c r="H789" s="240">
        <v>1</v>
      </c>
      <c r="L789" s="237"/>
      <c r="M789" s="241"/>
      <c r="N789" s="242"/>
      <c r="O789" s="242"/>
      <c r="P789" s="242"/>
      <c r="Q789" s="242"/>
      <c r="R789" s="242"/>
      <c r="S789" s="242"/>
      <c r="T789" s="243"/>
      <c r="AT789" s="238" t="s">
        <v>141</v>
      </c>
      <c r="AU789" s="238" t="s">
        <v>84</v>
      </c>
      <c r="AV789" s="236" t="s">
        <v>84</v>
      </c>
      <c r="AW789" s="236" t="s">
        <v>29</v>
      </c>
      <c r="AX789" s="236" t="s">
        <v>74</v>
      </c>
      <c r="AY789" s="238" t="s">
        <v>133</v>
      </c>
    </row>
    <row r="790" spans="2:51" s="252" customFormat="1" ht="11.25">
      <c r="B790" s="253"/>
      <c r="D790" s="230" t="s">
        <v>141</v>
      </c>
      <c r="E790" s="254" t="s">
        <v>1</v>
      </c>
      <c r="F790" s="255" t="s">
        <v>156</v>
      </c>
      <c r="H790" s="256">
        <v>1</v>
      </c>
      <c r="L790" s="253"/>
      <c r="M790" s="257"/>
      <c r="N790" s="258"/>
      <c r="O790" s="258"/>
      <c r="P790" s="258"/>
      <c r="Q790" s="258"/>
      <c r="R790" s="258"/>
      <c r="S790" s="258"/>
      <c r="T790" s="259"/>
      <c r="AT790" s="254" t="s">
        <v>141</v>
      </c>
      <c r="AU790" s="254" t="s">
        <v>84</v>
      </c>
      <c r="AV790" s="252" t="s">
        <v>139</v>
      </c>
      <c r="AW790" s="252" t="s">
        <v>29</v>
      </c>
      <c r="AX790" s="252" t="s">
        <v>82</v>
      </c>
      <c r="AY790" s="254" t="s">
        <v>133</v>
      </c>
    </row>
    <row r="791" spans="1:65" s="129" customFormat="1" ht="21.75" customHeight="1">
      <c r="A791" s="126"/>
      <c r="B791" s="127"/>
      <c r="C791" s="215" t="s">
        <v>523</v>
      </c>
      <c r="D791" s="215" t="s">
        <v>135</v>
      </c>
      <c r="E791" s="216" t="s">
        <v>524</v>
      </c>
      <c r="F791" s="217" t="s">
        <v>525</v>
      </c>
      <c r="G791" s="218" t="s">
        <v>390</v>
      </c>
      <c r="H791" s="219">
        <v>1</v>
      </c>
      <c r="I791" s="274"/>
      <c r="J791" s="220">
        <f>ROUND(I791*H791,2)</f>
        <v>0</v>
      </c>
      <c r="K791" s="221"/>
      <c r="L791" s="127"/>
      <c r="M791" s="222" t="s">
        <v>1</v>
      </c>
      <c r="N791" s="223" t="s">
        <v>39</v>
      </c>
      <c r="O791" s="224">
        <v>0.817</v>
      </c>
      <c r="P791" s="224">
        <f>O791*H791</f>
        <v>0.817</v>
      </c>
      <c r="Q791" s="224">
        <v>0.03826</v>
      </c>
      <c r="R791" s="224">
        <f>Q791*H791</f>
        <v>0.03826</v>
      </c>
      <c r="S791" s="224">
        <v>0</v>
      </c>
      <c r="T791" s="225">
        <f>S791*H791</f>
        <v>0</v>
      </c>
      <c r="U791" s="126"/>
      <c r="V791" s="126"/>
      <c r="W791" s="126"/>
      <c r="X791" s="126"/>
      <c r="Y791" s="126"/>
      <c r="Z791" s="126"/>
      <c r="AA791" s="126"/>
      <c r="AB791" s="126"/>
      <c r="AC791" s="126"/>
      <c r="AD791" s="126"/>
      <c r="AE791" s="126"/>
      <c r="AR791" s="226" t="s">
        <v>139</v>
      </c>
      <c r="AT791" s="226" t="s">
        <v>135</v>
      </c>
      <c r="AU791" s="226" t="s">
        <v>84</v>
      </c>
      <c r="AY791" s="117" t="s">
        <v>133</v>
      </c>
      <c r="BE791" s="227">
        <f>IF(N791="základní",J791,0)</f>
        <v>0</v>
      </c>
      <c r="BF791" s="227">
        <f>IF(N791="snížená",J791,0)</f>
        <v>0</v>
      </c>
      <c r="BG791" s="227">
        <f>IF(N791="zákl. přenesená",J791,0)</f>
        <v>0</v>
      </c>
      <c r="BH791" s="227">
        <f>IF(N791="sníž. přenesená",J791,0)</f>
        <v>0</v>
      </c>
      <c r="BI791" s="227">
        <f>IF(N791="nulová",J791,0)</f>
        <v>0</v>
      </c>
      <c r="BJ791" s="117" t="s">
        <v>82</v>
      </c>
      <c r="BK791" s="227">
        <f>ROUND(I791*H791,2)</f>
        <v>0</v>
      </c>
      <c r="BL791" s="117" t="s">
        <v>139</v>
      </c>
      <c r="BM791" s="226" t="s">
        <v>526</v>
      </c>
    </row>
    <row r="792" spans="2:51" s="228" customFormat="1" ht="22.5">
      <c r="B792" s="229"/>
      <c r="D792" s="230" t="s">
        <v>141</v>
      </c>
      <c r="E792" s="231" t="s">
        <v>1</v>
      </c>
      <c r="F792" s="232" t="s">
        <v>142</v>
      </c>
      <c r="H792" s="231" t="s">
        <v>1</v>
      </c>
      <c r="L792" s="229"/>
      <c r="M792" s="233"/>
      <c r="N792" s="234"/>
      <c r="O792" s="234"/>
      <c r="P792" s="234"/>
      <c r="Q792" s="234"/>
      <c r="R792" s="234"/>
      <c r="S792" s="234"/>
      <c r="T792" s="235"/>
      <c r="AT792" s="231" t="s">
        <v>141</v>
      </c>
      <c r="AU792" s="231" t="s">
        <v>84</v>
      </c>
      <c r="AV792" s="228" t="s">
        <v>82</v>
      </c>
      <c r="AW792" s="228" t="s">
        <v>29</v>
      </c>
      <c r="AX792" s="228" t="s">
        <v>74</v>
      </c>
      <c r="AY792" s="231" t="s">
        <v>133</v>
      </c>
    </row>
    <row r="793" spans="2:51" s="228" customFormat="1" ht="11.25">
      <c r="B793" s="229"/>
      <c r="D793" s="230" t="s">
        <v>141</v>
      </c>
      <c r="E793" s="231" t="s">
        <v>1</v>
      </c>
      <c r="F793" s="232" t="s">
        <v>150</v>
      </c>
      <c r="H793" s="231" t="s">
        <v>1</v>
      </c>
      <c r="L793" s="229"/>
      <c r="M793" s="233"/>
      <c r="N793" s="234"/>
      <c r="O793" s="234"/>
      <c r="P793" s="234"/>
      <c r="Q793" s="234"/>
      <c r="R793" s="234"/>
      <c r="S793" s="234"/>
      <c r="T793" s="235"/>
      <c r="AT793" s="231" t="s">
        <v>141</v>
      </c>
      <c r="AU793" s="231" t="s">
        <v>84</v>
      </c>
      <c r="AV793" s="228" t="s">
        <v>82</v>
      </c>
      <c r="AW793" s="228" t="s">
        <v>29</v>
      </c>
      <c r="AX793" s="228" t="s">
        <v>74</v>
      </c>
      <c r="AY793" s="231" t="s">
        <v>133</v>
      </c>
    </row>
    <row r="794" spans="2:51" s="228" customFormat="1" ht="11.25">
      <c r="B794" s="229"/>
      <c r="D794" s="230" t="s">
        <v>141</v>
      </c>
      <c r="E794" s="231" t="s">
        <v>1</v>
      </c>
      <c r="F794" s="232" t="s">
        <v>320</v>
      </c>
      <c r="H794" s="231" t="s">
        <v>1</v>
      </c>
      <c r="L794" s="229"/>
      <c r="M794" s="233"/>
      <c r="N794" s="234"/>
      <c r="O794" s="234"/>
      <c r="P794" s="234"/>
      <c r="Q794" s="234"/>
      <c r="R794" s="234"/>
      <c r="S794" s="234"/>
      <c r="T794" s="235"/>
      <c r="AT794" s="231" t="s">
        <v>141</v>
      </c>
      <c r="AU794" s="231" t="s">
        <v>84</v>
      </c>
      <c r="AV794" s="228" t="s">
        <v>82</v>
      </c>
      <c r="AW794" s="228" t="s">
        <v>29</v>
      </c>
      <c r="AX794" s="228" t="s">
        <v>74</v>
      </c>
      <c r="AY794" s="231" t="s">
        <v>133</v>
      </c>
    </row>
    <row r="795" spans="2:51" s="228" customFormat="1" ht="11.25">
      <c r="B795" s="229"/>
      <c r="D795" s="230" t="s">
        <v>141</v>
      </c>
      <c r="E795" s="231" t="s">
        <v>1</v>
      </c>
      <c r="F795" s="232" t="s">
        <v>321</v>
      </c>
      <c r="H795" s="231" t="s">
        <v>1</v>
      </c>
      <c r="L795" s="229"/>
      <c r="M795" s="233"/>
      <c r="N795" s="234"/>
      <c r="O795" s="234"/>
      <c r="P795" s="234"/>
      <c r="Q795" s="234"/>
      <c r="R795" s="234"/>
      <c r="S795" s="234"/>
      <c r="T795" s="235"/>
      <c r="AT795" s="231" t="s">
        <v>141</v>
      </c>
      <c r="AU795" s="231" t="s">
        <v>84</v>
      </c>
      <c r="AV795" s="228" t="s">
        <v>82</v>
      </c>
      <c r="AW795" s="228" t="s">
        <v>29</v>
      </c>
      <c r="AX795" s="228" t="s">
        <v>74</v>
      </c>
      <c r="AY795" s="231" t="s">
        <v>133</v>
      </c>
    </row>
    <row r="796" spans="2:51" s="228" customFormat="1" ht="11.25">
      <c r="B796" s="229"/>
      <c r="D796" s="230" t="s">
        <v>141</v>
      </c>
      <c r="E796" s="231" t="s">
        <v>1</v>
      </c>
      <c r="F796" s="232" t="s">
        <v>527</v>
      </c>
      <c r="H796" s="231" t="s">
        <v>1</v>
      </c>
      <c r="L796" s="229"/>
      <c r="M796" s="233"/>
      <c r="N796" s="234"/>
      <c r="O796" s="234"/>
      <c r="P796" s="234"/>
      <c r="Q796" s="234"/>
      <c r="R796" s="234"/>
      <c r="S796" s="234"/>
      <c r="T796" s="235"/>
      <c r="AT796" s="231" t="s">
        <v>141</v>
      </c>
      <c r="AU796" s="231" t="s">
        <v>84</v>
      </c>
      <c r="AV796" s="228" t="s">
        <v>82</v>
      </c>
      <c r="AW796" s="228" t="s">
        <v>29</v>
      </c>
      <c r="AX796" s="228" t="s">
        <v>74</v>
      </c>
      <c r="AY796" s="231" t="s">
        <v>133</v>
      </c>
    </row>
    <row r="797" spans="2:51" s="236" customFormat="1" ht="11.25">
      <c r="B797" s="237"/>
      <c r="D797" s="230" t="s">
        <v>141</v>
      </c>
      <c r="E797" s="238" t="s">
        <v>1</v>
      </c>
      <c r="F797" s="239" t="s">
        <v>82</v>
      </c>
      <c r="H797" s="240">
        <v>1</v>
      </c>
      <c r="L797" s="237"/>
      <c r="M797" s="241"/>
      <c r="N797" s="242"/>
      <c r="O797" s="242"/>
      <c r="P797" s="242"/>
      <c r="Q797" s="242"/>
      <c r="R797" s="242"/>
      <c r="S797" s="242"/>
      <c r="T797" s="243"/>
      <c r="AT797" s="238" t="s">
        <v>141</v>
      </c>
      <c r="AU797" s="238" t="s">
        <v>84</v>
      </c>
      <c r="AV797" s="236" t="s">
        <v>84</v>
      </c>
      <c r="AW797" s="236" t="s">
        <v>29</v>
      </c>
      <c r="AX797" s="236" t="s">
        <v>74</v>
      </c>
      <c r="AY797" s="238" t="s">
        <v>133</v>
      </c>
    </row>
    <row r="798" spans="2:51" s="252" customFormat="1" ht="11.25">
      <c r="B798" s="253"/>
      <c r="D798" s="230" t="s">
        <v>141</v>
      </c>
      <c r="E798" s="254" t="s">
        <v>1</v>
      </c>
      <c r="F798" s="255" t="s">
        <v>156</v>
      </c>
      <c r="H798" s="256">
        <v>1</v>
      </c>
      <c r="L798" s="253"/>
      <c r="M798" s="257"/>
      <c r="N798" s="258"/>
      <c r="O798" s="258"/>
      <c r="P798" s="258"/>
      <c r="Q798" s="258"/>
      <c r="R798" s="258"/>
      <c r="S798" s="258"/>
      <c r="T798" s="259"/>
      <c r="AT798" s="254" t="s">
        <v>141</v>
      </c>
      <c r="AU798" s="254" t="s">
        <v>84</v>
      </c>
      <c r="AV798" s="252" t="s">
        <v>139</v>
      </c>
      <c r="AW798" s="252" t="s">
        <v>29</v>
      </c>
      <c r="AX798" s="252" t="s">
        <v>82</v>
      </c>
      <c r="AY798" s="254" t="s">
        <v>133</v>
      </c>
    </row>
    <row r="799" spans="1:65" s="129" customFormat="1" ht="16.5" customHeight="1">
      <c r="A799" s="126"/>
      <c r="B799" s="127"/>
      <c r="C799" s="260" t="s">
        <v>528</v>
      </c>
      <c r="D799" s="260" t="s">
        <v>287</v>
      </c>
      <c r="E799" s="261" t="s">
        <v>529</v>
      </c>
      <c r="F799" s="262" t="s">
        <v>530</v>
      </c>
      <c r="G799" s="263" t="s">
        <v>390</v>
      </c>
      <c r="H799" s="264">
        <v>1</v>
      </c>
      <c r="I799" s="275"/>
      <c r="J799" s="265">
        <f>ROUND(I799*H799,2)</f>
        <v>0</v>
      </c>
      <c r="K799" s="266"/>
      <c r="L799" s="267"/>
      <c r="M799" s="268" t="s">
        <v>1</v>
      </c>
      <c r="N799" s="269" t="s">
        <v>39</v>
      </c>
      <c r="O799" s="224">
        <v>0</v>
      </c>
      <c r="P799" s="224">
        <f>O799*H799</f>
        <v>0</v>
      </c>
      <c r="Q799" s="224">
        <v>1.1</v>
      </c>
      <c r="R799" s="224">
        <f>Q799*H799</f>
        <v>1.1</v>
      </c>
      <c r="S799" s="224">
        <v>0</v>
      </c>
      <c r="T799" s="225">
        <f>S799*H799</f>
        <v>0</v>
      </c>
      <c r="U799" s="126"/>
      <c r="V799" s="126"/>
      <c r="W799" s="126"/>
      <c r="X799" s="126"/>
      <c r="Y799" s="126"/>
      <c r="Z799" s="126"/>
      <c r="AA799" s="126"/>
      <c r="AB799" s="126"/>
      <c r="AC799" s="126"/>
      <c r="AD799" s="126"/>
      <c r="AE799" s="126"/>
      <c r="AR799" s="226" t="s">
        <v>186</v>
      </c>
      <c r="AT799" s="226" t="s">
        <v>287</v>
      </c>
      <c r="AU799" s="226" t="s">
        <v>84</v>
      </c>
      <c r="AY799" s="117" t="s">
        <v>133</v>
      </c>
      <c r="BE799" s="227">
        <f>IF(N799="základní",J799,0)</f>
        <v>0</v>
      </c>
      <c r="BF799" s="227">
        <f>IF(N799="snížená",J799,0)</f>
        <v>0</v>
      </c>
      <c r="BG799" s="227">
        <f>IF(N799="zákl. přenesená",J799,0)</f>
        <v>0</v>
      </c>
      <c r="BH799" s="227">
        <f>IF(N799="sníž. přenesená",J799,0)</f>
        <v>0</v>
      </c>
      <c r="BI799" s="227">
        <f>IF(N799="nulová",J799,0)</f>
        <v>0</v>
      </c>
      <c r="BJ799" s="117" t="s">
        <v>82</v>
      </c>
      <c r="BK799" s="227">
        <f>ROUND(I799*H799,2)</f>
        <v>0</v>
      </c>
      <c r="BL799" s="117" t="s">
        <v>139</v>
      </c>
      <c r="BM799" s="226" t="s">
        <v>531</v>
      </c>
    </row>
    <row r="800" spans="2:51" s="228" customFormat="1" ht="22.5">
      <c r="B800" s="229"/>
      <c r="D800" s="230" t="s">
        <v>141</v>
      </c>
      <c r="E800" s="231" t="s">
        <v>1</v>
      </c>
      <c r="F800" s="232" t="s">
        <v>142</v>
      </c>
      <c r="H800" s="231" t="s">
        <v>1</v>
      </c>
      <c r="L800" s="229"/>
      <c r="M800" s="233"/>
      <c r="N800" s="234"/>
      <c r="O800" s="234"/>
      <c r="P800" s="234"/>
      <c r="Q800" s="234"/>
      <c r="R800" s="234"/>
      <c r="S800" s="234"/>
      <c r="T800" s="235"/>
      <c r="AT800" s="231" t="s">
        <v>141</v>
      </c>
      <c r="AU800" s="231" t="s">
        <v>84</v>
      </c>
      <c r="AV800" s="228" t="s">
        <v>82</v>
      </c>
      <c r="AW800" s="228" t="s">
        <v>29</v>
      </c>
      <c r="AX800" s="228" t="s">
        <v>74</v>
      </c>
      <c r="AY800" s="231" t="s">
        <v>133</v>
      </c>
    </row>
    <row r="801" spans="2:51" s="228" customFormat="1" ht="11.25">
      <c r="B801" s="229"/>
      <c r="D801" s="230" t="s">
        <v>141</v>
      </c>
      <c r="E801" s="231" t="s">
        <v>1</v>
      </c>
      <c r="F801" s="232" t="s">
        <v>150</v>
      </c>
      <c r="H801" s="231" t="s">
        <v>1</v>
      </c>
      <c r="L801" s="229"/>
      <c r="M801" s="233"/>
      <c r="N801" s="234"/>
      <c r="O801" s="234"/>
      <c r="P801" s="234"/>
      <c r="Q801" s="234"/>
      <c r="R801" s="234"/>
      <c r="S801" s="234"/>
      <c r="T801" s="235"/>
      <c r="AT801" s="231" t="s">
        <v>141</v>
      </c>
      <c r="AU801" s="231" t="s">
        <v>84</v>
      </c>
      <c r="AV801" s="228" t="s">
        <v>82</v>
      </c>
      <c r="AW801" s="228" t="s">
        <v>29</v>
      </c>
      <c r="AX801" s="228" t="s">
        <v>74</v>
      </c>
      <c r="AY801" s="231" t="s">
        <v>133</v>
      </c>
    </row>
    <row r="802" spans="2:51" s="228" customFormat="1" ht="11.25">
      <c r="B802" s="229"/>
      <c r="D802" s="230" t="s">
        <v>141</v>
      </c>
      <c r="E802" s="231" t="s">
        <v>1</v>
      </c>
      <c r="F802" s="232" t="s">
        <v>320</v>
      </c>
      <c r="H802" s="231" t="s">
        <v>1</v>
      </c>
      <c r="L802" s="229"/>
      <c r="M802" s="233"/>
      <c r="N802" s="234"/>
      <c r="O802" s="234"/>
      <c r="P802" s="234"/>
      <c r="Q802" s="234"/>
      <c r="R802" s="234"/>
      <c r="S802" s="234"/>
      <c r="T802" s="235"/>
      <c r="AT802" s="231" t="s">
        <v>141</v>
      </c>
      <c r="AU802" s="231" t="s">
        <v>84</v>
      </c>
      <c r="AV802" s="228" t="s">
        <v>82</v>
      </c>
      <c r="AW802" s="228" t="s">
        <v>29</v>
      </c>
      <c r="AX802" s="228" t="s">
        <v>74</v>
      </c>
      <c r="AY802" s="231" t="s">
        <v>133</v>
      </c>
    </row>
    <row r="803" spans="2:51" s="228" customFormat="1" ht="11.25">
      <c r="B803" s="229"/>
      <c r="D803" s="230" t="s">
        <v>141</v>
      </c>
      <c r="E803" s="231" t="s">
        <v>1</v>
      </c>
      <c r="F803" s="232" t="s">
        <v>321</v>
      </c>
      <c r="H803" s="231" t="s">
        <v>1</v>
      </c>
      <c r="L803" s="229"/>
      <c r="M803" s="233"/>
      <c r="N803" s="234"/>
      <c r="O803" s="234"/>
      <c r="P803" s="234"/>
      <c r="Q803" s="234"/>
      <c r="R803" s="234"/>
      <c r="S803" s="234"/>
      <c r="T803" s="235"/>
      <c r="AT803" s="231" t="s">
        <v>141</v>
      </c>
      <c r="AU803" s="231" t="s">
        <v>84</v>
      </c>
      <c r="AV803" s="228" t="s">
        <v>82</v>
      </c>
      <c r="AW803" s="228" t="s">
        <v>29</v>
      </c>
      <c r="AX803" s="228" t="s">
        <v>74</v>
      </c>
      <c r="AY803" s="231" t="s">
        <v>133</v>
      </c>
    </row>
    <row r="804" spans="2:51" s="228" customFormat="1" ht="11.25">
      <c r="B804" s="229"/>
      <c r="D804" s="230" t="s">
        <v>141</v>
      </c>
      <c r="E804" s="231" t="s">
        <v>1</v>
      </c>
      <c r="F804" s="232" t="s">
        <v>527</v>
      </c>
      <c r="H804" s="231" t="s">
        <v>1</v>
      </c>
      <c r="L804" s="229"/>
      <c r="M804" s="233"/>
      <c r="N804" s="234"/>
      <c r="O804" s="234"/>
      <c r="P804" s="234"/>
      <c r="Q804" s="234"/>
      <c r="R804" s="234"/>
      <c r="S804" s="234"/>
      <c r="T804" s="235"/>
      <c r="AT804" s="231" t="s">
        <v>141</v>
      </c>
      <c r="AU804" s="231" t="s">
        <v>84</v>
      </c>
      <c r="AV804" s="228" t="s">
        <v>82</v>
      </c>
      <c r="AW804" s="228" t="s">
        <v>29</v>
      </c>
      <c r="AX804" s="228" t="s">
        <v>74</v>
      </c>
      <c r="AY804" s="231" t="s">
        <v>133</v>
      </c>
    </row>
    <row r="805" spans="2:51" s="236" customFormat="1" ht="11.25">
      <c r="B805" s="237"/>
      <c r="D805" s="230" t="s">
        <v>141</v>
      </c>
      <c r="E805" s="238" t="s">
        <v>1</v>
      </c>
      <c r="F805" s="239" t="s">
        <v>82</v>
      </c>
      <c r="H805" s="240">
        <v>1</v>
      </c>
      <c r="L805" s="237"/>
      <c r="M805" s="241"/>
      <c r="N805" s="242"/>
      <c r="O805" s="242"/>
      <c r="P805" s="242"/>
      <c r="Q805" s="242"/>
      <c r="R805" s="242"/>
      <c r="S805" s="242"/>
      <c r="T805" s="243"/>
      <c r="AT805" s="238" t="s">
        <v>141</v>
      </c>
      <c r="AU805" s="238" t="s">
        <v>84</v>
      </c>
      <c r="AV805" s="236" t="s">
        <v>84</v>
      </c>
      <c r="AW805" s="236" t="s">
        <v>29</v>
      </c>
      <c r="AX805" s="236" t="s">
        <v>74</v>
      </c>
      <c r="AY805" s="238" t="s">
        <v>133</v>
      </c>
    </row>
    <row r="806" spans="2:51" s="252" customFormat="1" ht="11.25">
      <c r="B806" s="253"/>
      <c r="D806" s="230" t="s">
        <v>141</v>
      </c>
      <c r="E806" s="254" t="s">
        <v>1</v>
      </c>
      <c r="F806" s="255" t="s">
        <v>156</v>
      </c>
      <c r="H806" s="256">
        <v>1</v>
      </c>
      <c r="L806" s="253"/>
      <c r="M806" s="257"/>
      <c r="N806" s="258"/>
      <c r="O806" s="258"/>
      <c r="P806" s="258"/>
      <c r="Q806" s="258"/>
      <c r="R806" s="258"/>
      <c r="S806" s="258"/>
      <c r="T806" s="259"/>
      <c r="AT806" s="254" t="s">
        <v>141</v>
      </c>
      <c r="AU806" s="254" t="s">
        <v>84</v>
      </c>
      <c r="AV806" s="252" t="s">
        <v>139</v>
      </c>
      <c r="AW806" s="252" t="s">
        <v>29</v>
      </c>
      <c r="AX806" s="252" t="s">
        <v>82</v>
      </c>
      <c r="AY806" s="254" t="s">
        <v>133</v>
      </c>
    </row>
    <row r="807" spans="1:65" s="129" customFormat="1" ht="21.75" customHeight="1">
      <c r="A807" s="126"/>
      <c r="B807" s="127"/>
      <c r="C807" s="215" t="s">
        <v>532</v>
      </c>
      <c r="D807" s="215" t="s">
        <v>135</v>
      </c>
      <c r="E807" s="216" t="s">
        <v>533</v>
      </c>
      <c r="F807" s="217" t="s">
        <v>534</v>
      </c>
      <c r="G807" s="218" t="s">
        <v>390</v>
      </c>
      <c r="H807" s="219">
        <v>1</v>
      </c>
      <c r="I807" s="274"/>
      <c r="J807" s="220">
        <f>ROUND(I807*H807,2)</f>
        <v>0</v>
      </c>
      <c r="K807" s="221"/>
      <c r="L807" s="127"/>
      <c r="M807" s="222" t="s">
        <v>1</v>
      </c>
      <c r="N807" s="223" t="s">
        <v>39</v>
      </c>
      <c r="O807" s="224">
        <v>1.492</v>
      </c>
      <c r="P807" s="224">
        <f>O807*H807</f>
        <v>1.492</v>
      </c>
      <c r="Q807" s="224">
        <v>0.21734</v>
      </c>
      <c r="R807" s="224">
        <f>Q807*H807</f>
        <v>0.21734</v>
      </c>
      <c r="S807" s="224">
        <v>0</v>
      </c>
      <c r="T807" s="225">
        <f>S807*H807</f>
        <v>0</v>
      </c>
      <c r="U807" s="126"/>
      <c r="V807" s="126"/>
      <c r="W807" s="126"/>
      <c r="X807" s="126"/>
      <c r="Y807" s="126"/>
      <c r="Z807" s="126"/>
      <c r="AA807" s="126"/>
      <c r="AB807" s="126"/>
      <c r="AC807" s="126"/>
      <c r="AD807" s="126"/>
      <c r="AE807" s="126"/>
      <c r="AR807" s="226" t="s">
        <v>139</v>
      </c>
      <c r="AT807" s="226" t="s">
        <v>135</v>
      </c>
      <c r="AU807" s="226" t="s">
        <v>84</v>
      </c>
      <c r="AY807" s="117" t="s">
        <v>133</v>
      </c>
      <c r="BE807" s="227">
        <f>IF(N807="základní",J807,0)</f>
        <v>0</v>
      </c>
      <c r="BF807" s="227">
        <f>IF(N807="snížená",J807,0)</f>
        <v>0</v>
      </c>
      <c r="BG807" s="227">
        <f>IF(N807="zákl. přenesená",J807,0)</f>
        <v>0</v>
      </c>
      <c r="BH807" s="227">
        <f>IF(N807="sníž. přenesená",J807,0)</f>
        <v>0</v>
      </c>
      <c r="BI807" s="227">
        <f>IF(N807="nulová",J807,0)</f>
        <v>0</v>
      </c>
      <c r="BJ807" s="117" t="s">
        <v>82</v>
      </c>
      <c r="BK807" s="227">
        <f>ROUND(I807*H807,2)</f>
        <v>0</v>
      </c>
      <c r="BL807" s="117" t="s">
        <v>139</v>
      </c>
      <c r="BM807" s="226" t="s">
        <v>535</v>
      </c>
    </row>
    <row r="808" spans="2:51" s="228" customFormat="1" ht="22.5">
      <c r="B808" s="229"/>
      <c r="D808" s="230" t="s">
        <v>141</v>
      </c>
      <c r="E808" s="231" t="s">
        <v>1</v>
      </c>
      <c r="F808" s="232" t="s">
        <v>142</v>
      </c>
      <c r="H808" s="231" t="s">
        <v>1</v>
      </c>
      <c r="L808" s="229"/>
      <c r="M808" s="233"/>
      <c r="N808" s="234"/>
      <c r="O808" s="234"/>
      <c r="P808" s="234"/>
      <c r="Q808" s="234"/>
      <c r="R808" s="234"/>
      <c r="S808" s="234"/>
      <c r="T808" s="235"/>
      <c r="AT808" s="231" t="s">
        <v>141</v>
      </c>
      <c r="AU808" s="231" t="s">
        <v>84</v>
      </c>
      <c r="AV808" s="228" t="s">
        <v>82</v>
      </c>
      <c r="AW808" s="228" t="s">
        <v>29</v>
      </c>
      <c r="AX808" s="228" t="s">
        <v>74</v>
      </c>
      <c r="AY808" s="231" t="s">
        <v>133</v>
      </c>
    </row>
    <row r="809" spans="2:51" s="228" customFormat="1" ht="11.25">
      <c r="B809" s="229"/>
      <c r="D809" s="230" t="s">
        <v>141</v>
      </c>
      <c r="E809" s="231" t="s">
        <v>1</v>
      </c>
      <c r="F809" s="232" t="s">
        <v>150</v>
      </c>
      <c r="H809" s="231" t="s">
        <v>1</v>
      </c>
      <c r="L809" s="229"/>
      <c r="M809" s="233"/>
      <c r="N809" s="234"/>
      <c r="O809" s="234"/>
      <c r="P809" s="234"/>
      <c r="Q809" s="234"/>
      <c r="R809" s="234"/>
      <c r="S809" s="234"/>
      <c r="T809" s="235"/>
      <c r="AT809" s="231" t="s">
        <v>141</v>
      </c>
      <c r="AU809" s="231" t="s">
        <v>84</v>
      </c>
      <c r="AV809" s="228" t="s">
        <v>82</v>
      </c>
      <c r="AW809" s="228" t="s">
        <v>29</v>
      </c>
      <c r="AX809" s="228" t="s">
        <v>74</v>
      </c>
      <c r="AY809" s="231" t="s">
        <v>133</v>
      </c>
    </row>
    <row r="810" spans="2:51" s="228" customFormat="1" ht="11.25">
      <c r="B810" s="229"/>
      <c r="D810" s="230" t="s">
        <v>141</v>
      </c>
      <c r="E810" s="231" t="s">
        <v>1</v>
      </c>
      <c r="F810" s="232" t="s">
        <v>320</v>
      </c>
      <c r="H810" s="231" t="s">
        <v>1</v>
      </c>
      <c r="L810" s="229"/>
      <c r="M810" s="233"/>
      <c r="N810" s="234"/>
      <c r="O810" s="234"/>
      <c r="P810" s="234"/>
      <c r="Q810" s="234"/>
      <c r="R810" s="234"/>
      <c r="S810" s="234"/>
      <c r="T810" s="235"/>
      <c r="AT810" s="231" t="s">
        <v>141</v>
      </c>
      <c r="AU810" s="231" t="s">
        <v>84</v>
      </c>
      <c r="AV810" s="228" t="s">
        <v>82</v>
      </c>
      <c r="AW810" s="228" t="s">
        <v>29</v>
      </c>
      <c r="AX810" s="228" t="s">
        <v>74</v>
      </c>
      <c r="AY810" s="231" t="s">
        <v>133</v>
      </c>
    </row>
    <row r="811" spans="2:51" s="228" customFormat="1" ht="11.25">
      <c r="B811" s="229"/>
      <c r="D811" s="230" t="s">
        <v>141</v>
      </c>
      <c r="E811" s="231" t="s">
        <v>1</v>
      </c>
      <c r="F811" s="232" t="s">
        <v>321</v>
      </c>
      <c r="H811" s="231" t="s">
        <v>1</v>
      </c>
      <c r="L811" s="229"/>
      <c r="M811" s="233"/>
      <c r="N811" s="234"/>
      <c r="O811" s="234"/>
      <c r="P811" s="234"/>
      <c r="Q811" s="234"/>
      <c r="R811" s="234"/>
      <c r="S811" s="234"/>
      <c r="T811" s="235"/>
      <c r="AT811" s="231" t="s">
        <v>141</v>
      </c>
      <c r="AU811" s="231" t="s">
        <v>84</v>
      </c>
      <c r="AV811" s="228" t="s">
        <v>82</v>
      </c>
      <c r="AW811" s="228" t="s">
        <v>29</v>
      </c>
      <c r="AX811" s="228" t="s">
        <v>74</v>
      </c>
      <c r="AY811" s="231" t="s">
        <v>133</v>
      </c>
    </row>
    <row r="812" spans="2:51" s="228" customFormat="1" ht="22.5">
      <c r="B812" s="229"/>
      <c r="D812" s="230" t="s">
        <v>141</v>
      </c>
      <c r="E812" s="231" t="s">
        <v>1</v>
      </c>
      <c r="F812" s="232" t="s">
        <v>536</v>
      </c>
      <c r="H812" s="231" t="s">
        <v>1</v>
      </c>
      <c r="L812" s="229"/>
      <c r="M812" s="233"/>
      <c r="N812" s="234"/>
      <c r="O812" s="234"/>
      <c r="P812" s="234"/>
      <c r="Q812" s="234"/>
      <c r="R812" s="234"/>
      <c r="S812" s="234"/>
      <c r="T812" s="235"/>
      <c r="AT812" s="231" t="s">
        <v>141</v>
      </c>
      <c r="AU812" s="231" t="s">
        <v>84</v>
      </c>
      <c r="AV812" s="228" t="s">
        <v>82</v>
      </c>
      <c r="AW812" s="228" t="s">
        <v>29</v>
      </c>
      <c r="AX812" s="228" t="s">
        <v>74</v>
      </c>
      <c r="AY812" s="231" t="s">
        <v>133</v>
      </c>
    </row>
    <row r="813" spans="2:51" s="236" customFormat="1" ht="11.25">
      <c r="B813" s="237"/>
      <c r="D813" s="230" t="s">
        <v>141</v>
      </c>
      <c r="E813" s="238" t="s">
        <v>1</v>
      </c>
      <c r="F813" s="239" t="s">
        <v>82</v>
      </c>
      <c r="H813" s="240">
        <v>1</v>
      </c>
      <c r="L813" s="237"/>
      <c r="M813" s="241"/>
      <c r="N813" s="242"/>
      <c r="O813" s="242"/>
      <c r="P813" s="242"/>
      <c r="Q813" s="242"/>
      <c r="R813" s="242"/>
      <c r="S813" s="242"/>
      <c r="T813" s="243"/>
      <c r="AT813" s="238" t="s">
        <v>141</v>
      </c>
      <c r="AU813" s="238" t="s">
        <v>84</v>
      </c>
      <c r="AV813" s="236" t="s">
        <v>84</v>
      </c>
      <c r="AW813" s="236" t="s">
        <v>29</v>
      </c>
      <c r="AX813" s="236" t="s">
        <v>74</v>
      </c>
      <c r="AY813" s="238" t="s">
        <v>133</v>
      </c>
    </row>
    <row r="814" spans="2:51" s="252" customFormat="1" ht="11.25">
      <c r="B814" s="253"/>
      <c r="D814" s="230" t="s">
        <v>141</v>
      </c>
      <c r="E814" s="254" t="s">
        <v>1</v>
      </c>
      <c r="F814" s="255" t="s">
        <v>156</v>
      </c>
      <c r="H814" s="256">
        <v>1</v>
      </c>
      <c r="L814" s="253"/>
      <c r="M814" s="257"/>
      <c r="N814" s="258"/>
      <c r="O814" s="258"/>
      <c r="P814" s="258"/>
      <c r="Q814" s="258"/>
      <c r="R814" s="258"/>
      <c r="S814" s="258"/>
      <c r="T814" s="259"/>
      <c r="AT814" s="254" t="s">
        <v>141</v>
      </c>
      <c r="AU814" s="254" t="s">
        <v>84</v>
      </c>
      <c r="AV814" s="252" t="s">
        <v>139</v>
      </c>
      <c r="AW814" s="252" t="s">
        <v>29</v>
      </c>
      <c r="AX814" s="252" t="s">
        <v>82</v>
      </c>
      <c r="AY814" s="254" t="s">
        <v>133</v>
      </c>
    </row>
    <row r="815" spans="1:65" s="129" customFormat="1" ht="21.75" customHeight="1">
      <c r="A815" s="126"/>
      <c r="B815" s="127"/>
      <c r="C815" s="260" t="s">
        <v>537</v>
      </c>
      <c r="D815" s="260" t="s">
        <v>287</v>
      </c>
      <c r="E815" s="261" t="s">
        <v>538</v>
      </c>
      <c r="F815" s="262" t="s">
        <v>539</v>
      </c>
      <c r="G815" s="263" t="s">
        <v>390</v>
      </c>
      <c r="H815" s="264">
        <v>1</v>
      </c>
      <c r="I815" s="275"/>
      <c r="J815" s="265">
        <f>ROUND(I815*H815,2)</f>
        <v>0</v>
      </c>
      <c r="K815" s="266"/>
      <c r="L815" s="267"/>
      <c r="M815" s="268" t="s">
        <v>1</v>
      </c>
      <c r="N815" s="269" t="s">
        <v>39</v>
      </c>
      <c r="O815" s="224">
        <v>0</v>
      </c>
      <c r="P815" s="224">
        <f>O815*H815</f>
        <v>0</v>
      </c>
      <c r="Q815" s="224">
        <v>0.102</v>
      </c>
      <c r="R815" s="224">
        <f>Q815*H815</f>
        <v>0.102</v>
      </c>
      <c r="S815" s="224">
        <v>0</v>
      </c>
      <c r="T815" s="225">
        <f>S815*H815</f>
        <v>0</v>
      </c>
      <c r="U815" s="126"/>
      <c r="V815" s="126"/>
      <c r="W815" s="126"/>
      <c r="X815" s="126"/>
      <c r="Y815" s="126"/>
      <c r="Z815" s="126"/>
      <c r="AA815" s="126"/>
      <c r="AB815" s="126"/>
      <c r="AC815" s="126"/>
      <c r="AD815" s="126"/>
      <c r="AE815" s="126"/>
      <c r="AR815" s="226" t="s">
        <v>186</v>
      </c>
      <c r="AT815" s="226" t="s">
        <v>287</v>
      </c>
      <c r="AU815" s="226" t="s">
        <v>84</v>
      </c>
      <c r="AY815" s="117" t="s">
        <v>133</v>
      </c>
      <c r="BE815" s="227">
        <f>IF(N815="základní",J815,0)</f>
        <v>0</v>
      </c>
      <c r="BF815" s="227">
        <f>IF(N815="snížená",J815,0)</f>
        <v>0</v>
      </c>
      <c r="BG815" s="227">
        <f>IF(N815="zákl. přenesená",J815,0)</f>
        <v>0</v>
      </c>
      <c r="BH815" s="227">
        <f>IF(N815="sníž. přenesená",J815,0)</f>
        <v>0</v>
      </c>
      <c r="BI815" s="227">
        <f>IF(N815="nulová",J815,0)</f>
        <v>0</v>
      </c>
      <c r="BJ815" s="117" t="s">
        <v>82</v>
      </c>
      <c r="BK815" s="227">
        <f>ROUND(I815*H815,2)</f>
        <v>0</v>
      </c>
      <c r="BL815" s="117" t="s">
        <v>139</v>
      </c>
      <c r="BM815" s="226" t="s">
        <v>540</v>
      </c>
    </row>
    <row r="816" spans="2:51" s="228" customFormat="1" ht="22.5">
      <c r="B816" s="229"/>
      <c r="D816" s="230" t="s">
        <v>141</v>
      </c>
      <c r="E816" s="231" t="s">
        <v>1</v>
      </c>
      <c r="F816" s="232" t="s">
        <v>142</v>
      </c>
      <c r="H816" s="231" t="s">
        <v>1</v>
      </c>
      <c r="L816" s="229"/>
      <c r="M816" s="233"/>
      <c r="N816" s="234"/>
      <c r="O816" s="234"/>
      <c r="P816" s="234"/>
      <c r="Q816" s="234"/>
      <c r="R816" s="234"/>
      <c r="S816" s="234"/>
      <c r="T816" s="235"/>
      <c r="AT816" s="231" t="s">
        <v>141</v>
      </c>
      <c r="AU816" s="231" t="s">
        <v>84</v>
      </c>
      <c r="AV816" s="228" t="s">
        <v>82</v>
      </c>
      <c r="AW816" s="228" t="s">
        <v>29</v>
      </c>
      <c r="AX816" s="228" t="s">
        <v>74</v>
      </c>
      <c r="AY816" s="231" t="s">
        <v>133</v>
      </c>
    </row>
    <row r="817" spans="2:51" s="228" customFormat="1" ht="11.25">
      <c r="B817" s="229"/>
      <c r="D817" s="230" t="s">
        <v>141</v>
      </c>
      <c r="E817" s="231" t="s">
        <v>1</v>
      </c>
      <c r="F817" s="232" t="s">
        <v>150</v>
      </c>
      <c r="H817" s="231" t="s">
        <v>1</v>
      </c>
      <c r="L817" s="229"/>
      <c r="M817" s="233"/>
      <c r="N817" s="234"/>
      <c r="O817" s="234"/>
      <c r="P817" s="234"/>
      <c r="Q817" s="234"/>
      <c r="R817" s="234"/>
      <c r="S817" s="234"/>
      <c r="T817" s="235"/>
      <c r="AT817" s="231" t="s">
        <v>141</v>
      </c>
      <c r="AU817" s="231" t="s">
        <v>84</v>
      </c>
      <c r="AV817" s="228" t="s">
        <v>82</v>
      </c>
      <c r="AW817" s="228" t="s">
        <v>29</v>
      </c>
      <c r="AX817" s="228" t="s">
        <v>74</v>
      </c>
      <c r="AY817" s="231" t="s">
        <v>133</v>
      </c>
    </row>
    <row r="818" spans="2:51" s="228" customFormat="1" ht="11.25">
      <c r="B818" s="229"/>
      <c r="D818" s="230" t="s">
        <v>141</v>
      </c>
      <c r="E818" s="231" t="s">
        <v>1</v>
      </c>
      <c r="F818" s="232" t="s">
        <v>320</v>
      </c>
      <c r="H818" s="231" t="s">
        <v>1</v>
      </c>
      <c r="L818" s="229"/>
      <c r="M818" s="233"/>
      <c r="N818" s="234"/>
      <c r="O818" s="234"/>
      <c r="P818" s="234"/>
      <c r="Q818" s="234"/>
      <c r="R818" s="234"/>
      <c r="S818" s="234"/>
      <c r="T818" s="235"/>
      <c r="AT818" s="231" t="s">
        <v>141</v>
      </c>
      <c r="AU818" s="231" t="s">
        <v>84</v>
      </c>
      <c r="AV818" s="228" t="s">
        <v>82</v>
      </c>
      <c r="AW818" s="228" t="s">
        <v>29</v>
      </c>
      <c r="AX818" s="228" t="s">
        <v>74</v>
      </c>
      <c r="AY818" s="231" t="s">
        <v>133</v>
      </c>
    </row>
    <row r="819" spans="2:51" s="228" customFormat="1" ht="11.25">
      <c r="B819" s="229"/>
      <c r="D819" s="230" t="s">
        <v>141</v>
      </c>
      <c r="E819" s="231" t="s">
        <v>1</v>
      </c>
      <c r="F819" s="232" t="s">
        <v>321</v>
      </c>
      <c r="H819" s="231" t="s">
        <v>1</v>
      </c>
      <c r="L819" s="229"/>
      <c r="M819" s="233"/>
      <c r="N819" s="234"/>
      <c r="O819" s="234"/>
      <c r="P819" s="234"/>
      <c r="Q819" s="234"/>
      <c r="R819" s="234"/>
      <c r="S819" s="234"/>
      <c r="T819" s="235"/>
      <c r="AT819" s="231" t="s">
        <v>141</v>
      </c>
      <c r="AU819" s="231" t="s">
        <v>84</v>
      </c>
      <c r="AV819" s="228" t="s">
        <v>82</v>
      </c>
      <c r="AW819" s="228" t="s">
        <v>29</v>
      </c>
      <c r="AX819" s="228" t="s">
        <v>74</v>
      </c>
      <c r="AY819" s="231" t="s">
        <v>133</v>
      </c>
    </row>
    <row r="820" spans="2:51" s="228" customFormat="1" ht="22.5">
      <c r="B820" s="229"/>
      <c r="D820" s="230" t="s">
        <v>141</v>
      </c>
      <c r="E820" s="231" t="s">
        <v>1</v>
      </c>
      <c r="F820" s="232" t="s">
        <v>536</v>
      </c>
      <c r="H820" s="231" t="s">
        <v>1</v>
      </c>
      <c r="L820" s="229"/>
      <c r="M820" s="233"/>
      <c r="N820" s="234"/>
      <c r="O820" s="234"/>
      <c r="P820" s="234"/>
      <c r="Q820" s="234"/>
      <c r="R820" s="234"/>
      <c r="S820" s="234"/>
      <c r="T820" s="235"/>
      <c r="AT820" s="231" t="s">
        <v>141</v>
      </c>
      <c r="AU820" s="231" t="s">
        <v>84</v>
      </c>
      <c r="AV820" s="228" t="s">
        <v>82</v>
      </c>
      <c r="AW820" s="228" t="s">
        <v>29</v>
      </c>
      <c r="AX820" s="228" t="s">
        <v>74</v>
      </c>
      <c r="AY820" s="231" t="s">
        <v>133</v>
      </c>
    </row>
    <row r="821" spans="2:51" s="236" customFormat="1" ht="11.25">
      <c r="B821" s="237"/>
      <c r="D821" s="230" t="s">
        <v>141</v>
      </c>
      <c r="E821" s="238" t="s">
        <v>1</v>
      </c>
      <c r="F821" s="239" t="s">
        <v>82</v>
      </c>
      <c r="H821" s="240">
        <v>1</v>
      </c>
      <c r="L821" s="237"/>
      <c r="M821" s="241"/>
      <c r="N821" s="242"/>
      <c r="O821" s="242"/>
      <c r="P821" s="242"/>
      <c r="Q821" s="242"/>
      <c r="R821" s="242"/>
      <c r="S821" s="242"/>
      <c r="T821" s="243"/>
      <c r="AT821" s="238" t="s">
        <v>141</v>
      </c>
      <c r="AU821" s="238" t="s">
        <v>84</v>
      </c>
      <c r="AV821" s="236" t="s">
        <v>84</v>
      </c>
      <c r="AW821" s="236" t="s">
        <v>29</v>
      </c>
      <c r="AX821" s="236" t="s">
        <v>74</v>
      </c>
      <c r="AY821" s="238" t="s">
        <v>133</v>
      </c>
    </row>
    <row r="822" spans="2:51" s="252" customFormat="1" ht="11.25">
      <c r="B822" s="253"/>
      <c r="D822" s="230" t="s">
        <v>141</v>
      </c>
      <c r="E822" s="254" t="s">
        <v>1</v>
      </c>
      <c r="F822" s="255" t="s">
        <v>156</v>
      </c>
      <c r="H822" s="256">
        <v>1</v>
      </c>
      <c r="L822" s="253"/>
      <c r="M822" s="257"/>
      <c r="N822" s="258"/>
      <c r="O822" s="258"/>
      <c r="P822" s="258"/>
      <c r="Q822" s="258"/>
      <c r="R822" s="258"/>
      <c r="S822" s="258"/>
      <c r="T822" s="259"/>
      <c r="AT822" s="254" t="s">
        <v>141</v>
      </c>
      <c r="AU822" s="254" t="s">
        <v>84</v>
      </c>
      <c r="AV822" s="252" t="s">
        <v>139</v>
      </c>
      <c r="AW822" s="252" t="s">
        <v>29</v>
      </c>
      <c r="AX822" s="252" t="s">
        <v>82</v>
      </c>
      <c r="AY822" s="254" t="s">
        <v>133</v>
      </c>
    </row>
    <row r="823" spans="1:65" s="129" customFormat="1" ht="16.5" customHeight="1">
      <c r="A823" s="126"/>
      <c r="B823" s="127"/>
      <c r="C823" s="215" t="s">
        <v>541</v>
      </c>
      <c r="D823" s="215" t="s">
        <v>135</v>
      </c>
      <c r="E823" s="216" t="s">
        <v>542</v>
      </c>
      <c r="F823" s="217" t="s">
        <v>543</v>
      </c>
      <c r="G823" s="218" t="s">
        <v>390</v>
      </c>
      <c r="H823" s="219">
        <v>1</v>
      </c>
      <c r="I823" s="274"/>
      <c r="J823" s="220">
        <f>ROUND(I823*H823,2)</f>
        <v>0</v>
      </c>
      <c r="K823" s="221"/>
      <c r="L823" s="127"/>
      <c r="M823" s="222" t="s">
        <v>1</v>
      </c>
      <c r="N823" s="223" t="s">
        <v>39</v>
      </c>
      <c r="O823" s="224">
        <v>0.863</v>
      </c>
      <c r="P823" s="224">
        <f>O823*H823</f>
        <v>0.863</v>
      </c>
      <c r="Q823" s="224">
        <v>0.12303</v>
      </c>
      <c r="R823" s="224">
        <f>Q823*H823</f>
        <v>0.12303</v>
      </c>
      <c r="S823" s="224">
        <v>0</v>
      </c>
      <c r="T823" s="225">
        <f>S823*H823</f>
        <v>0</v>
      </c>
      <c r="U823" s="126"/>
      <c r="V823" s="126"/>
      <c r="W823" s="126"/>
      <c r="X823" s="126"/>
      <c r="Y823" s="126"/>
      <c r="Z823" s="126"/>
      <c r="AA823" s="126"/>
      <c r="AB823" s="126"/>
      <c r="AC823" s="126"/>
      <c r="AD823" s="126"/>
      <c r="AE823" s="126"/>
      <c r="AR823" s="226" t="s">
        <v>139</v>
      </c>
      <c r="AT823" s="226" t="s">
        <v>135</v>
      </c>
      <c r="AU823" s="226" t="s">
        <v>84</v>
      </c>
      <c r="AY823" s="117" t="s">
        <v>133</v>
      </c>
      <c r="BE823" s="227">
        <f>IF(N823="základní",J823,0)</f>
        <v>0</v>
      </c>
      <c r="BF823" s="227">
        <f>IF(N823="snížená",J823,0)</f>
        <v>0</v>
      </c>
      <c r="BG823" s="227">
        <f>IF(N823="zákl. přenesená",J823,0)</f>
        <v>0</v>
      </c>
      <c r="BH823" s="227">
        <f>IF(N823="sníž. přenesená",J823,0)</f>
        <v>0</v>
      </c>
      <c r="BI823" s="227">
        <f>IF(N823="nulová",J823,0)</f>
        <v>0</v>
      </c>
      <c r="BJ823" s="117" t="s">
        <v>82</v>
      </c>
      <c r="BK823" s="227">
        <f>ROUND(I823*H823,2)</f>
        <v>0</v>
      </c>
      <c r="BL823" s="117" t="s">
        <v>139</v>
      </c>
      <c r="BM823" s="226" t="s">
        <v>544</v>
      </c>
    </row>
    <row r="824" spans="2:51" s="228" customFormat="1" ht="22.5">
      <c r="B824" s="229"/>
      <c r="D824" s="230" t="s">
        <v>141</v>
      </c>
      <c r="E824" s="231" t="s">
        <v>1</v>
      </c>
      <c r="F824" s="232" t="s">
        <v>142</v>
      </c>
      <c r="H824" s="231" t="s">
        <v>1</v>
      </c>
      <c r="L824" s="229"/>
      <c r="M824" s="233"/>
      <c r="N824" s="234"/>
      <c r="O824" s="234"/>
      <c r="P824" s="234"/>
      <c r="Q824" s="234"/>
      <c r="R824" s="234"/>
      <c r="S824" s="234"/>
      <c r="T824" s="235"/>
      <c r="AT824" s="231" t="s">
        <v>141</v>
      </c>
      <c r="AU824" s="231" t="s">
        <v>84</v>
      </c>
      <c r="AV824" s="228" t="s">
        <v>82</v>
      </c>
      <c r="AW824" s="228" t="s">
        <v>29</v>
      </c>
      <c r="AX824" s="228" t="s">
        <v>74</v>
      </c>
      <c r="AY824" s="231" t="s">
        <v>133</v>
      </c>
    </row>
    <row r="825" spans="2:51" s="228" customFormat="1" ht="11.25">
      <c r="B825" s="229"/>
      <c r="D825" s="230" t="s">
        <v>141</v>
      </c>
      <c r="E825" s="231" t="s">
        <v>1</v>
      </c>
      <c r="F825" s="232" t="s">
        <v>150</v>
      </c>
      <c r="H825" s="231" t="s">
        <v>1</v>
      </c>
      <c r="L825" s="229"/>
      <c r="M825" s="233"/>
      <c r="N825" s="234"/>
      <c r="O825" s="234"/>
      <c r="P825" s="234"/>
      <c r="Q825" s="234"/>
      <c r="R825" s="234"/>
      <c r="S825" s="234"/>
      <c r="T825" s="235"/>
      <c r="AT825" s="231" t="s">
        <v>141</v>
      </c>
      <c r="AU825" s="231" t="s">
        <v>84</v>
      </c>
      <c r="AV825" s="228" t="s">
        <v>82</v>
      </c>
      <c r="AW825" s="228" t="s">
        <v>29</v>
      </c>
      <c r="AX825" s="228" t="s">
        <v>74</v>
      </c>
      <c r="AY825" s="231" t="s">
        <v>133</v>
      </c>
    </row>
    <row r="826" spans="2:51" s="228" customFormat="1" ht="11.25">
      <c r="B826" s="229"/>
      <c r="D826" s="230" t="s">
        <v>141</v>
      </c>
      <c r="E826" s="231" t="s">
        <v>1</v>
      </c>
      <c r="F826" s="232" t="s">
        <v>405</v>
      </c>
      <c r="H826" s="231" t="s">
        <v>1</v>
      </c>
      <c r="L826" s="229"/>
      <c r="M826" s="233"/>
      <c r="N826" s="234"/>
      <c r="O826" s="234"/>
      <c r="P826" s="234"/>
      <c r="Q826" s="234"/>
      <c r="R826" s="234"/>
      <c r="S826" s="234"/>
      <c r="T826" s="235"/>
      <c r="AT826" s="231" t="s">
        <v>141</v>
      </c>
      <c r="AU826" s="231" t="s">
        <v>84</v>
      </c>
      <c r="AV826" s="228" t="s">
        <v>82</v>
      </c>
      <c r="AW826" s="228" t="s">
        <v>29</v>
      </c>
      <c r="AX826" s="228" t="s">
        <v>74</v>
      </c>
      <c r="AY826" s="231" t="s">
        <v>133</v>
      </c>
    </row>
    <row r="827" spans="2:51" s="228" customFormat="1" ht="11.25">
      <c r="B827" s="229"/>
      <c r="D827" s="230" t="s">
        <v>141</v>
      </c>
      <c r="E827" s="231" t="s">
        <v>1</v>
      </c>
      <c r="F827" s="232" t="s">
        <v>545</v>
      </c>
      <c r="H827" s="231" t="s">
        <v>1</v>
      </c>
      <c r="L827" s="229"/>
      <c r="M827" s="233"/>
      <c r="N827" s="234"/>
      <c r="O827" s="234"/>
      <c r="P827" s="234"/>
      <c r="Q827" s="234"/>
      <c r="R827" s="234"/>
      <c r="S827" s="234"/>
      <c r="T827" s="235"/>
      <c r="AT827" s="231" t="s">
        <v>141</v>
      </c>
      <c r="AU827" s="231" t="s">
        <v>84</v>
      </c>
      <c r="AV827" s="228" t="s">
        <v>82</v>
      </c>
      <c r="AW827" s="228" t="s">
        <v>29</v>
      </c>
      <c r="AX827" s="228" t="s">
        <v>74</v>
      </c>
      <c r="AY827" s="231" t="s">
        <v>133</v>
      </c>
    </row>
    <row r="828" spans="2:51" s="236" customFormat="1" ht="11.25">
      <c r="B828" s="237"/>
      <c r="D828" s="230" t="s">
        <v>141</v>
      </c>
      <c r="E828" s="238" t="s">
        <v>1</v>
      </c>
      <c r="F828" s="239" t="s">
        <v>82</v>
      </c>
      <c r="H828" s="240">
        <v>1</v>
      </c>
      <c r="L828" s="237"/>
      <c r="M828" s="241"/>
      <c r="N828" s="242"/>
      <c r="O828" s="242"/>
      <c r="P828" s="242"/>
      <c r="Q828" s="242"/>
      <c r="R828" s="242"/>
      <c r="S828" s="242"/>
      <c r="T828" s="243"/>
      <c r="AT828" s="238" t="s">
        <v>141</v>
      </c>
      <c r="AU828" s="238" t="s">
        <v>84</v>
      </c>
      <c r="AV828" s="236" t="s">
        <v>84</v>
      </c>
      <c r="AW828" s="236" t="s">
        <v>29</v>
      </c>
      <c r="AX828" s="236" t="s">
        <v>74</v>
      </c>
      <c r="AY828" s="238" t="s">
        <v>133</v>
      </c>
    </row>
    <row r="829" spans="2:51" s="252" customFormat="1" ht="11.25">
      <c r="B829" s="253"/>
      <c r="D829" s="230" t="s">
        <v>141</v>
      </c>
      <c r="E829" s="254" t="s">
        <v>1</v>
      </c>
      <c r="F829" s="255" t="s">
        <v>156</v>
      </c>
      <c r="H829" s="256">
        <v>1</v>
      </c>
      <c r="L829" s="253"/>
      <c r="M829" s="257"/>
      <c r="N829" s="258"/>
      <c r="O829" s="258"/>
      <c r="P829" s="258"/>
      <c r="Q829" s="258"/>
      <c r="R829" s="258"/>
      <c r="S829" s="258"/>
      <c r="T829" s="259"/>
      <c r="AT829" s="254" t="s">
        <v>141</v>
      </c>
      <c r="AU829" s="254" t="s">
        <v>84</v>
      </c>
      <c r="AV829" s="252" t="s">
        <v>139</v>
      </c>
      <c r="AW829" s="252" t="s">
        <v>29</v>
      </c>
      <c r="AX829" s="252" t="s">
        <v>82</v>
      </c>
      <c r="AY829" s="254" t="s">
        <v>133</v>
      </c>
    </row>
    <row r="830" spans="1:65" s="129" customFormat="1" ht="21.75" customHeight="1">
      <c r="A830" s="126"/>
      <c r="B830" s="127"/>
      <c r="C830" s="260" t="s">
        <v>546</v>
      </c>
      <c r="D830" s="260" t="s">
        <v>287</v>
      </c>
      <c r="E830" s="261" t="s">
        <v>547</v>
      </c>
      <c r="F830" s="262" t="s">
        <v>548</v>
      </c>
      <c r="G830" s="263" t="s">
        <v>390</v>
      </c>
      <c r="H830" s="264">
        <v>1</v>
      </c>
      <c r="I830" s="275"/>
      <c r="J830" s="265">
        <f>ROUND(I830*H830,2)</f>
        <v>0</v>
      </c>
      <c r="K830" s="266"/>
      <c r="L830" s="267"/>
      <c r="M830" s="268" t="s">
        <v>1</v>
      </c>
      <c r="N830" s="269" t="s">
        <v>39</v>
      </c>
      <c r="O830" s="224">
        <v>0</v>
      </c>
      <c r="P830" s="224">
        <f>O830*H830</f>
        <v>0</v>
      </c>
      <c r="Q830" s="224">
        <v>0.0133</v>
      </c>
      <c r="R830" s="224">
        <f>Q830*H830</f>
        <v>0.0133</v>
      </c>
      <c r="S830" s="224">
        <v>0</v>
      </c>
      <c r="T830" s="225">
        <f>S830*H830</f>
        <v>0</v>
      </c>
      <c r="U830" s="126"/>
      <c r="V830" s="126"/>
      <c r="W830" s="126"/>
      <c r="X830" s="126"/>
      <c r="Y830" s="126"/>
      <c r="Z830" s="126"/>
      <c r="AA830" s="126"/>
      <c r="AB830" s="126"/>
      <c r="AC830" s="126"/>
      <c r="AD830" s="126"/>
      <c r="AE830" s="126"/>
      <c r="AR830" s="226" t="s">
        <v>186</v>
      </c>
      <c r="AT830" s="226" t="s">
        <v>287</v>
      </c>
      <c r="AU830" s="226" t="s">
        <v>84</v>
      </c>
      <c r="AY830" s="117" t="s">
        <v>133</v>
      </c>
      <c r="BE830" s="227">
        <f>IF(N830="základní",J830,0)</f>
        <v>0</v>
      </c>
      <c r="BF830" s="227">
        <f>IF(N830="snížená",J830,0)</f>
        <v>0</v>
      </c>
      <c r="BG830" s="227">
        <f>IF(N830="zákl. přenesená",J830,0)</f>
        <v>0</v>
      </c>
      <c r="BH830" s="227">
        <f>IF(N830="sníž. přenesená",J830,0)</f>
        <v>0</v>
      </c>
      <c r="BI830" s="227">
        <f>IF(N830="nulová",J830,0)</f>
        <v>0</v>
      </c>
      <c r="BJ830" s="117" t="s">
        <v>82</v>
      </c>
      <c r="BK830" s="227">
        <f>ROUND(I830*H830,2)</f>
        <v>0</v>
      </c>
      <c r="BL830" s="117" t="s">
        <v>139</v>
      </c>
      <c r="BM830" s="226" t="s">
        <v>549</v>
      </c>
    </row>
    <row r="831" spans="2:51" s="228" customFormat="1" ht="22.5">
      <c r="B831" s="229"/>
      <c r="D831" s="230" t="s">
        <v>141</v>
      </c>
      <c r="E831" s="231" t="s">
        <v>1</v>
      </c>
      <c r="F831" s="232" t="s">
        <v>142</v>
      </c>
      <c r="H831" s="231" t="s">
        <v>1</v>
      </c>
      <c r="L831" s="229"/>
      <c r="M831" s="233"/>
      <c r="N831" s="234"/>
      <c r="O831" s="234"/>
      <c r="P831" s="234"/>
      <c r="Q831" s="234"/>
      <c r="R831" s="234"/>
      <c r="S831" s="234"/>
      <c r="T831" s="235"/>
      <c r="AT831" s="231" t="s">
        <v>141</v>
      </c>
      <c r="AU831" s="231" t="s">
        <v>84</v>
      </c>
      <c r="AV831" s="228" t="s">
        <v>82</v>
      </c>
      <c r="AW831" s="228" t="s">
        <v>29</v>
      </c>
      <c r="AX831" s="228" t="s">
        <v>74</v>
      </c>
      <c r="AY831" s="231" t="s">
        <v>133</v>
      </c>
    </row>
    <row r="832" spans="2:51" s="228" customFormat="1" ht="11.25">
      <c r="B832" s="229"/>
      <c r="D832" s="230" t="s">
        <v>141</v>
      </c>
      <c r="E832" s="231" t="s">
        <v>1</v>
      </c>
      <c r="F832" s="232" t="s">
        <v>150</v>
      </c>
      <c r="H832" s="231" t="s">
        <v>1</v>
      </c>
      <c r="L832" s="229"/>
      <c r="M832" s="233"/>
      <c r="N832" s="234"/>
      <c r="O832" s="234"/>
      <c r="P832" s="234"/>
      <c r="Q832" s="234"/>
      <c r="R832" s="234"/>
      <c r="S832" s="234"/>
      <c r="T832" s="235"/>
      <c r="AT832" s="231" t="s">
        <v>141</v>
      </c>
      <c r="AU832" s="231" t="s">
        <v>84</v>
      </c>
      <c r="AV832" s="228" t="s">
        <v>82</v>
      </c>
      <c r="AW832" s="228" t="s">
        <v>29</v>
      </c>
      <c r="AX832" s="228" t="s">
        <v>74</v>
      </c>
      <c r="AY832" s="231" t="s">
        <v>133</v>
      </c>
    </row>
    <row r="833" spans="2:51" s="228" customFormat="1" ht="11.25">
      <c r="B833" s="229"/>
      <c r="D833" s="230" t="s">
        <v>141</v>
      </c>
      <c r="E833" s="231" t="s">
        <v>1</v>
      </c>
      <c r="F833" s="232" t="s">
        <v>405</v>
      </c>
      <c r="H833" s="231" t="s">
        <v>1</v>
      </c>
      <c r="L833" s="229"/>
      <c r="M833" s="233"/>
      <c r="N833" s="234"/>
      <c r="O833" s="234"/>
      <c r="P833" s="234"/>
      <c r="Q833" s="234"/>
      <c r="R833" s="234"/>
      <c r="S833" s="234"/>
      <c r="T833" s="235"/>
      <c r="AT833" s="231" t="s">
        <v>141</v>
      </c>
      <c r="AU833" s="231" t="s">
        <v>84</v>
      </c>
      <c r="AV833" s="228" t="s">
        <v>82</v>
      </c>
      <c r="AW833" s="228" t="s">
        <v>29</v>
      </c>
      <c r="AX833" s="228" t="s">
        <v>74</v>
      </c>
      <c r="AY833" s="231" t="s">
        <v>133</v>
      </c>
    </row>
    <row r="834" spans="2:51" s="228" customFormat="1" ht="11.25">
      <c r="B834" s="229"/>
      <c r="D834" s="230" t="s">
        <v>141</v>
      </c>
      <c r="E834" s="231" t="s">
        <v>1</v>
      </c>
      <c r="F834" s="232" t="s">
        <v>545</v>
      </c>
      <c r="H834" s="231" t="s">
        <v>1</v>
      </c>
      <c r="L834" s="229"/>
      <c r="M834" s="233"/>
      <c r="N834" s="234"/>
      <c r="O834" s="234"/>
      <c r="P834" s="234"/>
      <c r="Q834" s="234"/>
      <c r="R834" s="234"/>
      <c r="S834" s="234"/>
      <c r="T834" s="235"/>
      <c r="AT834" s="231" t="s">
        <v>141</v>
      </c>
      <c r="AU834" s="231" t="s">
        <v>84</v>
      </c>
      <c r="AV834" s="228" t="s">
        <v>82</v>
      </c>
      <c r="AW834" s="228" t="s">
        <v>29</v>
      </c>
      <c r="AX834" s="228" t="s">
        <v>74</v>
      </c>
      <c r="AY834" s="231" t="s">
        <v>133</v>
      </c>
    </row>
    <row r="835" spans="2:51" s="236" customFormat="1" ht="11.25">
      <c r="B835" s="237"/>
      <c r="D835" s="230" t="s">
        <v>141</v>
      </c>
      <c r="E835" s="238" t="s">
        <v>1</v>
      </c>
      <c r="F835" s="239" t="s">
        <v>82</v>
      </c>
      <c r="H835" s="240">
        <v>1</v>
      </c>
      <c r="L835" s="237"/>
      <c r="M835" s="241"/>
      <c r="N835" s="242"/>
      <c r="O835" s="242"/>
      <c r="P835" s="242"/>
      <c r="Q835" s="242"/>
      <c r="R835" s="242"/>
      <c r="S835" s="242"/>
      <c r="T835" s="243"/>
      <c r="AT835" s="238" t="s">
        <v>141</v>
      </c>
      <c r="AU835" s="238" t="s">
        <v>84</v>
      </c>
      <c r="AV835" s="236" t="s">
        <v>84</v>
      </c>
      <c r="AW835" s="236" t="s">
        <v>29</v>
      </c>
      <c r="AX835" s="236" t="s">
        <v>74</v>
      </c>
      <c r="AY835" s="238" t="s">
        <v>133</v>
      </c>
    </row>
    <row r="836" spans="2:51" s="252" customFormat="1" ht="11.25">
      <c r="B836" s="253"/>
      <c r="D836" s="230" t="s">
        <v>141</v>
      </c>
      <c r="E836" s="254" t="s">
        <v>1</v>
      </c>
      <c r="F836" s="255" t="s">
        <v>156</v>
      </c>
      <c r="H836" s="256">
        <v>1</v>
      </c>
      <c r="L836" s="253"/>
      <c r="M836" s="257"/>
      <c r="N836" s="258"/>
      <c r="O836" s="258"/>
      <c r="P836" s="258"/>
      <c r="Q836" s="258"/>
      <c r="R836" s="258"/>
      <c r="S836" s="258"/>
      <c r="T836" s="259"/>
      <c r="AT836" s="254" t="s">
        <v>141</v>
      </c>
      <c r="AU836" s="254" t="s">
        <v>84</v>
      </c>
      <c r="AV836" s="252" t="s">
        <v>139</v>
      </c>
      <c r="AW836" s="252" t="s">
        <v>29</v>
      </c>
      <c r="AX836" s="252" t="s">
        <v>82</v>
      </c>
      <c r="AY836" s="254" t="s">
        <v>133</v>
      </c>
    </row>
    <row r="837" spans="1:65" s="129" customFormat="1" ht="16.5" customHeight="1">
      <c r="A837" s="126"/>
      <c r="B837" s="127"/>
      <c r="C837" s="215" t="s">
        <v>550</v>
      </c>
      <c r="D837" s="215" t="s">
        <v>135</v>
      </c>
      <c r="E837" s="216" t="s">
        <v>551</v>
      </c>
      <c r="F837" s="217" t="s">
        <v>552</v>
      </c>
      <c r="G837" s="218" t="s">
        <v>184</v>
      </c>
      <c r="H837" s="219">
        <v>50.9</v>
      </c>
      <c r="I837" s="274"/>
      <c r="J837" s="220">
        <f>ROUND(I837*H837,2)</f>
        <v>0</v>
      </c>
      <c r="K837" s="221"/>
      <c r="L837" s="127"/>
      <c r="M837" s="222" t="s">
        <v>1</v>
      </c>
      <c r="N837" s="223" t="s">
        <v>39</v>
      </c>
      <c r="O837" s="224">
        <v>0.061</v>
      </c>
      <c r="P837" s="224">
        <f>O837*H837</f>
        <v>3.1048999999999998</v>
      </c>
      <c r="Q837" s="224">
        <v>0.0002</v>
      </c>
      <c r="R837" s="224">
        <f>Q837*H837</f>
        <v>0.01018</v>
      </c>
      <c r="S837" s="224">
        <v>0</v>
      </c>
      <c r="T837" s="225">
        <f>S837*H837</f>
        <v>0</v>
      </c>
      <c r="U837" s="126"/>
      <c r="V837" s="126"/>
      <c r="W837" s="126"/>
      <c r="X837" s="126"/>
      <c r="Y837" s="126"/>
      <c r="Z837" s="126"/>
      <c r="AA837" s="126"/>
      <c r="AB837" s="126"/>
      <c r="AC837" s="126"/>
      <c r="AD837" s="126"/>
      <c r="AE837" s="126"/>
      <c r="AR837" s="226" t="s">
        <v>139</v>
      </c>
      <c r="AT837" s="226" t="s">
        <v>135</v>
      </c>
      <c r="AU837" s="226" t="s">
        <v>84</v>
      </c>
      <c r="AY837" s="117" t="s">
        <v>133</v>
      </c>
      <c r="BE837" s="227">
        <f>IF(N837="základní",J837,0)</f>
        <v>0</v>
      </c>
      <c r="BF837" s="227">
        <f>IF(N837="snížená",J837,0)</f>
        <v>0</v>
      </c>
      <c r="BG837" s="227">
        <f>IF(N837="zákl. přenesená",J837,0)</f>
        <v>0</v>
      </c>
      <c r="BH837" s="227">
        <f>IF(N837="sníž. přenesená",J837,0)</f>
        <v>0</v>
      </c>
      <c r="BI837" s="227">
        <f>IF(N837="nulová",J837,0)</f>
        <v>0</v>
      </c>
      <c r="BJ837" s="117" t="s">
        <v>82</v>
      </c>
      <c r="BK837" s="227">
        <f>ROUND(I837*H837,2)</f>
        <v>0</v>
      </c>
      <c r="BL837" s="117" t="s">
        <v>139</v>
      </c>
      <c r="BM837" s="226" t="s">
        <v>553</v>
      </c>
    </row>
    <row r="838" spans="2:51" s="228" customFormat="1" ht="22.5">
      <c r="B838" s="229"/>
      <c r="D838" s="230" t="s">
        <v>141</v>
      </c>
      <c r="E838" s="231" t="s">
        <v>1</v>
      </c>
      <c r="F838" s="232" t="s">
        <v>142</v>
      </c>
      <c r="H838" s="231" t="s">
        <v>1</v>
      </c>
      <c r="L838" s="229"/>
      <c r="M838" s="233"/>
      <c r="N838" s="234"/>
      <c r="O838" s="234"/>
      <c r="P838" s="234"/>
      <c r="Q838" s="234"/>
      <c r="R838" s="234"/>
      <c r="S838" s="234"/>
      <c r="T838" s="235"/>
      <c r="AT838" s="231" t="s">
        <v>141</v>
      </c>
      <c r="AU838" s="231" t="s">
        <v>84</v>
      </c>
      <c r="AV838" s="228" t="s">
        <v>82</v>
      </c>
      <c r="AW838" s="228" t="s">
        <v>29</v>
      </c>
      <c r="AX838" s="228" t="s">
        <v>74</v>
      </c>
      <c r="AY838" s="231" t="s">
        <v>133</v>
      </c>
    </row>
    <row r="839" spans="2:51" s="228" customFormat="1" ht="11.25">
      <c r="B839" s="229"/>
      <c r="D839" s="230" t="s">
        <v>141</v>
      </c>
      <c r="E839" s="231" t="s">
        <v>1</v>
      </c>
      <c r="F839" s="232" t="s">
        <v>150</v>
      </c>
      <c r="H839" s="231" t="s">
        <v>1</v>
      </c>
      <c r="L839" s="229"/>
      <c r="M839" s="233"/>
      <c r="N839" s="234"/>
      <c r="O839" s="234"/>
      <c r="P839" s="234"/>
      <c r="Q839" s="234"/>
      <c r="R839" s="234"/>
      <c r="S839" s="234"/>
      <c r="T839" s="235"/>
      <c r="AT839" s="231" t="s">
        <v>141</v>
      </c>
      <c r="AU839" s="231" t="s">
        <v>84</v>
      </c>
      <c r="AV839" s="228" t="s">
        <v>82</v>
      </c>
      <c r="AW839" s="228" t="s">
        <v>29</v>
      </c>
      <c r="AX839" s="228" t="s">
        <v>74</v>
      </c>
      <c r="AY839" s="231" t="s">
        <v>133</v>
      </c>
    </row>
    <row r="840" spans="2:51" s="228" customFormat="1" ht="11.25">
      <c r="B840" s="229"/>
      <c r="D840" s="230" t="s">
        <v>141</v>
      </c>
      <c r="E840" s="231" t="s">
        <v>1</v>
      </c>
      <c r="F840" s="232" t="s">
        <v>405</v>
      </c>
      <c r="H840" s="231" t="s">
        <v>1</v>
      </c>
      <c r="L840" s="229"/>
      <c r="M840" s="233"/>
      <c r="N840" s="234"/>
      <c r="O840" s="234"/>
      <c r="P840" s="234"/>
      <c r="Q840" s="234"/>
      <c r="R840" s="234"/>
      <c r="S840" s="234"/>
      <c r="T840" s="235"/>
      <c r="AT840" s="231" t="s">
        <v>141</v>
      </c>
      <c r="AU840" s="231" t="s">
        <v>84</v>
      </c>
      <c r="AV840" s="228" t="s">
        <v>82</v>
      </c>
      <c r="AW840" s="228" t="s">
        <v>29</v>
      </c>
      <c r="AX840" s="228" t="s">
        <v>74</v>
      </c>
      <c r="AY840" s="231" t="s">
        <v>133</v>
      </c>
    </row>
    <row r="841" spans="2:51" s="228" customFormat="1" ht="11.25">
      <c r="B841" s="229"/>
      <c r="D841" s="230" t="s">
        <v>141</v>
      </c>
      <c r="E841" s="231" t="s">
        <v>1</v>
      </c>
      <c r="F841" s="232" t="s">
        <v>406</v>
      </c>
      <c r="H841" s="231" t="s">
        <v>1</v>
      </c>
      <c r="L841" s="229"/>
      <c r="M841" s="233"/>
      <c r="N841" s="234"/>
      <c r="O841" s="234"/>
      <c r="P841" s="234"/>
      <c r="Q841" s="234"/>
      <c r="R841" s="234"/>
      <c r="S841" s="234"/>
      <c r="T841" s="235"/>
      <c r="AT841" s="231" t="s">
        <v>141</v>
      </c>
      <c r="AU841" s="231" t="s">
        <v>84</v>
      </c>
      <c r="AV841" s="228" t="s">
        <v>82</v>
      </c>
      <c r="AW841" s="228" t="s">
        <v>29</v>
      </c>
      <c r="AX841" s="228" t="s">
        <v>74</v>
      </c>
      <c r="AY841" s="231" t="s">
        <v>133</v>
      </c>
    </row>
    <row r="842" spans="2:51" s="236" customFormat="1" ht="11.25">
      <c r="B842" s="237"/>
      <c r="D842" s="230" t="s">
        <v>141</v>
      </c>
      <c r="E842" s="238" t="s">
        <v>1</v>
      </c>
      <c r="F842" s="239" t="s">
        <v>407</v>
      </c>
      <c r="H842" s="240">
        <v>41.4</v>
      </c>
      <c r="L842" s="237"/>
      <c r="M842" s="241"/>
      <c r="N842" s="242"/>
      <c r="O842" s="242"/>
      <c r="P842" s="242"/>
      <c r="Q842" s="242"/>
      <c r="R842" s="242"/>
      <c r="S842" s="242"/>
      <c r="T842" s="243"/>
      <c r="AT842" s="238" t="s">
        <v>141</v>
      </c>
      <c r="AU842" s="238" t="s">
        <v>84</v>
      </c>
      <c r="AV842" s="236" t="s">
        <v>84</v>
      </c>
      <c r="AW842" s="236" t="s">
        <v>29</v>
      </c>
      <c r="AX842" s="236" t="s">
        <v>74</v>
      </c>
      <c r="AY842" s="238" t="s">
        <v>133</v>
      </c>
    </row>
    <row r="843" spans="2:51" s="228" customFormat="1" ht="11.25">
      <c r="B843" s="229"/>
      <c r="D843" s="230" t="s">
        <v>141</v>
      </c>
      <c r="E843" s="231" t="s">
        <v>1</v>
      </c>
      <c r="F843" s="232" t="s">
        <v>143</v>
      </c>
      <c r="H843" s="231" t="s">
        <v>1</v>
      </c>
      <c r="L843" s="229"/>
      <c r="M843" s="233"/>
      <c r="N843" s="234"/>
      <c r="O843" s="234"/>
      <c r="P843" s="234"/>
      <c r="Q843" s="234"/>
      <c r="R843" s="234"/>
      <c r="S843" s="234"/>
      <c r="T843" s="235"/>
      <c r="AT843" s="231" t="s">
        <v>141</v>
      </c>
      <c r="AU843" s="231" t="s">
        <v>84</v>
      </c>
      <c r="AV843" s="228" t="s">
        <v>82</v>
      </c>
      <c r="AW843" s="228" t="s">
        <v>29</v>
      </c>
      <c r="AX843" s="228" t="s">
        <v>74</v>
      </c>
      <c r="AY843" s="231" t="s">
        <v>133</v>
      </c>
    </row>
    <row r="844" spans="2:51" s="228" customFormat="1" ht="11.25">
      <c r="B844" s="229"/>
      <c r="D844" s="230" t="s">
        <v>141</v>
      </c>
      <c r="E844" s="231" t="s">
        <v>1</v>
      </c>
      <c r="F844" s="232" t="s">
        <v>344</v>
      </c>
      <c r="H844" s="231" t="s">
        <v>1</v>
      </c>
      <c r="L844" s="229"/>
      <c r="M844" s="233"/>
      <c r="N844" s="234"/>
      <c r="O844" s="234"/>
      <c r="P844" s="234"/>
      <c r="Q844" s="234"/>
      <c r="R844" s="234"/>
      <c r="S844" s="234"/>
      <c r="T844" s="235"/>
      <c r="AT844" s="231" t="s">
        <v>141</v>
      </c>
      <c r="AU844" s="231" t="s">
        <v>84</v>
      </c>
      <c r="AV844" s="228" t="s">
        <v>82</v>
      </c>
      <c r="AW844" s="228" t="s">
        <v>29</v>
      </c>
      <c r="AX844" s="228" t="s">
        <v>74</v>
      </c>
      <c r="AY844" s="231" t="s">
        <v>133</v>
      </c>
    </row>
    <row r="845" spans="2:51" s="228" customFormat="1" ht="11.25">
      <c r="B845" s="229"/>
      <c r="D845" s="230" t="s">
        <v>141</v>
      </c>
      <c r="E845" s="231" t="s">
        <v>1</v>
      </c>
      <c r="F845" s="232" t="s">
        <v>345</v>
      </c>
      <c r="H845" s="231" t="s">
        <v>1</v>
      </c>
      <c r="L845" s="229"/>
      <c r="M845" s="233"/>
      <c r="N845" s="234"/>
      <c r="O845" s="234"/>
      <c r="P845" s="234"/>
      <c r="Q845" s="234"/>
      <c r="R845" s="234"/>
      <c r="S845" s="234"/>
      <c r="T845" s="235"/>
      <c r="AT845" s="231" t="s">
        <v>141</v>
      </c>
      <c r="AU845" s="231" t="s">
        <v>84</v>
      </c>
      <c r="AV845" s="228" t="s">
        <v>82</v>
      </c>
      <c r="AW845" s="228" t="s">
        <v>29</v>
      </c>
      <c r="AX845" s="228" t="s">
        <v>74</v>
      </c>
      <c r="AY845" s="231" t="s">
        <v>133</v>
      </c>
    </row>
    <row r="846" spans="2:51" s="236" customFormat="1" ht="11.25">
      <c r="B846" s="237"/>
      <c r="D846" s="230" t="s">
        <v>141</v>
      </c>
      <c r="E846" s="238" t="s">
        <v>1</v>
      </c>
      <c r="F846" s="239" t="s">
        <v>346</v>
      </c>
      <c r="H846" s="240">
        <v>9.5</v>
      </c>
      <c r="L846" s="237"/>
      <c r="M846" s="241"/>
      <c r="N846" s="242"/>
      <c r="O846" s="242"/>
      <c r="P846" s="242"/>
      <c r="Q846" s="242"/>
      <c r="R846" s="242"/>
      <c r="S846" s="242"/>
      <c r="T846" s="243"/>
      <c r="AT846" s="238" t="s">
        <v>141</v>
      </c>
      <c r="AU846" s="238" t="s">
        <v>84</v>
      </c>
      <c r="AV846" s="236" t="s">
        <v>84</v>
      </c>
      <c r="AW846" s="236" t="s">
        <v>29</v>
      </c>
      <c r="AX846" s="236" t="s">
        <v>74</v>
      </c>
      <c r="AY846" s="238" t="s">
        <v>133</v>
      </c>
    </row>
    <row r="847" spans="2:51" s="252" customFormat="1" ht="11.25">
      <c r="B847" s="253"/>
      <c r="D847" s="230" t="s">
        <v>141</v>
      </c>
      <c r="E847" s="254" t="s">
        <v>1</v>
      </c>
      <c r="F847" s="255" t="s">
        <v>156</v>
      </c>
      <c r="H847" s="256">
        <v>50.9</v>
      </c>
      <c r="L847" s="253"/>
      <c r="M847" s="257"/>
      <c r="N847" s="258"/>
      <c r="O847" s="258"/>
      <c r="P847" s="258"/>
      <c r="Q847" s="258"/>
      <c r="R847" s="258"/>
      <c r="S847" s="258"/>
      <c r="T847" s="259"/>
      <c r="AT847" s="254" t="s">
        <v>141</v>
      </c>
      <c r="AU847" s="254" t="s">
        <v>84</v>
      </c>
      <c r="AV847" s="252" t="s">
        <v>139</v>
      </c>
      <c r="AW847" s="252" t="s">
        <v>29</v>
      </c>
      <c r="AX847" s="252" t="s">
        <v>82</v>
      </c>
      <c r="AY847" s="254" t="s">
        <v>133</v>
      </c>
    </row>
    <row r="848" spans="1:65" s="129" customFormat="1" ht="16.5" customHeight="1">
      <c r="A848" s="126"/>
      <c r="B848" s="127"/>
      <c r="C848" s="215" t="s">
        <v>554</v>
      </c>
      <c r="D848" s="215" t="s">
        <v>135</v>
      </c>
      <c r="E848" s="216" t="s">
        <v>555</v>
      </c>
      <c r="F848" s="217" t="s">
        <v>556</v>
      </c>
      <c r="G848" s="218" t="s">
        <v>184</v>
      </c>
      <c r="H848" s="219">
        <v>50.9</v>
      </c>
      <c r="I848" s="274"/>
      <c r="J848" s="220">
        <f>ROUND(I848*H848,2)</f>
        <v>0</v>
      </c>
      <c r="K848" s="221"/>
      <c r="L848" s="127"/>
      <c r="M848" s="222" t="s">
        <v>1</v>
      </c>
      <c r="N848" s="223" t="s">
        <v>39</v>
      </c>
      <c r="O848" s="224">
        <v>0.023</v>
      </c>
      <c r="P848" s="224">
        <f>O848*H848</f>
        <v>1.1706999999999999</v>
      </c>
      <c r="Q848" s="224">
        <v>7E-05</v>
      </c>
      <c r="R848" s="224">
        <f>Q848*H848</f>
        <v>0.0035629999999999998</v>
      </c>
      <c r="S848" s="224">
        <v>0</v>
      </c>
      <c r="T848" s="225">
        <f>S848*H848</f>
        <v>0</v>
      </c>
      <c r="U848" s="126"/>
      <c r="V848" s="126"/>
      <c r="W848" s="126"/>
      <c r="X848" s="126"/>
      <c r="Y848" s="126"/>
      <c r="Z848" s="126"/>
      <c r="AA848" s="126"/>
      <c r="AB848" s="126"/>
      <c r="AC848" s="126"/>
      <c r="AD848" s="126"/>
      <c r="AE848" s="126"/>
      <c r="AR848" s="226" t="s">
        <v>139</v>
      </c>
      <c r="AT848" s="226" t="s">
        <v>135</v>
      </c>
      <c r="AU848" s="226" t="s">
        <v>84</v>
      </c>
      <c r="AY848" s="117" t="s">
        <v>133</v>
      </c>
      <c r="BE848" s="227">
        <f>IF(N848="základní",J848,0)</f>
        <v>0</v>
      </c>
      <c r="BF848" s="227">
        <f>IF(N848="snížená",J848,0)</f>
        <v>0</v>
      </c>
      <c r="BG848" s="227">
        <f>IF(N848="zákl. přenesená",J848,0)</f>
        <v>0</v>
      </c>
      <c r="BH848" s="227">
        <f>IF(N848="sníž. přenesená",J848,0)</f>
        <v>0</v>
      </c>
      <c r="BI848" s="227">
        <f>IF(N848="nulová",J848,0)</f>
        <v>0</v>
      </c>
      <c r="BJ848" s="117" t="s">
        <v>82</v>
      </c>
      <c r="BK848" s="227">
        <f>ROUND(I848*H848,2)</f>
        <v>0</v>
      </c>
      <c r="BL848" s="117" t="s">
        <v>139</v>
      </c>
      <c r="BM848" s="226" t="s">
        <v>557</v>
      </c>
    </row>
    <row r="849" spans="2:51" s="228" customFormat="1" ht="22.5">
      <c r="B849" s="229"/>
      <c r="D849" s="230" t="s">
        <v>141</v>
      </c>
      <c r="E849" s="231" t="s">
        <v>1</v>
      </c>
      <c r="F849" s="232" t="s">
        <v>142</v>
      </c>
      <c r="H849" s="231" t="s">
        <v>1</v>
      </c>
      <c r="L849" s="229"/>
      <c r="M849" s="233"/>
      <c r="N849" s="234"/>
      <c r="O849" s="234"/>
      <c r="P849" s="234"/>
      <c r="Q849" s="234"/>
      <c r="R849" s="234"/>
      <c r="S849" s="234"/>
      <c r="T849" s="235"/>
      <c r="AT849" s="231" t="s">
        <v>141</v>
      </c>
      <c r="AU849" s="231" t="s">
        <v>84</v>
      </c>
      <c r="AV849" s="228" t="s">
        <v>82</v>
      </c>
      <c r="AW849" s="228" t="s">
        <v>29</v>
      </c>
      <c r="AX849" s="228" t="s">
        <v>74</v>
      </c>
      <c r="AY849" s="231" t="s">
        <v>133</v>
      </c>
    </row>
    <row r="850" spans="2:51" s="228" customFormat="1" ht="11.25">
      <c r="B850" s="229"/>
      <c r="D850" s="230" t="s">
        <v>141</v>
      </c>
      <c r="E850" s="231" t="s">
        <v>1</v>
      </c>
      <c r="F850" s="232" t="s">
        <v>150</v>
      </c>
      <c r="H850" s="231" t="s">
        <v>1</v>
      </c>
      <c r="L850" s="229"/>
      <c r="M850" s="233"/>
      <c r="N850" s="234"/>
      <c r="O850" s="234"/>
      <c r="P850" s="234"/>
      <c r="Q850" s="234"/>
      <c r="R850" s="234"/>
      <c r="S850" s="234"/>
      <c r="T850" s="235"/>
      <c r="AT850" s="231" t="s">
        <v>141</v>
      </c>
      <c r="AU850" s="231" t="s">
        <v>84</v>
      </c>
      <c r="AV850" s="228" t="s">
        <v>82</v>
      </c>
      <c r="AW850" s="228" t="s">
        <v>29</v>
      </c>
      <c r="AX850" s="228" t="s">
        <v>74</v>
      </c>
      <c r="AY850" s="231" t="s">
        <v>133</v>
      </c>
    </row>
    <row r="851" spans="2:51" s="228" customFormat="1" ht="11.25">
      <c r="B851" s="229"/>
      <c r="D851" s="230" t="s">
        <v>141</v>
      </c>
      <c r="E851" s="231" t="s">
        <v>1</v>
      </c>
      <c r="F851" s="232" t="s">
        <v>405</v>
      </c>
      <c r="H851" s="231" t="s">
        <v>1</v>
      </c>
      <c r="L851" s="229"/>
      <c r="M851" s="233"/>
      <c r="N851" s="234"/>
      <c r="O851" s="234"/>
      <c r="P851" s="234"/>
      <c r="Q851" s="234"/>
      <c r="R851" s="234"/>
      <c r="S851" s="234"/>
      <c r="T851" s="235"/>
      <c r="AT851" s="231" t="s">
        <v>141</v>
      </c>
      <c r="AU851" s="231" t="s">
        <v>84</v>
      </c>
      <c r="AV851" s="228" t="s">
        <v>82</v>
      </c>
      <c r="AW851" s="228" t="s">
        <v>29</v>
      </c>
      <c r="AX851" s="228" t="s">
        <v>74</v>
      </c>
      <c r="AY851" s="231" t="s">
        <v>133</v>
      </c>
    </row>
    <row r="852" spans="2:51" s="228" customFormat="1" ht="11.25">
      <c r="B852" s="229"/>
      <c r="D852" s="230" t="s">
        <v>141</v>
      </c>
      <c r="E852" s="231" t="s">
        <v>1</v>
      </c>
      <c r="F852" s="232" t="s">
        <v>406</v>
      </c>
      <c r="H852" s="231" t="s">
        <v>1</v>
      </c>
      <c r="L852" s="229"/>
      <c r="M852" s="233"/>
      <c r="N852" s="234"/>
      <c r="O852" s="234"/>
      <c r="P852" s="234"/>
      <c r="Q852" s="234"/>
      <c r="R852" s="234"/>
      <c r="S852" s="234"/>
      <c r="T852" s="235"/>
      <c r="AT852" s="231" t="s">
        <v>141</v>
      </c>
      <c r="AU852" s="231" t="s">
        <v>84</v>
      </c>
      <c r="AV852" s="228" t="s">
        <v>82</v>
      </c>
      <c r="AW852" s="228" t="s">
        <v>29</v>
      </c>
      <c r="AX852" s="228" t="s">
        <v>74</v>
      </c>
      <c r="AY852" s="231" t="s">
        <v>133</v>
      </c>
    </row>
    <row r="853" spans="2:51" s="236" customFormat="1" ht="11.25">
      <c r="B853" s="237"/>
      <c r="D853" s="230" t="s">
        <v>141</v>
      </c>
      <c r="E853" s="238" t="s">
        <v>1</v>
      </c>
      <c r="F853" s="239" t="s">
        <v>407</v>
      </c>
      <c r="H853" s="240">
        <v>41.4</v>
      </c>
      <c r="L853" s="237"/>
      <c r="M853" s="241"/>
      <c r="N853" s="242"/>
      <c r="O853" s="242"/>
      <c r="P853" s="242"/>
      <c r="Q853" s="242"/>
      <c r="R853" s="242"/>
      <c r="S853" s="242"/>
      <c r="T853" s="243"/>
      <c r="AT853" s="238" t="s">
        <v>141</v>
      </c>
      <c r="AU853" s="238" t="s">
        <v>84</v>
      </c>
      <c r="AV853" s="236" t="s">
        <v>84</v>
      </c>
      <c r="AW853" s="236" t="s">
        <v>29</v>
      </c>
      <c r="AX853" s="236" t="s">
        <v>74</v>
      </c>
      <c r="AY853" s="238" t="s">
        <v>133</v>
      </c>
    </row>
    <row r="854" spans="2:51" s="228" customFormat="1" ht="11.25">
      <c r="B854" s="229"/>
      <c r="D854" s="230" t="s">
        <v>141</v>
      </c>
      <c r="E854" s="231" t="s">
        <v>1</v>
      </c>
      <c r="F854" s="232" t="s">
        <v>143</v>
      </c>
      <c r="H854" s="231" t="s">
        <v>1</v>
      </c>
      <c r="L854" s="229"/>
      <c r="M854" s="233"/>
      <c r="N854" s="234"/>
      <c r="O854" s="234"/>
      <c r="P854" s="234"/>
      <c r="Q854" s="234"/>
      <c r="R854" s="234"/>
      <c r="S854" s="234"/>
      <c r="T854" s="235"/>
      <c r="AT854" s="231" t="s">
        <v>141</v>
      </c>
      <c r="AU854" s="231" t="s">
        <v>84</v>
      </c>
      <c r="AV854" s="228" t="s">
        <v>82</v>
      </c>
      <c r="AW854" s="228" t="s">
        <v>29</v>
      </c>
      <c r="AX854" s="228" t="s">
        <v>74</v>
      </c>
      <c r="AY854" s="231" t="s">
        <v>133</v>
      </c>
    </row>
    <row r="855" spans="2:51" s="228" customFormat="1" ht="11.25">
      <c r="B855" s="229"/>
      <c r="D855" s="230" t="s">
        <v>141</v>
      </c>
      <c r="E855" s="231" t="s">
        <v>1</v>
      </c>
      <c r="F855" s="232" t="s">
        <v>344</v>
      </c>
      <c r="H855" s="231" t="s">
        <v>1</v>
      </c>
      <c r="L855" s="229"/>
      <c r="M855" s="233"/>
      <c r="N855" s="234"/>
      <c r="O855" s="234"/>
      <c r="P855" s="234"/>
      <c r="Q855" s="234"/>
      <c r="R855" s="234"/>
      <c r="S855" s="234"/>
      <c r="T855" s="235"/>
      <c r="AT855" s="231" t="s">
        <v>141</v>
      </c>
      <c r="AU855" s="231" t="s">
        <v>84</v>
      </c>
      <c r="AV855" s="228" t="s">
        <v>82</v>
      </c>
      <c r="AW855" s="228" t="s">
        <v>29</v>
      </c>
      <c r="AX855" s="228" t="s">
        <v>74</v>
      </c>
      <c r="AY855" s="231" t="s">
        <v>133</v>
      </c>
    </row>
    <row r="856" spans="2:51" s="228" customFormat="1" ht="11.25">
      <c r="B856" s="229"/>
      <c r="D856" s="230" t="s">
        <v>141</v>
      </c>
      <c r="E856" s="231" t="s">
        <v>1</v>
      </c>
      <c r="F856" s="232" t="s">
        <v>345</v>
      </c>
      <c r="H856" s="231" t="s">
        <v>1</v>
      </c>
      <c r="L856" s="229"/>
      <c r="M856" s="233"/>
      <c r="N856" s="234"/>
      <c r="O856" s="234"/>
      <c r="P856" s="234"/>
      <c r="Q856" s="234"/>
      <c r="R856" s="234"/>
      <c r="S856" s="234"/>
      <c r="T856" s="235"/>
      <c r="AT856" s="231" t="s">
        <v>141</v>
      </c>
      <c r="AU856" s="231" t="s">
        <v>84</v>
      </c>
      <c r="AV856" s="228" t="s">
        <v>82</v>
      </c>
      <c r="AW856" s="228" t="s">
        <v>29</v>
      </c>
      <c r="AX856" s="228" t="s">
        <v>74</v>
      </c>
      <c r="AY856" s="231" t="s">
        <v>133</v>
      </c>
    </row>
    <row r="857" spans="2:51" s="236" customFormat="1" ht="11.25">
      <c r="B857" s="237"/>
      <c r="D857" s="230" t="s">
        <v>141</v>
      </c>
      <c r="E857" s="238" t="s">
        <v>1</v>
      </c>
      <c r="F857" s="239" t="s">
        <v>346</v>
      </c>
      <c r="H857" s="240">
        <v>9.5</v>
      </c>
      <c r="L857" s="237"/>
      <c r="M857" s="241"/>
      <c r="N857" s="242"/>
      <c r="O857" s="242"/>
      <c r="P857" s="242"/>
      <c r="Q857" s="242"/>
      <c r="R857" s="242"/>
      <c r="S857" s="242"/>
      <c r="T857" s="243"/>
      <c r="AT857" s="238" t="s">
        <v>141</v>
      </c>
      <c r="AU857" s="238" t="s">
        <v>84</v>
      </c>
      <c r="AV857" s="236" t="s">
        <v>84</v>
      </c>
      <c r="AW857" s="236" t="s">
        <v>29</v>
      </c>
      <c r="AX857" s="236" t="s">
        <v>74</v>
      </c>
      <c r="AY857" s="238" t="s">
        <v>133</v>
      </c>
    </row>
    <row r="858" spans="2:51" s="252" customFormat="1" ht="11.25">
      <c r="B858" s="253"/>
      <c r="D858" s="230" t="s">
        <v>141</v>
      </c>
      <c r="E858" s="254" t="s">
        <v>1</v>
      </c>
      <c r="F858" s="255" t="s">
        <v>156</v>
      </c>
      <c r="H858" s="256">
        <v>50.9</v>
      </c>
      <c r="L858" s="253"/>
      <c r="M858" s="257"/>
      <c r="N858" s="258"/>
      <c r="O858" s="258"/>
      <c r="P858" s="258"/>
      <c r="Q858" s="258"/>
      <c r="R858" s="258"/>
      <c r="S858" s="258"/>
      <c r="T858" s="259"/>
      <c r="AT858" s="254" t="s">
        <v>141</v>
      </c>
      <c r="AU858" s="254" t="s">
        <v>84</v>
      </c>
      <c r="AV858" s="252" t="s">
        <v>139</v>
      </c>
      <c r="AW858" s="252" t="s">
        <v>29</v>
      </c>
      <c r="AX858" s="252" t="s">
        <v>82</v>
      </c>
      <c r="AY858" s="254" t="s">
        <v>133</v>
      </c>
    </row>
    <row r="859" spans="2:63" s="202" customFormat="1" ht="22.9" customHeight="1">
      <c r="B859" s="203"/>
      <c r="D859" s="204" t="s">
        <v>73</v>
      </c>
      <c r="E859" s="213" t="s">
        <v>191</v>
      </c>
      <c r="F859" s="213" t="s">
        <v>558</v>
      </c>
      <c r="J859" s="214">
        <f>BK859</f>
        <v>0</v>
      </c>
      <c r="L859" s="203"/>
      <c r="M859" s="207"/>
      <c r="N859" s="208"/>
      <c r="O859" s="208"/>
      <c r="P859" s="209">
        <f>SUM(P860:P893)</f>
        <v>19.231</v>
      </c>
      <c r="Q859" s="208"/>
      <c r="R859" s="209">
        <f>SUM(R860:R893)</f>
        <v>0.40457980000000004</v>
      </c>
      <c r="S859" s="208"/>
      <c r="T859" s="210">
        <f>SUM(T860:T893)</f>
        <v>0.00216</v>
      </c>
      <c r="AR859" s="204" t="s">
        <v>82</v>
      </c>
      <c r="AT859" s="211" t="s">
        <v>73</v>
      </c>
      <c r="AU859" s="211" t="s">
        <v>82</v>
      </c>
      <c r="AY859" s="204" t="s">
        <v>133</v>
      </c>
      <c r="BK859" s="212">
        <f>SUM(BK860:BK893)</f>
        <v>0</v>
      </c>
    </row>
    <row r="860" spans="1:65" s="129" customFormat="1" ht="21.75" customHeight="1">
      <c r="A860" s="126"/>
      <c r="B860" s="127"/>
      <c r="C860" s="215" t="s">
        <v>559</v>
      </c>
      <c r="D860" s="215" t="s">
        <v>135</v>
      </c>
      <c r="E860" s="216" t="s">
        <v>560</v>
      </c>
      <c r="F860" s="217" t="s">
        <v>561</v>
      </c>
      <c r="G860" s="218" t="s">
        <v>184</v>
      </c>
      <c r="H860" s="219">
        <v>2</v>
      </c>
      <c r="I860" s="274"/>
      <c r="J860" s="220">
        <f>ROUND(I860*H860,2)</f>
        <v>0</v>
      </c>
      <c r="K860" s="221"/>
      <c r="L860" s="127"/>
      <c r="M860" s="222" t="s">
        <v>1</v>
      </c>
      <c r="N860" s="223" t="s">
        <v>39</v>
      </c>
      <c r="O860" s="224">
        <v>0.325</v>
      </c>
      <c r="P860" s="224">
        <f>O860*H860</f>
        <v>0.65</v>
      </c>
      <c r="Q860" s="224">
        <v>0.20219</v>
      </c>
      <c r="R860" s="224">
        <f>Q860*H860</f>
        <v>0.40438</v>
      </c>
      <c r="S860" s="224">
        <v>0</v>
      </c>
      <c r="T860" s="225">
        <f>S860*H860</f>
        <v>0</v>
      </c>
      <c r="U860" s="126"/>
      <c r="V860" s="126"/>
      <c r="W860" s="126"/>
      <c r="X860" s="126"/>
      <c r="Y860" s="126"/>
      <c r="Z860" s="126"/>
      <c r="AA860" s="126"/>
      <c r="AB860" s="126"/>
      <c r="AC860" s="126"/>
      <c r="AD860" s="126"/>
      <c r="AE860" s="126"/>
      <c r="AR860" s="226" t="s">
        <v>139</v>
      </c>
      <c r="AT860" s="226" t="s">
        <v>135</v>
      </c>
      <c r="AU860" s="226" t="s">
        <v>84</v>
      </c>
      <c r="AY860" s="117" t="s">
        <v>133</v>
      </c>
      <c r="BE860" s="227">
        <f>IF(N860="základní",J860,0)</f>
        <v>0</v>
      </c>
      <c r="BF860" s="227">
        <f>IF(N860="snížená",J860,0)</f>
        <v>0</v>
      </c>
      <c r="BG860" s="227">
        <f>IF(N860="zákl. přenesená",J860,0)</f>
        <v>0</v>
      </c>
      <c r="BH860" s="227">
        <f>IF(N860="sníž. přenesená",J860,0)</f>
        <v>0</v>
      </c>
      <c r="BI860" s="227">
        <f>IF(N860="nulová",J860,0)</f>
        <v>0</v>
      </c>
      <c r="BJ860" s="117" t="s">
        <v>82</v>
      </c>
      <c r="BK860" s="227">
        <f>ROUND(I860*H860,2)</f>
        <v>0</v>
      </c>
      <c r="BL860" s="117" t="s">
        <v>139</v>
      </c>
      <c r="BM860" s="226" t="s">
        <v>562</v>
      </c>
    </row>
    <row r="861" spans="1:65" s="129" customFormat="1" ht="16.5" customHeight="1">
      <c r="A861" s="126"/>
      <c r="B861" s="127"/>
      <c r="C861" s="215" t="s">
        <v>563</v>
      </c>
      <c r="D861" s="215" t="s">
        <v>135</v>
      </c>
      <c r="E861" s="216" t="s">
        <v>564</v>
      </c>
      <c r="F861" s="217" t="s">
        <v>565</v>
      </c>
      <c r="G861" s="218" t="s">
        <v>184</v>
      </c>
      <c r="H861" s="219">
        <v>15</v>
      </c>
      <c r="I861" s="274"/>
      <c r="J861" s="220">
        <f>ROUND(I861*H861,2)</f>
        <v>0</v>
      </c>
      <c r="K861" s="221"/>
      <c r="L861" s="127"/>
      <c r="M861" s="222" t="s">
        <v>1</v>
      </c>
      <c r="N861" s="223" t="s">
        <v>39</v>
      </c>
      <c r="O861" s="224">
        <v>0.305</v>
      </c>
      <c r="P861" s="224">
        <f>O861*H861</f>
        <v>4.575</v>
      </c>
      <c r="Q861" s="224">
        <v>0</v>
      </c>
      <c r="R861" s="224">
        <f>Q861*H861</f>
        <v>0</v>
      </c>
      <c r="S861" s="224">
        <v>0</v>
      </c>
      <c r="T861" s="225">
        <f>S861*H861</f>
        <v>0</v>
      </c>
      <c r="U861" s="126"/>
      <c r="V861" s="126"/>
      <c r="W861" s="126"/>
      <c r="X861" s="126"/>
      <c r="Y861" s="126"/>
      <c r="Z861" s="126"/>
      <c r="AA861" s="126"/>
      <c r="AB861" s="126"/>
      <c r="AC861" s="126"/>
      <c r="AD861" s="126"/>
      <c r="AE861" s="126"/>
      <c r="AR861" s="226" t="s">
        <v>139</v>
      </c>
      <c r="AT861" s="226" t="s">
        <v>135</v>
      </c>
      <c r="AU861" s="226" t="s">
        <v>84</v>
      </c>
      <c r="AY861" s="117" t="s">
        <v>133</v>
      </c>
      <c r="BE861" s="227">
        <f>IF(N861="základní",J861,0)</f>
        <v>0</v>
      </c>
      <c r="BF861" s="227">
        <f>IF(N861="snížená",J861,0)</f>
        <v>0</v>
      </c>
      <c r="BG861" s="227">
        <f>IF(N861="zákl. přenesená",J861,0)</f>
        <v>0</v>
      </c>
      <c r="BH861" s="227">
        <f>IF(N861="sníž. přenesená",J861,0)</f>
        <v>0</v>
      </c>
      <c r="BI861" s="227">
        <f>IF(N861="nulová",J861,0)</f>
        <v>0</v>
      </c>
      <c r="BJ861" s="117" t="s">
        <v>82</v>
      </c>
      <c r="BK861" s="227">
        <f>ROUND(I861*H861,2)</f>
        <v>0</v>
      </c>
      <c r="BL861" s="117" t="s">
        <v>139</v>
      </c>
      <c r="BM861" s="226" t="s">
        <v>566</v>
      </c>
    </row>
    <row r="862" spans="2:51" s="228" customFormat="1" ht="11.25">
      <c r="B862" s="229"/>
      <c r="D862" s="230" t="s">
        <v>141</v>
      </c>
      <c r="E862" s="231" t="s">
        <v>1</v>
      </c>
      <c r="F862" s="232" t="s">
        <v>163</v>
      </c>
      <c r="H862" s="231" t="s">
        <v>1</v>
      </c>
      <c r="I862" s="276"/>
      <c r="L862" s="229"/>
      <c r="M862" s="233"/>
      <c r="N862" s="234"/>
      <c r="O862" s="234"/>
      <c r="P862" s="234"/>
      <c r="Q862" s="234"/>
      <c r="R862" s="234"/>
      <c r="S862" s="234"/>
      <c r="T862" s="235"/>
      <c r="AT862" s="231" t="s">
        <v>141</v>
      </c>
      <c r="AU862" s="231" t="s">
        <v>84</v>
      </c>
      <c r="AV862" s="228" t="s">
        <v>82</v>
      </c>
      <c r="AW862" s="228" t="s">
        <v>29</v>
      </c>
      <c r="AX862" s="228" t="s">
        <v>74</v>
      </c>
      <c r="AY862" s="231" t="s">
        <v>133</v>
      </c>
    </row>
    <row r="863" spans="2:51" s="236" customFormat="1" ht="11.25">
      <c r="B863" s="237"/>
      <c r="D863" s="230" t="s">
        <v>141</v>
      </c>
      <c r="E863" s="238" t="s">
        <v>1</v>
      </c>
      <c r="F863" s="239" t="s">
        <v>567</v>
      </c>
      <c r="H863" s="240">
        <v>8</v>
      </c>
      <c r="L863" s="237"/>
      <c r="M863" s="241"/>
      <c r="N863" s="242"/>
      <c r="O863" s="242"/>
      <c r="P863" s="242"/>
      <c r="Q863" s="242"/>
      <c r="R863" s="242"/>
      <c r="S863" s="242"/>
      <c r="T863" s="243"/>
      <c r="AT863" s="238" t="s">
        <v>141</v>
      </c>
      <c r="AU863" s="238" t="s">
        <v>84</v>
      </c>
      <c r="AV863" s="236" t="s">
        <v>84</v>
      </c>
      <c r="AW863" s="236" t="s">
        <v>29</v>
      </c>
      <c r="AX863" s="236" t="s">
        <v>74</v>
      </c>
      <c r="AY863" s="238" t="s">
        <v>133</v>
      </c>
    </row>
    <row r="864" spans="2:51" s="228" customFormat="1" ht="11.25">
      <c r="B864" s="229"/>
      <c r="D864" s="230" t="s">
        <v>141</v>
      </c>
      <c r="E864" s="231" t="s">
        <v>1</v>
      </c>
      <c r="F864" s="232" t="s">
        <v>568</v>
      </c>
      <c r="H864" s="231" t="s">
        <v>1</v>
      </c>
      <c r="L864" s="229"/>
      <c r="M864" s="233"/>
      <c r="N864" s="234"/>
      <c r="O864" s="234"/>
      <c r="P864" s="234"/>
      <c r="Q864" s="234"/>
      <c r="R864" s="234"/>
      <c r="S864" s="234"/>
      <c r="T864" s="235"/>
      <c r="AT864" s="231" t="s">
        <v>141</v>
      </c>
      <c r="AU864" s="231" t="s">
        <v>84</v>
      </c>
      <c r="AV864" s="228" t="s">
        <v>82</v>
      </c>
      <c r="AW864" s="228" t="s">
        <v>29</v>
      </c>
      <c r="AX864" s="228" t="s">
        <v>74</v>
      </c>
      <c r="AY864" s="231" t="s">
        <v>133</v>
      </c>
    </row>
    <row r="865" spans="2:51" s="236" customFormat="1" ht="11.25">
      <c r="B865" s="237"/>
      <c r="D865" s="230" t="s">
        <v>141</v>
      </c>
      <c r="E865" s="238" t="s">
        <v>1</v>
      </c>
      <c r="F865" s="239" t="s">
        <v>569</v>
      </c>
      <c r="H865" s="240">
        <v>7</v>
      </c>
      <c r="L865" s="237"/>
      <c r="M865" s="241"/>
      <c r="N865" s="242"/>
      <c r="O865" s="242"/>
      <c r="P865" s="242"/>
      <c r="Q865" s="242"/>
      <c r="R865" s="242"/>
      <c r="S865" s="242"/>
      <c r="T865" s="243"/>
      <c r="AT865" s="238" t="s">
        <v>141</v>
      </c>
      <c r="AU865" s="238" t="s">
        <v>84</v>
      </c>
      <c r="AV865" s="236" t="s">
        <v>84</v>
      </c>
      <c r="AW865" s="236" t="s">
        <v>29</v>
      </c>
      <c r="AX865" s="236" t="s">
        <v>74</v>
      </c>
      <c r="AY865" s="238" t="s">
        <v>133</v>
      </c>
    </row>
    <row r="866" spans="2:51" s="252" customFormat="1" ht="11.25">
      <c r="B866" s="253"/>
      <c r="D866" s="230" t="s">
        <v>141</v>
      </c>
      <c r="E866" s="254" t="s">
        <v>1</v>
      </c>
      <c r="F866" s="255" t="s">
        <v>156</v>
      </c>
      <c r="H866" s="256">
        <v>15</v>
      </c>
      <c r="L866" s="253"/>
      <c r="M866" s="257"/>
      <c r="N866" s="258"/>
      <c r="O866" s="258"/>
      <c r="P866" s="258"/>
      <c r="Q866" s="258"/>
      <c r="R866" s="258"/>
      <c r="S866" s="258"/>
      <c r="T866" s="259"/>
      <c r="AT866" s="254" t="s">
        <v>141</v>
      </c>
      <c r="AU866" s="254" t="s">
        <v>84</v>
      </c>
      <c r="AV866" s="252" t="s">
        <v>139</v>
      </c>
      <c r="AW866" s="252" t="s">
        <v>29</v>
      </c>
      <c r="AX866" s="252" t="s">
        <v>82</v>
      </c>
      <c r="AY866" s="254" t="s">
        <v>133</v>
      </c>
    </row>
    <row r="867" spans="1:65" s="129" customFormat="1" ht="21.75" customHeight="1">
      <c r="A867" s="126"/>
      <c r="B867" s="127"/>
      <c r="C867" s="215" t="s">
        <v>570</v>
      </c>
      <c r="D867" s="215" t="s">
        <v>135</v>
      </c>
      <c r="E867" s="216" t="s">
        <v>571</v>
      </c>
      <c r="F867" s="217" t="s">
        <v>572</v>
      </c>
      <c r="G867" s="218" t="s">
        <v>184</v>
      </c>
      <c r="H867" s="219">
        <v>0.27</v>
      </c>
      <c r="I867" s="274"/>
      <c r="J867" s="220">
        <f>ROUND(I867*H867,2)</f>
        <v>0</v>
      </c>
      <c r="K867" s="221"/>
      <c r="L867" s="127"/>
      <c r="M867" s="222" t="s">
        <v>1</v>
      </c>
      <c r="N867" s="223" t="s">
        <v>39</v>
      </c>
      <c r="O867" s="224">
        <v>0.6</v>
      </c>
      <c r="P867" s="224">
        <f>O867*H867</f>
        <v>0.162</v>
      </c>
      <c r="Q867" s="224">
        <v>0.00074</v>
      </c>
      <c r="R867" s="224">
        <f>Q867*H867</f>
        <v>0.0001998</v>
      </c>
      <c r="S867" s="224">
        <v>0.008</v>
      </c>
      <c r="T867" s="225">
        <f>S867*H867</f>
        <v>0.00216</v>
      </c>
      <c r="U867" s="126"/>
      <c r="V867" s="126"/>
      <c r="W867" s="126"/>
      <c r="X867" s="126"/>
      <c r="Y867" s="126"/>
      <c r="Z867" s="126"/>
      <c r="AA867" s="126"/>
      <c r="AB867" s="126"/>
      <c r="AC867" s="126"/>
      <c r="AD867" s="126"/>
      <c r="AE867" s="126"/>
      <c r="AR867" s="226" t="s">
        <v>139</v>
      </c>
      <c r="AT867" s="226" t="s">
        <v>135</v>
      </c>
      <c r="AU867" s="226" t="s">
        <v>84</v>
      </c>
      <c r="AY867" s="117" t="s">
        <v>133</v>
      </c>
      <c r="BE867" s="227">
        <f>IF(N867="základní",J867,0)</f>
        <v>0</v>
      </c>
      <c r="BF867" s="227">
        <f>IF(N867="snížená",J867,0)</f>
        <v>0</v>
      </c>
      <c r="BG867" s="227">
        <f>IF(N867="zákl. přenesená",J867,0)</f>
        <v>0</v>
      </c>
      <c r="BH867" s="227">
        <f>IF(N867="sníž. přenesená",J867,0)</f>
        <v>0</v>
      </c>
      <c r="BI867" s="227">
        <f>IF(N867="nulová",J867,0)</f>
        <v>0</v>
      </c>
      <c r="BJ867" s="117" t="s">
        <v>82</v>
      </c>
      <c r="BK867" s="227">
        <f>ROUND(I867*H867,2)</f>
        <v>0</v>
      </c>
      <c r="BL867" s="117" t="s">
        <v>139</v>
      </c>
      <c r="BM867" s="226" t="s">
        <v>573</v>
      </c>
    </row>
    <row r="868" spans="2:51" s="228" customFormat="1" ht="22.5">
      <c r="B868" s="229"/>
      <c r="D868" s="230" t="s">
        <v>141</v>
      </c>
      <c r="E868" s="231" t="s">
        <v>1</v>
      </c>
      <c r="F868" s="232" t="s">
        <v>142</v>
      </c>
      <c r="H868" s="231" t="s">
        <v>1</v>
      </c>
      <c r="L868" s="229"/>
      <c r="M868" s="233"/>
      <c r="N868" s="234"/>
      <c r="O868" s="234"/>
      <c r="P868" s="234"/>
      <c r="Q868" s="234"/>
      <c r="R868" s="234"/>
      <c r="S868" s="234"/>
      <c r="T868" s="235"/>
      <c r="AT868" s="231" t="s">
        <v>141</v>
      </c>
      <c r="AU868" s="231" t="s">
        <v>84</v>
      </c>
      <c r="AV868" s="228" t="s">
        <v>82</v>
      </c>
      <c r="AW868" s="228" t="s">
        <v>29</v>
      </c>
      <c r="AX868" s="228" t="s">
        <v>74</v>
      </c>
      <c r="AY868" s="231" t="s">
        <v>133</v>
      </c>
    </row>
    <row r="869" spans="2:51" s="228" customFormat="1" ht="11.25">
      <c r="B869" s="229"/>
      <c r="D869" s="230" t="s">
        <v>141</v>
      </c>
      <c r="E869" s="231" t="s">
        <v>1</v>
      </c>
      <c r="F869" s="232" t="s">
        <v>150</v>
      </c>
      <c r="H869" s="231" t="s">
        <v>1</v>
      </c>
      <c r="L869" s="229"/>
      <c r="M869" s="233"/>
      <c r="N869" s="234"/>
      <c r="O869" s="234"/>
      <c r="P869" s="234"/>
      <c r="Q869" s="234"/>
      <c r="R869" s="234"/>
      <c r="S869" s="234"/>
      <c r="T869" s="235"/>
      <c r="AT869" s="231" t="s">
        <v>141</v>
      </c>
      <c r="AU869" s="231" t="s">
        <v>84</v>
      </c>
      <c r="AV869" s="228" t="s">
        <v>82</v>
      </c>
      <c r="AW869" s="228" t="s">
        <v>29</v>
      </c>
      <c r="AX869" s="228" t="s">
        <v>74</v>
      </c>
      <c r="AY869" s="231" t="s">
        <v>133</v>
      </c>
    </row>
    <row r="870" spans="2:51" s="228" customFormat="1" ht="11.25">
      <c r="B870" s="229"/>
      <c r="D870" s="230" t="s">
        <v>141</v>
      </c>
      <c r="E870" s="231" t="s">
        <v>1</v>
      </c>
      <c r="F870" s="232" t="s">
        <v>320</v>
      </c>
      <c r="H870" s="231" t="s">
        <v>1</v>
      </c>
      <c r="L870" s="229"/>
      <c r="M870" s="233"/>
      <c r="N870" s="234"/>
      <c r="O870" s="234"/>
      <c r="P870" s="234"/>
      <c r="Q870" s="234"/>
      <c r="R870" s="234"/>
      <c r="S870" s="234"/>
      <c r="T870" s="235"/>
      <c r="AT870" s="231" t="s">
        <v>141</v>
      </c>
      <c r="AU870" s="231" t="s">
        <v>84</v>
      </c>
      <c r="AV870" s="228" t="s">
        <v>82</v>
      </c>
      <c r="AW870" s="228" t="s">
        <v>29</v>
      </c>
      <c r="AX870" s="228" t="s">
        <v>74</v>
      </c>
      <c r="AY870" s="231" t="s">
        <v>133</v>
      </c>
    </row>
    <row r="871" spans="2:51" s="228" customFormat="1" ht="11.25">
      <c r="B871" s="229"/>
      <c r="D871" s="230" t="s">
        <v>141</v>
      </c>
      <c r="E871" s="231" t="s">
        <v>1</v>
      </c>
      <c r="F871" s="232" t="s">
        <v>321</v>
      </c>
      <c r="H871" s="231" t="s">
        <v>1</v>
      </c>
      <c r="L871" s="229"/>
      <c r="M871" s="233"/>
      <c r="N871" s="234"/>
      <c r="O871" s="234"/>
      <c r="P871" s="234"/>
      <c r="Q871" s="234"/>
      <c r="R871" s="234"/>
      <c r="S871" s="234"/>
      <c r="T871" s="235"/>
      <c r="AT871" s="231" t="s">
        <v>141</v>
      </c>
      <c r="AU871" s="231" t="s">
        <v>84</v>
      </c>
      <c r="AV871" s="228" t="s">
        <v>82</v>
      </c>
      <c r="AW871" s="228" t="s">
        <v>29</v>
      </c>
      <c r="AX871" s="228" t="s">
        <v>74</v>
      </c>
      <c r="AY871" s="231" t="s">
        <v>133</v>
      </c>
    </row>
    <row r="872" spans="2:51" s="228" customFormat="1" ht="11.25">
      <c r="B872" s="229"/>
      <c r="D872" s="230" t="s">
        <v>141</v>
      </c>
      <c r="E872" s="231" t="s">
        <v>1</v>
      </c>
      <c r="F872" s="232" t="s">
        <v>574</v>
      </c>
      <c r="H872" s="231" t="s">
        <v>1</v>
      </c>
      <c r="L872" s="229"/>
      <c r="M872" s="233"/>
      <c r="N872" s="234"/>
      <c r="O872" s="234"/>
      <c r="P872" s="234"/>
      <c r="Q872" s="234"/>
      <c r="R872" s="234"/>
      <c r="S872" s="234"/>
      <c r="T872" s="235"/>
      <c r="AT872" s="231" t="s">
        <v>141</v>
      </c>
      <c r="AU872" s="231" t="s">
        <v>84</v>
      </c>
      <c r="AV872" s="228" t="s">
        <v>82</v>
      </c>
      <c r="AW872" s="228" t="s">
        <v>29</v>
      </c>
      <c r="AX872" s="228" t="s">
        <v>74</v>
      </c>
      <c r="AY872" s="231" t="s">
        <v>133</v>
      </c>
    </row>
    <row r="873" spans="2:51" s="236" customFormat="1" ht="11.25">
      <c r="B873" s="237"/>
      <c r="D873" s="230" t="s">
        <v>141</v>
      </c>
      <c r="E873" s="238" t="s">
        <v>1</v>
      </c>
      <c r="F873" s="239" t="s">
        <v>575</v>
      </c>
      <c r="H873" s="240">
        <v>0.27</v>
      </c>
      <c r="L873" s="237"/>
      <c r="M873" s="241"/>
      <c r="N873" s="242"/>
      <c r="O873" s="242"/>
      <c r="P873" s="242"/>
      <c r="Q873" s="242"/>
      <c r="R873" s="242"/>
      <c r="S873" s="242"/>
      <c r="T873" s="243"/>
      <c r="AT873" s="238" t="s">
        <v>141</v>
      </c>
      <c r="AU873" s="238" t="s">
        <v>84</v>
      </c>
      <c r="AV873" s="236" t="s">
        <v>84</v>
      </c>
      <c r="AW873" s="236" t="s">
        <v>29</v>
      </c>
      <c r="AX873" s="236" t="s">
        <v>74</v>
      </c>
      <c r="AY873" s="238" t="s">
        <v>133</v>
      </c>
    </row>
    <row r="874" spans="2:51" s="252" customFormat="1" ht="11.25">
      <c r="B874" s="253"/>
      <c r="D874" s="230" t="s">
        <v>141</v>
      </c>
      <c r="E874" s="254" t="s">
        <v>1</v>
      </c>
      <c r="F874" s="255" t="s">
        <v>156</v>
      </c>
      <c r="H874" s="256">
        <v>0.27</v>
      </c>
      <c r="L874" s="253"/>
      <c r="M874" s="257"/>
      <c r="N874" s="258"/>
      <c r="O874" s="258"/>
      <c r="P874" s="258"/>
      <c r="Q874" s="258"/>
      <c r="R874" s="258"/>
      <c r="S874" s="258"/>
      <c r="T874" s="259"/>
      <c r="AT874" s="254" t="s">
        <v>141</v>
      </c>
      <c r="AU874" s="254" t="s">
        <v>84</v>
      </c>
      <c r="AV874" s="252" t="s">
        <v>139</v>
      </c>
      <c r="AW874" s="252" t="s">
        <v>29</v>
      </c>
      <c r="AX874" s="252" t="s">
        <v>82</v>
      </c>
      <c r="AY874" s="254" t="s">
        <v>133</v>
      </c>
    </row>
    <row r="875" spans="1:65" s="129" customFormat="1" ht="16.5" customHeight="1">
      <c r="A875" s="126"/>
      <c r="B875" s="127"/>
      <c r="C875" s="215" t="s">
        <v>576</v>
      </c>
      <c r="D875" s="215" t="s">
        <v>135</v>
      </c>
      <c r="E875" s="216" t="s">
        <v>577</v>
      </c>
      <c r="F875" s="217" t="s">
        <v>578</v>
      </c>
      <c r="G875" s="218" t="s">
        <v>184</v>
      </c>
      <c r="H875" s="219">
        <v>11</v>
      </c>
      <c r="I875" s="274"/>
      <c r="J875" s="220">
        <f>ROUND(I875*H875,2)</f>
        <v>0</v>
      </c>
      <c r="K875" s="221"/>
      <c r="L875" s="127"/>
      <c r="M875" s="222" t="s">
        <v>1</v>
      </c>
      <c r="N875" s="223" t="s">
        <v>39</v>
      </c>
      <c r="O875" s="224">
        <v>0.124</v>
      </c>
      <c r="P875" s="224">
        <f>O875*H875</f>
        <v>1.3639999999999999</v>
      </c>
      <c r="Q875" s="224">
        <v>0</v>
      </c>
      <c r="R875" s="224">
        <f>Q875*H875</f>
        <v>0</v>
      </c>
      <c r="S875" s="224">
        <v>0</v>
      </c>
      <c r="T875" s="225">
        <f>S875*H875</f>
        <v>0</v>
      </c>
      <c r="U875" s="126"/>
      <c r="V875" s="126"/>
      <c r="W875" s="126"/>
      <c r="X875" s="126"/>
      <c r="Y875" s="126"/>
      <c r="Z875" s="126"/>
      <c r="AA875" s="126"/>
      <c r="AB875" s="126"/>
      <c r="AC875" s="126"/>
      <c r="AD875" s="126"/>
      <c r="AE875" s="126"/>
      <c r="AR875" s="226" t="s">
        <v>139</v>
      </c>
      <c r="AT875" s="226" t="s">
        <v>135</v>
      </c>
      <c r="AU875" s="226" t="s">
        <v>84</v>
      </c>
      <c r="AY875" s="117" t="s">
        <v>133</v>
      </c>
      <c r="BE875" s="227">
        <f>IF(N875="základní",J875,0)</f>
        <v>0</v>
      </c>
      <c r="BF875" s="227">
        <f>IF(N875="snížená",J875,0)</f>
        <v>0</v>
      </c>
      <c r="BG875" s="227">
        <f>IF(N875="zákl. přenesená",J875,0)</f>
        <v>0</v>
      </c>
      <c r="BH875" s="227">
        <f>IF(N875="sníž. přenesená",J875,0)</f>
        <v>0</v>
      </c>
      <c r="BI875" s="227">
        <f>IF(N875="nulová",J875,0)</f>
        <v>0</v>
      </c>
      <c r="BJ875" s="117" t="s">
        <v>82</v>
      </c>
      <c r="BK875" s="227">
        <f>ROUND(I875*H875,2)</f>
        <v>0</v>
      </c>
      <c r="BL875" s="117" t="s">
        <v>139</v>
      </c>
      <c r="BM875" s="226" t="s">
        <v>579</v>
      </c>
    </row>
    <row r="876" spans="1:65" s="129" customFormat="1" ht="16.5" customHeight="1">
      <c r="A876" s="126"/>
      <c r="B876" s="127"/>
      <c r="C876" s="215" t="s">
        <v>580</v>
      </c>
      <c r="D876" s="215" t="s">
        <v>135</v>
      </c>
      <c r="E876" s="216" t="s">
        <v>581</v>
      </c>
      <c r="F876" s="217" t="s">
        <v>582</v>
      </c>
      <c r="G876" s="218" t="s">
        <v>184</v>
      </c>
      <c r="H876" s="219">
        <v>2</v>
      </c>
      <c r="I876" s="274"/>
      <c r="J876" s="220">
        <f>ROUND(I876*H876,2)</f>
        <v>0</v>
      </c>
      <c r="K876" s="221"/>
      <c r="L876" s="127"/>
      <c r="M876" s="222" t="s">
        <v>1</v>
      </c>
      <c r="N876" s="223" t="s">
        <v>39</v>
      </c>
      <c r="O876" s="224">
        <v>0.124</v>
      </c>
      <c r="P876" s="224">
        <f>O876*H876</f>
        <v>0.248</v>
      </c>
      <c r="Q876" s="224">
        <v>0</v>
      </c>
      <c r="R876" s="224">
        <f>Q876*H876</f>
        <v>0</v>
      </c>
      <c r="S876" s="224">
        <v>0</v>
      </c>
      <c r="T876" s="225">
        <f>S876*H876</f>
        <v>0</v>
      </c>
      <c r="U876" s="126"/>
      <c r="V876" s="126"/>
      <c r="W876" s="126"/>
      <c r="X876" s="126"/>
      <c r="Y876" s="126"/>
      <c r="Z876" s="126"/>
      <c r="AA876" s="126"/>
      <c r="AB876" s="126"/>
      <c r="AC876" s="126"/>
      <c r="AD876" s="126"/>
      <c r="AE876" s="126"/>
      <c r="AR876" s="226" t="s">
        <v>139</v>
      </c>
      <c r="AT876" s="226" t="s">
        <v>135</v>
      </c>
      <c r="AU876" s="226" t="s">
        <v>84</v>
      </c>
      <c r="AY876" s="117" t="s">
        <v>133</v>
      </c>
      <c r="BE876" s="227">
        <f>IF(N876="základní",J876,0)</f>
        <v>0</v>
      </c>
      <c r="BF876" s="227">
        <f>IF(N876="snížená",J876,0)</f>
        <v>0</v>
      </c>
      <c r="BG876" s="227">
        <f>IF(N876="zákl. přenesená",J876,0)</f>
        <v>0</v>
      </c>
      <c r="BH876" s="227">
        <f>IF(N876="sníž. přenesená",J876,0)</f>
        <v>0</v>
      </c>
      <c r="BI876" s="227">
        <f>IF(N876="nulová",J876,0)</f>
        <v>0</v>
      </c>
      <c r="BJ876" s="117" t="s">
        <v>82</v>
      </c>
      <c r="BK876" s="227">
        <f>ROUND(I876*H876,2)</f>
        <v>0</v>
      </c>
      <c r="BL876" s="117" t="s">
        <v>139</v>
      </c>
      <c r="BM876" s="226" t="s">
        <v>583</v>
      </c>
    </row>
    <row r="877" spans="1:65" s="129" customFormat="1" ht="21.75" customHeight="1">
      <c r="A877" s="126"/>
      <c r="B877" s="127"/>
      <c r="C877" s="215" t="s">
        <v>584</v>
      </c>
      <c r="D877" s="215" t="s">
        <v>135</v>
      </c>
      <c r="E877" s="216" t="s">
        <v>585</v>
      </c>
      <c r="F877" s="217" t="s">
        <v>586</v>
      </c>
      <c r="G877" s="218" t="s">
        <v>138</v>
      </c>
      <c r="H877" s="219">
        <v>55.6</v>
      </c>
      <c r="I877" s="274"/>
      <c r="J877" s="220">
        <f>ROUND(I877*H877,2)</f>
        <v>0</v>
      </c>
      <c r="K877" s="221"/>
      <c r="L877" s="127"/>
      <c r="M877" s="222" t="s">
        <v>1</v>
      </c>
      <c r="N877" s="223" t="s">
        <v>39</v>
      </c>
      <c r="O877" s="224">
        <v>0.22</v>
      </c>
      <c r="P877" s="224">
        <f>O877*H877</f>
        <v>12.232000000000001</v>
      </c>
      <c r="Q877" s="224">
        <v>0</v>
      </c>
      <c r="R877" s="224">
        <f>Q877*H877</f>
        <v>0</v>
      </c>
      <c r="S877" s="224">
        <v>0</v>
      </c>
      <c r="T877" s="225">
        <f>S877*H877</f>
        <v>0</v>
      </c>
      <c r="U877" s="126"/>
      <c r="V877" s="126"/>
      <c r="W877" s="126"/>
      <c r="X877" s="126"/>
      <c r="Y877" s="126"/>
      <c r="Z877" s="126"/>
      <c r="AA877" s="126"/>
      <c r="AB877" s="126"/>
      <c r="AC877" s="126"/>
      <c r="AD877" s="126"/>
      <c r="AE877" s="126"/>
      <c r="AR877" s="226" t="s">
        <v>139</v>
      </c>
      <c r="AT877" s="226" t="s">
        <v>135</v>
      </c>
      <c r="AU877" s="226" t="s">
        <v>84</v>
      </c>
      <c r="AY877" s="117" t="s">
        <v>133</v>
      </c>
      <c r="BE877" s="227">
        <f>IF(N877="základní",J877,0)</f>
        <v>0</v>
      </c>
      <c r="BF877" s="227">
        <f>IF(N877="snížená",J877,0)</f>
        <v>0</v>
      </c>
      <c r="BG877" s="227">
        <f>IF(N877="zákl. přenesená",J877,0)</f>
        <v>0</v>
      </c>
      <c r="BH877" s="227">
        <f>IF(N877="sníž. přenesená",J877,0)</f>
        <v>0</v>
      </c>
      <c r="BI877" s="227">
        <f>IF(N877="nulová",J877,0)</f>
        <v>0</v>
      </c>
      <c r="BJ877" s="117" t="s">
        <v>82</v>
      </c>
      <c r="BK877" s="227">
        <f>ROUND(I877*H877,2)</f>
        <v>0</v>
      </c>
      <c r="BL877" s="117" t="s">
        <v>139</v>
      </c>
      <c r="BM877" s="226" t="s">
        <v>587</v>
      </c>
    </row>
    <row r="878" spans="2:51" s="228" customFormat="1" ht="22.5">
      <c r="B878" s="229"/>
      <c r="D878" s="230" t="s">
        <v>141</v>
      </c>
      <c r="E878" s="231" t="s">
        <v>1</v>
      </c>
      <c r="F878" s="232" t="s">
        <v>142</v>
      </c>
      <c r="H878" s="231" t="s">
        <v>1</v>
      </c>
      <c r="L878" s="229"/>
      <c r="M878" s="233"/>
      <c r="N878" s="234"/>
      <c r="O878" s="234"/>
      <c r="P878" s="234"/>
      <c r="Q878" s="234"/>
      <c r="R878" s="234"/>
      <c r="S878" s="234"/>
      <c r="T878" s="235"/>
      <c r="AT878" s="231" t="s">
        <v>141</v>
      </c>
      <c r="AU878" s="231" t="s">
        <v>84</v>
      </c>
      <c r="AV878" s="228" t="s">
        <v>82</v>
      </c>
      <c r="AW878" s="228" t="s">
        <v>29</v>
      </c>
      <c r="AX878" s="228" t="s">
        <v>74</v>
      </c>
      <c r="AY878" s="231" t="s">
        <v>133</v>
      </c>
    </row>
    <row r="879" spans="2:51" s="228" customFormat="1" ht="11.25">
      <c r="B879" s="229"/>
      <c r="D879" s="230" t="s">
        <v>141</v>
      </c>
      <c r="E879" s="231" t="s">
        <v>1</v>
      </c>
      <c r="F879" s="232" t="s">
        <v>143</v>
      </c>
      <c r="H879" s="231" t="s">
        <v>1</v>
      </c>
      <c r="L879" s="229"/>
      <c r="M879" s="233"/>
      <c r="N879" s="234"/>
      <c r="O879" s="234"/>
      <c r="P879" s="234"/>
      <c r="Q879" s="234"/>
      <c r="R879" s="234"/>
      <c r="S879" s="234"/>
      <c r="T879" s="235"/>
      <c r="AT879" s="231" t="s">
        <v>141</v>
      </c>
      <c r="AU879" s="231" t="s">
        <v>84</v>
      </c>
      <c r="AV879" s="228" t="s">
        <v>82</v>
      </c>
      <c r="AW879" s="228" t="s">
        <v>29</v>
      </c>
      <c r="AX879" s="228" t="s">
        <v>74</v>
      </c>
      <c r="AY879" s="231" t="s">
        <v>133</v>
      </c>
    </row>
    <row r="880" spans="2:51" s="228" customFormat="1" ht="11.25">
      <c r="B880" s="229"/>
      <c r="D880" s="230" t="s">
        <v>141</v>
      </c>
      <c r="E880" s="231" t="s">
        <v>1</v>
      </c>
      <c r="F880" s="232" t="s">
        <v>144</v>
      </c>
      <c r="H880" s="231" t="s">
        <v>1</v>
      </c>
      <c r="L880" s="229"/>
      <c r="M880" s="233"/>
      <c r="N880" s="234"/>
      <c r="O880" s="234"/>
      <c r="P880" s="234"/>
      <c r="Q880" s="234"/>
      <c r="R880" s="234"/>
      <c r="S880" s="234"/>
      <c r="T880" s="235"/>
      <c r="AT880" s="231" t="s">
        <v>141</v>
      </c>
      <c r="AU880" s="231" t="s">
        <v>84</v>
      </c>
      <c r="AV880" s="228" t="s">
        <v>82</v>
      </c>
      <c r="AW880" s="228" t="s">
        <v>29</v>
      </c>
      <c r="AX880" s="228" t="s">
        <v>74</v>
      </c>
      <c r="AY880" s="231" t="s">
        <v>133</v>
      </c>
    </row>
    <row r="881" spans="2:51" s="228" customFormat="1" ht="11.25">
      <c r="B881" s="229"/>
      <c r="D881" s="230" t="s">
        <v>141</v>
      </c>
      <c r="E881" s="231" t="s">
        <v>1</v>
      </c>
      <c r="F881" s="232" t="s">
        <v>588</v>
      </c>
      <c r="H881" s="231" t="s">
        <v>1</v>
      </c>
      <c r="L881" s="229"/>
      <c r="M881" s="233"/>
      <c r="N881" s="234"/>
      <c r="O881" s="234"/>
      <c r="P881" s="234"/>
      <c r="Q881" s="234"/>
      <c r="R881" s="234"/>
      <c r="S881" s="234"/>
      <c r="T881" s="235"/>
      <c r="AT881" s="231" t="s">
        <v>141</v>
      </c>
      <c r="AU881" s="231" t="s">
        <v>84</v>
      </c>
      <c r="AV881" s="228" t="s">
        <v>82</v>
      </c>
      <c r="AW881" s="228" t="s">
        <v>29</v>
      </c>
      <c r="AX881" s="228" t="s">
        <v>74</v>
      </c>
      <c r="AY881" s="231" t="s">
        <v>133</v>
      </c>
    </row>
    <row r="882" spans="2:51" s="228" customFormat="1" ht="11.25">
      <c r="B882" s="229"/>
      <c r="D882" s="230" t="s">
        <v>141</v>
      </c>
      <c r="E882" s="231" t="s">
        <v>1</v>
      </c>
      <c r="F882" s="232" t="s">
        <v>146</v>
      </c>
      <c r="H882" s="231" t="s">
        <v>1</v>
      </c>
      <c r="L882" s="229"/>
      <c r="M882" s="233"/>
      <c r="N882" s="234"/>
      <c r="O882" s="234"/>
      <c r="P882" s="234"/>
      <c r="Q882" s="234"/>
      <c r="R882" s="234"/>
      <c r="S882" s="234"/>
      <c r="T882" s="235"/>
      <c r="AT882" s="231" t="s">
        <v>141</v>
      </c>
      <c r="AU882" s="231" t="s">
        <v>84</v>
      </c>
      <c r="AV882" s="228" t="s">
        <v>82</v>
      </c>
      <c r="AW882" s="228" t="s">
        <v>29</v>
      </c>
      <c r="AX882" s="228" t="s">
        <v>74</v>
      </c>
      <c r="AY882" s="231" t="s">
        <v>133</v>
      </c>
    </row>
    <row r="883" spans="2:51" s="236" customFormat="1" ht="11.25">
      <c r="B883" s="237"/>
      <c r="D883" s="230" t="s">
        <v>141</v>
      </c>
      <c r="E883" s="238" t="s">
        <v>1</v>
      </c>
      <c r="F883" s="239" t="s">
        <v>147</v>
      </c>
      <c r="H883" s="240">
        <v>10.45</v>
      </c>
      <c r="L883" s="237"/>
      <c r="M883" s="241"/>
      <c r="N883" s="242"/>
      <c r="O883" s="242"/>
      <c r="P883" s="242"/>
      <c r="Q883" s="242"/>
      <c r="R883" s="242"/>
      <c r="S883" s="242"/>
      <c r="T883" s="243"/>
      <c r="AT883" s="238" t="s">
        <v>141</v>
      </c>
      <c r="AU883" s="238" t="s">
        <v>84</v>
      </c>
      <c r="AV883" s="236" t="s">
        <v>84</v>
      </c>
      <c r="AW883" s="236" t="s">
        <v>29</v>
      </c>
      <c r="AX883" s="236" t="s">
        <v>74</v>
      </c>
      <c r="AY883" s="238" t="s">
        <v>133</v>
      </c>
    </row>
    <row r="884" spans="2:51" s="244" customFormat="1" ht="11.25">
      <c r="B884" s="245"/>
      <c r="D884" s="230" t="s">
        <v>141</v>
      </c>
      <c r="E884" s="246" t="s">
        <v>1</v>
      </c>
      <c r="F884" s="247" t="s">
        <v>148</v>
      </c>
      <c r="H884" s="248">
        <v>10.45</v>
      </c>
      <c r="L884" s="245"/>
      <c r="M884" s="249"/>
      <c r="N884" s="250"/>
      <c r="O884" s="250"/>
      <c r="P884" s="250"/>
      <c r="Q884" s="250"/>
      <c r="R884" s="250"/>
      <c r="S884" s="250"/>
      <c r="T884" s="251"/>
      <c r="AT884" s="246" t="s">
        <v>141</v>
      </c>
      <c r="AU884" s="246" t="s">
        <v>84</v>
      </c>
      <c r="AV884" s="244" t="s">
        <v>149</v>
      </c>
      <c r="AW884" s="244" t="s">
        <v>29</v>
      </c>
      <c r="AX884" s="244" t="s">
        <v>74</v>
      </c>
      <c r="AY884" s="246" t="s">
        <v>133</v>
      </c>
    </row>
    <row r="885" spans="2:51" s="228" customFormat="1" ht="11.25">
      <c r="B885" s="229"/>
      <c r="D885" s="230" t="s">
        <v>141</v>
      </c>
      <c r="E885" s="231" t="s">
        <v>1</v>
      </c>
      <c r="F885" s="232" t="s">
        <v>150</v>
      </c>
      <c r="H885" s="231" t="s">
        <v>1</v>
      </c>
      <c r="L885" s="229"/>
      <c r="M885" s="233"/>
      <c r="N885" s="234"/>
      <c r="O885" s="234"/>
      <c r="P885" s="234"/>
      <c r="Q885" s="234"/>
      <c r="R885" s="234"/>
      <c r="S885" s="234"/>
      <c r="T885" s="235"/>
      <c r="AT885" s="231" t="s">
        <v>141</v>
      </c>
      <c r="AU885" s="231" t="s">
        <v>84</v>
      </c>
      <c r="AV885" s="228" t="s">
        <v>82</v>
      </c>
      <c r="AW885" s="228" t="s">
        <v>29</v>
      </c>
      <c r="AX885" s="228" t="s">
        <v>74</v>
      </c>
      <c r="AY885" s="231" t="s">
        <v>133</v>
      </c>
    </row>
    <row r="886" spans="2:51" s="228" customFormat="1" ht="11.25">
      <c r="B886" s="229"/>
      <c r="D886" s="230" t="s">
        <v>141</v>
      </c>
      <c r="E886" s="231" t="s">
        <v>1</v>
      </c>
      <c r="F886" s="232" t="s">
        <v>151</v>
      </c>
      <c r="H886" s="231" t="s">
        <v>1</v>
      </c>
      <c r="L886" s="229"/>
      <c r="M886" s="233"/>
      <c r="N886" s="234"/>
      <c r="O886" s="234"/>
      <c r="P886" s="234"/>
      <c r="Q886" s="234"/>
      <c r="R886" s="234"/>
      <c r="S886" s="234"/>
      <c r="T886" s="235"/>
      <c r="AT886" s="231" t="s">
        <v>141</v>
      </c>
      <c r="AU886" s="231" t="s">
        <v>84</v>
      </c>
      <c r="AV886" s="228" t="s">
        <v>82</v>
      </c>
      <c r="AW886" s="228" t="s">
        <v>29</v>
      </c>
      <c r="AX886" s="228" t="s">
        <v>74</v>
      </c>
      <c r="AY886" s="231" t="s">
        <v>133</v>
      </c>
    </row>
    <row r="887" spans="2:51" s="228" customFormat="1" ht="11.25">
      <c r="B887" s="229"/>
      <c r="D887" s="230" t="s">
        <v>141</v>
      </c>
      <c r="E887" s="231" t="s">
        <v>1</v>
      </c>
      <c r="F887" s="232" t="s">
        <v>588</v>
      </c>
      <c r="H887" s="231" t="s">
        <v>1</v>
      </c>
      <c r="L887" s="229"/>
      <c r="M887" s="233"/>
      <c r="N887" s="234"/>
      <c r="O887" s="234"/>
      <c r="P887" s="234"/>
      <c r="Q887" s="234"/>
      <c r="R887" s="234"/>
      <c r="S887" s="234"/>
      <c r="T887" s="235"/>
      <c r="AT887" s="231" t="s">
        <v>141</v>
      </c>
      <c r="AU887" s="231" t="s">
        <v>84</v>
      </c>
      <c r="AV887" s="228" t="s">
        <v>82</v>
      </c>
      <c r="AW887" s="228" t="s">
        <v>29</v>
      </c>
      <c r="AX887" s="228" t="s">
        <v>74</v>
      </c>
      <c r="AY887" s="231" t="s">
        <v>133</v>
      </c>
    </row>
    <row r="888" spans="2:51" s="228" customFormat="1" ht="11.25">
      <c r="B888" s="229"/>
      <c r="D888" s="230" t="s">
        <v>141</v>
      </c>
      <c r="E888" s="231" t="s">
        <v>1</v>
      </c>
      <c r="F888" s="232" t="s">
        <v>152</v>
      </c>
      <c r="H888" s="231" t="s">
        <v>1</v>
      </c>
      <c r="L888" s="229"/>
      <c r="M888" s="233"/>
      <c r="N888" s="234"/>
      <c r="O888" s="234"/>
      <c r="P888" s="234"/>
      <c r="Q888" s="234"/>
      <c r="R888" s="234"/>
      <c r="S888" s="234"/>
      <c r="T888" s="235"/>
      <c r="AT888" s="231" t="s">
        <v>141</v>
      </c>
      <c r="AU888" s="231" t="s">
        <v>84</v>
      </c>
      <c r="AV888" s="228" t="s">
        <v>82</v>
      </c>
      <c r="AW888" s="228" t="s">
        <v>29</v>
      </c>
      <c r="AX888" s="228" t="s">
        <v>74</v>
      </c>
      <c r="AY888" s="231" t="s">
        <v>133</v>
      </c>
    </row>
    <row r="889" spans="2:51" s="236" customFormat="1" ht="11.25">
      <c r="B889" s="237"/>
      <c r="D889" s="230" t="s">
        <v>141</v>
      </c>
      <c r="E889" s="238" t="s">
        <v>1</v>
      </c>
      <c r="F889" s="239" t="s">
        <v>153</v>
      </c>
      <c r="H889" s="240">
        <v>41.4</v>
      </c>
      <c r="L889" s="237"/>
      <c r="M889" s="241"/>
      <c r="N889" s="242"/>
      <c r="O889" s="242"/>
      <c r="P889" s="242"/>
      <c r="Q889" s="242"/>
      <c r="R889" s="242"/>
      <c r="S889" s="242"/>
      <c r="T889" s="243"/>
      <c r="AT889" s="238" t="s">
        <v>141</v>
      </c>
      <c r="AU889" s="238" t="s">
        <v>84</v>
      </c>
      <c r="AV889" s="236" t="s">
        <v>84</v>
      </c>
      <c r="AW889" s="236" t="s">
        <v>29</v>
      </c>
      <c r="AX889" s="236" t="s">
        <v>74</v>
      </c>
      <c r="AY889" s="238" t="s">
        <v>133</v>
      </c>
    </row>
    <row r="890" spans="2:51" s="228" customFormat="1" ht="11.25">
      <c r="B890" s="229"/>
      <c r="D890" s="230" t="s">
        <v>141</v>
      </c>
      <c r="E890" s="231" t="s">
        <v>1</v>
      </c>
      <c r="F890" s="232" t="s">
        <v>154</v>
      </c>
      <c r="H890" s="231" t="s">
        <v>1</v>
      </c>
      <c r="L890" s="229"/>
      <c r="M890" s="233"/>
      <c r="N890" s="234"/>
      <c r="O890" s="234"/>
      <c r="P890" s="234"/>
      <c r="Q890" s="234"/>
      <c r="R890" s="234"/>
      <c r="S890" s="234"/>
      <c r="T890" s="235"/>
      <c r="AT890" s="231" t="s">
        <v>141</v>
      </c>
      <c r="AU890" s="231" t="s">
        <v>84</v>
      </c>
      <c r="AV890" s="228" t="s">
        <v>82</v>
      </c>
      <c r="AW890" s="228" t="s">
        <v>29</v>
      </c>
      <c r="AX890" s="228" t="s">
        <v>74</v>
      </c>
      <c r="AY890" s="231" t="s">
        <v>133</v>
      </c>
    </row>
    <row r="891" spans="2:51" s="236" customFormat="1" ht="11.25">
      <c r="B891" s="237"/>
      <c r="D891" s="230" t="s">
        <v>141</v>
      </c>
      <c r="E891" s="238" t="s">
        <v>1</v>
      </c>
      <c r="F891" s="239" t="s">
        <v>155</v>
      </c>
      <c r="H891" s="240">
        <v>3.75</v>
      </c>
      <c r="L891" s="237"/>
      <c r="M891" s="241"/>
      <c r="N891" s="242"/>
      <c r="O891" s="242"/>
      <c r="P891" s="242"/>
      <c r="Q891" s="242"/>
      <c r="R891" s="242"/>
      <c r="S891" s="242"/>
      <c r="T891" s="243"/>
      <c r="AT891" s="238" t="s">
        <v>141</v>
      </c>
      <c r="AU891" s="238" t="s">
        <v>84</v>
      </c>
      <c r="AV891" s="236" t="s">
        <v>84</v>
      </c>
      <c r="AW891" s="236" t="s">
        <v>29</v>
      </c>
      <c r="AX891" s="236" t="s">
        <v>74</v>
      </c>
      <c r="AY891" s="238" t="s">
        <v>133</v>
      </c>
    </row>
    <row r="892" spans="2:51" s="244" customFormat="1" ht="11.25">
      <c r="B892" s="245"/>
      <c r="D892" s="230" t="s">
        <v>141</v>
      </c>
      <c r="E892" s="246" t="s">
        <v>1</v>
      </c>
      <c r="F892" s="247" t="s">
        <v>148</v>
      </c>
      <c r="H892" s="248">
        <v>45.15</v>
      </c>
      <c r="L892" s="245"/>
      <c r="M892" s="249"/>
      <c r="N892" s="250"/>
      <c r="O892" s="250"/>
      <c r="P892" s="250"/>
      <c r="Q892" s="250"/>
      <c r="R892" s="250"/>
      <c r="S892" s="250"/>
      <c r="T892" s="251"/>
      <c r="AT892" s="246" t="s">
        <v>141</v>
      </c>
      <c r="AU892" s="246" t="s">
        <v>84</v>
      </c>
      <c r="AV892" s="244" t="s">
        <v>149</v>
      </c>
      <c r="AW892" s="244" t="s">
        <v>29</v>
      </c>
      <c r="AX892" s="244" t="s">
        <v>74</v>
      </c>
      <c r="AY892" s="246" t="s">
        <v>133</v>
      </c>
    </row>
    <row r="893" spans="2:51" s="252" customFormat="1" ht="11.25">
      <c r="B893" s="253"/>
      <c r="D893" s="230" t="s">
        <v>141</v>
      </c>
      <c r="E893" s="254" t="s">
        <v>1</v>
      </c>
      <c r="F893" s="255" t="s">
        <v>156</v>
      </c>
      <c r="H893" s="256">
        <v>55.599999999999994</v>
      </c>
      <c r="L893" s="253"/>
      <c r="M893" s="257"/>
      <c r="N893" s="258"/>
      <c r="O893" s="258"/>
      <c r="P893" s="258"/>
      <c r="Q893" s="258"/>
      <c r="R893" s="258"/>
      <c r="S893" s="258"/>
      <c r="T893" s="259"/>
      <c r="AT893" s="254" t="s">
        <v>141</v>
      </c>
      <c r="AU893" s="254" t="s">
        <v>84</v>
      </c>
      <c r="AV893" s="252" t="s">
        <v>139</v>
      </c>
      <c r="AW893" s="252" t="s">
        <v>29</v>
      </c>
      <c r="AX893" s="252" t="s">
        <v>82</v>
      </c>
      <c r="AY893" s="254" t="s">
        <v>133</v>
      </c>
    </row>
    <row r="894" spans="2:63" s="202" customFormat="1" ht="22.9" customHeight="1">
      <c r="B894" s="203"/>
      <c r="D894" s="204" t="s">
        <v>73</v>
      </c>
      <c r="E894" s="213" t="s">
        <v>589</v>
      </c>
      <c r="F894" s="213" t="s">
        <v>590</v>
      </c>
      <c r="J894" s="214">
        <f>BK894</f>
        <v>0</v>
      </c>
      <c r="L894" s="203"/>
      <c r="M894" s="207"/>
      <c r="N894" s="208"/>
      <c r="O894" s="208"/>
      <c r="P894" s="209">
        <f>SUM(P895:P1021)</f>
        <v>16.373312</v>
      </c>
      <c r="Q894" s="208"/>
      <c r="R894" s="209">
        <f>SUM(R895:R1021)</f>
        <v>0</v>
      </c>
      <c r="S894" s="208"/>
      <c r="T894" s="210">
        <f>SUM(T895:T1021)</f>
        <v>0</v>
      </c>
      <c r="AR894" s="204" t="s">
        <v>82</v>
      </c>
      <c r="AT894" s="211" t="s">
        <v>73</v>
      </c>
      <c r="AU894" s="211" t="s">
        <v>82</v>
      </c>
      <c r="AY894" s="204" t="s">
        <v>133</v>
      </c>
      <c r="BK894" s="212">
        <f>SUM(BK895:BK1021)</f>
        <v>0</v>
      </c>
    </row>
    <row r="895" spans="1:65" s="129" customFormat="1" ht="21.75" customHeight="1">
      <c r="A895" s="126"/>
      <c r="B895" s="127"/>
      <c r="C895" s="215" t="s">
        <v>591</v>
      </c>
      <c r="D895" s="215" t="s">
        <v>135</v>
      </c>
      <c r="E895" s="216" t="s">
        <v>592</v>
      </c>
      <c r="F895" s="217" t="s">
        <v>593</v>
      </c>
      <c r="G895" s="218" t="s">
        <v>277</v>
      </c>
      <c r="H895" s="219">
        <v>14.456</v>
      </c>
      <c r="I895" s="274"/>
      <c r="J895" s="220">
        <f>ROUND(I895*H895,2)</f>
        <v>0</v>
      </c>
      <c r="K895" s="221"/>
      <c r="L895" s="127"/>
      <c r="M895" s="222" t="s">
        <v>1</v>
      </c>
      <c r="N895" s="223" t="s">
        <v>39</v>
      </c>
      <c r="O895" s="224">
        <v>0.125</v>
      </c>
      <c r="P895" s="224">
        <f>O895*H895</f>
        <v>1.807</v>
      </c>
      <c r="Q895" s="224">
        <v>0</v>
      </c>
      <c r="R895" s="224">
        <f>Q895*H895</f>
        <v>0</v>
      </c>
      <c r="S895" s="224">
        <v>0</v>
      </c>
      <c r="T895" s="225">
        <f>S895*H895</f>
        <v>0</v>
      </c>
      <c r="U895" s="126"/>
      <c r="V895" s="126"/>
      <c r="W895" s="126"/>
      <c r="X895" s="126"/>
      <c r="Y895" s="126"/>
      <c r="Z895" s="126"/>
      <c r="AA895" s="126"/>
      <c r="AB895" s="126"/>
      <c r="AC895" s="126"/>
      <c r="AD895" s="126"/>
      <c r="AE895" s="126"/>
      <c r="AR895" s="226" t="s">
        <v>139</v>
      </c>
      <c r="AT895" s="226" t="s">
        <v>135</v>
      </c>
      <c r="AU895" s="226" t="s">
        <v>84</v>
      </c>
      <c r="AY895" s="117" t="s">
        <v>133</v>
      </c>
      <c r="BE895" s="227">
        <f>IF(N895="základní",J895,0)</f>
        <v>0</v>
      </c>
      <c r="BF895" s="227">
        <f>IF(N895="snížená",J895,0)</f>
        <v>0</v>
      </c>
      <c r="BG895" s="227">
        <f>IF(N895="zákl. přenesená",J895,0)</f>
        <v>0</v>
      </c>
      <c r="BH895" s="227">
        <f>IF(N895="sníž. přenesená",J895,0)</f>
        <v>0</v>
      </c>
      <c r="BI895" s="227">
        <f>IF(N895="nulová",J895,0)</f>
        <v>0</v>
      </c>
      <c r="BJ895" s="117" t="s">
        <v>82</v>
      </c>
      <c r="BK895" s="227">
        <f>ROUND(I895*H895,2)</f>
        <v>0</v>
      </c>
      <c r="BL895" s="117" t="s">
        <v>139</v>
      </c>
      <c r="BM895" s="226" t="s">
        <v>594</v>
      </c>
    </row>
    <row r="896" spans="2:51" s="228" customFormat="1" ht="22.5">
      <c r="B896" s="229"/>
      <c r="D896" s="230" t="s">
        <v>141</v>
      </c>
      <c r="E896" s="231" t="s">
        <v>1</v>
      </c>
      <c r="F896" s="232" t="s">
        <v>142</v>
      </c>
      <c r="H896" s="231" t="s">
        <v>1</v>
      </c>
      <c r="L896" s="229"/>
      <c r="M896" s="233"/>
      <c r="N896" s="234"/>
      <c r="O896" s="234"/>
      <c r="P896" s="234"/>
      <c r="Q896" s="234"/>
      <c r="R896" s="234"/>
      <c r="S896" s="234"/>
      <c r="T896" s="235"/>
      <c r="AT896" s="231" t="s">
        <v>141</v>
      </c>
      <c r="AU896" s="231" t="s">
        <v>84</v>
      </c>
      <c r="AV896" s="228" t="s">
        <v>82</v>
      </c>
      <c r="AW896" s="228" t="s">
        <v>29</v>
      </c>
      <c r="AX896" s="228" t="s">
        <v>74</v>
      </c>
      <c r="AY896" s="231" t="s">
        <v>133</v>
      </c>
    </row>
    <row r="897" spans="2:51" s="228" customFormat="1" ht="11.25">
      <c r="B897" s="229"/>
      <c r="D897" s="230" t="s">
        <v>141</v>
      </c>
      <c r="E897" s="231" t="s">
        <v>1</v>
      </c>
      <c r="F897" s="232" t="s">
        <v>595</v>
      </c>
      <c r="H897" s="231" t="s">
        <v>1</v>
      </c>
      <c r="L897" s="229"/>
      <c r="M897" s="233"/>
      <c r="N897" s="234"/>
      <c r="O897" s="234"/>
      <c r="P897" s="234"/>
      <c r="Q897" s="234"/>
      <c r="R897" s="234"/>
      <c r="S897" s="234"/>
      <c r="T897" s="235"/>
      <c r="AT897" s="231" t="s">
        <v>141</v>
      </c>
      <c r="AU897" s="231" t="s">
        <v>84</v>
      </c>
      <c r="AV897" s="228" t="s">
        <v>82</v>
      </c>
      <c r="AW897" s="228" t="s">
        <v>29</v>
      </c>
      <c r="AX897" s="228" t="s">
        <v>74</v>
      </c>
      <c r="AY897" s="231" t="s">
        <v>133</v>
      </c>
    </row>
    <row r="898" spans="2:51" s="228" customFormat="1" ht="11.25">
      <c r="B898" s="229"/>
      <c r="D898" s="230" t="s">
        <v>141</v>
      </c>
      <c r="E898" s="231" t="s">
        <v>1</v>
      </c>
      <c r="F898" s="232" t="s">
        <v>143</v>
      </c>
      <c r="H898" s="231" t="s">
        <v>1</v>
      </c>
      <c r="L898" s="229"/>
      <c r="M898" s="233"/>
      <c r="N898" s="234"/>
      <c r="O898" s="234"/>
      <c r="P898" s="234"/>
      <c r="Q898" s="234"/>
      <c r="R898" s="234"/>
      <c r="S898" s="234"/>
      <c r="T898" s="235"/>
      <c r="AT898" s="231" t="s">
        <v>141</v>
      </c>
      <c r="AU898" s="231" t="s">
        <v>84</v>
      </c>
      <c r="AV898" s="228" t="s">
        <v>82</v>
      </c>
      <c r="AW898" s="228" t="s">
        <v>29</v>
      </c>
      <c r="AX898" s="228" t="s">
        <v>74</v>
      </c>
      <c r="AY898" s="231" t="s">
        <v>133</v>
      </c>
    </row>
    <row r="899" spans="2:51" s="228" customFormat="1" ht="11.25">
      <c r="B899" s="229"/>
      <c r="D899" s="230" t="s">
        <v>141</v>
      </c>
      <c r="E899" s="231" t="s">
        <v>1</v>
      </c>
      <c r="F899" s="232" t="s">
        <v>144</v>
      </c>
      <c r="H899" s="231" t="s">
        <v>1</v>
      </c>
      <c r="L899" s="229"/>
      <c r="M899" s="233"/>
      <c r="N899" s="234"/>
      <c r="O899" s="234"/>
      <c r="P899" s="234"/>
      <c r="Q899" s="234"/>
      <c r="R899" s="234"/>
      <c r="S899" s="234"/>
      <c r="T899" s="235"/>
      <c r="AT899" s="231" t="s">
        <v>141</v>
      </c>
      <c r="AU899" s="231" t="s">
        <v>84</v>
      </c>
      <c r="AV899" s="228" t="s">
        <v>82</v>
      </c>
      <c r="AW899" s="228" t="s">
        <v>29</v>
      </c>
      <c r="AX899" s="228" t="s">
        <v>74</v>
      </c>
      <c r="AY899" s="231" t="s">
        <v>133</v>
      </c>
    </row>
    <row r="900" spans="2:51" s="228" customFormat="1" ht="11.25">
      <c r="B900" s="229"/>
      <c r="D900" s="230" t="s">
        <v>141</v>
      </c>
      <c r="E900" s="231" t="s">
        <v>1</v>
      </c>
      <c r="F900" s="232" t="s">
        <v>588</v>
      </c>
      <c r="H900" s="231" t="s">
        <v>1</v>
      </c>
      <c r="L900" s="229"/>
      <c r="M900" s="233"/>
      <c r="N900" s="234"/>
      <c r="O900" s="234"/>
      <c r="P900" s="234"/>
      <c r="Q900" s="234"/>
      <c r="R900" s="234"/>
      <c r="S900" s="234"/>
      <c r="T900" s="235"/>
      <c r="AT900" s="231" t="s">
        <v>141</v>
      </c>
      <c r="AU900" s="231" t="s">
        <v>84</v>
      </c>
      <c r="AV900" s="228" t="s">
        <v>82</v>
      </c>
      <c r="AW900" s="228" t="s">
        <v>29</v>
      </c>
      <c r="AX900" s="228" t="s">
        <v>74</v>
      </c>
      <c r="AY900" s="231" t="s">
        <v>133</v>
      </c>
    </row>
    <row r="901" spans="2:51" s="228" customFormat="1" ht="11.25">
      <c r="B901" s="229"/>
      <c r="D901" s="230" t="s">
        <v>141</v>
      </c>
      <c r="E901" s="231" t="s">
        <v>1</v>
      </c>
      <c r="F901" s="232" t="s">
        <v>146</v>
      </c>
      <c r="H901" s="231" t="s">
        <v>1</v>
      </c>
      <c r="L901" s="229"/>
      <c r="M901" s="233"/>
      <c r="N901" s="234"/>
      <c r="O901" s="234"/>
      <c r="P901" s="234"/>
      <c r="Q901" s="234"/>
      <c r="R901" s="234"/>
      <c r="S901" s="234"/>
      <c r="T901" s="235"/>
      <c r="AT901" s="231" t="s">
        <v>141</v>
      </c>
      <c r="AU901" s="231" t="s">
        <v>84</v>
      </c>
      <c r="AV901" s="228" t="s">
        <v>82</v>
      </c>
      <c r="AW901" s="228" t="s">
        <v>29</v>
      </c>
      <c r="AX901" s="228" t="s">
        <v>74</v>
      </c>
      <c r="AY901" s="231" t="s">
        <v>133</v>
      </c>
    </row>
    <row r="902" spans="2:51" s="228" customFormat="1" ht="11.25">
      <c r="B902" s="229"/>
      <c r="D902" s="230" t="s">
        <v>141</v>
      </c>
      <c r="E902" s="231" t="s">
        <v>1</v>
      </c>
      <c r="F902" s="232" t="s">
        <v>150</v>
      </c>
      <c r="H902" s="231" t="s">
        <v>1</v>
      </c>
      <c r="L902" s="229"/>
      <c r="M902" s="233"/>
      <c r="N902" s="234"/>
      <c r="O902" s="234"/>
      <c r="P902" s="234"/>
      <c r="Q902" s="234"/>
      <c r="R902" s="234"/>
      <c r="S902" s="234"/>
      <c r="T902" s="235"/>
      <c r="AT902" s="231" t="s">
        <v>141</v>
      </c>
      <c r="AU902" s="231" t="s">
        <v>84</v>
      </c>
      <c r="AV902" s="228" t="s">
        <v>82</v>
      </c>
      <c r="AW902" s="228" t="s">
        <v>29</v>
      </c>
      <c r="AX902" s="228" t="s">
        <v>74</v>
      </c>
      <c r="AY902" s="231" t="s">
        <v>133</v>
      </c>
    </row>
    <row r="903" spans="2:51" s="228" customFormat="1" ht="11.25">
      <c r="B903" s="229"/>
      <c r="D903" s="230" t="s">
        <v>141</v>
      </c>
      <c r="E903" s="231" t="s">
        <v>1</v>
      </c>
      <c r="F903" s="232" t="s">
        <v>151</v>
      </c>
      <c r="H903" s="231" t="s">
        <v>1</v>
      </c>
      <c r="L903" s="229"/>
      <c r="M903" s="233"/>
      <c r="N903" s="234"/>
      <c r="O903" s="234"/>
      <c r="P903" s="234"/>
      <c r="Q903" s="234"/>
      <c r="R903" s="234"/>
      <c r="S903" s="234"/>
      <c r="T903" s="235"/>
      <c r="AT903" s="231" t="s">
        <v>141</v>
      </c>
      <c r="AU903" s="231" t="s">
        <v>84</v>
      </c>
      <c r="AV903" s="228" t="s">
        <v>82</v>
      </c>
      <c r="AW903" s="228" t="s">
        <v>29</v>
      </c>
      <c r="AX903" s="228" t="s">
        <v>74</v>
      </c>
      <c r="AY903" s="231" t="s">
        <v>133</v>
      </c>
    </row>
    <row r="904" spans="2:51" s="228" customFormat="1" ht="11.25">
      <c r="B904" s="229"/>
      <c r="D904" s="230" t="s">
        <v>141</v>
      </c>
      <c r="E904" s="231" t="s">
        <v>1</v>
      </c>
      <c r="F904" s="232" t="s">
        <v>588</v>
      </c>
      <c r="H904" s="231" t="s">
        <v>1</v>
      </c>
      <c r="L904" s="229"/>
      <c r="M904" s="233"/>
      <c r="N904" s="234"/>
      <c r="O904" s="234"/>
      <c r="P904" s="234"/>
      <c r="Q904" s="234"/>
      <c r="R904" s="234"/>
      <c r="S904" s="234"/>
      <c r="T904" s="235"/>
      <c r="AT904" s="231" t="s">
        <v>141</v>
      </c>
      <c r="AU904" s="231" t="s">
        <v>84</v>
      </c>
      <c r="AV904" s="228" t="s">
        <v>82</v>
      </c>
      <c r="AW904" s="228" t="s">
        <v>29</v>
      </c>
      <c r="AX904" s="228" t="s">
        <v>74</v>
      </c>
      <c r="AY904" s="231" t="s">
        <v>133</v>
      </c>
    </row>
    <row r="905" spans="2:51" s="228" customFormat="1" ht="11.25">
      <c r="B905" s="229"/>
      <c r="D905" s="230" t="s">
        <v>141</v>
      </c>
      <c r="E905" s="231" t="s">
        <v>1</v>
      </c>
      <c r="F905" s="232" t="s">
        <v>152</v>
      </c>
      <c r="H905" s="231" t="s">
        <v>1</v>
      </c>
      <c r="L905" s="229"/>
      <c r="M905" s="233"/>
      <c r="N905" s="234"/>
      <c r="O905" s="234"/>
      <c r="P905" s="234"/>
      <c r="Q905" s="234"/>
      <c r="R905" s="234"/>
      <c r="S905" s="234"/>
      <c r="T905" s="235"/>
      <c r="AT905" s="231" t="s">
        <v>141</v>
      </c>
      <c r="AU905" s="231" t="s">
        <v>84</v>
      </c>
      <c r="AV905" s="228" t="s">
        <v>82</v>
      </c>
      <c r="AW905" s="228" t="s">
        <v>29</v>
      </c>
      <c r="AX905" s="228" t="s">
        <v>74</v>
      </c>
      <c r="AY905" s="231" t="s">
        <v>133</v>
      </c>
    </row>
    <row r="906" spans="2:51" s="228" customFormat="1" ht="11.25">
      <c r="B906" s="229"/>
      <c r="D906" s="230" t="s">
        <v>141</v>
      </c>
      <c r="E906" s="231" t="s">
        <v>1</v>
      </c>
      <c r="F906" s="232" t="s">
        <v>154</v>
      </c>
      <c r="H906" s="231" t="s">
        <v>1</v>
      </c>
      <c r="L906" s="229"/>
      <c r="M906" s="233"/>
      <c r="N906" s="234"/>
      <c r="O906" s="234"/>
      <c r="P906" s="234"/>
      <c r="Q906" s="234"/>
      <c r="R906" s="234"/>
      <c r="S906" s="234"/>
      <c r="T906" s="235"/>
      <c r="AT906" s="231" t="s">
        <v>141</v>
      </c>
      <c r="AU906" s="231" t="s">
        <v>84</v>
      </c>
      <c r="AV906" s="228" t="s">
        <v>82</v>
      </c>
      <c r="AW906" s="228" t="s">
        <v>29</v>
      </c>
      <c r="AX906" s="228" t="s">
        <v>74</v>
      </c>
      <c r="AY906" s="231" t="s">
        <v>133</v>
      </c>
    </row>
    <row r="907" spans="2:51" s="228" customFormat="1" ht="11.25">
      <c r="B907" s="229"/>
      <c r="D907" s="230" t="s">
        <v>141</v>
      </c>
      <c r="E907" s="231" t="s">
        <v>1</v>
      </c>
      <c r="F907" s="232" t="s">
        <v>596</v>
      </c>
      <c r="H907" s="231" t="s">
        <v>1</v>
      </c>
      <c r="L907" s="229"/>
      <c r="M907" s="233"/>
      <c r="N907" s="234"/>
      <c r="O907" s="234"/>
      <c r="P907" s="234"/>
      <c r="Q907" s="234"/>
      <c r="R907" s="234"/>
      <c r="S907" s="234"/>
      <c r="T907" s="235"/>
      <c r="AT907" s="231" t="s">
        <v>141</v>
      </c>
      <c r="AU907" s="231" t="s">
        <v>84</v>
      </c>
      <c r="AV907" s="228" t="s">
        <v>82</v>
      </c>
      <c r="AW907" s="228" t="s">
        <v>29</v>
      </c>
      <c r="AX907" s="228" t="s">
        <v>74</v>
      </c>
      <c r="AY907" s="231" t="s">
        <v>133</v>
      </c>
    </row>
    <row r="908" spans="2:51" s="236" customFormat="1" ht="11.25">
      <c r="B908" s="237"/>
      <c r="D908" s="230" t="s">
        <v>141</v>
      </c>
      <c r="E908" s="238" t="s">
        <v>1</v>
      </c>
      <c r="F908" s="239" t="s">
        <v>597</v>
      </c>
      <c r="H908" s="240">
        <v>14.456</v>
      </c>
      <c r="L908" s="237"/>
      <c r="M908" s="241"/>
      <c r="N908" s="242"/>
      <c r="O908" s="242"/>
      <c r="P908" s="242"/>
      <c r="Q908" s="242"/>
      <c r="R908" s="242"/>
      <c r="S908" s="242"/>
      <c r="T908" s="243"/>
      <c r="AT908" s="238" t="s">
        <v>141</v>
      </c>
      <c r="AU908" s="238" t="s">
        <v>84</v>
      </c>
      <c r="AV908" s="236" t="s">
        <v>84</v>
      </c>
      <c r="AW908" s="236" t="s">
        <v>29</v>
      </c>
      <c r="AX908" s="236" t="s">
        <v>74</v>
      </c>
      <c r="AY908" s="238" t="s">
        <v>133</v>
      </c>
    </row>
    <row r="909" spans="2:51" s="252" customFormat="1" ht="11.25">
      <c r="B909" s="253"/>
      <c r="D909" s="230" t="s">
        <v>141</v>
      </c>
      <c r="E909" s="254" t="s">
        <v>1</v>
      </c>
      <c r="F909" s="255" t="s">
        <v>156</v>
      </c>
      <c r="H909" s="256">
        <v>14.456</v>
      </c>
      <c r="L909" s="253"/>
      <c r="M909" s="257"/>
      <c r="N909" s="258"/>
      <c r="O909" s="258"/>
      <c r="P909" s="258"/>
      <c r="Q909" s="258"/>
      <c r="R909" s="258"/>
      <c r="S909" s="258"/>
      <c r="T909" s="259"/>
      <c r="AT909" s="254" t="s">
        <v>141</v>
      </c>
      <c r="AU909" s="254" t="s">
        <v>84</v>
      </c>
      <c r="AV909" s="252" t="s">
        <v>139</v>
      </c>
      <c r="AW909" s="252" t="s">
        <v>29</v>
      </c>
      <c r="AX909" s="252" t="s">
        <v>82</v>
      </c>
      <c r="AY909" s="254" t="s">
        <v>133</v>
      </c>
    </row>
    <row r="910" spans="1:65" s="129" customFormat="1" ht="21.75" customHeight="1">
      <c r="A910" s="126"/>
      <c r="B910" s="127"/>
      <c r="C910" s="215" t="s">
        <v>598</v>
      </c>
      <c r="D910" s="215" t="s">
        <v>135</v>
      </c>
      <c r="E910" s="216" t="s">
        <v>592</v>
      </c>
      <c r="F910" s="217" t="s">
        <v>593</v>
      </c>
      <c r="G910" s="218" t="s">
        <v>277</v>
      </c>
      <c r="H910" s="219">
        <v>6.366</v>
      </c>
      <c r="I910" s="274"/>
      <c r="J910" s="220">
        <f>ROUND(I910*H910,2)</f>
        <v>0</v>
      </c>
      <c r="K910" s="221"/>
      <c r="L910" s="127"/>
      <c r="M910" s="222" t="s">
        <v>1</v>
      </c>
      <c r="N910" s="223" t="s">
        <v>39</v>
      </c>
      <c r="O910" s="224">
        <v>0.125</v>
      </c>
      <c r="P910" s="224">
        <f>O910*H910</f>
        <v>0.79575</v>
      </c>
      <c r="Q910" s="224">
        <v>0</v>
      </c>
      <c r="R910" s="224">
        <f>Q910*H910</f>
        <v>0</v>
      </c>
      <c r="S910" s="224">
        <v>0</v>
      </c>
      <c r="T910" s="225">
        <f>S910*H910</f>
        <v>0</v>
      </c>
      <c r="U910" s="126"/>
      <c r="V910" s="126"/>
      <c r="W910" s="126"/>
      <c r="X910" s="126"/>
      <c r="Y910" s="126"/>
      <c r="Z910" s="126"/>
      <c r="AA910" s="126"/>
      <c r="AB910" s="126"/>
      <c r="AC910" s="126"/>
      <c r="AD910" s="126"/>
      <c r="AE910" s="126"/>
      <c r="AR910" s="226" t="s">
        <v>139</v>
      </c>
      <c r="AT910" s="226" t="s">
        <v>135</v>
      </c>
      <c r="AU910" s="226" t="s">
        <v>84</v>
      </c>
      <c r="AY910" s="117" t="s">
        <v>133</v>
      </c>
      <c r="BE910" s="227">
        <f>IF(N910="základní",J910,0)</f>
        <v>0</v>
      </c>
      <c r="BF910" s="227">
        <f>IF(N910="snížená",J910,0)</f>
        <v>0</v>
      </c>
      <c r="BG910" s="227">
        <f>IF(N910="zákl. přenesená",J910,0)</f>
        <v>0</v>
      </c>
      <c r="BH910" s="227">
        <f>IF(N910="sníž. přenesená",J910,0)</f>
        <v>0</v>
      </c>
      <c r="BI910" s="227">
        <f>IF(N910="nulová",J910,0)</f>
        <v>0</v>
      </c>
      <c r="BJ910" s="117" t="s">
        <v>82</v>
      </c>
      <c r="BK910" s="227">
        <f>ROUND(I910*H910,2)</f>
        <v>0</v>
      </c>
      <c r="BL910" s="117" t="s">
        <v>139</v>
      </c>
      <c r="BM910" s="226" t="s">
        <v>599</v>
      </c>
    </row>
    <row r="911" spans="1:65" s="129" customFormat="1" ht="21.75" customHeight="1">
      <c r="A911" s="126"/>
      <c r="B911" s="127"/>
      <c r="C911" s="215" t="s">
        <v>600</v>
      </c>
      <c r="D911" s="215" t="s">
        <v>135</v>
      </c>
      <c r="E911" s="216" t="s">
        <v>601</v>
      </c>
      <c r="F911" s="217" t="s">
        <v>602</v>
      </c>
      <c r="G911" s="218" t="s">
        <v>277</v>
      </c>
      <c r="H911" s="219">
        <v>6.366</v>
      </c>
      <c r="I911" s="274"/>
      <c r="J911" s="220">
        <f>ROUND(I911*H911,2)</f>
        <v>0</v>
      </c>
      <c r="K911" s="221"/>
      <c r="L911" s="127"/>
      <c r="M911" s="222" t="s">
        <v>1</v>
      </c>
      <c r="N911" s="223" t="s">
        <v>39</v>
      </c>
      <c r="O911" s="224">
        <v>0.006</v>
      </c>
      <c r="P911" s="224">
        <f>O911*H911</f>
        <v>0.038196</v>
      </c>
      <c r="Q911" s="224">
        <v>0</v>
      </c>
      <c r="R911" s="224">
        <f>Q911*H911</f>
        <v>0</v>
      </c>
      <c r="S911" s="224">
        <v>0</v>
      </c>
      <c r="T911" s="225">
        <f>S911*H911</f>
        <v>0</v>
      </c>
      <c r="U911" s="126"/>
      <c r="V911" s="126"/>
      <c r="W911" s="126"/>
      <c r="X911" s="126"/>
      <c r="Y911" s="126"/>
      <c r="Z911" s="126"/>
      <c r="AA911" s="126"/>
      <c r="AB911" s="126"/>
      <c r="AC911" s="126"/>
      <c r="AD911" s="126"/>
      <c r="AE911" s="126"/>
      <c r="AR911" s="226" t="s">
        <v>139</v>
      </c>
      <c r="AT911" s="226" t="s">
        <v>135</v>
      </c>
      <c r="AU911" s="226" t="s">
        <v>84</v>
      </c>
      <c r="AY911" s="117" t="s">
        <v>133</v>
      </c>
      <c r="BE911" s="227">
        <f>IF(N911="základní",J911,0)</f>
        <v>0</v>
      </c>
      <c r="BF911" s="227">
        <f>IF(N911="snížená",J911,0)</f>
        <v>0</v>
      </c>
      <c r="BG911" s="227">
        <f>IF(N911="zákl. přenesená",J911,0)</f>
        <v>0</v>
      </c>
      <c r="BH911" s="227">
        <f>IF(N911="sníž. přenesená",J911,0)</f>
        <v>0</v>
      </c>
      <c r="BI911" s="227">
        <f>IF(N911="nulová",J911,0)</f>
        <v>0</v>
      </c>
      <c r="BJ911" s="117" t="s">
        <v>82</v>
      </c>
      <c r="BK911" s="227">
        <f>ROUND(I911*H911,2)</f>
        <v>0</v>
      </c>
      <c r="BL911" s="117" t="s">
        <v>139</v>
      </c>
      <c r="BM911" s="226" t="s">
        <v>603</v>
      </c>
    </row>
    <row r="912" spans="1:65" s="129" customFormat="1" ht="21.75" customHeight="1">
      <c r="A912" s="126"/>
      <c r="B912" s="127"/>
      <c r="C912" s="215" t="s">
        <v>604</v>
      </c>
      <c r="D912" s="215" t="s">
        <v>135</v>
      </c>
      <c r="E912" s="216" t="s">
        <v>605</v>
      </c>
      <c r="F912" s="217" t="s">
        <v>606</v>
      </c>
      <c r="G912" s="218" t="s">
        <v>277</v>
      </c>
      <c r="H912" s="219">
        <v>14.456</v>
      </c>
      <c r="I912" s="274"/>
      <c r="J912" s="220">
        <f>ROUND(I912*H912,2)</f>
        <v>0</v>
      </c>
      <c r="K912" s="221"/>
      <c r="L912" s="127"/>
      <c r="M912" s="222" t="s">
        <v>1</v>
      </c>
      <c r="N912" s="223" t="s">
        <v>39</v>
      </c>
      <c r="O912" s="224">
        <v>0.255</v>
      </c>
      <c r="P912" s="224">
        <f>O912*H912</f>
        <v>3.68628</v>
      </c>
      <c r="Q912" s="224">
        <v>0</v>
      </c>
      <c r="R912" s="224">
        <f>Q912*H912</f>
        <v>0</v>
      </c>
      <c r="S912" s="224">
        <v>0</v>
      </c>
      <c r="T912" s="225">
        <f>S912*H912</f>
        <v>0</v>
      </c>
      <c r="U912" s="126"/>
      <c r="V912" s="126"/>
      <c r="W912" s="126"/>
      <c r="X912" s="126"/>
      <c r="Y912" s="126"/>
      <c r="Z912" s="126"/>
      <c r="AA912" s="126"/>
      <c r="AB912" s="126"/>
      <c r="AC912" s="126"/>
      <c r="AD912" s="126"/>
      <c r="AE912" s="126"/>
      <c r="AR912" s="226" t="s">
        <v>139</v>
      </c>
      <c r="AT912" s="226" t="s">
        <v>135</v>
      </c>
      <c r="AU912" s="226" t="s">
        <v>84</v>
      </c>
      <c r="AY912" s="117" t="s">
        <v>133</v>
      </c>
      <c r="BE912" s="227">
        <f>IF(N912="základní",J912,0)</f>
        <v>0</v>
      </c>
      <c r="BF912" s="227">
        <f>IF(N912="snížená",J912,0)</f>
        <v>0</v>
      </c>
      <c r="BG912" s="227">
        <f>IF(N912="zákl. přenesená",J912,0)</f>
        <v>0</v>
      </c>
      <c r="BH912" s="227">
        <f>IF(N912="sníž. přenesená",J912,0)</f>
        <v>0</v>
      </c>
      <c r="BI912" s="227">
        <f>IF(N912="nulová",J912,0)</f>
        <v>0</v>
      </c>
      <c r="BJ912" s="117" t="s">
        <v>82</v>
      </c>
      <c r="BK912" s="227">
        <f>ROUND(I912*H912,2)</f>
        <v>0</v>
      </c>
      <c r="BL912" s="117" t="s">
        <v>139</v>
      </c>
      <c r="BM912" s="226" t="s">
        <v>607</v>
      </c>
    </row>
    <row r="913" spans="2:51" s="228" customFormat="1" ht="22.5">
      <c r="B913" s="229"/>
      <c r="D913" s="230" t="s">
        <v>141</v>
      </c>
      <c r="E913" s="231" t="s">
        <v>1</v>
      </c>
      <c r="F913" s="232" t="s">
        <v>142</v>
      </c>
      <c r="H913" s="231" t="s">
        <v>1</v>
      </c>
      <c r="L913" s="229"/>
      <c r="M913" s="233"/>
      <c r="N913" s="234"/>
      <c r="O913" s="234"/>
      <c r="P913" s="234"/>
      <c r="Q913" s="234"/>
      <c r="R913" s="234"/>
      <c r="S913" s="234"/>
      <c r="T913" s="235"/>
      <c r="AT913" s="231" t="s">
        <v>141</v>
      </c>
      <c r="AU913" s="231" t="s">
        <v>84</v>
      </c>
      <c r="AV913" s="228" t="s">
        <v>82</v>
      </c>
      <c r="AW913" s="228" t="s">
        <v>29</v>
      </c>
      <c r="AX913" s="228" t="s">
        <v>74</v>
      </c>
      <c r="AY913" s="231" t="s">
        <v>133</v>
      </c>
    </row>
    <row r="914" spans="2:51" s="228" customFormat="1" ht="11.25">
      <c r="B914" s="229"/>
      <c r="D914" s="230" t="s">
        <v>141</v>
      </c>
      <c r="E914" s="231" t="s">
        <v>1</v>
      </c>
      <c r="F914" s="232" t="s">
        <v>595</v>
      </c>
      <c r="H914" s="231" t="s">
        <v>1</v>
      </c>
      <c r="L914" s="229"/>
      <c r="M914" s="233"/>
      <c r="N914" s="234"/>
      <c r="O914" s="234"/>
      <c r="P914" s="234"/>
      <c r="Q914" s="234"/>
      <c r="R914" s="234"/>
      <c r="S914" s="234"/>
      <c r="T914" s="235"/>
      <c r="AT914" s="231" t="s">
        <v>141</v>
      </c>
      <c r="AU914" s="231" t="s">
        <v>84</v>
      </c>
      <c r="AV914" s="228" t="s">
        <v>82</v>
      </c>
      <c r="AW914" s="228" t="s">
        <v>29</v>
      </c>
      <c r="AX914" s="228" t="s">
        <v>74</v>
      </c>
      <c r="AY914" s="231" t="s">
        <v>133</v>
      </c>
    </row>
    <row r="915" spans="2:51" s="228" customFormat="1" ht="11.25">
      <c r="B915" s="229"/>
      <c r="D915" s="230" t="s">
        <v>141</v>
      </c>
      <c r="E915" s="231" t="s">
        <v>1</v>
      </c>
      <c r="F915" s="232" t="s">
        <v>143</v>
      </c>
      <c r="H915" s="231" t="s">
        <v>1</v>
      </c>
      <c r="L915" s="229"/>
      <c r="M915" s="233"/>
      <c r="N915" s="234"/>
      <c r="O915" s="234"/>
      <c r="P915" s="234"/>
      <c r="Q915" s="234"/>
      <c r="R915" s="234"/>
      <c r="S915" s="234"/>
      <c r="T915" s="235"/>
      <c r="AT915" s="231" t="s">
        <v>141</v>
      </c>
      <c r="AU915" s="231" t="s">
        <v>84</v>
      </c>
      <c r="AV915" s="228" t="s">
        <v>82</v>
      </c>
      <c r="AW915" s="228" t="s">
        <v>29</v>
      </c>
      <c r="AX915" s="228" t="s">
        <v>74</v>
      </c>
      <c r="AY915" s="231" t="s">
        <v>133</v>
      </c>
    </row>
    <row r="916" spans="2:51" s="228" customFormat="1" ht="11.25">
      <c r="B916" s="229"/>
      <c r="D916" s="230" t="s">
        <v>141</v>
      </c>
      <c r="E916" s="231" t="s">
        <v>1</v>
      </c>
      <c r="F916" s="232" t="s">
        <v>144</v>
      </c>
      <c r="H916" s="231" t="s">
        <v>1</v>
      </c>
      <c r="L916" s="229"/>
      <c r="M916" s="233"/>
      <c r="N916" s="234"/>
      <c r="O916" s="234"/>
      <c r="P916" s="234"/>
      <c r="Q916" s="234"/>
      <c r="R916" s="234"/>
      <c r="S916" s="234"/>
      <c r="T916" s="235"/>
      <c r="AT916" s="231" t="s">
        <v>141</v>
      </c>
      <c r="AU916" s="231" t="s">
        <v>84</v>
      </c>
      <c r="AV916" s="228" t="s">
        <v>82</v>
      </c>
      <c r="AW916" s="228" t="s">
        <v>29</v>
      </c>
      <c r="AX916" s="228" t="s">
        <v>74</v>
      </c>
      <c r="AY916" s="231" t="s">
        <v>133</v>
      </c>
    </row>
    <row r="917" spans="2:51" s="228" customFormat="1" ht="11.25">
      <c r="B917" s="229"/>
      <c r="D917" s="230" t="s">
        <v>141</v>
      </c>
      <c r="E917" s="231" t="s">
        <v>1</v>
      </c>
      <c r="F917" s="232" t="s">
        <v>588</v>
      </c>
      <c r="H917" s="231" t="s">
        <v>1</v>
      </c>
      <c r="L917" s="229"/>
      <c r="M917" s="233"/>
      <c r="N917" s="234"/>
      <c r="O917" s="234"/>
      <c r="P917" s="234"/>
      <c r="Q917" s="234"/>
      <c r="R917" s="234"/>
      <c r="S917" s="234"/>
      <c r="T917" s="235"/>
      <c r="AT917" s="231" t="s">
        <v>141</v>
      </c>
      <c r="AU917" s="231" t="s">
        <v>84</v>
      </c>
      <c r="AV917" s="228" t="s">
        <v>82</v>
      </c>
      <c r="AW917" s="228" t="s">
        <v>29</v>
      </c>
      <c r="AX917" s="228" t="s">
        <v>74</v>
      </c>
      <c r="AY917" s="231" t="s">
        <v>133</v>
      </c>
    </row>
    <row r="918" spans="2:51" s="228" customFormat="1" ht="11.25">
      <c r="B918" s="229"/>
      <c r="D918" s="230" t="s">
        <v>141</v>
      </c>
      <c r="E918" s="231" t="s">
        <v>1</v>
      </c>
      <c r="F918" s="232" t="s">
        <v>146</v>
      </c>
      <c r="H918" s="231" t="s">
        <v>1</v>
      </c>
      <c r="L918" s="229"/>
      <c r="M918" s="233"/>
      <c r="N918" s="234"/>
      <c r="O918" s="234"/>
      <c r="P918" s="234"/>
      <c r="Q918" s="234"/>
      <c r="R918" s="234"/>
      <c r="S918" s="234"/>
      <c r="T918" s="235"/>
      <c r="AT918" s="231" t="s">
        <v>141</v>
      </c>
      <c r="AU918" s="231" t="s">
        <v>84</v>
      </c>
      <c r="AV918" s="228" t="s">
        <v>82</v>
      </c>
      <c r="AW918" s="228" t="s">
        <v>29</v>
      </c>
      <c r="AX918" s="228" t="s">
        <v>74</v>
      </c>
      <c r="AY918" s="231" t="s">
        <v>133</v>
      </c>
    </row>
    <row r="919" spans="2:51" s="228" customFormat="1" ht="11.25">
      <c r="B919" s="229"/>
      <c r="D919" s="230" t="s">
        <v>141</v>
      </c>
      <c r="E919" s="231" t="s">
        <v>1</v>
      </c>
      <c r="F919" s="232" t="s">
        <v>150</v>
      </c>
      <c r="H919" s="231" t="s">
        <v>1</v>
      </c>
      <c r="L919" s="229"/>
      <c r="M919" s="233"/>
      <c r="N919" s="234"/>
      <c r="O919" s="234"/>
      <c r="P919" s="234"/>
      <c r="Q919" s="234"/>
      <c r="R919" s="234"/>
      <c r="S919" s="234"/>
      <c r="T919" s="235"/>
      <c r="AT919" s="231" t="s">
        <v>141</v>
      </c>
      <c r="AU919" s="231" t="s">
        <v>84</v>
      </c>
      <c r="AV919" s="228" t="s">
        <v>82</v>
      </c>
      <c r="AW919" s="228" t="s">
        <v>29</v>
      </c>
      <c r="AX919" s="228" t="s">
        <v>74</v>
      </c>
      <c r="AY919" s="231" t="s">
        <v>133</v>
      </c>
    </row>
    <row r="920" spans="2:51" s="228" customFormat="1" ht="11.25">
      <c r="B920" s="229"/>
      <c r="D920" s="230" t="s">
        <v>141</v>
      </c>
      <c r="E920" s="231" t="s">
        <v>1</v>
      </c>
      <c r="F920" s="232" t="s">
        <v>151</v>
      </c>
      <c r="H920" s="231" t="s">
        <v>1</v>
      </c>
      <c r="L920" s="229"/>
      <c r="M920" s="233"/>
      <c r="N920" s="234"/>
      <c r="O920" s="234"/>
      <c r="P920" s="234"/>
      <c r="Q920" s="234"/>
      <c r="R920" s="234"/>
      <c r="S920" s="234"/>
      <c r="T920" s="235"/>
      <c r="AT920" s="231" t="s">
        <v>141</v>
      </c>
      <c r="AU920" s="231" t="s">
        <v>84</v>
      </c>
      <c r="AV920" s="228" t="s">
        <v>82</v>
      </c>
      <c r="AW920" s="228" t="s">
        <v>29</v>
      </c>
      <c r="AX920" s="228" t="s">
        <v>74</v>
      </c>
      <c r="AY920" s="231" t="s">
        <v>133</v>
      </c>
    </row>
    <row r="921" spans="2:51" s="228" customFormat="1" ht="11.25">
      <c r="B921" s="229"/>
      <c r="D921" s="230" t="s">
        <v>141</v>
      </c>
      <c r="E921" s="231" t="s">
        <v>1</v>
      </c>
      <c r="F921" s="232" t="s">
        <v>588</v>
      </c>
      <c r="H921" s="231" t="s">
        <v>1</v>
      </c>
      <c r="L921" s="229"/>
      <c r="M921" s="233"/>
      <c r="N921" s="234"/>
      <c r="O921" s="234"/>
      <c r="P921" s="234"/>
      <c r="Q921" s="234"/>
      <c r="R921" s="234"/>
      <c r="S921" s="234"/>
      <c r="T921" s="235"/>
      <c r="AT921" s="231" t="s">
        <v>141</v>
      </c>
      <c r="AU921" s="231" t="s">
        <v>84</v>
      </c>
      <c r="AV921" s="228" t="s">
        <v>82</v>
      </c>
      <c r="AW921" s="228" t="s">
        <v>29</v>
      </c>
      <c r="AX921" s="228" t="s">
        <v>74</v>
      </c>
      <c r="AY921" s="231" t="s">
        <v>133</v>
      </c>
    </row>
    <row r="922" spans="2:51" s="228" customFormat="1" ht="11.25">
      <c r="B922" s="229"/>
      <c r="D922" s="230" t="s">
        <v>141</v>
      </c>
      <c r="E922" s="231" t="s">
        <v>1</v>
      </c>
      <c r="F922" s="232" t="s">
        <v>152</v>
      </c>
      <c r="H922" s="231" t="s">
        <v>1</v>
      </c>
      <c r="L922" s="229"/>
      <c r="M922" s="233"/>
      <c r="N922" s="234"/>
      <c r="O922" s="234"/>
      <c r="P922" s="234"/>
      <c r="Q922" s="234"/>
      <c r="R922" s="234"/>
      <c r="S922" s="234"/>
      <c r="T922" s="235"/>
      <c r="AT922" s="231" t="s">
        <v>141</v>
      </c>
      <c r="AU922" s="231" t="s">
        <v>84</v>
      </c>
      <c r="AV922" s="228" t="s">
        <v>82</v>
      </c>
      <c r="AW922" s="228" t="s">
        <v>29</v>
      </c>
      <c r="AX922" s="228" t="s">
        <v>74</v>
      </c>
      <c r="AY922" s="231" t="s">
        <v>133</v>
      </c>
    </row>
    <row r="923" spans="2:51" s="228" customFormat="1" ht="11.25">
      <c r="B923" s="229"/>
      <c r="D923" s="230" t="s">
        <v>141</v>
      </c>
      <c r="E923" s="231" t="s">
        <v>1</v>
      </c>
      <c r="F923" s="232" t="s">
        <v>154</v>
      </c>
      <c r="H923" s="231" t="s">
        <v>1</v>
      </c>
      <c r="L923" s="229"/>
      <c r="M923" s="233"/>
      <c r="N923" s="234"/>
      <c r="O923" s="234"/>
      <c r="P923" s="234"/>
      <c r="Q923" s="234"/>
      <c r="R923" s="234"/>
      <c r="S923" s="234"/>
      <c r="T923" s="235"/>
      <c r="AT923" s="231" t="s">
        <v>141</v>
      </c>
      <c r="AU923" s="231" t="s">
        <v>84</v>
      </c>
      <c r="AV923" s="228" t="s">
        <v>82</v>
      </c>
      <c r="AW923" s="228" t="s">
        <v>29</v>
      </c>
      <c r="AX923" s="228" t="s">
        <v>74</v>
      </c>
      <c r="AY923" s="231" t="s">
        <v>133</v>
      </c>
    </row>
    <row r="924" spans="2:51" s="228" customFormat="1" ht="11.25">
      <c r="B924" s="229"/>
      <c r="D924" s="230" t="s">
        <v>141</v>
      </c>
      <c r="E924" s="231" t="s">
        <v>1</v>
      </c>
      <c r="F924" s="232" t="s">
        <v>596</v>
      </c>
      <c r="H924" s="231" t="s">
        <v>1</v>
      </c>
      <c r="L924" s="229"/>
      <c r="M924" s="233"/>
      <c r="N924" s="234"/>
      <c r="O924" s="234"/>
      <c r="P924" s="234"/>
      <c r="Q924" s="234"/>
      <c r="R924" s="234"/>
      <c r="S924" s="234"/>
      <c r="T924" s="235"/>
      <c r="AT924" s="231" t="s">
        <v>141</v>
      </c>
      <c r="AU924" s="231" t="s">
        <v>84</v>
      </c>
      <c r="AV924" s="228" t="s">
        <v>82</v>
      </c>
      <c r="AW924" s="228" t="s">
        <v>29</v>
      </c>
      <c r="AX924" s="228" t="s">
        <v>74</v>
      </c>
      <c r="AY924" s="231" t="s">
        <v>133</v>
      </c>
    </row>
    <row r="925" spans="2:51" s="236" customFormat="1" ht="11.25">
      <c r="B925" s="237"/>
      <c r="D925" s="230" t="s">
        <v>141</v>
      </c>
      <c r="E925" s="238" t="s">
        <v>1</v>
      </c>
      <c r="F925" s="239" t="s">
        <v>597</v>
      </c>
      <c r="H925" s="240">
        <v>14.456</v>
      </c>
      <c r="L925" s="237"/>
      <c r="M925" s="241"/>
      <c r="N925" s="242"/>
      <c r="O925" s="242"/>
      <c r="P925" s="242"/>
      <c r="Q925" s="242"/>
      <c r="R925" s="242"/>
      <c r="S925" s="242"/>
      <c r="T925" s="243"/>
      <c r="AT925" s="238" t="s">
        <v>141</v>
      </c>
      <c r="AU925" s="238" t="s">
        <v>84</v>
      </c>
      <c r="AV925" s="236" t="s">
        <v>84</v>
      </c>
      <c r="AW925" s="236" t="s">
        <v>29</v>
      </c>
      <c r="AX925" s="236" t="s">
        <v>74</v>
      </c>
      <c r="AY925" s="238" t="s">
        <v>133</v>
      </c>
    </row>
    <row r="926" spans="2:51" s="252" customFormat="1" ht="11.25">
      <c r="B926" s="253"/>
      <c r="D926" s="230" t="s">
        <v>141</v>
      </c>
      <c r="E926" s="254" t="s">
        <v>1</v>
      </c>
      <c r="F926" s="255" t="s">
        <v>156</v>
      </c>
      <c r="H926" s="256">
        <v>14.456</v>
      </c>
      <c r="L926" s="253"/>
      <c r="M926" s="257"/>
      <c r="N926" s="258"/>
      <c r="O926" s="258"/>
      <c r="P926" s="258"/>
      <c r="Q926" s="258"/>
      <c r="R926" s="258"/>
      <c r="S926" s="258"/>
      <c r="T926" s="259"/>
      <c r="AT926" s="254" t="s">
        <v>141</v>
      </c>
      <c r="AU926" s="254" t="s">
        <v>84</v>
      </c>
      <c r="AV926" s="252" t="s">
        <v>139</v>
      </c>
      <c r="AW926" s="252" t="s">
        <v>29</v>
      </c>
      <c r="AX926" s="252" t="s">
        <v>82</v>
      </c>
      <c r="AY926" s="254" t="s">
        <v>133</v>
      </c>
    </row>
    <row r="927" spans="1:65" s="129" customFormat="1" ht="16.5" customHeight="1">
      <c r="A927" s="126"/>
      <c r="B927" s="127"/>
      <c r="C927" s="215" t="s">
        <v>608</v>
      </c>
      <c r="D927" s="215" t="s">
        <v>135</v>
      </c>
      <c r="E927" s="216" t="s">
        <v>609</v>
      </c>
      <c r="F927" s="217" t="s">
        <v>610</v>
      </c>
      <c r="G927" s="218" t="s">
        <v>277</v>
      </c>
      <c r="H927" s="219">
        <v>26.132</v>
      </c>
      <c r="I927" s="274"/>
      <c r="J927" s="220">
        <f>ROUND(I927*H927,2)</f>
        <v>0</v>
      </c>
      <c r="K927" s="221"/>
      <c r="L927" s="127"/>
      <c r="M927" s="222" t="s">
        <v>1</v>
      </c>
      <c r="N927" s="223" t="s">
        <v>39</v>
      </c>
      <c r="O927" s="224">
        <v>0.03</v>
      </c>
      <c r="P927" s="224">
        <f>O927*H927</f>
        <v>0.78396</v>
      </c>
      <c r="Q927" s="224">
        <v>0</v>
      </c>
      <c r="R927" s="224">
        <f>Q927*H927</f>
        <v>0</v>
      </c>
      <c r="S927" s="224">
        <v>0</v>
      </c>
      <c r="T927" s="225">
        <f>S927*H927</f>
        <v>0</v>
      </c>
      <c r="U927" s="126"/>
      <c r="V927" s="126"/>
      <c r="W927" s="126"/>
      <c r="X927" s="126"/>
      <c r="Y927" s="126"/>
      <c r="Z927" s="126"/>
      <c r="AA927" s="126"/>
      <c r="AB927" s="126"/>
      <c r="AC927" s="126"/>
      <c r="AD927" s="126"/>
      <c r="AE927" s="126"/>
      <c r="AR927" s="226" t="s">
        <v>139</v>
      </c>
      <c r="AT927" s="226" t="s">
        <v>135</v>
      </c>
      <c r="AU927" s="226" t="s">
        <v>84</v>
      </c>
      <c r="AY927" s="117" t="s">
        <v>133</v>
      </c>
      <c r="BE927" s="227">
        <f>IF(N927="základní",J927,0)</f>
        <v>0</v>
      </c>
      <c r="BF927" s="227">
        <f>IF(N927="snížená",J927,0)</f>
        <v>0</v>
      </c>
      <c r="BG927" s="227">
        <f>IF(N927="zákl. přenesená",J927,0)</f>
        <v>0</v>
      </c>
      <c r="BH927" s="227">
        <f>IF(N927="sníž. přenesená",J927,0)</f>
        <v>0</v>
      </c>
      <c r="BI927" s="227">
        <f>IF(N927="nulová",J927,0)</f>
        <v>0</v>
      </c>
      <c r="BJ927" s="117" t="s">
        <v>82</v>
      </c>
      <c r="BK927" s="227">
        <f>ROUND(I927*H927,2)</f>
        <v>0</v>
      </c>
      <c r="BL927" s="117" t="s">
        <v>139</v>
      </c>
      <c r="BM927" s="226" t="s">
        <v>611</v>
      </c>
    </row>
    <row r="928" spans="2:51" s="228" customFormat="1" ht="22.5">
      <c r="B928" s="229"/>
      <c r="D928" s="230" t="s">
        <v>141</v>
      </c>
      <c r="E928" s="231" t="s">
        <v>1</v>
      </c>
      <c r="F928" s="232" t="s">
        <v>142</v>
      </c>
      <c r="H928" s="231" t="s">
        <v>1</v>
      </c>
      <c r="L928" s="229"/>
      <c r="M928" s="233"/>
      <c r="N928" s="234"/>
      <c r="O928" s="234"/>
      <c r="P928" s="234"/>
      <c r="Q928" s="234"/>
      <c r="R928" s="234"/>
      <c r="S928" s="234"/>
      <c r="T928" s="235"/>
      <c r="AT928" s="231" t="s">
        <v>141</v>
      </c>
      <c r="AU928" s="231" t="s">
        <v>84</v>
      </c>
      <c r="AV928" s="228" t="s">
        <v>82</v>
      </c>
      <c r="AW928" s="228" t="s">
        <v>29</v>
      </c>
      <c r="AX928" s="228" t="s">
        <v>74</v>
      </c>
      <c r="AY928" s="231" t="s">
        <v>133</v>
      </c>
    </row>
    <row r="929" spans="2:51" s="228" customFormat="1" ht="11.25">
      <c r="B929" s="229"/>
      <c r="D929" s="230" t="s">
        <v>141</v>
      </c>
      <c r="E929" s="231" t="s">
        <v>1</v>
      </c>
      <c r="F929" s="232" t="s">
        <v>143</v>
      </c>
      <c r="H929" s="231" t="s">
        <v>1</v>
      </c>
      <c r="L929" s="229"/>
      <c r="M929" s="233"/>
      <c r="N929" s="234"/>
      <c r="O929" s="234"/>
      <c r="P929" s="234"/>
      <c r="Q929" s="234"/>
      <c r="R929" s="234"/>
      <c r="S929" s="234"/>
      <c r="T929" s="235"/>
      <c r="AT929" s="231" t="s">
        <v>141</v>
      </c>
      <c r="AU929" s="231" t="s">
        <v>84</v>
      </c>
      <c r="AV929" s="228" t="s">
        <v>82</v>
      </c>
      <c r="AW929" s="228" t="s">
        <v>29</v>
      </c>
      <c r="AX929" s="228" t="s">
        <v>74</v>
      </c>
      <c r="AY929" s="231" t="s">
        <v>133</v>
      </c>
    </row>
    <row r="930" spans="2:51" s="228" customFormat="1" ht="11.25">
      <c r="B930" s="229"/>
      <c r="D930" s="230" t="s">
        <v>141</v>
      </c>
      <c r="E930" s="231" t="s">
        <v>1</v>
      </c>
      <c r="F930" s="232" t="s">
        <v>144</v>
      </c>
      <c r="H930" s="231" t="s">
        <v>1</v>
      </c>
      <c r="L930" s="229"/>
      <c r="M930" s="233"/>
      <c r="N930" s="234"/>
      <c r="O930" s="234"/>
      <c r="P930" s="234"/>
      <c r="Q930" s="234"/>
      <c r="R930" s="234"/>
      <c r="S930" s="234"/>
      <c r="T930" s="235"/>
      <c r="AT930" s="231" t="s">
        <v>141</v>
      </c>
      <c r="AU930" s="231" t="s">
        <v>84</v>
      </c>
      <c r="AV930" s="228" t="s">
        <v>82</v>
      </c>
      <c r="AW930" s="228" t="s">
        <v>29</v>
      </c>
      <c r="AX930" s="228" t="s">
        <v>74</v>
      </c>
      <c r="AY930" s="231" t="s">
        <v>133</v>
      </c>
    </row>
    <row r="931" spans="2:51" s="228" customFormat="1" ht="22.5">
      <c r="B931" s="229"/>
      <c r="D931" s="230" t="s">
        <v>141</v>
      </c>
      <c r="E931" s="231" t="s">
        <v>1</v>
      </c>
      <c r="F931" s="232" t="s">
        <v>174</v>
      </c>
      <c r="H931" s="231" t="s">
        <v>1</v>
      </c>
      <c r="L931" s="229"/>
      <c r="M931" s="233"/>
      <c r="N931" s="234"/>
      <c r="O931" s="234"/>
      <c r="P931" s="234"/>
      <c r="Q931" s="234"/>
      <c r="R931" s="234"/>
      <c r="S931" s="234"/>
      <c r="T931" s="235"/>
      <c r="AT931" s="231" t="s">
        <v>141</v>
      </c>
      <c r="AU931" s="231" t="s">
        <v>84</v>
      </c>
      <c r="AV931" s="228" t="s">
        <v>82</v>
      </c>
      <c r="AW931" s="228" t="s">
        <v>29</v>
      </c>
      <c r="AX931" s="228" t="s">
        <v>74</v>
      </c>
      <c r="AY931" s="231" t="s">
        <v>133</v>
      </c>
    </row>
    <row r="932" spans="2:51" s="228" customFormat="1" ht="11.25">
      <c r="B932" s="229"/>
      <c r="D932" s="230" t="s">
        <v>141</v>
      </c>
      <c r="E932" s="231" t="s">
        <v>1</v>
      </c>
      <c r="F932" s="232" t="s">
        <v>146</v>
      </c>
      <c r="H932" s="231" t="s">
        <v>1</v>
      </c>
      <c r="L932" s="229"/>
      <c r="M932" s="233"/>
      <c r="N932" s="234"/>
      <c r="O932" s="234"/>
      <c r="P932" s="234"/>
      <c r="Q932" s="234"/>
      <c r="R932" s="234"/>
      <c r="S932" s="234"/>
      <c r="T932" s="235"/>
      <c r="AT932" s="231" t="s">
        <v>141</v>
      </c>
      <c r="AU932" s="231" t="s">
        <v>84</v>
      </c>
      <c r="AV932" s="228" t="s">
        <v>82</v>
      </c>
      <c r="AW932" s="228" t="s">
        <v>29</v>
      </c>
      <c r="AX932" s="228" t="s">
        <v>74</v>
      </c>
      <c r="AY932" s="231" t="s">
        <v>133</v>
      </c>
    </row>
    <row r="933" spans="2:51" s="228" customFormat="1" ht="11.25">
      <c r="B933" s="229"/>
      <c r="D933" s="230" t="s">
        <v>141</v>
      </c>
      <c r="E933" s="231" t="s">
        <v>1</v>
      </c>
      <c r="F933" s="232" t="s">
        <v>150</v>
      </c>
      <c r="H933" s="231" t="s">
        <v>1</v>
      </c>
      <c r="L933" s="229"/>
      <c r="M933" s="233"/>
      <c r="N933" s="234"/>
      <c r="O933" s="234"/>
      <c r="P933" s="234"/>
      <c r="Q933" s="234"/>
      <c r="R933" s="234"/>
      <c r="S933" s="234"/>
      <c r="T933" s="235"/>
      <c r="AT933" s="231" t="s">
        <v>141</v>
      </c>
      <c r="AU933" s="231" t="s">
        <v>84</v>
      </c>
      <c r="AV933" s="228" t="s">
        <v>82</v>
      </c>
      <c r="AW933" s="228" t="s">
        <v>29</v>
      </c>
      <c r="AX933" s="228" t="s">
        <v>74</v>
      </c>
      <c r="AY933" s="231" t="s">
        <v>133</v>
      </c>
    </row>
    <row r="934" spans="2:51" s="228" customFormat="1" ht="11.25">
      <c r="B934" s="229"/>
      <c r="D934" s="230" t="s">
        <v>141</v>
      </c>
      <c r="E934" s="231" t="s">
        <v>1</v>
      </c>
      <c r="F934" s="232" t="s">
        <v>151</v>
      </c>
      <c r="H934" s="231" t="s">
        <v>1</v>
      </c>
      <c r="L934" s="229"/>
      <c r="M934" s="233"/>
      <c r="N934" s="234"/>
      <c r="O934" s="234"/>
      <c r="P934" s="234"/>
      <c r="Q934" s="234"/>
      <c r="R934" s="234"/>
      <c r="S934" s="234"/>
      <c r="T934" s="235"/>
      <c r="AT934" s="231" t="s">
        <v>141</v>
      </c>
      <c r="AU934" s="231" t="s">
        <v>84</v>
      </c>
      <c r="AV934" s="228" t="s">
        <v>82</v>
      </c>
      <c r="AW934" s="228" t="s">
        <v>29</v>
      </c>
      <c r="AX934" s="228" t="s">
        <v>74</v>
      </c>
      <c r="AY934" s="231" t="s">
        <v>133</v>
      </c>
    </row>
    <row r="935" spans="2:51" s="228" customFormat="1" ht="22.5">
      <c r="B935" s="229"/>
      <c r="D935" s="230" t="s">
        <v>141</v>
      </c>
      <c r="E935" s="231" t="s">
        <v>1</v>
      </c>
      <c r="F935" s="232" t="s">
        <v>174</v>
      </c>
      <c r="H935" s="231" t="s">
        <v>1</v>
      </c>
      <c r="L935" s="229"/>
      <c r="M935" s="233"/>
      <c r="N935" s="234"/>
      <c r="O935" s="234"/>
      <c r="P935" s="234"/>
      <c r="Q935" s="234"/>
      <c r="R935" s="234"/>
      <c r="S935" s="234"/>
      <c r="T935" s="235"/>
      <c r="AT935" s="231" t="s">
        <v>141</v>
      </c>
      <c r="AU935" s="231" t="s">
        <v>84</v>
      </c>
      <c r="AV935" s="228" t="s">
        <v>82</v>
      </c>
      <c r="AW935" s="228" t="s">
        <v>29</v>
      </c>
      <c r="AX935" s="228" t="s">
        <v>74</v>
      </c>
      <c r="AY935" s="231" t="s">
        <v>133</v>
      </c>
    </row>
    <row r="936" spans="2:51" s="228" customFormat="1" ht="11.25">
      <c r="B936" s="229"/>
      <c r="D936" s="230" t="s">
        <v>141</v>
      </c>
      <c r="E936" s="231" t="s">
        <v>1</v>
      </c>
      <c r="F936" s="232" t="s">
        <v>152</v>
      </c>
      <c r="H936" s="231" t="s">
        <v>1</v>
      </c>
      <c r="L936" s="229"/>
      <c r="M936" s="233"/>
      <c r="N936" s="234"/>
      <c r="O936" s="234"/>
      <c r="P936" s="234"/>
      <c r="Q936" s="234"/>
      <c r="R936" s="234"/>
      <c r="S936" s="234"/>
      <c r="T936" s="235"/>
      <c r="AT936" s="231" t="s">
        <v>141</v>
      </c>
      <c r="AU936" s="231" t="s">
        <v>84</v>
      </c>
      <c r="AV936" s="228" t="s">
        <v>82</v>
      </c>
      <c r="AW936" s="228" t="s">
        <v>29</v>
      </c>
      <c r="AX936" s="228" t="s">
        <v>74</v>
      </c>
      <c r="AY936" s="231" t="s">
        <v>133</v>
      </c>
    </row>
    <row r="937" spans="2:51" s="228" customFormat="1" ht="11.25">
      <c r="B937" s="229"/>
      <c r="D937" s="230" t="s">
        <v>141</v>
      </c>
      <c r="E937" s="231" t="s">
        <v>1</v>
      </c>
      <c r="F937" s="232" t="s">
        <v>175</v>
      </c>
      <c r="H937" s="231" t="s">
        <v>1</v>
      </c>
      <c r="L937" s="229"/>
      <c r="M937" s="233"/>
      <c r="N937" s="234"/>
      <c r="O937" s="234"/>
      <c r="P937" s="234"/>
      <c r="Q937" s="234"/>
      <c r="R937" s="234"/>
      <c r="S937" s="234"/>
      <c r="T937" s="235"/>
      <c r="AT937" s="231" t="s">
        <v>141</v>
      </c>
      <c r="AU937" s="231" t="s">
        <v>84</v>
      </c>
      <c r="AV937" s="228" t="s">
        <v>82</v>
      </c>
      <c r="AW937" s="228" t="s">
        <v>29</v>
      </c>
      <c r="AX937" s="228" t="s">
        <v>74</v>
      </c>
      <c r="AY937" s="231" t="s">
        <v>133</v>
      </c>
    </row>
    <row r="938" spans="2:51" s="228" customFormat="1" ht="11.25">
      <c r="B938" s="229"/>
      <c r="D938" s="230" t="s">
        <v>141</v>
      </c>
      <c r="E938" s="231" t="s">
        <v>1</v>
      </c>
      <c r="F938" s="232" t="s">
        <v>612</v>
      </c>
      <c r="H938" s="231" t="s">
        <v>1</v>
      </c>
      <c r="L938" s="229"/>
      <c r="M938" s="233"/>
      <c r="N938" s="234"/>
      <c r="O938" s="234"/>
      <c r="P938" s="234"/>
      <c r="Q938" s="234"/>
      <c r="R938" s="234"/>
      <c r="S938" s="234"/>
      <c r="T938" s="235"/>
      <c r="AT938" s="231" t="s">
        <v>141</v>
      </c>
      <c r="AU938" s="231" t="s">
        <v>84</v>
      </c>
      <c r="AV938" s="228" t="s">
        <v>82</v>
      </c>
      <c r="AW938" s="228" t="s">
        <v>29</v>
      </c>
      <c r="AX938" s="228" t="s">
        <v>74</v>
      </c>
      <c r="AY938" s="231" t="s">
        <v>133</v>
      </c>
    </row>
    <row r="939" spans="2:51" s="236" customFormat="1" ht="11.25">
      <c r="B939" s="237"/>
      <c r="D939" s="230" t="s">
        <v>141</v>
      </c>
      <c r="E939" s="238" t="s">
        <v>1</v>
      </c>
      <c r="F939" s="239" t="s">
        <v>613</v>
      </c>
      <c r="H939" s="240">
        <v>10.008</v>
      </c>
      <c r="L939" s="237"/>
      <c r="M939" s="241"/>
      <c r="N939" s="242"/>
      <c r="O939" s="242"/>
      <c r="P939" s="242"/>
      <c r="Q939" s="242"/>
      <c r="R939" s="242"/>
      <c r="S939" s="242"/>
      <c r="T939" s="243"/>
      <c r="AT939" s="238" t="s">
        <v>141</v>
      </c>
      <c r="AU939" s="238" t="s">
        <v>84</v>
      </c>
      <c r="AV939" s="236" t="s">
        <v>84</v>
      </c>
      <c r="AW939" s="236" t="s">
        <v>29</v>
      </c>
      <c r="AX939" s="236" t="s">
        <v>74</v>
      </c>
      <c r="AY939" s="238" t="s">
        <v>133</v>
      </c>
    </row>
    <row r="940" spans="2:51" s="228" customFormat="1" ht="11.25">
      <c r="B940" s="229"/>
      <c r="D940" s="230" t="s">
        <v>141</v>
      </c>
      <c r="E940" s="231" t="s">
        <v>1</v>
      </c>
      <c r="F940" s="232" t="s">
        <v>143</v>
      </c>
      <c r="H940" s="231" t="s">
        <v>1</v>
      </c>
      <c r="L940" s="229"/>
      <c r="M940" s="233"/>
      <c r="N940" s="234"/>
      <c r="O940" s="234"/>
      <c r="P940" s="234"/>
      <c r="Q940" s="234"/>
      <c r="R940" s="234"/>
      <c r="S940" s="234"/>
      <c r="T940" s="235"/>
      <c r="AT940" s="231" t="s">
        <v>141</v>
      </c>
      <c r="AU940" s="231" t="s">
        <v>84</v>
      </c>
      <c r="AV940" s="228" t="s">
        <v>82</v>
      </c>
      <c r="AW940" s="228" t="s">
        <v>29</v>
      </c>
      <c r="AX940" s="228" t="s">
        <v>74</v>
      </c>
      <c r="AY940" s="231" t="s">
        <v>133</v>
      </c>
    </row>
    <row r="941" spans="2:51" s="228" customFormat="1" ht="11.25">
      <c r="B941" s="229"/>
      <c r="D941" s="230" t="s">
        <v>141</v>
      </c>
      <c r="E941" s="231" t="s">
        <v>1</v>
      </c>
      <c r="F941" s="232" t="s">
        <v>144</v>
      </c>
      <c r="H941" s="231" t="s">
        <v>1</v>
      </c>
      <c r="L941" s="229"/>
      <c r="M941" s="233"/>
      <c r="N941" s="234"/>
      <c r="O941" s="234"/>
      <c r="P941" s="234"/>
      <c r="Q941" s="234"/>
      <c r="R941" s="234"/>
      <c r="S941" s="234"/>
      <c r="T941" s="235"/>
      <c r="AT941" s="231" t="s">
        <v>141</v>
      </c>
      <c r="AU941" s="231" t="s">
        <v>84</v>
      </c>
      <c r="AV941" s="228" t="s">
        <v>82</v>
      </c>
      <c r="AW941" s="228" t="s">
        <v>29</v>
      </c>
      <c r="AX941" s="228" t="s">
        <v>74</v>
      </c>
      <c r="AY941" s="231" t="s">
        <v>133</v>
      </c>
    </row>
    <row r="942" spans="2:51" s="228" customFormat="1" ht="22.5">
      <c r="B942" s="229"/>
      <c r="D942" s="230" t="s">
        <v>141</v>
      </c>
      <c r="E942" s="231" t="s">
        <v>1</v>
      </c>
      <c r="F942" s="232" t="s">
        <v>180</v>
      </c>
      <c r="H942" s="231" t="s">
        <v>1</v>
      </c>
      <c r="L942" s="229"/>
      <c r="M942" s="233"/>
      <c r="N942" s="234"/>
      <c r="O942" s="234"/>
      <c r="P942" s="234"/>
      <c r="Q942" s="234"/>
      <c r="R942" s="234"/>
      <c r="S942" s="234"/>
      <c r="T942" s="235"/>
      <c r="AT942" s="231" t="s">
        <v>141</v>
      </c>
      <c r="AU942" s="231" t="s">
        <v>84</v>
      </c>
      <c r="AV942" s="228" t="s">
        <v>82</v>
      </c>
      <c r="AW942" s="228" t="s">
        <v>29</v>
      </c>
      <c r="AX942" s="228" t="s">
        <v>74</v>
      </c>
      <c r="AY942" s="231" t="s">
        <v>133</v>
      </c>
    </row>
    <row r="943" spans="2:51" s="228" customFormat="1" ht="11.25">
      <c r="B943" s="229"/>
      <c r="D943" s="230" t="s">
        <v>141</v>
      </c>
      <c r="E943" s="231" t="s">
        <v>1</v>
      </c>
      <c r="F943" s="232" t="s">
        <v>146</v>
      </c>
      <c r="H943" s="231" t="s">
        <v>1</v>
      </c>
      <c r="L943" s="229"/>
      <c r="M943" s="233"/>
      <c r="N943" s="234"/>
      <c r="O943" s="234"/>
      <c r="P943" s="234"/>
      <c r="Q943" s="234"/>
      <c r="R943" s="234"/>
      <c r="S943" s="234"/>
      <c r="T943" s="235"/>
      <c r="AT943" s="231" t="s">
        <v>141</v>
      </c>
      <c r="AU943" s="231" t="s">
        <v>84</v>
      </c>
      <c r="AV943" s="228" t="s">
        <v>82</v>
      </c>
      <c r="AW943" s="228" t="s">
        <v>29</v>
      </c>
      <c r="AX943" s="228" t="s">
        <v>74</v>
      </c>
      <c r="AY943" s="231" t="s">
        <v>133</v>
      </c>
    </row>
    <row r="944" spans="2:51" s="228" customFormat="1" ht="11.25">
      <c r="B944" s="229"/>
      <c r="D944" s="230" t="s">
        <v>141</v>
      </c>
      <c r="E944" s="231" t="s">
        <v>1</v>
      </c>
      <c r="F944" s="232" t="s">
        <v>150</v>
      </c>
      <c r="H944" s="231" t="s">
        <v>1</v>
      </c>
      <c r="L944" s="229"/>
      <c r="M944" s="233"/>
      <c r="N944" s="234"/>
      <c r="O944" s="234"/>
      <c r="P944" s="234"/>
      <c r="Q944" s="234"/>
      <c r="R944" s="234"/>
      <c r="S944" s="234"/>
      <c r="T944" s="235"/>
      <c r="AT944" s="231" t="s">
        <v>141</v>
      </c>
      <c r="AU944" s="231" t="s">
        <v>84</v>
      </c>
      <c r="AV944" s="228" t="s">
        <v>82</v>
      </c>
      <c r="AW944" s="228" t="s">
        <v>29</v>
      </c>
      <c r="AX944" s="228" t="s">
        <v>74</v>
      </c>
      <c r="AY944" s="231" t="s">
        <v>133</v>
      </c>
    </row>
    <row r="945" spans="2:51" s="228" customFormat="1" ht="11.25">
      <c r="B945" s="229"/>
      <c r="D945" s="230" t="s">
        <v>141</v>
      </c>
      <c r="E945" s="231" t="s">
        <v>1</v>
      </c>
      <c r="F945" s="232" t="s">
        <v>151</v>
      </c>
      <c r="H945" s="231" t="s">
        <v>1</v>
      </c>
      <c r="L945" s="229"/>
      <c r="M945" s="233"/>
      <c r="N945" s="234"/>
      <c r="O945" s="234"/>
      <c r="P945" s="234"/>
      <c r="Q945" s="234"/>
      <c r="R945" s="234"/>
      <c r="S945" s="234"/>
      <c r="T945" s="235"/>
      <c r="AT945" s="231" t="s">
        <v>141</v>
      </c>
      <c r="AU945" s="231" t="s">
        <v>84</v>
      </c>
      <c r="AV945" s="228" t="s">
        <v>82</v>
      </c>
      <c r="AW945" s="228" t="s">
        <v>29</v>
      </c>
      <c r="AX945" s="228" t="s">
        <v>74</v>
      </c>
      <c r="AY945" s="231" t="s">
        <v>133</v>
      </c>
    </row>
    <row r="946" spans="2:51" s="228" customFormat="1" ht="22.5">
      <c r="B946" s="229"/>
      <c r="D946" s="230" t="s">
        <v>141</v>
      </c>
      <c r="E946" s="231" t="s">
        <v>1</v>
      </c>
      <c r="F946" s="232" t="s">
        <v>180</v>
      </c>
      <c r="H946" s="231" t="s">
        <v>1</v>
      </c>
      <c r="L946" s="229"/>
      <c r="M946" s="233"/>
      <c r="N946" s="234"/>
      <c r="O946" s="234"/>
      <c r="P946" s="234"/>
      <c r="Q946" s="234"/>
      <c r="R946" s="234"/>
      <c r="S946" s="234"/>
      <c r="T946" s="235"/>
      <c r="AT946" s="231" t="s">
        <v>141</v>
      </c>
      <c r="AU946" s="231" t="s">
        <v>84</v>
      </c>
      <c r="AV946" s="228" t="s">
        <v>82</v>
      </c>
      <c r="AW946" s="228" t="s">
        <v>29</v>
      </c>
      <c r="AX946" s="228" t="s">
        <v>74</v>
      </c>
      <c r="AY946" s="231" t="s">
        <v>133</v>
      </c>
    </row>
    <row r="947" spans="2:51" s="228" customFormat="1" ht="11.25">
      <c r="B947" s="229"/>
      <c r="D947" s="230" t="s">
        <v>141</v>
      </c>
      <c r="E947" s="231" t="s">
        <v>1</v>
      </c>
      <c r="F947" s="232" t="s">
        <v>152</v>
      </c>
      <c r="H947" s="231" t="s">
        <v>1</v>
      </c>
      <c r="L947" s="229"/>
      <c r="M947" s="233"/>
      <c r="N947" s="234"/>
      <c r="O947" s="234"/>
      <c r="P947" s="234"/>
      <c r="Q947" s="234"/>
      <c r="R947" s="234"/>
      <c r="S947" s="234"/>
      <c r="T947" s="235"/>
      <c r="AT947" s="231" t="s">
        <v>141</v>
      </c>
      <c r="AU947" s="231" t="s">
        <v>84</v>
      </c>
      <c r="AV947" s="228" t="s">
        <v>82</v>
      </c>
      <c r="AW947" s="228" t="s">
        <v>29</v>
      </c>
      <c r="AX947" s="228" t="s">
        <v>74</v>
      </c>
      <c r="AY947" s="231" t="s">
        <v>133</v>
      </c>
    </row>
    <row r="948" spans="2:51" s="228" customFormat="1" ht="11.25">
      <c r="B948" s="229"/>
      <c r="D948" s="230" t="s">
        <v>141</v>
      </c>
      <c r="E948" s="231" t="s">
        <v>1</v>
      </c>
      <c r="F948" s="232" t="s">
        <v>175</v>
      </c>
      <c r="H948" s="231" t="s">
        <v>1</v>
      </c>
      <c r="L948" s="229"/>
      <c r="M948" s="233"/>
      <c r="N948" s="234"/>
      <c r="O948" s="234"/>
      <c r="P948" s="234"/>
      <c r="Q948" s="234"/>
      <c r="R948" s="234"/>
      <c r="S948" s="234"/>
      <c r="T948" s="235"/>
      <c r="AT948" s="231" t="s">
        <v>141</v>
      </c>
      <c r="AU948" s="231" t="s">
        <v>84</v>
      </c>
      <c r="AV948" s="228" t="s">
        <v>82</v>
      </c>
      <c r="AW948" s="228" t="s">
        <v>29</v>
      </c>
      <c r="AX948" s="228" t="s">
        <v>74</v>
      </c>
      <c r="AY948" s="231" t="s">
        <v>133</v>
      </c>
    </row>
    <row r="949" spans="2:51" s="228" customFormat="1" ht="11.25">
      <c r="B949" s="229"/>
      <c r="D949" s="230" t="s">
        <v>141</v>
      </c>
      <c r="E949" s="231" t="s">
        <v>1</v>
      </c>
      <c r="F949" s="232" t="s">
        <v>614</v>
      </c>
      <c r="H949" s="231" t="s">
        <v>1</v>
      </c>
      <c r="L949" s="229"/>
      <c r="M949" s="233"/>
      <c r="N949" s="234"/>
      <c r="O949" s="234"/>
      <c r="P949" s="234"/>
      <c r="Q949" s="234"/>
      <c r="R949" s="234"/>
      <c r="S949" s="234"/>
      <c r="T949" s="235"/>
      <c r="AT949" s="231" t="s">
        <v>141</v>
      </c>
      <c r="AU949" s="231" t="s">
        <v>84</v>
      </c>
      <c r="AV949" s="228" t="s">
        <v>82</v>
      </c>
      <c r="AW949" s="228" t="s">
        <v>29</v>
      </c>
      <c r="AX949" s="228" t="s">
        <v>74</v>
      </c>
      <c r="AY949" s="231" t="s">
        <v>133</v>
      </c>
    </row>
    <row r="950" spans="2:51" s="236" customFormat="1" ht="11.25">
      <c r="B950" s="237"/>
      <c r="D950" s="230" t="s">
        <v>141</v>
      </c>
      <c r="E950" s="238" t="s">
        <v>1</v>
      </c>
      <c r="F950" s="239" t="s">
        <v>615</v>
      </c>
      <c r="H950" s="240">
        <v>16.124</v>
      </c>
      <c r="L950" s="237"/>
      <c r="M950" s="241"/>
      <c r="N950" s="242"/>
      <c r="O950" s="242"/>
      <c r="P950" s="242"/>
      <c r="Q950" s="242"/>
      <c r="R950" s="242"/>
      <c r="S950" s="242"/>
      <c r="T950" s="243"/>
      <c r="AT950" s="238" t="s">
        <v>141</v>
      </c>
      <c r="AU950" s="238" t="s">
        <v>84</v>
      </c>
      <c r="AV950" s="236" t="s">
        <v>84</v>
      </c>
      <c r="AW950" s="236" t="s">
        <v>29</v>
      </c>
      <c r="AX950" s="236" t="s">
        <v>74</v>
      </c>
      <c r="AY950" s="238" t="s">
        <v>133</v>
      </c>
    </row>
    <row r="951" spans="2:51" s="252" customFormat="1" ht="11.25">
      <c r="B951" s="253"/>
      <c r="D951" s="230" t="s">
        <v>141</v>
      </c>
      <c r="E951" s="254" t="s">
        <v>1</v>
      </c>
      <c r="F951" s="255" t="s">
        <v>156</v>
      </c>
      <c r="H951" s="256">
        <v>26.131999999999998</v>
      </c>
      <c r="L951" s="253"/>
      <c r="M951" s="257"/>
      <c r="N951" s="258"/>
      <c r="O951" s="258"/>
      <c r="P951" s="258"/>
      <c r="Q951" s="258"/>
      <c r="R951" s="258"/>
      <c r="S951" s="258"/>
      <c r="T951" s="259"/>
      <c r="AT951" s="254" t="s">
        <v>141</v>
      </c>
      <c r="AU951" s="254" t="s">
        <v>84</v>
      </c>
      <c r="AV951" s="252" t="s">
        <v>139</v>
      </c>
      <c r="AW951" s="252" t="s">
        <v>29</v>
      </c>
      <c r="AX951" s="252" t="s">
        <v>82</v>
      </c>
      <c r="AY951" s="254" t="s">
        <v>133</v>
      </c>
    </row>
    <row r="952" spans="1:65" s="129" customFormat="1" ht="21.75" customHeight="1">
      <c r="A952" s="126"/>
      <c r="B952" s="127"/>
      <c r="C952" s="215" t="s">
        <v>616</v>
      </c>
      <c r="D952" s="215" t="s">
        <v>135</v>
      </c>
      <c r="E952" s="216" t="s">
        <v>617</v>
      </c>
      <c r="F952" s="217" t="s">
        <v>618</v>
      </c>
      <c r="G952" s="218" t="s">
        <v>277</v>
      </c>
      <c r="H952" s="219">
        <v>261.32</v>
      </c>
      <c r="I952" s="274"/>
      <c r="J952" s="220">
        <f>ROUND(I952*H952,2)</f>
        <v>0</v>
      </c>
      <c r="K952" s="221"/>
      <c r="L952" s="127"/>
      <c r="M952" s="222" t="s">
        <v>1</v>
      </c>
      <c r="N952" s="223" t="s">
        <v>39</v>
      </c>
      <c r="O952" s="224">
        <v>0.002</v>
      </c>
      <c r="P952" s="224">
        <f>O952*H952</f>
        <v>0.52264</v>
      </c>
      <c r="Q952" s="224">
        <v>0</v>
      </c>
      <c r="R952" s="224">
        <f>Q952*H952</f>
        <v>0</v>
      </c>
      <c r="S952" s="224">
        <v>0</v>
      </c>
      <c r="T952" s="225">
        <f>S952*H952</f>
        <v>0</v>
      </c>
      <c r="U952" s="126"/>
      <c r="V952" s="126"/>
      <c r="W952" s="126"/>
      <c r="X952" s="126"/>
      <c r="Y952" s="126"/>
      <c r="Z952" s="126"/>
      <c r="AA952" s="126"/>
      <c r="AB952" s="126"/>
      <c r="AC952" s="126"/>
      <c r="AD952" s="126"/>
      <c r="AE952" s="126"/>
      <c r="AR952" s="226" t="s">
        <v>139</v>
      </c>
      <c r="AT952" s="226" t="s">
        <v>135</v>
      </c>
      <c r="AU952" s="226" t="s">
        <v>84</v>
      </c>
      <c r="AY952" s="117" t="s">
        <v>133</v>
      </c>
      <c r="BE952" s="227">
        <f>IF(N952="základní",J952,0)</f>
        <v>0</v>
      </c>
      <c r="BF952" s="227">
        <f>IF(N952="snížená",J952,0)</f>
        <v>0</v>
      </c>
      <c r="BG952" s="227">
        <f>IF(N952="zákl. přenesená",J952,0)</f>
        <v>0</v>
      </c>
      <c r="BH952" s="227">
        <f>IF(N952="sníž. přenesená",J952,0)</f>
        <v>0</v>
      </c>
      <c r="BI952" s="227">
        <f>IF(N952="nulová",J952,0)</f>
        <v>0</v>
      </c>
      <c r="BJ952" s="117" t="s">
        <v>82</v>
      </c>
      <c r="BK952" s="227">
        <f>ROUND(I952*H952,2)</f>
        <v>0</v>
      </c>
      <c r="BL952" s="117" t="s">
        <v>139</v>
      </c>
      <c r="BM952" s="226" t="s">
        <v>619</v>
      </c>
    </row>
    <row r="953" spans="2:51" s="228" customFormat="1" ht="22.5">
      <c r="B953" s="229"/>
      <c r="D953" s="230" t="s">
        <v>141</v>
      </c>
      <c r="E953" s="231" t="s">
        <v>1</v>
      </c>
      <c r="F953" s="232" t="s">
        <v>142</v>
      </c>
      <c r="H953" s="231" t="s">
        <v>1</v>
      </c>
      <c r="L953" s="229"/>
      <c r="M953" s="233"/>
      <c r="N953" s="234"/>
      <c r="O953" s="234"/>
      <c r="P953" s="234"/>
      <c r="Q953" s="234"/>
      <c r="R953" s="234"/>
      <c r="S953" s="234"/>
      <c r="T953" s="235"/>
      <c r="AT953" s="231" t="s">
        <v>141</v>
      </c>
      <c r="AU953" s="231" t="s">
        <v>84</v>
      </c>
      <c r="AV953" s="228" t="s">
        <v>82</v>
      </c>
      <c r="AW953" s="228" t="s">
        <v>29</v>
      </c>
      <c r="AX953" s="228" t="s">
        <v>74</v>
      </c>
      <c r="AY953" s="231" t="s">
        <v>133</v>
      </c>
    </row>
    <row r="954" spans="2:51" s="228" customFormat="1" ht="11.25">
      <c r="B954" s="229"/>
      <c r="D954" s="230" t="s">
        <v>141</v>
      </c>
      <c r="E954" s="231" t="s">
        <v>1</v>
      </c>
      <c r="F954" s="232" t="s">
        <v>143</v>
      </c>
      <c r="H954" s="231" t="s">
        <v>1</v>
      </c>
      <c r="L954" s="229"/>
      <c r="M954" s="233"/>
      <c r="N954" s="234"/>
      <c r="O954" s="234"/>
      <c r="P954" s="234"/>
      <c r="Q954" s="234"/>
      <c r="R954" s="234"/>
      <c r="S954" s="234"/>
      <c r="T954" s="235"/>
      <c r="AT954" s="231" t="s">
        <v>141</v>
      </c>
      <c r="AU954" s="231" t="s">
        <v>84</v>
      </c>
      <c r="AV954" s="228" t="s">
        <v>82</v>
      </c>
      <c r="AW954" s="228" t="s">
        <v>29</v>
      </c>
      <c r="AX954" s="228" t="s">
        <v>74</v>
      </c>
      <c r="AY954" s="231" t="s">
        <v>133</v>
      </c>
    </row>
    <row r="955" spans="2:51" s="228" customFormat="1" ht="11.25">
      <c r="B955" s="229"/>
      <c r="D955" s="230" t="s">
        <v>141</v>
      </c>
      <c r="E955" s="231" t="s">
        <v>1</v>
      </c>
      <c r="F955" s="232" t="s">
        <v>144</v>
      </c>
      <c r="H955" s="231" t="s">
        <v>1</v>
      </c>
      <c r="L955" s="229"/>
      <c r="M955" s="233"/>
      <c r="N955" s="234"/>
      <c r="O955" s="234"/>
      <c r="P955" s="234"/>
      <c r="Q955" s="234"/>
      <c r="R955" s="234"/>
      <c r="S955" s="234"/>
      <c r="T955" s="235"/>
      <c r="AT955" s="231" t="s">
        <v>141</v>
      </c>
      <c r="AU955" s="231" t="s">
        <v>84</v>
      </c>
      <c r="AV955" s="228" t="s">
        <v>82</v>
      </c>
      <c r="AW955" s="228" t="s">
        <v>29</v>
      </c>
      <c r="AX955" s="228" t="s">
        <v>74</v>
      </c>
      <c r="AY955" s="231" t="s">
        <v>133</v>
      </c>
    </row>
    <row r="956" spans="2:51" s="228" customFormat="1" ht="22.5">
      <c r="B956" s="229"/>
      <c r="D956" s="230" t="s">
        <v>141</v>
      </c>
      <c r="E956" s="231" t="s">
        <v>1</v>
      </c>
      <c r="F956" s="232" t="s">
        <v>174</v>
      </c>
      <c r="H956" s="231" t="s">
        <v>1</v>
      </c>
      <c r="L956" s="229"/>
      <c r="M956" s="233"/>
      <c r="N956" s="234"/>
      <c r="O956" s="234"/>
      <c r="P956" s="234"/>
      <c r="Q956" s="234"/>
      <c r="R956" s="234"/>
      <c r="S956" s="234"/>
      <c r="T956" s="235"/>
      <c r="AT956" s="231" t="s">
        <v>141</v>
      </c>
      <c r="AU956" s="231" t="s">
        <v>84</v>
      </c>
      <c r="AV956" s="228" t="s">
        <v>82</v>
      </c>
      <c r="AW956" s="228" t="s">
        <v>29</v>
      </c>
      <c r="AX956" s="228" t="s">
        <v>74</v>
      </c>
      <c r="AY956" s="231" t="s">
        <v>133</v>
      </c>
    </row>
    <row r="957" spans="2:51" s="228" customFormat="1" ht="11.25">
      <c r="B957" s="229"/>
      <c r="D957" s="230" t="s">
        <v>141</v>
      </c>
      <c r="E957" s="231" t="s">
        <v>1</v>
      </c>
      <c r="F957" s="232" t="s">
        <v>146</v>
      </c>
      <c r="H957" s="231" t="s">
        <v>1</v>
      </c>
      <c r="L957" s="229"/>
      <c r="M957" s="233"/>
      <c r="N957" s="234"/>
      <c r="O957" s="234"/>
      <c r="P957" s="234"/>
      <c r="Q957" s="234"/>
      <c r="R957" s="234"/>
      <c r="S957" s="234"/>
      <c r="T957" s="235"/>
      <c r="AT957" s="231" t="s">
        <v>141</v>
      </c>
      <c r="AU957" s="231" t="s">
        <v>84</v>
      </c>
      <c r="AV957" s="228" t="s">
        <v>82</v>
      </c>
      <c r="AW957" s="228" t="s">
        <v>29</v>
      </c>
      <c r="AX957" s="228" t="s">
        <v>74</v>
      </c>
      <c r="AY957" s="231" t="s">
        <v>133</v>
      </c>
    </row>
    <row r="958" spans="2:51" s="228" customFormat="1" ht="11.25">
      <c r="B958" s="229"/>
      <c r="D958" s="230" t="s">
        <v>141</v>
      </c>
      <c r="E958" s="231" t="s">
        <v>1</v>
      </c>
      <c r="F958" s="232" t="s">
        <v>150</v>
      </c>
      <c r="H958" s="231" t="s">
        <v>1</v>
      </c>
      <c r="L958" s="229"/>
      <c r="M958" s="233"/>
      <c r="N958" s="234"/>
      <c r="O958" s="234"/>
      <c r="P958" s="234"/>
      <c r="Q958" s="234"/>
      <c r="R958" s="234"/>
      <c r="S958" s="234"/>
      <c r="T958" s="235"/>
      <c r="AT958" s="231" t="s">
        <v>141</v>
      </c>
      <c r="AU958" s="231" t="s">
        <v>84</v>
      </c>
      <c r="AV958" s="228" t="s">
        <v>82</v>
      </c>
      <c r="AW958" s="228" t="s">
        <v>29</v>
      </c>
      <c r="AX958" s="228" t="s">
        <v>74</v>
      </c>
      <c r="AY958" s="231" t="s">
        <v>133</v>
      </c>
    </row>
    <row r="959" spans="2:51" s="228" customFormat="1" ht="11.25">
      <c r="B959" s="229"/>
      <c r="D959" s="230" t="s">
        <v>141</v>
      </c>
      <c r="E959" s="231" t="s">
        <v>1</v>
      </c>
      <c r="F959" s="232" t="s">
        <v>151</v>
      </c>
      <c r="H959" s="231" t="s">
        <v>1</v>
      </c>
      <c r="L959" s="229"/>
      <c r="M959" s="233"/>
      <c r="N959" s="234"/>
      <c r="O959" s="234"/>
      <c r="P959" s="234"/>
      <c r="Q959" s="234"/>
      <c r="R959" s="234"/>
      <c r="S959" s="234"/>
      <c r="T959" s="235"/>
      <c r="AT959" s="231" t="s">
        <v>141</v>
      </c>
      <c r="AU959" s="231" t="s">
        <v>84</v>
      </c>
      <c r="AV959" s="228" t="s">
        <v>82</v>
      </c>
      <c r="AW959" s="228" t="s">
        <v>29</v>
      </c>
      <c r="AX959" s="228" t="s">
        <v>74</v>
      </c>
      <c r="AY959" s="231" t="s">
        <v>133</v>
      </c>
    </row>
    <row r="960" spans="2:51" s="228" customFormat="1" ht="22.5">
      <c r="B960" s="229"/>
      <c r="D960" s="230" t="s">
        <v>141</v>
      </c>
      <c r="E960" s="231" t="s">
        <v>1</v>
      </c>
      <c r="F960" s="232" t="s">
        <v>174</v>
      </c>
      <c r="H960" s="231" t="s">
        <v>1</v>
      </c>
      <c r="L960" s="229"/>
      <c r="M960" s="233"/>
      <c r="N960" s="234"/>
      <c r="O960" s="234"/>
      <c r="P960" s="234"/>
      <c r="Q960" s="234"/>
      <c r="R960" s="234"/>
      <c r="S960" s="234"/>
      <c r="T960" s="235"/>
      <c r="AT960" s="231" t="s">
        <v>141</v>
      </c>
      <c r="AU960" s="231" t="s">
        <v>84</v>
      </c>
      <c r="AV960" s="228" t="s">
        <v>82</v>
      </c>
      <c r="AW960" s="228" t="s">
        <v>29</v>
      </c>
      <c r="AX960" s="228" t="s">
        <v>74</v>
      </c>
      <c r="AY960" s="231" t="s">
        <v>133</v>
      </c>
    </row>
    <row r="961" spans="2:51" s="228" customFormat="1" ht="11.25">
      <c r="B961" s="229"/>
      <c r="D961" s="230" t="s">
        <v>141</v>
      </c>
      <c r="E961" s="231" t="s">
        <v>1</v>
      </c>
      <c r="F961" s="232" t="s">
        <v>152</v>
      </c>
      <c r="H961" s="231" t="s">
        <v>1</v>
      </c>
      <c r="L961" s="229"/>
      <c r="M961" s="233"/>
      <c r="N961" s="234"/>
      <c r="O961" s="234"/>
      <c r="P961" s="234"/>
      <c r="Q961" s="234"/>
      <c r="R961" s="234"/>
      <c r="S961" s="234"/>
      <c r="T961" s="235"/>
      <c r="AT961" s="231" t="s">
        <v>141</v>
      </c>
      <c r="AU961" s="231" t="s">
        <v>84</v>
      </c>
      <c r="AV961" s="228" t="s">
        <v>82</v>
      </c>
      <c r="AW961" s="228" t="s">
        <v>29</v>
      </c>
      <c r="AX961" s="228" t="s">
        <v>74</v>
      </c>
      <c r="AY961" s="231" t="s">
        <v>133</v>
      </c>
    </row>
    <row r="962" spans="2:51" s="228" customFormat="1" ht="11.25">
      <c r="B962" s="229"/>
      <c r="D962" s="230" t="s">
        <v>141</v>
      </c>
      <c r="E962" s="231" t="s">
        <v>1</v>
      </c>
      <c r="F962" s="232" t="s">
        <v>175</v>
      </c>
      <c r="H962" s="231" t="s">
        <v>1</v>
      </c>
      <c r="L962" s="229"/>
      <c r="M962" s="233"/>
      <c r="N962" s="234"/>
      <c r="O962" s="234"/>
      <c r="P962" s="234"/>
      <c r="Q962" s="234"/>
      <c r="R962" s="234"/>
      <c r="S962" s="234"/>
      <c r="T962" s="235"/>
      <c r="AT962" s="231" t="s">
        <v>141</v>
      </c>
      <c r="AU962" s="231" t="s">
        <v>84</v>
      </c>
      <c r="AV962" s="228" t="s">
        <v>82</v>
      </c>
      <c r="AW962" s="228" t="s">
        <v>29</v>
      </c>
      <c r="AX962" s="228" t="s">
        <v>74</v>
      </c>
      <c r="AY962" s="231" t="s">
        <v>133</v>
      </c>
    </row>
    <row r="963" spans="2:51" s="228" customFormat="1" ht="11.25">
      <c r="B963" s="229"/>
      <c r="D963" s="230" t="s">
        <v>141</v>
      </c>
      <c r="E963" s="231" t="s">
        <v>1</v>
      </c>
      <c r="F963" s="232" t="s">
        <v>612</v>
      </c>
      <c r="H963" s="231" t="s">
        <v>1</v>
      </c>
      <c r="L963" s="229"/>
      <c r="M963" s="233"/>
      <c r="N963" s="234"/>
      <c r="O963" s="234"/>
      <c r="P963" s="234"/>
      <c r="Q963" s="234"/>
      <c r="R963" s="234"/>
      <c r="S963" s="234"/>
      <c r="T963" s="235"/>
      <c r="AT963" s="231" t="s">
        <v>141</v>
      </c>
      <c r="AU963" s="231" t="s">
        <v>84</v>
      </c>
      <c r="AV963" s="228" t="s">
        <v>82</v>
      </c>
      <c r="AW963" s="228" t="s">
        <v>29</v>
      </c>
      <c r="AX963" s="228" t="s">
        <v>74</v>
      </c>
      <c r="AY963" s="231" t="s">
        <v>133</v>
      </c>
    </row>
    <row r="964" spans="2:51" s="236" customFormat="1" ht="11.25">
      <c r="B964" s="237"/>
      <c r="D964" s="230" t="s">
        <v>141</v>
      </c>
      <c r="E964" s="238" t="s">
        <v>1</v>
      </c>
      <c r="F964" s="239" t="s">
        <v>613</v>
      </c>
      <c r="H964" s="240">
        <v>10.008</v>
      </c>
      <c r="L964" s="237"/>
      <c r="M964" s="241"/>
      <c r="N964" s="242"/>
      <c r="O964" s="242"/>
      <c r="P964" s="242"/>
      <c r="Q964" s="242"/>
      <c r="R964" s="242"/>
      <c r="S964" s="242"/>
      <c r="T964" s="243"/>
      <c r="AT964" s="238" t="s">
        <v>141</v>
      </c>
      <c r="AU964" s="238" t="s">
        <v>84</v>
      </c>
      <c r="AV964" s="236" t="s">
        <v>84</v>
      </c>
      <c r="AW964" s="236" t="s">
        <v>29</v>
      </c>
      <c r="AX964" s="236" t="s">
        <v>74</v>
      </c>
      <c r="AY964" s="238" t="s">
        <v>133</v>
      </c>
    </row>
    <row r="965" spans="2:51" s="228" customFormat="1" ht="11.25">
      <c r="B965" s="229"/>
      <c r="D965" s="230" t="s">
        <v>141</v>
      </c>
      <c r="E965" s="231" t="s">
        <v>1</v>
      </c>
      <c r="F965" s="232" t="s">
        <v>143</v>
      </c>
      <c r="H965" s="231" t="s">
        <v>1</v>
      </c>
      <c r="L965" s="229"/>
      <c r="M965" s="233"/>
      <c r="N965" s="234"/>
      <c r="O965" s="234"/>
      <c r="P965" s="234"/>
      <c r="Q965" s="234"/>
      <c r="R965" s="234"/>
      <c r="S965" s="234"/>
      <c r="T965" s="235"/>
      <c r="AT965" s="231" t="s">
        <v>141</v>
      </c>
      <c r="AU965" s="231" t="s">
        <v>84</v>
      </c>
      <c r="AV965" s="228" t="s">
        <v>82</v>
      </c>
      <c r="AW965" s="228" t="s">
        <v>29</v>
      </c>
      <c r="AX965" s="228" t="s">
        <v>74</v>
      </c>
      <c r="AY965" s="231" t="s">
        <v>133</v>
      </c>
    </row>
    <row r="966" spans="2:51" s="228" customFormat="1" ht="11.25">
      <c r="B966" s="229"/>
      <c r="D966" s="230" t="s">
        <v>141</v>
      </c>
      <c r="E966" s="231" t="s">
        <v>1</v>
      </c>
      <c r="F966" s="232" t="s">
        <v>144</v>
      </c>
      <c r="H966" s="231" t="s">
        <v>1</v>
      </c>
      <c r="L966" s="229"/>
      <c r="M966" s="233"/>
      <c r="N966" s="234"/>
      <c r="O966" s="234"/>
      <c r="P966" s="234"/>
      <c r="Q966" s="234"/>
      <c r="R966" s="234"/>
      <c r="S966" s="234"/>
      <c r="T966" s="235"/>
      <c r="AT966" s="231" t="s">
        <v>141</v>
      </c>
      <c r="AU966" s="231" t="s">
        <v>84</v>
      </c>
      <c r="AV966" s="228" t="s">
        <v>82</v>
      </c>
      <c r="AW966" s="228" t="s">
        <v>29</v>
      </c>
      <c r="AX966" s="228" t="s">
        <v>74</v>
      </c>
      <c r="AY966" s="231" t="s">
        <v>133</v>
      </c>
    </row>
    <row r="967" spans="2:51" s="228" customFormat="1" ht="22.5">
      <c r="B967" s="229"/>
      <c r="D967" s="230" t="s">
        <v>141</v>
      </c>
      <c r="E967" s="231" t="s">
        <v>1</v>
      </c>
      <c r="F967" s="232" t="s">
        <v>180</v>
      </c>
      <c r="H967" s="231" t="s">
        <v>1</v>
      </c>
      <c r="L967" s="229"/>
      <c r="M967" s="233"/>
      <c r="N967" s="234"/>
      <c r="O967" s="234"/>
      <c r="P967" s="234"/>
      <c r="Q967" s="234"/>
      <c r="R967" s="234"/>
      <c r="S967" s="234"/>
      <c r="T967" s="235"/>
      <c r="AT967" s="231" t="s">
        <v>141</v>
      </c>
      <c r="AU967" s="231" t="s">
        <v>84</v>
      </c>
      <c r="AV967" s="228" t="s">
        <v>82</v>
      </c>
      <c r="AW967" s="228" t="s">
        <v>29</v>
      </c>
      <c r="AX967" s="228" t="s">
        <v>74</v>
      </c>
      <c r="AY967" s="231" t="s">
        <v>133</v>
      </c>
    </row>
    <row r="968" spans="2:51" s="228" customFormat="1" ht="11.25">
      <c r="B968" s="229"/>
      <c r="D968" s="230" t="s">
        <v>141</v>
      </c>
      <c r="E968" s="231" t="s">
        <v>1</v>
      </c>
      <c r="F968" s="232" t="s">
        <v>146</v>
      </c>
      <c r="H968" s="231" t="s">
        <v>1</v>
      </c>
      <c r="L968" s="229"/>
      <c r="M968" s="233"/>
      <c r="N968" s="234"/>
      <c r="O968" s="234"/>
      <c r="P968" s="234"/>
      <c r="Q968" s="234"/>
      <c r="R968" s="234"/>
      <c r="S968" s="234"/>
      <c r="T968" s="235"/>
      <c r="AT968" s="231" t="s">
        <v>141</v>
      </c>
      <c r="AU968" s="231" t="s">
        <v>84</v>
      </c>
      <c r="AV968" s="228" t="s">
        <v>82</v>
      </c>
      <c r="AW968" s="228" t="s">
        <v>29</v>
      </c>
      <c r="AX968" s="228" t="s">
        <v>74</v>
      </c>
      <c r="AY968" s="231" t="s">
        <v>133</v>
      </c>
    </row>
    <row r="969" spans="2:51" s="228" customFormat="1" ht="11.25">
      <c r="B969" s="229"/>
      <c r="D969" s="230" t="s">
        <v>141</v>
      </c>
      <c r="E969" s="231" t="s">
        <v>1</v>
      </c>
      <c r="F969" s="232" t="s">
        <v>150</v>
      </c>
      <c r="H969" s="231" t="s">
        <v>1</v>
      </c>
      <c r="L969" s="229"/>
      <c r="M969" s="233"/>
      <c r="N969" s="234"/>
      <c r="O969" s="234"/>
      <c r="P969" s="234"/>
      <c r="Q969" s="234"/>
      <c r="R969" s="234"/>
      <c r="S969" s="234"/>
      <c r="T969" s="235"/>
      <c r="AT969" s="231" t="s">
        <v>141</v>
      </c>
      <c r="AU969" s="231" t="s">
        <v>84</v>
      </c>
      <c r="AV969" s="228" t="s">
        <v>82</v>
      </c>
      <c r="AW969" s="228" t="s">
        <v>29</v>
      </c>
      <c r="AX969" s="228" t="s">
        <v>74</v>
      </c>
      <c r="AY969" s="231" t="s">
        <v>133</v>
      </c>
    </row>
    <row r="970" spans="2:51" s="228" customFormat="1" ht="11.25">
      <c r="B970" s="229"/>
      <c r="D970" s="230" t="s">
        <v>141</v>
      </c>
      <c r="E970" s="231" t="s">
        <v>1</v>
      </c>
      <c r="F970" s="232" t="s">
        <v>151</v>
      </c>
      <c r="H970" s="231" t="s">
        <v>1</v>
      </c>
      <c r="L970" s="229"/>
      <c r="M970" s="233"/>
      <c r="N970" s="234"/>
      <c r="O970" s="234"/>
      <c r="P970" s="234"/>
      <c r="Q970" s="234"/>
      <c r="R970" s="234"/>
      <c r="S970" s="234"/>
      <c r="T970" s="235"/>
      <c r="AT970" s="231" t="s">
        <v>141</v>
      </c>
      <c r="AU970" s="231" t="s">
        <v>84</v>
      </c>
      <c r="AV970" s="228" t="s">
        <v>82</v>
      </c>
      <c r="AW970" s="228" t="s">
        <v>29</v>
      </c>
      <c r="AX970" s="228" t="s">
        <v>74</v>
      </c>
      <c r="AY970" s="231" t="s">
        <v>133</v>
      </c>
    </row>
    <row r="971" spans="2:51" s="228" customFormat="1" ht="22.5">
      <c r="B971" s="229"/>
      <c r="D971" s="230" t="s">
        <v>141</v>
      </c>
      <c r="E971" s="231" t="s">
        <v>1</v>
      </c>
      <c r="F971" s="232" t="s">
        <v>180</v>
      </c>
      <c r="H971" s="231" t="s">
        <v>1</v>
      </c>
      <c r="L971" s="229"/>
      <c r="M971" s="233"/>
      <c r="N971" s="234"/>
      <c r="O971" s="234"/>
      <c r="P971" s="234"/>
      <c r="Q971" s="234"/>
      <c r="R971" s="234"/>
      <c r="S971" s="234"/>
      <c r="T971" s="235"/>
      <c r="AT971" s="231" t="s">
        <v>141</v>
      </c>
      <c r="AU971" s="231" t="s">
        <v>84</v>
      </c>
      <c r="AV971" s="228" t="s">
        <v>82</v>
      </c>
      <c r="AW971" s="228" t="s">
        <v>29</v>
      </c>
      <c r="AX971" s="228" t="s">
        <v>74</v>
      </c>
      <c r="AY971" s="231" t="s">
        <v>133</v>
      </c>
    </row>
    <row r="972" spans="2:51" s="228" customFormat="1" ht="11.25">
      <c r="B972" s="229"/>
      <c r="D972" s="230" t="s">
        <v>141</v>
      </c>
      <c r="E972" s="231" t="s">
        <v>1</v>
      </c>
      <c r="F972" s="232" t="s">
        <v>152</v>
      </c>
      <c r="H972" s="231" t="s">
        <v>1</v>
      </c>
      <c r="L972" s="229"/>
      <c r="M972" s="233"/>
      <c r="N972" s="234"/>
      <c r="O972" s="234"/>
      <c r="P972" s="234"/>
      <c r="Q972" s="234"/>
      <c r="R972" s="234"/>
      <c r="S972" s="234"/>
      <c r="T972" s="235"/>
      <c r="AT972" s="231" t="s">
        <v>141</v>
      </c>
      <c r="AU972" s="231" t="s">
        <v>84</v>
      </c>
      <c r="AV972" s="228" t="s">
        <v>82</v>
      </c>
      <c r="AW972" s="228" t="s">
        <v>29</v>
      </c>
      <c r="AX972" s="228" t="s">
        <v>74</v>
      </c>
      <c r="AY972" s="231" t="s">
        <v>133</v>
      </c>
    </row>
    <row r="973" spans="2:51" s="228" customFormat="1" ht="11.25">
      <c r="B973" s="229"/>
      <c r="D973" s="230" t="s">
        <v>141</v>
      </c>
      <c r="E973" s="231" t="s">
        <v>1</v>
      </c>
      <c r="F973" s="232" t="s">
        <v>175</v>
      </c>
      <c r="H973" s="231" t="s">
        <v>1</v>
      </c>
      <c r="L973" s="229"/>
      <c r="M973" s="233"/>
      <c r="N973" s="234"/>
      <c r="O973" s="234"/>
      <c r="P973" s="234"/>
      <c r="Q973" s="234"/>
      <c r="R973" s="234"/>
      <c r="S973" s="234"/>
      <c r="T973" s="235"/>
      <c r="AT973" s="231" t="s">
        <v>141</v>
      </c>
      <c r="AU973" s="231" t="s">
        <v>84</v>
      </c>
      <c r="AV973" s="228" t="s">
        <v>82</v>
      </c>
      <c r="AW973" s="228" t="s">
        <v>29</v>
      </c>
      <c r="AX973" s="228" t="s">
        <v>74</v>
      </c>
      <c r="AY973" s="231" t="s">
        <v>133</v>
      </c>
    </row>
    <row r="974" spans="2:51" s="228" customFormat="1" ht="11.25">
      <c r="B974" s="229"/>
      <c r="D974" s="230" t="s">
        <v>141</v>
      </c>
      <c r="E974" s="231" t="s">
        <v>1</v>
      </c>
      <c r="F974" s="232" t="s">
        <v>614</v>
      </c>
      <c r="H974" s="231" t="s">
        <v>1</v>
      </c>
      <c r="L974" s="229"/>
      <c r="M974" s="233"/>
      <c r="N974" s="234"/>
      <c r="O974" s="234"/>
      <c r="P974" s="234"/>
      <c r="Q974" s="234"/>
      <c r="R974" s="234"/>
      <c r="S974" s="234"/>
      <c r="T974" s="235"/>
      <c r="AT974" s="231" t="s">
        <v>141</v>
      </c>
      <c r="AU974" s="231" t="s">
        <v>84</v>
      </c>
      <c r="AV974" s="228" t="s">
        <v>82</v>
      </c>
      <c r="AW974" s="228" t="s">
        <v>29</v>
      </c>
      <c r="AX974" s="228" t="s">
        <v>74</v>
      </c>
      <c r="AY974" s="231" t="s">
        <v>133</v>
      </c>
    </row>
    <row r="975" spans="2:51" s="236" customFormat="1" ht="11.25">
      <c r="B975" s="237"/>
      <c r="D975" s="230" t="s">
        <v>141</v>
      </c>
      <c r="E975" s="238" t="s">
        <v>1</v>
      </c>
      <c r="F975" s="239" t="s">
        <v>615</v>
      </c>
      <c r="H975" s="240">
        <v>16.124</v>
      </c>
      <c r="L975" s="237"/>
      <c r="M975" s="241"/>
      <c r="N975" s="242"/>
      <c r="O975" s="242"/>
      <c r="P975" s="242"/>
      <c r="Q975" s="242"/>
      <c r="R975" s="242"/>
      <c r="S975" s="242"/>
      <c r="T975" s="243"/>
      <c r="AT975" s="238" t="s">
        <v>141</v>
      </c>
      <c r="AU975" s="238" t="s">
        <v>84</v>
      </c>
      <c r="AV975" s="236" t="s">
        <v>84</v>
      </c>
      <c r="AW975" s="236" t="s">
        <v>29</v>
      </c>
      <c r="AX975" s="236" t="s">
        <v>74</v>
      </c>
      <c r="AY975" s="238" t="s">
        <v>133</v>
      </c>
    </row>
    <row r="976" spans="2:51" s="252" customFormat="1" ht="11.25">
      <c r="B976" s="253"/>
      <c r="D976" s="230" t="s">
        <v>141</v>
      </c>
      <c r="E976" s="254" t="s">
        <v>1</v>
      </c>
      <c r="F976" s="255" t="s">
        <v>156</v>
      </c>
      <c r="H976" s="256">
        <v>26.131999999999998</v>
      </c>
      <c r="L976" s="253"/>
      <c r="M976" s="257"/>
      <c r="N976" s="258"/>
      <c r="O976" s="258"/>
      <c r="P976" s="258"/>
      <c r="Q976" s="258"/>
      <c r="R976" s="258"/>
      <c r="S976" s="258"/>
      <c r="T976" s="259"/>
      <c r="AT976" s="254" t="s">
        <v>141</v>
      </c>
      <c r="AU976" s="254" t="s">
        <v>84</v>
      </c>
      <c r="AV976" s="252" t="s">
        <v>139</v>
      </c>
      <c r="AW976" s="252" t="s">
        <v>29</v>
      </c>
      <c r="AX976" s="252" t="s">
        <v>82</v>
      </c>
      <c r="AY976" s="254" t="s">
        <v>133</v>
      </c>
    </row>
    <row r="977" spans="2:51" s="236" customFormat="1" ht="11.25">
      <c r="B977" s="237"/>
      <c r="D977" s="230" t="s">
        <v>141</v>
      </c>
      <c r="F977" s="239" t="s">
        <v>620</v>
      </c>
      <c r="H977" s="240">
        <v>261.32</v>
      </c>
      <c r="L977" s="237"/>
      <c r="M977" s="241"/>
      <c r="N977" s="242"/>
      <c r="O977" s="242"/>
      <c r="P977" s="242"/>
      <c r="Q977" s="242"/>
      <c r="R977" s="242"/>
      <c r="S977" s="242"/>
      <c r="T977" s="243"/>
      <c r="AT977" s="238" t="s">
        <v>141</v>
      </c>
      <c r="AU977" s="238" t="s">
        <v>84</v>
      </c>
      <c r="AV977" s="236" t="s">
        <v>84</v>
      </c>
      <c r="AW977" s="236" t="s">
        <v>3</v>
      </c>
      <c r="AX977" s="236" t="s">
        <v>82</v>
      </c>
      <c r="AY977" s="238" t="s">
        <v>133</v>
      </c>
    </row>
    <row r="978" spans="1:65" s="129" customFormat="1" ht="16.5" customHeight="1">
      <c r="A978" s="126"/>
      <c r="B978" s="127"/>
      <c r="C978" s="215" t="s">
        <v>621</v>
      </c>
      <c r="D978" s="215" t="s">
        <v>135</v>
      </c>
      <c r="E978" s="216" t="s">
        <v>622</v>
      </c>
      <c r="F978" s="217" t="s">
        <v>623</v>
      </c>
      <c r="G978" s="218" t="s">
        <v>277</v>
      </c>
      <c r="H978" s="219">
        <v>0.62</v>
      </c>
      <c r="I978" s="274"/>
      <c r="J978" s="220">
        <f>ROUND(I978*H978,2)</f>
        <v>0</v>
      </c>
      <c r="K978" s="221"/>
      <c r="L978" s="127"/>
      <c r="M978" s="222" t="s">
        <v>1</v>
      </c>
      <c r="N978" s="223" t="s">
        <v>39</v>
      </c>
      <c r="O978" s="224">
        <v>0.835</v>
      </c>
      <c r="P978" s="224">
        <f>O978*H978</f>
        <v>0.5176999999999999</v>
      </c>
      <c r="Q978" s="224">
        <v>0</v>
      </c>
      <c r="R978" s="224">
        <f>Q978*H978</f>
        <v>0</v>
      </c>
      <c r="S978" s="224">
        <v>0</v>
      </c>
      <c r="T978" s="225">
        <f>S978*H978</f>
        <v>0</v>
      </c>
      <c r="U978" s="126"/>
      <c r="V978" s="126"/>
      <c r="W978" s="126"/>
      <c r="X978" s="126"/>
      <c r="Y978" s="126"/>
      <c r="Z978" s="126"/>
      <c r="AA978" s="126"/>
      <c r="AB978" s="126"/>
      <c r="AC978" s="126"/>
      <c r="AD978" s="126"/>
      <c r="AE978" s="126"/>
      <c r="AR978" s="226" t="s">
        <v>139</v>
      </c>
      <c r="AT978" s="226" t="s">
        <v>135</v>
      </c>
      <c r="AU978" s="226" t="s">
        <v>84</v>
      </c>
      <c r="AY978" s="117" t="s">
        <v>133</v>
      </c>
      <c r="BE978" s="227">
        <f>IF(N978="základní",J978,0)</f>
        <v>0</v>
      </c>
      <c r="BF978" s="227">
        <f>IF(N978="snížená",J978,0)</f>
        <v>0</v>
      </c>
      <c r="BG978" s="227">
        <f>IF(N978="zákl. přenesená",J978,0)</f>
        <v>0</v>
      </c>
      <c r="BH978" s="227">
        <f>IF(N978="sníž. přenesená",J978,0)</f>
        <v>0</v>
      </c>
      <c r="BI978" s="227">
        <f>IF(N978="nulová",J978,0)</f>
        <v>0</v>
      </c>
      <c r="BJ978" s="117" t="s">
        <v>82</v>
      </c>
      <c r="BK978" s="227">
        <f>ROUND(I978*H978,2)</f>
        <v>0</v>
      </c>
      <c r="BL978" s="117" t="s">
        <v>139</v>
      </c>
      <c r="BM978" s="226" t="s">
        <v>624</v>
      </c>
    </row>
    <row r="979" spans="2:51" s="228" customFormat="1" ht="22.5">
      <c r="B979" s="229"/>
      <c r="D979" s="230" t="s">
        <v>141</v>
      </c>
      <c r="E979" s="231" t="s">
        <v>1</v>
      </c>
      <c r="F979" s="232" t="s">
        <v>142</v>
      </c>
      <c r="H979" s="231" t="s">
        <v>1</v>
      </c>
      <c r="L979" s="229"/>
      <c r="M979" s="233"/>
      <c r="N979" s="234"/>
      <c r="O979" s="234"/>
      <c r="P979" s="234"/>
      <c r="Q979" s="234"/>
      <c r="R979" s="234"/>
      <c r="S979" s="234"/>
      <c r="T979" s="235"/>
      <c r="AT979" s="231" t="s">
        <v>141</v>
      </c>
      <c r="AU979" s="231" t="s">
        <v>84</v>
      </c>
      <c r="AV979" s="228" t="s">
        <v>82</v>
      </c>
      <c r="AW979" s="228" t="s">
        <v>29</v>
      </c>
      <c r="AX979" s="228" t="s">
        <v>74</v>
      </c>
      <c r="AY979" s="231" t="s">
        <v>133</v>
      </c>
    </row>
    <row r="980" spans="2:51" s="228" customFormat="1" ht="11.25">
      <c r="B980" s="229"/>
      <c r="D980" s="230" t="s">
        <v>141</v>
      </c>
      <c r="E980" s="231" t="s">
        <v>1</v>
      </c>
      <c r="F980" s="232" t="s">
        <v>143</v>
      </c>
      <c r="H980" s="231" t="s">
        <v>1</v>
      </c>
      <c r="L980" s="229"/>
      <c r="M980" s="233"/>
      <c r="N980" s="234"/>
      <c r="O980" s="234"/>
      <c r="P980" s="234"/>
      <c r="Q980" s="234"/>
      <c r="R980" s="234"/>
      <c r="S980" s="234"/>
      <c r="T980" s="235"/>
      <c r="AT980" s="231" t="s">
        <v>141</v>
      </c>
      <c r="AU980" s="231" t="s">
        <v>84</v>
      </c>
      <c r="AV980" s="228" t="s">
        <v>82</v>
      </c>
      <c r="AW980" s="228" t="s">
        <v>29</v>
      </c>
      <c r="AX980" s="228" t="s">
        <v>74</v>
      </c>
      <c r="AY980" s="231" t="s">
        <v>133</v>
      </c>
    </row>
    <row r="981" spans="2:51" s="228" customFormat="1" ht="11.25">
      <c r="B981" s="229"/>
      <c r="D981" s="230" t="s">
        <v>141</v>
      </c>
      <c r="E981" s="231" t="s">
        <v>1</v>
      </c>
      <c r="F981" s="232" t="s">
        <v>400</v>
      </c>
      <c r="H981" s="231" t="s">
        <v>1</v>
      </c>
      <c r="L981" s="229"/>
      <c r="M981" s="233"/>
      <c r="N981" s="234"/>
      <c r="O981" s="234"/>
      <c r="P981" s="234"/>
      <c r="Q981" s="234"/>
      <c r="R981" s="234"/>
      <c r="S981" s="234"/>
      <c r="T981" s="235"/>
      <c r="AT981" s="231" t="s">
        <v>141</v>
      </c>
      <c r="AU981" s="231" t="s">
        <v>84</v>
      </c>
      <c r="AV981" s="228" t="s">
        <v>82</v>
      </c>
      <c r="AW981" s="228" t="s">
        <v>29</v>
      </c>
      <c r="AX981" s="228" t="s">
        <v>74</v>
      </c>
      <c r="AY981" s="231" t="s">
        <v>133</v>
      </c>
    </row>
    <row r="982" spans="2:51" s="228" customFormat="1" ht="11.25">
      <c r="B982" s="229"/>
      <c r="D982" s="230" t="s">
        <v>141</v>
      </c>
      <c r="E982" s="231" t="s">
        <v>1</v>
      </c>
      <c r="F982" s="232" t="s">
        <v>345</v>
      </c>
      <c r="H982" s="231" t="s">
        <v>1</v>
      </c>
      <c r="L982" s="229"/>
      <c r="M982" s="233"/>
      <c r="N982" s="234"/>
      <c r="O982" s="234"/>
      <c r="P982" s="234"/>
      <c r="Q982" s="234"/>
      <c r="R982" s="234"/>
      <c r="S982" s="234"/>
      <c r="T982" s="235"/>
      <c r="AT982" s="231" t="s">
        <v>141</v>
      </c>
      <c r="AU982" s="231" t="s">
        <v>84</v>
      </c>
      <c r="AV982" s="228" t="s">
        <v>82</v>
      </c>
      <c r="AW982" s="228" t="s">
        <v>29</v>
      </c>
      <c r="AX982" s="228" t="s">
        <v>74</v>
      </c>
      <c r="AY982" s="231" t="s">
        <v>133</v>
      </c>
    </row>
    <row r="983" spans="2:51" s="228" customFormat="1" ht="11.25">
      <c r="B983" s="229"/>
      <c r="D983" s="230" t="s">
        <v>141</v>
      </c>
      <c r="E983" s="231" t="s">
        <v>1</v>
      </c>
      <c r="F983" s="232" t="s">
        <v>625</v>
      </c>
      <c r="H983" s="231" t="s">
        <v>1</v>
      </c>
      <c r="L983" s="229"/>
      <c r="M983" s="233"/>
      <c r="N983" s="234"/>
      <c r="O983" s="234"/>
      <c r="P983" s="234"/>
      <c r="Q983" s="234"/>
      <c r="R983" s="234"/>
      <c r="S983" s="234"/>
      <c r="T983" s="235"/>
      <c r="AT983" s="231" t="s">
        <v>141</v>
      </c>
      <c r="AU983" s="231" t="s">
        <v>84</v>
      </c>
      <c r="AV983" s="228" t="s">
        <v>82</v>
      </c>
      <c r="AW983" s="228" t="s">
        <v>29</v>
      </c>
      <c r="AX983" s="228" t="s">
        <v>74</v>
      </c>
      <c r="AY983" s="231" t="s">
        <v>133</v>
      </c>
    </row>
    <row r="984" spans="2:51" s="236" customFormat="1" ht="11.25">
      <c r="B984" s="237"/>
      <c r="D984" s="230" t="s">
        <v>141</v>
      </c>
      <c r="E984" s="238" t="s">
        <v>1</v>
      </c>
      <c r="F984" s="239" t="s">
        <v>626</v>
      </c>
      <c r="H984" s="240">
        <v>0.618</v>
      </c>
      <c r="L984" s="237"/>
      <c r="M984" s="241"/>
      <c r="N984" s="242"/>
      <c r="O984" s="242"/>
      <c r="P984" s="242"/>
      <c r="Q984" s="242"/>
      <c r="R984" s="242"/>
      <c r="S984" s="242"/>
      <c r="T984" s="243"/>
      <c r="AT984" s="238" t="s">
        <v>141</v>
      </c>
      <c r="AU984" s="238" t="s">
        <v>84</v>
      </c>
      <c r="AV984" s="236" t="s">
        <v>84</v>
      </c>
      <c r="AW984" s="236" t="s">
        <v>29</v>
      </c>
      <c r="AX984" s="236" t="s">
        <v>74</v>
      </c>
      <c r="AY984" s="238" t="s">
        <v>133</v>
      </c>
    </row>
    <row r="985" spans="2:51" s="228" customFormat="1" ht="11.25">
      <c r="B985" s="229"/>
      <c r="D985" s="230" t="s">
        <v>141</v>
      </c>
      <c r="E985" s="231" t="s">
        <v>1</v>
      </c>
      <c r="F985" s="232" t="s">
        <v>320</v>
      </c>
      <c r="H985" s="231" t="s">
        <v>1</v>
      </c>
      <c r="L985" s="229"/>
      <c r="M985" s="233"/>
      <c r="N985" s="234"/>
      <c r="O985" s="234"/>
      <c r="P985" s="234"/>
      <c r="Q985" s="234"/>
      <c r="R985" s="234"/>
      <c r="S985" s="234"/>
      <c r="T985" s="235"/>
      <c r="AT985" s="231" t="s">
        <v>141</v>
      </c>
      <c r="AU985" s="231" t="s">
        <v>84</v>
      </c>
      <c r="AV985" s="228" t="s">
        <v>82</v>
      </c>
      <c r="AW985" s="228" t="s">
        <v>29</v>
      </c>
      <c r="AX985" s="228" t="s">
        <v>74</v>
      </c>
      <c r="AY985" s="231" t="s">
        <v>133</v>
      </c>
    </row>
    <row r="986" spans="2:51" s="228" customFormat="1" ht="11.25">
      <c r="B986" s="229"/>
      <c r="D986" s="230" t="s">
        <v>141</v>
      </c>
      <c r="E986" s="231" t="s">
        <v>1</v>
      </c>
      <c r="F986" s="232" t="s">
        <v>321</v>
      </c>
      <c r="H986" s="231" t="s">
        <v>1</v>
      </c>
      <c r="L986" s="229"/>
      <c r="M986" s="233"/>
      <c r="N986" s="234"/>
      <c r="O986" s="234"/>
      <c r="P986" s="234"/>
      <c r="Q986" s="234"/>
      <c r="R986" s="234"/>
      <c r="S986" s="234"/>
      <c r="T986" s="235"/>
      <c r="AT986" s="231" t="s">
        <v>141</v>
      </c>
      <c r="AU986" s="231" t="s">
        <v>84</v>
      </c>
      <c r="AV986" s="228" t="s">
        <v>82</v>
      </c>
      <c r="AW986" s="228" t="s">
        <v>29</v>
      </c>
      <c r="AX986" s="228" t="s">
        <v>74</v>
      </c>
      <c r="AY986" s="231" t="s">
        <v>133</v>
      </c>
    </row>
    <row r="987" spans="2:51" s="228" customFormat="1" ht="11.25">
      <c r="B987" s="229"/>
      <c r="D987" s="230" t="s">
        <v>141</v>
      </c>
      <c r="E987" s="231" t="s">
        <v>1</v>
      </c>
      <c r="F987" s="232" t="s">
        <v>574</v>
      </c>
      <c r="H987" s="231" t="s">
        <v>1</v>
      </c>
      <c r="L987" s="229"/>
      <c r="M987" s="233"/>
      <c r="N987" s="234"/>
      <c r="O987" s="234"/>
      <c r="P987" s="234"/>
      <c r="Q987" s="234"/>
      <c r="R987" s="234"/>
      <c r="S987" s="234"/>
      <c r="T987" s="235"/>
      <c r="AT987" s="231" t="s">
        <v>141</v>
      </c>
      <c r="AU987" s="231" t="s">
        <v>84</v>
      </c>
      <c r="AV987" s="228" t="s">
        <v>82</v>
      </c>
      <c r="AW987" s="228" t="s">
        <v>29</v>
      </c>
      <c r="AX987" s="228" t="s">
        <v>74</v>
      </c>
      <c r="AY987" s="231" t="s">
        <v>133</v>
      </c>
    </row>
    <row r="988" spans="2:51" s="228" customFormat="1" ht="11.25">
      <c r="B988" s="229"/>
      <c r="D988" s="230" t="s">
        <v>141</v>
      </c>
      <c r="E988" s="231" t="s">
        <v>1</v>
      </c>
      <c r="F988" s="232" t="s">
        <v>627</v>
      </c>
      <c r="H988" s="231" t="s">
        <v>1</v>
      </c>
      <c r="L988" s="229"/>
      <c r="M988" s="233"/>
      <c r="N988" s="234"/>
      <c r="O988" s="234"/>
      <c r="P988" s="234"/>
      <c r="Q988" s="234"/>
      <c r="R988" s="234"/>
      <c r="S988" s="234"/>
      <c r="T988" s="235"/>
      <c r="AT988" s="231" t="s">
        <v>141</v>
      </c>
      <c r="AU988" s="231" t="s">
        <v>84</v>
      </c>
      <c r="AV988" s="228" t="s">
        <v>82</v>
      </c>
      <c r="AW988" s="228" t="s">
        <v>29</v>
      </c>
      <c r="AX988" s="228" t="s">
        <v>74</v>
      </c>
      <c r="AY988" s="231" t="s">
        <v>133</v>
      </c>
    </row>
    <row r="989" spans="2:51" s="236" customFormat="1" ht="11.25">
      <c r="B989" s="237"/>
      <c r="D989" s="230" t="s">
        <v>141</v>
      </c>
      <c r="E989" s="238" t="s">
        <v>1</v>
      </c>
      <c r="F989" s="239" t="s">
        <v>628</v>
      </c>
      <c r="H989" s="240">
        <v>0.002</v>
      </c>
      <c r="L989" s="237"/>
      <c r="M989" s="241"/>
      <c r="N989" s="242"/>
      <c r="O989" s="242"/>
      <c r="P989" s="242"/>
      <c r="Q989" s="242"/>
      <c r="R989" s="242"/>
      <c r="S989" s="242"/>
      <c r="T989" s="243"/>
      <c r="AT989" s="238" t="s">
        <v>141</v>
      </c>
      <c r="AU989" s="238" t="s">
        <v>84</v>
      </c>
      <c r="AV989" s="236" t="s">
        <v>84</v>
      </c>
      <c r="AW989" s="236" t="s">
        <v>29</v>
      </c>
      <c r="AX989" s="236" t="s">
        <v>74</v>
      </c>
      <c r="AY989" s="238" t="s">
        <v>133</v>
      </c>
    </row>
    <row r="990" spans="2:51" s="252" customFormat="1" ht="11.25">
      <c r="B990" s="253"/>
      <c r="D990" s="230" t="s">
        <v>141</v>
      </c>
      <c r="E990" s="254" t="s">
        <v>1</v>
      </c>
      <c r="F990" s="255" t="s">
        <v>156</v>
      </c>
      <c r="H990" s="256">
        <v>0.62</v>
      </c>
      <c r="L990" s="253"/>
      <c r="M990" s="257"/>
      <c r="N990" s="258"/>
      <c r="O990" s="258"/>
      <c r="P990" s="258"/>
      <c r="Q990" s="258"/>
      <c r="R990" s="258"/>
      <c r="S990" s="258"/>
      <c r="T990" s="259"/>
      <c r="AT990" s="254" t="s">
        <v>141</v>
      </c>
      <c r="AU990" s="254" t="s">
        <v>84</v>
      </c>
      <c r="AV990" s="252" t="s">
        <v>139</v>
      </c>
      <c r="AW990" s="252" t="s">
        <v>29</v>
      </c>
      <c r="AX990" s="252" t="s">
        <v>82</v>
      </c>
      <c r="AY990" s="254" t="s">
        <v>133</v>
      </c>
    </row>
    <row r="991" spans="1:65" s="129" customFormat="1" ht="16.5" customHeight="1">
      <c r="A991" s="126"/>
      <c r="B991" s="127"/>
      <c r="C991" s="215" t="s">
        <v>629</v>
      </c>
      <c r="D991" s="215" t="s">
        <v>135</v>
      </c>
      <c r="E991" s="216" t="s">
        <v>622</v>
      </c>
      <c r="F991" s="217" t="s">
        <v>623</v>
      </c>
      <c r="G991" s="218" t="s">
        <v>277</v>
      </c>
      <c r="H991" s="219">
        <v>6.366</v>
      </c>
      <c r="I991" s="274"/>
      <c r="J991" s="220">
        <f>ROUND(I991*H991,2)</f>
        <v>0</v>
      </c>
      <c r="K991" s="221"/>
      <c r="L991" s="127"/>
      <c r="M991" s="222" t="s">
        <v>1</v>
      </c>
      <c r="N991" s="223" t="s">
        <v>39</v>
      </c>
      <c r="O991" s="224">
        <v>0.835</v>
      </c>
      <c r="P991" s="224">
        <f>O991*H991</f>
        <v>5.3156099999999995</v>
      </c>
      <c r="Q991" s="224">
        <v>0</v>
      </c>
      <c r="R991" s="224">
        <f>Q991*H991</f>
        <v>0</v>
      </c>
      <c r="S991" s="224">
        <v>0</v>
      </c>
      <c r="T991" s="225">
        <f>S991*H991</f>
        <v>0</v>
      </c>
      <c r="U991" s="126"/>
      <c r="V991" s="126"/>
      <c r="W991" s="126"/>
      <c r="X991" s="126"/>
      <c r="Y991" s="126"/>
      <c r="Z991" s="126"/>
      <c r="AA991" s="126"/>
      <c r="AB991" s="126"/>
      <c r="AC991" s="126"/>
      <c r="AD991" s="126"/>
      <c r="AE991" s="126"/>
      <c r="AR991" s="226" t="s">
        <v>139</v>
      </c>
      <c r="AT991" s="226" t="s">
        <v>135</v>
      </c>
      <c r="AU991" s="226" t="s">
        <v>84</v>
      </c>
      <c r="AY991" s="117" t="s">
        <v>133</v>
      </c>
      <c r="BE991" s="227">
        <f>IF(N991="základní",J991,0)</f>
        <v>0</v>
      </c>
      <c r="BF991" s="227">
        <f>IF(N991="snížená",J991,0)</f>
        <v>0</v>
      </c>
      <c r="BG991" s="227">
        <f>IF(N991="zákl. přenesená",J991,0)</f>
        <v>0</v>
      </c>
      <c r="BH991" s="227">
        <f>IF(N991="sníž. přenesená",J991,0)</f>
        <v>0</v>
      </c>
      <c r="BI991" s="227">
        <f>IF(N991="nulová",J991,0)</f>
        <v>0</v>
      </c>
      <c r="BJ991" s="117" t="s">
        <v>82</v>
      </c>
      <c r="BK991" s="227">
        <f>ROUND(I991*H991,2)</f>
        <v>0</v>
      </c>
      <c r="BL991" s="117" t="s">
        <v>139</v>
      </c>
      <c r="BM991" s="226" t="s">
        <v>630</v>
      </c>
    </row>
    <row r="992" spans="1:65" s="129" customFormat="1" ht="21.75" customHeight="1">
      <c r="A992" s="126"/>
      <c r="B992" s="127"/>
      <c r="C992" s="215" t="s">
        <v>631</v>
      </c>
      <c r="D992" s="215" t="s">
        <v>135</v>
      </c>
      <c r="E992" s="216" t="s">
        <v>632</v>
      </c>
      <c r="F992" s="217" t="s">
        <v>633</v>
      </c>
      <c r="G992" s="218" t="s">
        <v>277</v>
      </c>
      <c r="H992" s="219">
        <v>6.2</v>
      </c>
      <c r="I992" s="274"/>
      <c r="J992" s="220">
        <f>ROUND(I992*H992,2)</f>
        <v>0</v>
      </c>
      <c r="K992" s="221"/>
      <c r="L992" s="127"/>
      <c r="M992" s="222" t="s">
        <v>1</v>
      </c>
      <c r="N992" s="223" t="s">
        <v>39</v>
      </c>
      <c r="O992" s="224">
        <v>0.004</v>
      </c>
      <c r="P992" s="224">
        <f>O992*H992</f>
        <v>0.024800000000000003</v>
      </c>
      <c r="Q992" s="224">
        <v>0</v>
      </c>
      <c r="R992" s="224">
        <f>Q992*H992</f>
        <v>0</v>
      </c>
      <c r="S992" s="224">
        <v>0</v>
      </c>
      <c r="T992" s="225">
        <f>S992*H992</f>
        <v>0</v>
      </c>
      <c r="U992" s="126"/>
      <c r="V992" s="126"/>
      <c r="W992" s="126"/>
      <c r="X992" s="126"/>
      <c r="Y992" s="126"/>
      <c r="Z992" s="126"/>
      <c r="AA992" s="126"/>
      <c r="AB992" s="126"/>
      <c r="AC992" s="126"/>
      <c r="AD992" s="126"/>
      <c r="AE992" s="126"/>
      <c r="AR992" s="226" t="s">
        <v>139</v>
      </c>
      <c r="AT992" s="226" t="s">
        <v>135</v>
      </c>
      <c r="AU992" s="226" t="s">
        <v>84</v>
      </c>
      <c r="AY992" s="117" t="s">
        <v>133</v>
      </c>
      <c r="BE992" s="227">
        <f>IF(N992="základní",J992,0)</f>
        <v>0</v>
      </c>
      <c r="BF992" s="227">
        <f>IF(N992="snížená",J992,0)</f>
        <v>0</v>
      </c>
      <c r="BG992" s="227">
        <f>IF(N992="zákl. přenesená",J992,0)</f>
        <v>0</v>
      </c>
      <c r="BH992" s="227">
        <f>IF(N992="sníž. přenesená",J992,0)</f>
        <v>0</v>
      </c>
      <c r="BI992" s="227">
        <f>IF(N992="nulová",J992,0)</f>
        <v>0</v>
      </c>
      <c r="BJ992" s="117" t="s">
        <v>82</v>
      </c>
      <c r="BK992" s="227">
        <f>ROUND(I992*H992,2)</f>
        <v>0</v>
      </c>
      <c r="BL992" s="117" t="s">
        <v>139</v>
      </c>
      <c r="BM992" s="226" t="s">
        <v>634</v>
      </c>
    </row>
    <row r="993" spans="2:51" s="228" customFormat="1" ht="22.5">
      <c r="B993" s="229"/>
      <c r="D993" s="230" t="s">
        <v>141</v>
      </c>
      <c r="E993" s="231" t="s">
        <v>1</v>
      </c>
      <c r="F993" s="232" t="s">
        <v>142</v>
      </c>
      <c r="H993" s="231" t="s">
        <v>1</v>
      </c>
      <c r="L993" s="229"/>
      <c r="M993" s="233"/>
      <c r="N993" s="234"/>
      <c r="O993" s="234"/>
      <c r="P993" s="234"/>
      <c r="Q993" s="234"/>
      <c r="R993" s="234"/>
      <c r="S993" s="234"/>
      <c r="T993" s="235"/>
      <c r="AT993" s="231" t="s">
        <v>141</v>
      </c>
      <c r="AU993" s="231" t="s">
        <v>84</v>
      </c>
      <c r="AV993" s="228" t="s">
        <v>82</v>
      </c>
      <c r="AW993" s="228" t="s">
        <v>29</v>
      </c>
      <c r="AX993" s="228" t="s">
        <v>74</v>
      </c>
      <c r="AY993" s="231" t="s">
        <v>133</v>
      </c>
    </row>
    <row r="994" spans="2:51" s="228" customFormat="1" ht="11.25">
      <c r="B994" s="229"/>
      <c r="D994" s="230" t="s">
        <v>141</v>
      </c>
      <c r="E994" s="231" t="s">
        <v>1</v>
      </c>
      <c r="F994" s="232" t="s">
        <v>143</v>
      </c>
      <c r="H994" s="231" t="s">
        <v>1</v>
      </c>
      <c r="L994" s="229"/>
      <c r="M994" s="233"/>
      <c r="N994" s="234"/>
      <c r="O994" s="234"/>
      <c r="P994" s="234"/>
      <c r="Q994" s="234"/>
      <c r="R994" s="234"/>
      <c r="S994" s="234"/>
      <c r="T994" s="235"/>
      <c r="AT994" s="231" t="s">
        <v>141</v>
      </c>
      <c r="AU994" s="231" t="s">
        <v>84</v>
      </c>
      <c r="AV994" s="228" t="s">
        <v>82</v>
      </c>
      <c r="AW994" s="228" t="s">
        <v>29</v>
      </c>
      <c r="AX994" s="228" t="s">
        <v>74</v>
      </c>
      <c r="AY994" s="231" t="s">
        <v>133</v>
      </c>
    </row>
    <row r="995" spans="2:51" s="228" customFormat="1" ht="11.25">
      <c r="B995" s="229"/>
      <c r="D995" s="230" t="s">
        <v>141</v>
      </c>
      <c r="E995" s="231" t="s">
        <v>1</v>
      </c>
      <c r="F995" s="232" t="s">
        <v>400</v>
      </c>
      <c r="H995" s="231" t="s">
        <v>1</v>
      </c>
      <c r="L995" s="229"/>
      <c r="M995" s="233"/>
      <c r="N995" s="234"/>
      <c r="O995" s="234"/>
      <c r="P995" s="234"/>
      <c r="Q995" s="234"/>
      <c r="R995" s="234"/>
      <c r="S995" s="234"/>
      <c r="T995" s="235"/>
      <c r="AT995" s="231" t="s">
        <v>141</v>
      </c>
      <c r="AU995" s="231" t="s">
        <v>84</v>
      </c>
      <c r="AV995" s="228" t="s">
        <v>82</v>
      </c>
      <c r="AW995" s="228" t="s">
        <v>29</v>
      </c>
      <c r="AX995" s="228" t="s">
        <v>74</v>
      </c>
      <c r="AY995" s="231" t="s">
        <v>133</v>
      </c>
    </row>
    <row r="996" spans="2:51" s="228" customFormat="1" ht="11.25">
      <c r="B996" s="229"/>
      <c r="D996" s="230" t="s">
        <v>141</v>
      </c>
      <c r="E996" s="231" t="s">
        <v>1</v>
      </c>
      <c r="F996" s="232" t="s">
        <v>345</v>
      </c>
      <c r="H996" s="231" t="s">
        <v>1</v>
      </c>
      <c r="L996" s="229"/>
      <c r="M996" s="233"/>
      <c r="N996" s="234"/>
      <c r="O996" s="234"/>
      <c r="P996" s="234"/>
      <c r="Q996" s="234"/>
      <c r="R996" s="234"/>
      <c r="S996" s="234"/>
      <c r="T996" s="235"/>
      <c r="AT996" s="231" t="s">
        <v>141</v>
      </c>
      <c r="AU996" s="231" t="s">
        <v>84</v>
      </c>
      <c r="AV996" s="228" t="s">
        <v>82</v>
      </c>
      <c r="AW996" s="228" t="s">
        <v>29</v>
      </c>
      <c r="AX996" s="228" t="s">
        <v>74</v>
      </c>
      <c r="AY996" s="231" t="s">
        <v>133</v>
      </c>
    </row>
    <row r="997" spans="2:51" s="228" customFormat="1" ht="11.25">
      <c r="B997" s="229"/>
      <c r="D997" s="230" t="s">
        <v>141</v>
      </c>
      <c r="E997" s="231" t="s">
        <v>1</v>
      </c>
      <c r="F997" s="232" t="s">
        <v>625</v>
      </c>
      <c r="H997" s="231" t="s">
        <v>1</v>
      </c>
      <c r="L997" s="229"/>
      <c r="M997" s="233"/>
      <c r="N997" s="234"/>
      <c r="O997" s="234"/>
      <c r="P997" s="234"/>
      <c r="Q997" s="234"/>
      <c r="R997" s="234"/>
      <c r="S997" s="234"/>
      <c r="T997" s="235"/>
      <c r="AT997" s="231" t="s">
        <v>141</v>
      </c>
      <c r="AU997" s="231" t="s">
        <v>84</v>
      </c>
      <c r="AV997" s="228" t="s">
        <v>82</v>
      </c>
      <c r="AW997" s="228" t="s">
        <v>29</v>
      </c>
      <c r="AX997" s="228" t="s">
        <v>74</v>
      </c>
      <c r="AY997" s="231" t="s">
        <v>133</v>
      </c>
    </row>
    <row r="998" spans="2:51" s="236" customFormat="1" ht="11.25">
      <c r="B998" s="237"/>
      <c r="D998" s="230" t="s">
        <v>141</v>
      </c>
      <c r="E998" s="238" t="s">
        <v>1</v>
      </c>
      <c r="F998" s="239" t="s">
        <v>626</v>
      </c>
      <c r="H998" s="240">
        <v>0.618</v>
      </c>
      <c r="L998" s="237"/>
      <c r="M998" s="241"/>
      <c r="N998" s="242"/>
      <c r="O998" s="242"/>
      <c r="P998" s="242"/>
      <c r="Q998" s="242"/>
      <c r="R998" s="242"/>
      <c r="S998" s="242"/>
      <c r="T998" s="243"/>
      <c r="AT998" s="238" t="s">
        <v>141</v>
      </c>
      <c r="AU998" s="238" t="s">
        <v>84</v>
      </c>
      <c r="AV998" s="236" t="s">
        <v>84</v>
      </c>
      <c r="AW998" s="236" t="s">
        <v>29</v>
      </c>
      <c r="AX998" s="236" t="s">
        <v>74</v>
      </c>
      <c r="AY998" s="238" t="s">
        <v>133</v>
      </c>
    </row>
    <row r="999" spans="2:51" s="228" customFormat="1" ht="11.25">
      <c r="B999" s="229"/>
      <c r="D999" s="230" t="s">
        <v>141</v>
      </c>
      <c r="E999" s="231" t="s">
        <v>1</v>
      </c>
      <c r="F999" s="232" t="s">
        <v>320</v>
      </c>
      <c r="H999" s="231" t="s">
        <v>1</v>
      </c>
      <c r="L999" s="229"/>
      <c r="M999" s="233"/>
      <c r="N999" s="234"/>
      <c r="O999" s="234"/>
      <c r="P999" s="234"/>
      <c r="Q999" s="234"/>
      <c r="R999" s="234"/>
      <c r="S999" s="234"/>
      <c r="T999" s="235"/>
      <c r="AT999" s="231" t="s">
        <v>141</v>
      </c>
      <c r="AU999" s="231" t="s">
        <v>84</v>
      </c>
      <c r="AV999" s="228" t="s">
        <v>82</v>
      </c>
      <c r="AW999" s="228" t="s">
        <v>29</v>
      </c>
      <c r="AX999" s="228" t="s">
        <v>74</v>
      </c>
      <c r="AY999" s="231" t="s">
        <v>133</v>
      </c>
    </row>
    <row r="1000" spans="2:51" s="228" customFormat="1" ht="11.25">
      <c r="B1000" s="229"/>
      <c r="D1000" s="230" t="s">
        <v>141</v>
      </c>
      <c r="E1000" s="231" t="s">
        <v>1</v>
      </c>
      <c r="F1000" s="232" t="s">
        <v>321</v>
      </c>
      <c r="H1000" s="231" t="s">
        <v>1</v>
      </c>
      <c r="L1000" s="229"/>
      <c r="M1000" s="233"/>
      <c r="N1000" s="234"/>
      <c r="O1000" s="234"/>
      <c r="P1000" s="234"/>
      <c r="Q1000" s="234"/>
      <c r="R1000" s="234"/>
      <c r="S1000" s="234"/>
      <c r="T1000" s="235"/>
      <c r="AT1000" s="231" t="s">
        <v>141</v>
      </c>
      <c r="AU1000" s="231" t="s">
        <v>84</v>
      </c>
      <c r="AV1000" s="228" t="s">
        <v>82</v>
      </c>
      <c r="AW1000" s="228" t="s">
        <v>29</v>
      </c>
      <c r="AX1000" s="228" t="s">
        <v>74</v>
      </c>
      <c r="AY1000" s="231" t="s">
        <v>133</v>
      </c>
    </row>
    <row r="1001" spans="2:51" s="228" customFormat="1" ht="11.25">
      <c r="B1001" s="229"/>
      <c r="D1001" s="230" t="s">
        <v>141</v>
      </c>
      <c r="E1001" s="231" t="s">
        <v>1</v>
      </c>
      <c r="F1001" s="232" t="s">
        <v>574</v>
      </c>
      <c r="H1001" s="231" t="s">
        <v>1</v>
      </c>
      <c r="L1001" s="229"/>
      <c r="M1001" s="233"/>
      <c r="N1001" s="234"/>
      <c r="O1001" s="234"/>
      <c r="P1001" s="234"/>
      <c r="Q1001" s="234"/>
      <c r="R1001" s="234"/>
      <c r="S1001" s="234"/>
      <c r="T1001" s="235"/>
      <c r="AT1001" s="231" t="s">
        <v>141</v>
      </c>
      <c r="AU1001" s="231" t="s">
        <v>84</v>
      </c>
      <c r="AV1001" s="228" t="s">
        <v>82</v>
      </c>
      <c r="AW1001" s="228" t="s">
        <v>29</v>
      </c>
      <c r="AX1001" s="228" t="s">
        <v>74</v>
      </c>
      <c r="AY1001" s="231" t="s">
        <v>133</v>
      </c>
    </row>
    <row r="1002" spans="2:51" s="228" customFormat="1" ht="11.25">
      <c r="B1002" s="229"/>
      <c r="D1002" s="230" t="s">
        <v>141</v>
      </c>
      <c r="E1002" s="231" t="s">
        <v>1</v>
      </c>
      <c r="F1002" s="232" t="s">
        <v>627</v>
      </c>
      <c r="H1002" s="231" t="s">
        <v>1</v>
      </c>
      <c r="L1002" s="229"/>
      <c r="M1002" s="233"/>
      <c r="N1002" s="234"/>
      <c r="O1002" s="234"/>
      <c r="P1002" s="234"/>
      <c r="Q1002" s="234"/>
      <c r="R1002" s="234"/>
      <c r="S1002" s="234"/>
      <c r="T1002" s="235"/>
      <c r="AT1002" s="231" t="s">
        <v>141</v>
      </c>
      <c r="AU1002" s="231" t="s">
        <v>84</v>
      </c>
      <c r="AV1002" s="228" t="s">
        <v>82</v>
      </c>
      <c r="AW1002" s="228" t="s">
        <v>29</v>
      </c>
      <c r="AX1002" s="228" t="s">
        <v>74</v>
      </c>
      <c r="AY1002" s="231" t="s">
        <v>133</v>
      </c>
    </row>
    <row r="1003" spans="2:51" s="236" customFormat="1" ht="11.25">
      <c r="B1003" s="237"/>
      <c r="D1003" s="230" t="s">
        <v>141</v>
      </c>
      <c r="E1003" s="238" t="s">
        <v>1</v>
      </c>
      <c r="F1003" s="239" t="s">
        <v>628</v>
      </c>
      <c r="H1003" s="240">
        <v>0.002</v>
      </c>
      <c r="L1003" s="237"/>
      <c r="M1003" s="241"/>
      <c r="N1003" s="242"/>
      <c r="O1003" s="242"/>
      <c r="P1003" s="242"/>
      <c r="Q1003" s="242"/>
      <c r="R1003" s="242"/>
      <c r="S1003" s="242"/>
      <c r="T1003" s="243"/>
      <c r="AT1003" s="238" t="s">
        <v>141</v>
      </c>
      <c r="AU1003" s="238" t="s">
        <v>84</v>
      </c>
      <c r="AV1003" s="236" t="s">
        <v>84</v>
      </c>
      <c r="AW1003" s="236" t="s">
        <v>29</v>
      </c>
      <c r="AX1003" s="236" t="s">
        <v>74</v>
      </c>
      <c r="AY1003" s="238" t="s">
        <v>133</v>
      </c>
    </row>
    <row r="1004" spans="2:51" s="252" customFormat="1" ht="11.25">
      <c r="B1004" s="253"/>
      <c r="D1004" s="230" t="s">
        <v>141</v>
      </c>
      <c r="E1004" s="254" t="s">
        <v>1</v>
      </c>
      <c r="F1004" s="255" t="s">
        <v>156</v>
      </c>
      <c r="H1004" s="256">
        <v>0.62</v>
      </c>
      <c r="L1004" s="253"/>
      <c r="M1004" s="257"/>
      <c r="N1004" s="258"/>
      <c r="O1004" s="258"/>
      <c r="P1004" s="258"/>
      <c r="Q1004" s="258"/>
      <c r="R1004" s="258"/>
      <c r="S1004" s="258"/>
      <c r="T1004" s="259"/>
      <c r="AT1004" s="254" t="s">
        <v>141</v>
      </c>
      <c r="AU1004" s="254" t="s">
        <v>84</v>
      </c>
      <c r="AV1004" s="252" t="s">
        <v>139</v>
      </c>
      <c r="AW1004" s="252" t="s">
        <v>29</v>
      </c>
      <c r="AX1004" s="252" t="s">
        <v>82</v>
      </c>
      <c r="AY1004" s="254" t="s">
        <v>133</v>
      </c>
    </row>
    <row r="1005" spans="2:51" s="236" customFormat="1" ht="11.25">
      <c r="B1005" s="237"/>
      <c r="D1005" s="230" t="s">
        <v>141</v>
      </c>
      <c r="F1005" s="239" t="s">
        <v>635</v>
      </c>
      <c r="H1005" s="240">
        <v>6.2</v>
      </c>
      <c r="L1005" s="237"/>
      <c r="M1005" s="241"/>
      <c r="N1005" s="242"/>
      <c r="O1005" s="242"/>
      <c r="P1005" s="242"/>
      <c r="Q1005" s="242"/>
      <c r="R1005" s="242"/>
      <c r="S1005" s="242"/>
      <c r="T1005" s="243"/>
      <c r="AT1005" s="238" t="s">
        <v>141</v>
      </c>
      <c r="AU1005" s="238" t="s">
        <v>84</v>
      </c>
      <c r="AV1005" s="236" t="s">
        <v>84</v>
      </c>
      <c r="AW1005" s="236" t="s">
        <v>3</v>
      </c>
      <c r="AX1005" s="236" t="s">
        <v>82</v>
      </c>
      <c r="AY1005" s="238" t="s">
        <v>133</v>
      </c>
    </row>
    <row r="1006" spans="1:65" s="129" customFormat="1" ht="21.75" customHeight="1">
      <c r="A1006" s="126"/>
      <c r="B1006" s="127"/>
      <c r="C1006" s="215" t="s">
        <v>636</v>
      </c>
      <c r="D1006" s="215" t="s">
        <v>135</v>
      </c>
      <c r="E1006" s="216" t="s">
        <v>632</v>
      </c>
      <c r="F1006" s="217" t="s">
        <v>633</v>
      </c>
      <c r="G1006" s="218" t="s">
        <v>277</v>
      </c>
      <c r="H1006" s="219">
        <v>63.66</v>
      </c>
      <c r="I1006" s="274"/>
      <c r="J1006" s="220">
        <f>ROUND(I1006*H1006,2)</f>
        <v>0</v>
      </c>
      <c r="K1006" s="221"/>
      <c r="L1006" s="127"/>
      <c r="M1006" s="222" t="s">
        <v>1</v>
      </c>
      <c r="N1006" s="223" t="s">
        <v>39</v>
      </c>
      <c r="O1006" s="224">
        <v>0.004</v>
      </c>
      <c r="P1006" s="224">
        <f>O1006*H1006</f>
        <v>0.25464</v>
      </c>
      <c r="Q1006" s="224">
        <v>0</v>
      </c>
      <c r="R1006" s="224">
        <f>Q1006*H1006</f>
        <v>0</v>
      </c>
      <c r="S1006" s="224">
        <v>0</v>
      </c>
      <c r="T1006" s="225">
        <f>S1006*H1006</f>
        <v>0</v>
      </c>
      <c r="U1006" s="126"/>
      <c r="V1006" s="126"/>
      <c r="W1006" s="126"/>
      <c r="X1006" s="126"/>
      <c r="Y1006" s="126"/>
      <c r="Z1006" s="126"/>
      <c r="AA1006" s="126"/>
      <c r="AB1006" s="126"/>
      <c r="AC1006" s="126"/>
      <c r="AD1006" s="126"/>
      <c r="AE1006" s="126"/>
      <c r="AR1006" s="226" t="s">
        <v>139</v>
      </c>
      <c r="AT1006" s="226" t="s">
        <v>135</v>
      </c>
      <c r="AU1006" s="226" t="s">
        <v>84</v>
      </c>
      <c r="AY1006" s="117" t="s">
        <v>133</v>
      </c>
      <c r="BE1006" s="227">
        <f>IF(N1006="základní",J1006,0)</f>
        <v>0</v>
      </c>
      <c r="BF1006" s="227">
        <f>IF(N1006="snížená",J1006,0)</f>
        <v>0</v>
      </c>
      <c r="BG1006" s="227">
        <f>IF(N1006="zákl. přenesená",J1006,0)</f>
        <v>0</v>
      </c>
      <c r="BH1006" s="227">
        <f>IF(N1006="sníž. přenesená",J1006,0)</f>
        <v>0</v>
      </c>
      <c r="BI1006" s="227">
        <f>IF(N1006="nulová",J1006,0)</f>
        <v>0</v>
      </c>
      <c r="BJ1006" s="117" t="s">
        <v>82</v>
      </c>
      <c r="BK1006" s="227">
        <f>ROUND(I1006*H1006,2)</f>
        <v>0</v>
      </c>
      <c r="BL1006" s="117" t="s">
        <v>139</v>
      </c>
      <c r="BM1006" s="226" t="s">
        <v>637</v>
      </c>
    </row>
    <row r="1007" spans="1:65" s="129" customFormat="1" ht="21.75" customHeight="1">
      <c r="A1007" s="126"/>
      <c r="B1007" s="127"/>
      <c r="C1007" s="215" t="s">
        <v>638</v>
      </c>
      <c r="D1007" s="215" t="s">
        <v>135</v>
      </c>
      <c r="E1007" s="216" t="s">
        <v>639</v>
      </c>
      <c r="F1007" s="217" t="s">
        <v>640</v>
      </c>
      <c r="G1007" s="218" t="s">
        <v>277</v>
      </c>
      <c r="H1007" s="219">
        <v>0.62</v>
      </c>
      <c r="I1007" s="274"/>
      <c r="J1007" s="220">
        <f>ROUND(I1007*H1007,2)</f>
        <v>0</v>
      </c>
      <c r="K1007" s="221"/>
      <c r="L1007" s="127"/>
      <c r="M1007" s="222" t="s">
        <v>1</v>
      </c>
      <c r="N1007" s="223" t="s">
        <v>39</v>
      </c>
      <c r="O1007" s="224">
        <v>0.376</v>
      </c>
      <c r="P1007" s="224">
        <f>O1007*H1007</f>
        <v>0.23312</v>
      </c>
      <c r="Q1007" s="224">
        <v>0</v>
      </c>
      <c r="R1007" s="224">
        <f>Q1007*H1007</f>
        <v>0</v>
      </c>
      <c r="S1007" s="224">
        <v>0</v>
      </c>
      <c r="T1007" s="225">
        <f>S1007*H1007</f>
        <v>0</v>
      </c>
      <c r="U1007" s="126"/>
      <c r="V1007" s="126"/>
      <c r="W1007" s="126"/>
      <c r="X1007" s="126"/>
      <c r="Y1007" s="126"/>
      <c r="Z1007" s="126"/>
      <c r="AA1007" s="126"/>
      <c r="AB1007" s="126"/>
      <c r="AC1007" s="126"/>
      <c r="AD1007" s="126"/>
      <c r="AE1007" s="126"/>
      <c r="AR1007" s="226" t="s">
        <v>139</v>
      </c>
      <c r="AT1007" s="226" t="s">
        <v>135</v>
      </c>
      <c r="AU1007" s="226" t="s">
        <v>84</v>
      </c>
      <c r="AY1007" s="117" t="s">
        <v>133</v>
      </c>
      <c r="BE1007" s="227">
        <f>IF(N1007="základní",J1007,0)</f>
        <v>0</v>
      </c>
      <c r="BF1007" s="227">
        <f>IF(N1007="snížená",J1007,0)</f>
        <v>0</v>
      </c>
      <c r="BG1007" s="227">
        <f>IF(N1007="zákl. přenesená",J1007,0)</f>
        <v>0</v>
      </c>
      <c r="BH1007" s="227">
        <f>IF(N1007="sníž. přenesená",J1007,0)</f>
        <v>0</v>
      </c>
      <c r="BI1007" s="227">
        <f>IF(N1007="nulová",J1007,0)</f>
        <v>0</v>
      </c>
      <c r="BJ1007" s="117" t="s">
        <v>82</v>
      </c>
      <c r="BK1007" s="227">
        <f>ROUND(I1007*H1007,2)</f>
        <v>0</v>
      </c>
      <c r="BL1007" s="117" t="s">
        <v>139</v>
      </c>
      <c r="BM1007" s="226" t="s">
        <v>641</v>
      </c>
    </row>
    <row r="1008" spans="2:51" s="228" customFormat="1" ht="22.5">
      <c r="B1008" s="229"/>
      <c r="D1008" s="230" t="s">
        <v>141</v>
      </c>
      <c r="E1008" s="231" t="s">
        <v>1</v>
      </c>
      <c r="F1008" s="232" t="s">
        <v>142</v>
      </c>
      <c r="H1008" s="231" t="s">
        <v>1</v>
      </c>
      <c r="L1008" s="229"/>
      <c r="M1008" s="233"/>
      <c r="N1008" s="234"/>
      <c r="O1008" s="234"/>
      <c r="P1008" s="234"/>
      <c r="Q1008" s="234"/>
      <c r="R1008" s="234"/>
      <c r="S1008" s="234"/>
      <c r="T1008" s="235"/>
      <c r="AT1008" s="231" t="s">
        <v>141</v>
      </c>
      <c r="AU1008" s="231" t="s">
        <v>84</v>
      </c>
      <c r="AV1008" s="228" t="s">
        <v>82</v>
      </c>
      <c r="AW1008" s="228" t="s">
        <v>29</v>
      </c>
      <c r="AX1008" s="228" t="s">
        <v>74</v>
      </c>
      <c r="AY1008" s="231" t="s">
        <v>133</v>
      </c>
    </row>
    <row r="1009" spans="2:51" s="228" customFormat="1" ht="11.25">
      <c r="B1009" s="229"/>
      <c r="D1009" s="230" t="s">
        <v>141</v>
      </c>
      <c r="E1009" s="231" t="s">
        <v>1</v>
      </c>
      <c r="F1009" s="232" t="s">
        <v>143</v>
      </c>
      <c r="H1009" s="231" t="s">
        <v>1</v>
      </c>
      <c r="L1009" s="229"/>
      <c r="M1009" s="233"/>
      <c r="N1009" s="234"/>
      <c r="O1009" s="234"/>
      <c r="P1009" s="234"/>
      <c r="Q1009" s="234"/>
      <c r="R1009" s="234"/>
      <c r="S1009" s="234"/>
      <c r="T1009" s="235"/>
      <c r="AT1009" s="231" t="s">
        <v>141</v>
      </c>
      <c r="AU1009" s="231" t="s">
        <v>84</v>
      </c>
      <c r="AV1009" s="228" t="s">
        <v>82</v>
      </c>
      <c r="AW1009" s="228" t="s">
        <v>29</v>
      </c>
      <c r="AX1009" s="228" t="s">
        <v>74</v>
      </c>
      <c r="AY1009" s="231" t="s">
        <v>133</v>
      </c>
    </row>
    <row r="1010" spans="2:51" s="228" customFormat="1" ht="11.25">
      <c r="B1010" s="229"/>
      <c r="D1010" s="230" t="s">
        <v>141</v>
      </c>
      <c r="E1010" s="231" t="s">
        <v>1</v>
      </c>
      <c r="F1010" s="232" t="s">
        <v>400</v>
      </c>
      <c r="H1010" s="231" t="s">
        <v>1</v>
      </c>
      <c r="L1010" s="229"/>
      <c r="M1010" s="233"/>
      <c r="N1010" s="234"/>
      <c r="O1010" s="234"/>
      <c r="P1010" s="234"/>
      <c r="Q1010" s="234"/>
      <c r="R1010" s="234"/>
      <c r="S1010" s="234"/>
      <c r="T1010" s="235"/>
      <c r="AT1010" s="231" t="s">
        <v>141</v>
      </c>
      <c r="AU1010" s="231" t="s">
        <v>84</v>
      </c>
      <c r="AV1010" s="228" t="s">
        <v>82</v>
      </c>
      <c r="AW1010" s="228" t="s">
        <v>29</v>
      </c>
      <c r="AX1010" s="228" t="s">
        <v>74</v>
      </c>
      <c r="AY1010" s="231" t="s">
        <v>133</v>
      </c>
    </row>
    <row r="1011" spans="2:51" s="228" customFormat="1" ht="11.25">
      <c r="B1011" s="229"/>
      <c r="D1011" s="230" t="s">
        <v>141</v>
      </c>
      <c r="E1011" s="231" t="s">
        <v>1</v>
      </c>
      <c r="F1011" s="232" t="s">
        <v>345</v>
      </c>
      <c r="H1011" s="231" t="s">
        <v>1</v>
      </c>
      <c r="L1011" s="229"/>
      <c r="M1011" s="233"/>
      <c r="N1011" s="234"/>
      <c r="O1011" s="234"/>
      <c r="P1011" s="234"/>
      <c r="Q1011" s="234"/>
      <c r="R1011" s="234"/>
      <c r="S1011" s="234"/>
      <c r="T1011" s="235"/>
      <c r="AT1011" s="231" t="s">
        <v>141</v>
      </c>
      <c r="AU1011" s="231" t="s">
        <v>84</v>
      </c>
      <c r="AV1011" s="228" t="s">
        <v>82</v>
      </c>
      <c r="AW1011" s="228" t="s">
        <v>29</v>
      </c>
      <c r="AX1011" s="228" t="s">
        <v>74</v>
      </c>
      <c r="AY1011" s="231" t="s">
        <v>133</v>
      </c>
    </row>
    <row r="1012" spans="2:51" s="228" customFormat="1" ht="11.25">
      <c r="B1012" s="229"/>
      <c r="D1012" s="230" t="s">
        <v>141</v>
      </c>
      <c r="E1012" s="231" t="s">
        <v>1</v>
      </c>
      <c r="F1012" s="232" t="s">
        <v>625</v>
      </c>
      <c r="H1012" s="231" t="s">
        <v>1</v>
      </c>
      <c r="L1012" s="229"/>
      <c r="M1012" s="233"/>
      <c r="N1012" s="234"/>
      <c r="O1012" s="234"/>
      <c r="P1012" s="234"/>
      <c r="Q1012" s="234"/>
      <c r="R1012" s="234"/>
      <c r="S1012" s="234"/>
      <c r="T1012" s="235"/>
      <c r="AT1012" s="231" t="s">
        <v>141</v>
      </c>
      <c r="AU1012" s="231" t="s">
        <v>84</v>
      </c>
      <c r="AV1012" s="228" t="s">
        <v>82</v>
      </c>
      <c r="AW1012" s="228" t="s">
        <v>29</v>
      </c>
      <c r="AX1012" s="228" t="s">
        <v>74</v>
      </c>
      <c r="AY1012" s="231" t="s">
        <v>133</v>
      </c>
    </row>
    <row r="1013" spans="2:51" s="236" customFormat="1" ht="11.25">
      <c r="B1013" s="237"/>
      <c r="D1013" s="230" t="s">
        <v>141</v>
      </c>
      <c r="E1013" s="238" t="s">
        <v>1</v>
      </c>
      <c r="F1013" s="239" t="s">
        <v>626</v>
      </c>
      <c r="H1013" s="240">
        <v>0.618</v>
      </c>
      <c r="L1013" s="237"/>
      <c r="M1013" s="241"/>
      <c r="N1013" s="242"/>
      <c r="O1013" s="242"/>
      <c r="P1013" s="242"/>
      <c r="Q1013" s="242"/>
      <c r="R1013" s="242"/>
      <c r="S1013" s="242"/>
      <c r="T1013" s="243"/>
      <c r="AT1013" s="238" t="s">
        <v>141</v>
      </c>
      <c r="AU1013" s="238" t="s">
        <v>84</v>
      </c>
      <c r="AV1013" s="236" t="s">
        <v>84</v>
      </c>
      <c r="AW1013" s="236" t="s">
        <v>29</v>
      </c>
      <c r="AX1013" s="236" t="s">
        <v>74</v>
      </c>
      <c r="AY1013" s="238" t="s">
        <v>133</v>
      </c>
    </row>
    <row r="1014" spans="2:51" s="228" customFormat="1" ht="11.25">
      <c r="B1014" s="229"/>
      <c r="D1014" s="230" t="s">
        <v>141</v>
      </c>
      <c r="E1014" s="231" t="s">
        <v>1</v>
      </c>
      <c r="F1014" s="232" t="s">
        <v>320</v>
      </c>
      <c r="H1014" s="231" t="s">
        <v>1</v>
      </c>
      <c r="L1014" s="229"/>
      <c r="M1014" s="233"/>
      <c r="N1014" s="234"/>
      <c r="O1014" s="234"/>
      <c r="P1014" s="234"/>
      <c r="Q1014" s="234"/>
      <c r="R1014" s="234"/>
      <c r="S1014" s="234"/>
      <c r="T1014" s="235"/>
      <c r="AT1014" s="231" t="s">
        <v>141</v>
      </c>
      <c r="AU1014" s="231" t="s">
        <v>84</v>
      </c>
      <c r="AV1014" s="228" t="s">
        <v>82</v>
      </c>
      <c r="AW1014" s="228" t="s">
        <v>29</v>
      </c>
      <c r="AX1014" s="228" t="s">
        <v>74</v>
      </c>
      <c r="AY1014" s="231" t="s">
        <v>133</v>
      </c>
    </row>
    <row r="1015" spans="2:51" s="228" customFormat="1" ht="11.25">
      <c r="B1015" s="229"/>
      <c r="D1015" s="230" t="s">
        <v>141</v>
      </c>
      <c r="E1015" s="231" t="s">
        <v>1</v>
      </c>
      <c r="F1015" s="232" t="s">
        <v>321</v>
      </c>
      <c r="H1015" s="231" t="s">
        <v>1</v>
      </c>
      <c r="L1015" s="229"/>
      <c r="M1015" s="233"/>
      <c r="N1015" s="234"/>
      <c r="O1015" s="234"/>
      <c r="P1015" s="234"/>
      <c r="Q1015" s="234"/>
      <c r="R1015" s="234"/>
      <c r="S1015" s="234"/>
      <c r="T1015" s="235"/>
      <c r="AT1015" s="231" t="s">
        <v>141</v>
      </c>
      <c r="AU1015" s="231" t="s">
        <v>84</v>
      </c>
      <c r="AV1015" s="228" t="s">
        <v>82</v>
      </c>
      <c r="AW1015" s="228" t="s">
        <v>29</v>
      </c>
      <c r="AX1015" s="228" t="s">
        <v>74</v>
      </c>
      <c r="AY1015" s="231" t="s">
        <v>133</v>
      </c>
    </row>
    <row r="1016" spans="2:51" s="228" customFormat="1" ht="11.25">
      <c r="B1016" s="229"/>
      <c r="D1016" s="230" t="s">
        <v>141</v>
      </c>
      <c r="E1016" s="231" t="s">
        <v>1</v>
      </c>
      <c r="F1016" s="232" t="s">
        <v>574</v>
      </c>
      <c r="H1016" s="231" t="s">
        <v>1</v>
      </c>
      <c r="L1016" s="229"/>
      <c r="M1016" s="233"/>
      <c r="N1016" s="234"/>
      <c r="O1016" s="234"/>
      <c r="P1016" s="234"/>
      <c r="Q1016" s="234"/>
      <c r="R1016" s="234"/>
      <c r="S1016" s="234"/>
      <c r="T1016" s="235"/>
      <c r="AT1016" s="231" t="s">
        <v>141</v>
      </c>
      <c r="AU1016" s="231" t="s">
        <v>84</v>
      </c>
      <c r="AV1016" s="228" t="s">
        <v>82</v>
      </c>
      <c r="AW1016" s="228" t="s">
        <v>29</v>
      </c>
      <c r="AX1016" s="228" t="s">
        <v>74</v>
      </c>
      <c r="AY1016" s="231" t="s">
        <v>133</v>
      </c>
    </row>
    <row r="1017" spans="2:51" s="228" customFormat="1" ht="11.25">
      <c r="B1017" s="229"/>
      <c r="D1017" s="230" t="s">
        <v>141</v>
      </c>
      <c r="E1017" s="231" t="s">
        <v>1</v>
      </c>
      <c r="F1017" s="232" t="s">
        <v>627</v>
      </c>
      <c r="H1017" s="231" t="s">
        <v>1</v>
      </c>
      <c r="L1017" s="229"/>
      <c r="M1017" s="233"/>
      <c r="N1017" s="234"/>
      <c r="O1017" s="234"/>
      <c r="P1017" s="234"/>
      <c r="Q1017" s="234"/>
      <c r="R1017" s="234"/>
      <c r="S1017" s="234"/>
      <c r="T1017" s="235"/>
      <c r="AT1017" s="231" t="s">
        <v>141</v>
      </c>
      <c r="AU1017" s="231" t="s">
        <v>84</v>
      </c>
      <c r="AV1017" s="228" t="s">
        <v>82</v>
      </c>
      <c r="AW1017" s="228" t="s">
        <v>29</v>
      </c>
      <c r="AX1017" s="228" t="s">
        <v>74</v>
      </c>
      <c r="AY1017" s="231" t="s">
        <v>133</v>
      </c>
    </row>
    <row r="1018" spans="2:51" s="236" customFormat="1" ht="11.25">
      <c r="B1018" s="237"/>
      <c r="D1018" s="230" t="s">
        <v>141</v>
      </c>
      <c r="E1018" s="238" t="s">
        <v>1</v>
      </c>
      <c r="F1018" s="239" t="s">
        <v>628</v>
      </c>
      <c r="H1018" s="240">
        <v>0.002</v>
      </c>
      <c r="L1018" s="237"/>
      <c r="M1018" s="241"/>
      <c r="N1018" s="242"/>
      <c r="O1018" s="242"/>
      <c r="P1018" s="242"/>
      <c r="Q1018" s="242"/>
      <c r="R1018" s="242"/>
      <c r="S1018" s="242"/>
      <c r="T1018" s="243"/>
      <c r="AT1018" s="238" t="s">
        <v>141</v>
      </c>
      <c r="AU1018" s="238" t="s">
        <v>84</v>
      </c>
      <c r="AV1018" s="236" t="s">
        <v>84</v>
      </c>
      <c r="AW1018" s="236" t="s">
        <v>29</v>
      </c>
      <c r="AX1018" s="236" t="s">
        <v>74</v>
      </c>
      <c r="AY1018" s="238" t="s">
        <v>133</v>
      </c>
    </row>
    <row r="1019" spans="2:51" s="252" customFormat="1" ht="11.25">
      <c r="B1019" s="253"/>
      <c r="D1019" s="230" t="s">
        <v>141</v>
      </c>
      <c r="E1019" s="254" t="s">
        <v>1</v>
      </c>
      <c r="F1019" s="255" t="s">
        <v>156</v>
      </c>
      <c r="H1019" s="256">
        <v>0.62</v>
      </c>
      <c r="L1019" s="253"/>
      <c r="M1019" s="257"/>
      <c r="N1019" s="258"/>
      <c r="O1019" s="258"/>
      <c r="P1019" s="258"/>
      <c r="Q1019" s="258"/>
      <c r="R1019" s="258"/>
      <c r="S1019" s="258"/>
      <c r="T1019" s="259"/>
      <c r="AT1019" s="254" t="s">
        <v>141</v>
      </c>
      <c r="AU1019" s="254" t="s">
        <v>84</v>
      </c>
      <c r="AV1019" s="252" t="s">
        <v>139</v>
      </c>
      <c r="AW1019" s="252" t="s">
        <v>29</v>
      </c>
      <c r="AX1019" s="252" t="s">
        <v>82</v>
      </c>
      <c r="AY1019" s="254" t="s">
        <v>133</v>
      </c>
    </row>
    <row r="1020" spans="1:65" s="129" customFormat="1" ht="21.75" customHeight="1">
      <c r="A1020" s="126"/>
      <c r="B1020" s="127"/>
      <c r="C1020" s="215" t="s">
        <v>642</v>
      </c>
      <c r="D1020" s="215" t="s">
        <v>135</v>
      </c>
      <c r="E1020" s="216" t="s">
        <v>639</v>
      </c>
      <c r="F1020" s="217" t="s">
        <v>640</v>
      </c>
      <c r="G1020" s="218" t="s">
        <v>277</v>
      </c>
      <c r="H1020" s="219">
        <v>6.366</v>
      </c>
      <c r="I1020" s="274"/>
      <c r="J1020" s="220">
        <f>ROUND(I1020*H1020,2)</f>
        <v>0</v>
      </c>
      <c r="K1020" s="221"/>
      <c r="L1020" s="127"/>
      <c r="M1020" s="222" t="s">
        <v>1</v>
      </c>
      <c r="N1020" s="223" t="s">
        <v>39</v>
      </c>
      <c r="O1020" s="224">
        <v>0.376</v>
      </c>
      <c r="P1020" s="224">
        <f>O1020*H1020</f>
        <v>2.3936159999999997</v>
      </c>
      <c r="Q1020" s="224">
        <v>0</v>
      </c>
      <c r="R1020" s="224">
        <f>Q1020*H1020</f>
        <v>0</v>
      </c>
      <c r="S1020" s="224">
        <v>0</v>
      </c>
      <c r="T1020" s="225">
        <f>S1020*H1020</f>
        <v>0</v>
      </c>
      <c r="U1020" s="126"/>
      <c r="V1020" s="126"/>
      <c r="W1020" s="126"/>
      <c r="X1020" s="126"/>
      <c r="Y1020" s="126"/>
      <c r="Z1020" s="126"/>
      <c r="AA1020" s="126"/>
      <c r="AB1020" s="126"/>
      <c r="AC1020" s="126"/>
      <c r="AD1020" s="126"/>
      <c r="AE1020" s="126"/>
      <c r="AR1020" s="226" t="s">
        <v>139</v>
      </c>
      <c r="AT1020" s="226" t="s">
        <v>135</v>
      </c>
      <c r="AU1020" s="226" t="s">
        <v>84</v>
      </c>
      <c r="AY1020" s="117" t="s">
        <v>133</v>
      </c>
      <c r="BE1020" s="227">
        <f>IF(N1020="základní",J1020,0)</f>
        <v>0</v>
      </c>
      <c r="BF1020" s="227">
        <f>IF(N1020="snížená",J1020,0)</f>
        <v>0</v>
      </c>
      <c r="BG1020" s="227">
        <f>IF(N1020="zákl. přenesená",J1020,0)</f>
        <v>0</v>
      </c>
      <c r="BH1020" s="227">
        <f>IF(N1020="sníž. přenesená",J1020,0)</f>
        <v>0</v>
      </c>
      <c r="BI1020" s="227">
        <f>IF(N1020="nulová",J1020,0)</f>
        <v>0</v>
      </c>
      <c r="BJ1020" s="117" t="s">
        <v>82</v>
      </c>
      <c r="BK1020" s="227">
        <f>ROUND(I1020*H1020,2)</f>
        <v>0</v>
      </c>
      <c r="BL1020" s="117" t="s">
        <v>139</v>
      </c>
      <c r="BM1020" s="226" t="s">
        <v>643</v>
      </c>
    </row>
    <row r="1021" spans="1:65" s="129" customFormat="1" ht="33" customHeight="1">
      <c r="A1021" s="126"/>
      <c r="B1021" s="127"/>
      <c r="C1021" s="215" t="s">
        <v>644</v>
      </c>
      <c r="D1021" s="215" t="s">
        <v>135</v>
      </c>
      <c r="E1021" s="216" t="s">
        <v>645</v>
      </c>
      <c r="F1021" s="217" t="s">
        <v>646</v>
      </c>
      <c r="G1021" s="218" t="s">
        <v>277</v>
      </c>
      <c r="H1021" s="219">
        <v>6.366</v>
      </c>
      <c r="I1021" s="274"/>
      <c r="J1021" s="220">
        <f>ROUND(I1021*H1021,2)</f>
        <v>0</v>
      </c>
      <c r="K1021" s="221"/>
      <c r="L1021" s="127"/>
      <c r="M1021" s="222" t="s">
        <v>1</v>
      </c>
      <c r="N1021" s="223" t="s">
        <v>39</v>
      </c>
      <c r="O1021" s="224">
        <v>0</v>
      </c>
      <c r="P1021" s="224">
        <f>O1021*H1021</f>
        <v>0</v>
      </c>
      <c r="Q1021" s="224">
        <v>0</v>
      </c>
      <c r="R1021" s="224">
        <f>Q1021*H1021</f>
        <v>0</v>
      </c>
      <c r="S1021" s="224">
        <v>0</v>
      </c>
      <c r="T1021" s="225">
        <f>S1021*H1021</f>
        <v>0</v>
      </c>
      <c r="U1021" s="126"/>
      <c r="V1021" s="126"/>
      <c r="W1021" s="126"/>
      <c r="X1021" s="126"/>
      <c r="Y1021" s="126"/>
      <c r="Z1021" s="126"/>
      <c r="AA1021" s="126"/>
      <c r="AB1021" s="126"/>
      <c r="AC1021" s="126"/>
      <c r="AD1021" s="126"/>
      <c r="AE1021" s="126"/>
      <c r="AR1021" s="226" t="s">
        <v>139</v>
      </c>
      <c r="AT1021" s="226" t="s">
        <v>135</v>
      </c>
      <c r="AU1021" s="226" t="s">
        <v>84</v>
      </c>
      <c r="AY1021" s="117" t="s">
        <v>133</v>
      </c>
      <c r="BE1021" s="227">
        <f>IF(N1021="základní",J1021,0)</f>
        <v>0</v>
      </c>
      <c r="BF1021" s="227">
        <f>IF(N1021="snížená",J1021,0)</f>
        <v>0</v>
      </c>
      <c r="BG1021" s="227">
        <f>IF(N1021="zákl. přenesená",J1021,0)</f>
        <v>0</v>
      </c>
      <c r="BH1021" s="227">
        <f>IF(N1021="sníž. přenesená",J1021,0)</f>
        <v>0</v>
      </c>
      <c r="BI1021" s="227">
        <f>IF(N1021="nulová",J1021,0)</f>
        <v>0</v>
      </c>
      <c r="BJ1021" s="117" t="s">
        <v>82</v>
      </c>
      <c r="BK1021" s="227">
        <f>ROUND(I1021*H1021,2)</f>
        <v>0</v>
      </c>
      <c r="BL1021" s="117" t="s">
        <v>139</v>
      </c>
      <c r="BM1021" s="226" t="s">
        <v>647</v>
      </c>
    </row>
    <row r="1022" spans="2:63" s="202" customFormat="1" ht="22.9" customHeight="1">
      <c r="B1022" s="203"/>
      <c r="D1022" s="204" t="s">
        <v>73</v>
      </c>
      <c r="E1022" s="213" t="s">
        <v>648</v>
      </c>
      <c r="F1022" s="213" t="s">
        <v>649</v>
      </c>
      <c r="J1022" s="214">
        <f>BK1022</f>
        <v>0</v>
      </c>
      <c r="L1022" s="203"/>
      <c r="M1022" s="207"/>
      <c r="N1022" s="208"/>
      <c r="O1022" s="208"/>
      <c r="P1022" s="209">
        <f>SUM(P1023:P1024)</f>
        <v>309.13795999999996</v>
      </c>
      <c r="Q1022" s="208"/>
      <c r="R1022" s="209">
        <f>SUM(R1023:R1024)</f>
        <v>0</v>
      </c>
      <c r="S1022" s="208"/>
      <c r="T1022" s="210">
        <f>SUM(T1023:T1024)</f>
        <v>0</v>
      </c>
      <c r="AR1022" s="204" t="s">
        <v>82</v>
      </c>
      <c r="AT1022" s="211" t="s">
        <v>73</v>
      </c>
      <c r="AU1022" s="211" t="s">
        <v>82</v>
      </c>
      <c r="AY1022" s="204" t="s">
        <v>133</v>
      </c>
      <c r="BK1022" s="212">
        <f>SUM(BK1023:BK1024)</f>
        <v>0</v>
      </c>
    </row>
    <row r="1023" spans="1:65" s="129" customFormat="1" ht="21.75" customHeight="1">
      <c r="A1023" s="126"/>
      <c r="B1023" s="127"/>
      <c r="C1023" s="215" t="s">
        <v>650</v>
      </c>
      <c r="D1023" s="215" t="s">
        <v>135</v>
      </c>
      <c r="E1023" s="216" t="s">
        <v>651</v>
      </c>
      <c r="F1023" s="217" t="s">
        <v>652</v>
      </c>
      <c r="G1023" s="218" t="s">
        <v>277</v>
      </c>
      <c r="H1023" s="219">
        <v>200.373</v>
      </c>
      <c r="I1023" s="274"/>
      <c r="J1023" s="220">
        <f>ROUND(I1023*H1023,2)</f>
        <v>0</v>
      </c>
      <c r="K1023" s="221"/>
      <c r="L1023" s="127"/>
      <c r="M1023" s="222" t="s">
        <v>1</v>
      </c>
      <c r="N1023" s="223" t="s">
        <v>39</v>
      </c>
      <c r="O1023" s="224">
        <v>1.48</v>
      </c>
      <c r="P1023" s="224">
        <f>O1023*H1023</f>
        <v>296.55204</v>
      </c>
      <c r="Q1023" s="224">
        <v>0</v>
      </c>
      <c r="R1023" s="224">
        <f>Q1023*H1023</f>
        <v>0</v>
      </c>
      <c r="S1023" s="224">
        <v>0</v>
      </c>
      <c r="T1023" s="225">
        <f>S1023*H1023</f>
        <v>0</v>
      </c>
      <c r="U1023" s="126"/>
      <c r="V1023" s="126"/>
      <c r="W1023" s="126"/>
      <c r="X1023" s="126"/>
      <c r="Y1023" s="126"/>
      <c r="Z1023" s="126"/>
      <c r="AA1023" s="126"/>
      <c r="AB1023" s="126"/>
      <c r="AC1023" s="126"/>
      <c r="AD1023" s="126"/>
      <c r="AE1023" s="126"/>
      <c r="AR1023" s="226" t="s">
        <v>139</v>
      </c>
      <c r="AT1023" s="226" t="s">
        <v>135</v>
      </c>
      <c r="AU1023" s="226" t="s">
        <v>84</v>
      </c>
      <c r="AY1023" s="117" t="s">
        <v>133</v>
      </c>
      <c r="BE1023" s="227">
        <f>IF(N1023="základní",J1023,0)</f>
        <v>0</v>
      </c>
      <c r="BF1023" s="227">
        <f>IF(N1023="snížená",J1023,0)</f>
        <v>0</v>
      </c>
      <c r="BG1023" s="227">
        <f>IF(N1023="zákl. přenesená",J1023,0)</f>
        <v>0</v>
      </c>
      <c r="BH1023" s="227">
        <f>IF(N1023="sníž. přenesená",J1023,0)</f>
        <v>0</v>
      </c>
      <c r="BI1023" s="227">
        <f>IF(N1023="nulová",J1023,0)</f>
        <v>0</v>
      </c>
      <c r="BJ1023" s="117" t="s">
        <v>82</v>
      </c>
      <c r="BK1023" s="227">
        <f>ROUND(I1023*H1023,2)</f>
        <v>0</v>
      </c>
      <c r="BL1023" s="117" t="s">
        <v>139</v>
      </c>
      <c r="BM1023" s="226" t="s">
        <v>653</v>
      </c>
    </row>
    <row r="1024" spans="1:65" s="129" customFormat="1" ht="21.75" customHeight="1">
      <c r="A1024" s="126"/>
      <c r="B1024" s="127"/>
      <c r="C1024" s="215" t="s">
        <v>654</v>
      </c>
      <c r="D1024" s="215" t="s">
        <v>135</v>
      </c>
      <c r="E1024" s="216" t="s">
        <v>651</v>
      </c>
      <c r="F1024" s="217" t="s">
        <v>652</v>
      </c>
      <c r="G1024" s="218" t="s">
        <v>277</v>
      </c>
      <c r="H1024" s="219">
        <v>8.504</v>
      </c>
      <c r="I1024" s="274"/>
      <c r="J1024" s="220">
        <f>ROUND(I1024*H1024,2)</f>
        <v>0</v>
      </c>
      <c r="K1024" s="221"/>
      <c r="L1024" s="127"/>
      <c r="M1024" s="222" t="s">
        <v>1</v>
      </c>
      <c r="N1024" s="223" t="s">
        <v>39</v>
      </c>
      <c r="O1024" s="224">
        <v>1.48</v>
      </c>
      <c r="P1024" s="224">
        <f>O1024*H1024</f>
        <v>12.58592</v>
      </c>
      <c r="Q1024" s="224">
        <v>0</v>
      </c>
      <c r="R1024" s="224">
        <f>Q1024*H1024</f>
        <v>0</v>
      </c>
      <c r="S1024" s="224">
        <v>0</v>
      </c>
      <c r="T1024" s="225">
        <f>S1024*H1024</f>
        <v>0</v>
      </c>
      <c r="U1024" s="126"/>
      <c r="V1024" s="126"/>
      <c r="W1024" s="126"/>
      <c r="X1024" s="126"/>
      <c r="Y1024" s="126"/>
      <c r="Z1024" s="126"/>
      <c r="AA1024" s="126"/>
      <c r="AB1024" s="126"/>
      <c r="AC1024" s="126"/>
      <c r="AD1024" s="126"/>
      <c r="AE1024" s="126"/>
      <c r="AR1024" s="226" t="s">
        <v>139</v>
      </c>
      <c r="AT1024" s="226" t="s">
        <v>135</v>
      </c>
      <c r="AU1024" s="226" t="s">
        <v>84</v>
      </c>
      <c r="AY1024" s="117" t="s">
        <v>133</v>
      </c>
      <c r="BE1024" s="227">
        <f>IF(N1024="základní",J1024,0)</f>
        <v>0</v>
      </c>
      <c r="BF1024" s="227">
        <f>IF(N1024="snížená",J1024,0)</f>
        <v>0</v>
      </c>
      <c r="BG1024" s="227">
        <f>IF(N1024="zákl. přenesená",J1024,0)</f>
        <v>0</v>
      </c>
      <c r="BH1024" s="227">
        <f>IF(N1024="sníž. přenesená",J1024,0)</f>
        <v>0</v>
      </c>
      <c r="BI1024" s="227">
        <f>IF(N1024="nulová",J1024,0)</f>
        <v>0</v>
      </c>
      <c r="BJ1024" s="117" t="s">
        <v>82</v>
      </c>
      <c r="BK1024" s="227">
        <f>ROUND(I1024*H1024,2)</f>
        <v>0</v>
      </c>
      <c r="BL1024" s="117" t="s">
        <v>139</v>
      </c>
      <c r="BM1024" s="226" t="s">
        <v>655</v>
      </c>
    </row>
    <row r="1025" spans="2:63" s="202" customFormat="1" ht="25.9" customHeight="1">
      <c r="B1025" s="203"/>
      <c r="D1025" s="204" t="s">
        <v>73</v>
      </c>
      <c r="E1025" s="205" t="s">
        <v>656</v>
      </c>
      <c r="F1025" s="205" t="s">
        <v>657</v>
      </c>
      <c r="J1025" s="206">
        <f>BK1025</f>
        <v>0</v>
      </c>
      <c r="L1025" s="203"/>
      <c r="M1025" s="207"/>
      <c r="N1025" s="208"/>
      <c r="O1025" s="208"/>
      <c r="P1025" s="209">
        <f>P1026</f>
        <v>2.2</v>
      </c>
      <c r="Q1025" s="208"/>
      <c r="R1025" s="209">
        <f>R1026</f>
        <v>0.0007462</v>
      </c>
      <c r="S1025" s="208"/>
      <c r="T1025" s="210">
        <f>T1026</f>
        <v>0</v>
      </c>
      <c r="AR1025" s="204" t="s">
        <v>84</v>
      </c>
      <c r="AT1025" s="211" t="s">
        <v>73</v>
      </c>
      <c r="AU1025" s="211" t="s">
        <v>74</v>
      </c>
      <c r="AY1025" s="204" t="s">
        <v>133</v>
      </c>
      <c r="BK1025" s="212">
        <f>BK1026</f>
        <v>0</v>
      </c>
    </row>
    <row r="1026" spans="2:63" s="202" customFormat="1" ht="22.9" customHeight="1">
      <c r="B1026" s="203"/>
      <c r="D1026" s="204" t="s">
        <v>73</v>
      </c>
      <c r="E1026" s="213" t="s">
        <v>658</v>
      </c>
      <c r="F1026" s="213" t="s">
        <v>659</v>
      </c>
      <c r="J1026" s="214">
        <f>BK1026</f>
        <v>0</v>
      </c>
      <c r="L1026" s="203"/>
      <c r="M1026" s="207"/>
      <c r="N1026" s="208"/>
      <c r="O1026" s="208"/>
      <c r="P1026" s="209">
        <f>SUM(P1027:P1050)</f>
        <v>2.2</v>
      </c>
      <c r="Q1026" s="208"/>
      <c r="R1026" s="209">
        <f>SUM(R1027:R1050)</f>
        <v>0.0007462</v>
      </c>
      <c r="S1026" s="208"/>
      <c r="T1026" s="210">
        <f>SUM(T1027:T1050)</f>
        <v>0</v>
      </c>
      <c r="AR1026" s="204" t="s">
        <v>84</v>
      </c>
      <c r="AT1026" s="211" t="s">
        <v>73</v>
      </c>
      <c r="AU1026" s="211" t="s">
        <v>82</v>
      </c>
      <c r="AY1026" s="204" t="s">
        <v>133</v>
      </c>
      <c r="BK1026" s="212">
        <f>SUM(BK1027:BK1050)</f>
        <v>0</v>
      </c>
    </row>
    <row r="1027" spans="1:65" s="129" customFormat="1" ht="21.75" customHeight="1">
      <c r="A1027" s="126"/>
      <c r="B1027" s="127"/>
      <c r="C1027" s="215" t="s">
        <v>660</v>
      </c>
      <c r="D1027" s="215" t="s">
        <v>135</v>
      </c>
      <c r="E1027" s="216" t="s">
        <v>661</v>
      </c>
      <c r="F1027" s="217" t="s">
        <v>662</v>
      </c>
      <c r="G1027" s="218" t="s">
        <v>390</v>
      </c>
      <c r="H1027" s="219">
        <v>2</v>
      </c>
      <c r="I1027" s="274"/>
      <c r="J1027" s="220">
        <f>ROUND(I1027*H1027,2)</f>
        <v>0</v>
      </c>
      <c r="K1027" s="221"/>
      <c r="L1027" s="127"/>
      <c r="M1027" s="222" t="s">
        <v>1</v>
      </c>
      <c r="N1027" s="223" t="s">
        <v>39</v>
      </c>
      <c r="O1027" s="224">
        <v>1.1</v>
      </c>
      <c r="P1027" s="224">
        <f>O1027*H1027</f>
        <v>2.2</v>
      </c>
      <c r="Q1027" s="224">
        <v>0.00021</v>
      </c>
      <c r="R1027" s="224">
        <f>Q1027*H1027</f>
        <v>0.00042</v>
      </c>
      <c r="S1027" s="224">
        <v>0</v>
      </c>
      <c r="T1027" s="225">
        <f>S1027*H1027</f>
        <v>0</v>
      </c>
      <c r="U1027" s="126"/>
      <c r="V1027" s="126"/>
      <c r="W1027" s="126"/>
      <c r="X1027" s="126"/>
      <c r="Y1027" s="126"/>
      <c r="Z1027" s="126"/>
      <c r="AA1027" s="126"/>
      <c r="AB1027" s="126"/>
      <c r="AC1027" s="126"/>
      <c r="AD1027" s="126"/>
      <c r="AE1027" s="126"/>
      <c r="AR1027" s="226" t="s">
        <v>227</v>
      </c>
      <c r="AT1027" s="226" t="s">
        <v>135</v>
      </c>
      <c r="AU1027" s="226" t="s">
        <v>84</v>
      </c>
      <c r="AY1027" s="117" t="s">
        <v>133</v>
      </c>
      <c r="BE1027" s="227">
        <f>IF(N1027="základní",J1027,0)</f>
        <v>0</v>
      </c>
      <c r="BF1027" s="227">
        <f>IF(N1027="snížená",J1027,0)</f>
        <v>0</v>
      </c>
      <c r="BG1027" s="227">
        <f>IF(N1027="zákl. přenesená",J1027,0)</f>
        <v>0</v>
      </c>
      <c r="BH1027" s="227">
        <f>IF(N1027="sníž. přenesená",J1027,0)</f>
        <v>0</v>
      </c>
      <c r="BI1027" s="227">
        <f>IF(N1027="nulová",J1027,0)</f>
        <v>0</v>
      </c>
      <c r="BJ1027" s="117" t="s">
        <v>82</v>
      </c>
      <c r="BK1027" s="227">
        <f>ROUND(I1027*H1027,2)</f>
        <v>0</v>
      </c>
      <c r="BL1027" s="117" t="s">
        <v>227</v>
      </c>
      <c r="BM1027" s="226" t="s">
        <v>663</v>
      </c>
    </row>
    <row r="1028" spans="2:51" s="228" customFormat="1" ht="22.5">
      <c r="B1028" s="229"/>
      <c r="D1028" s="230" t="s">
        <v>141</v>
      </c>
      <c r="E1028" s="231" t="s">
        <v>1</v>
      </c>
      <c r="F1028" s="232" t="s">
        <v>142</v>
      </c>
      <c r="H1028" s="231" t="s">
        <v>1</v>
      </c>
      <c r="L1028" s="229"/>
      <c r="M1028" s="233"/>
      <c r="N1028" s="234"/>
      <c r="O1028" s="234"/>
      <c r="P1028" s="234"/>
      <c r="Q1028" s="234"/>
      <c r="R1028" s="234"/>
      <c r="S1028" s="234"/>
      <c r="T1028" s="235"/>
      <c r="AT1028" s="231" t="s">
        <v>141</v>
      </c>
      <c r="AU1028" s="231" t="s">
        <v>84</v>
      </c>
      <c r="AV1028" s="228" t="s">
        <v>82</v>
      </c>
      <c r="AW1028" s="228" t="s">
        <v>29</v>
      </c>
      <c r="AX1028" s="228" t="s">
        <v>74</v>
      </c>
      <c r="AY1028" s="231" t="s">
        <v>133</v>
      </c>
    </row>
    <row r="1029" spans="2:51" s="228" customFormat="1" ht="11.25">
      <c r="B1029" s="229"/>
      <c r="D1029" s="230" t="s">
        <v>141</v>
      </c>
      <c r="E1029" s="231" t="s">
        <v>1</v>
      </c>
      <c r="F1029" s="232" t="s">
        <v>150</v>
      </c>
      <c r="H1029" s="231" t="s">
        <v>1</v>
      </c>
      <c r="L1029" s="229"/>
      <c r="M1029" s="233"/>
      <c r="N1029" s="234"/>
      <c r="O1029" s="234"/>
      <c r="P1029" s="234"/>
      <c r="Q1029" s="234"/>
      <c r="R1029" s="234"/>
      <c r="S1029" s="234"/>
      <c r="T1029" s="235"/>
      <c r="AT1029" s="231" t="s">
        <v>141</v>
      </c>
      <c r="AU1029" s="231" t="s">
        <v>84</v>
      </c>
      <c r="AV1029" s="228" t="s">
        <v>82</v>
      </c>
      <c r="AW1029" s="228" t="s">
        <v>29</v>
      </c>
      <c r="AX1029" s="228" t="s">
        <v>74</v>
      </c>
      <c r="AY1029" s="231" t="s">
        <v>133</v>
      </c>
    </row>
    <row r="1030" spans="2:51" s="228" customFormat="1" ht="11.25">
      <c r="B1030" s="229"/>
      <c r="D1030" s="230" t="s">
        <v>141</v>
      </c>
      <c r="E1030" s="231" t="s">
        <v>1</v>
      </c>
      <c r="F1030" s="232" t="s">
        <v>320</v>
      </c>
      <c r="H1030" s="231" t="s">
        <v>1</v>
      </c>
      <c r="L1030" s="229"/>
      <c r="M1030" s="233"/>
      <c r="N1030" s="234"/>
      <c r="O1030" s="234"/>
      <c r="P1030" s="234"/>
      <c r="Q1030" s="234"/>
      <c r="R1030" s="234"/>
      <c r="S1030" s="234"/>
      <c r="T1030" s="235"/>
      <c r="AT1030" s="231" t="s">
        <v>141</v>
      </c>
      <c r="AU1030" s="231" t="s">
        <v>84</v>
      </c>
      <c r="AV1030" s="228" t="s">
        <v>82</v>
      </c>
      <c r="AW1030" s="228" t="s">
        <v>29</v>
      </c>
      <c r="AX1030" s="228" t="s">
        <v>74</v>
      </c>
      <c r="AY1030" s="231" t="s">
        <v>133</v>
      </c>
    </row>
    <row r="1031" spans="2:51" s="228" customFormat="1" ht="11.25">
      <c r="B1031" s="229"/>
      <c r="D1031" s="230" t="s">
        <v>141</v>
      </c>
      <c r="E1031" s="231" t="s">
        <v>1</v>
      </c>
      <c r="F1031" s="232" t="s">
        <v>321</v>
      </c>
      <c r="H1031" s="231" t="s">
        <v>1</v>
      </c>
      <c r="L1031" s="229"/>
      <c r="M1031" s="233"/>
      <c r="N1031" s="234"/>
      <c r="O1031" s="234"/>
      <c r="P1031" s="234"/>
      <c r="Q1031" s="234"/>
      <c r="R1031" s="234"/>
      <c r="S1031" s="234"/>
      <c r="T1031" s="235"/>
      <c r="AT1031" s="231" t="s">
        <v>141</v>
      </c>
      <c r="AU1031" s="231" t="s">
        <v>84</v>
      </c>
      <c r="AV1031" s="228" t="s">
        <v>82</v>
      </c>
      <c r="AW1031" s="228" t="s">
        <v>29</v>
      </c>
      <c r="AX1031" s="228" t="s">
        <v>74</v>
      </c>
      <c r="AY1031" s="231" t="s">
        <v>133</v>
      </c>
    </row>
    <row r="1032" spans="2:51" s="228" customFormat="1" ht="11.25">
      <c r="B1032" s="229"/>
      <c r="D1032" s="230" t="s">
        <v>141</v>
      </c>
      <c r="E1032" s="231" t="s">
        <v>1</v>
      </c>
      <c r="F1032" s="232" t="s">
        <v>664</v>
      </c>
      <c r="H1032" s="231" t="s">
        <v>1</v>
      </c>
      <c r="L1032" s="229"/>
      <c r="M1032" s="233"/>
      <c r="N1032" s="234"/>
      <c r="O1032" s="234"/>
      <c r="P1032" s="234"/>
      <c r="Q1032" s="234"/>
      <c r="R1032" s="234"/>
      <c r="S1032" s="234"/>
      <c r="T1032" s="235"/>
      <c r="AT1032" s="231" t="s">
        <v>141</v>
      </c>
      <c r="AU1032" s="231" t="s">
        <v>84</v>
      </c>
      <c r="AV1032" s="228" t="s">
        <v>82</v>
      </c>
      <c r="AW1032" s="228" t="s">
        <v>29</v>
      </c>
      <c r="AX1032" s="228" t="s">
        <v>74</v>
      </c>
      <c r="AY1032" s="231" t="s">
        <v>133</v>
      </c>
    </row>
    <row r="1033" spans="2:51" s="236" customFormat="1" ht="11.25">
      <c r="B1033" s="237"/>
      <c r="D1033" s="230" t="s">
        <v>141</v>
      </c>
      <c r="E1033" s="238" t="s">
        <v>1</v>
      </c>
      <c r="F1033" s="239" t="s">
        <v>84</v>
      </c>
      <c r="H1033" s="240">
        <v>2</v>
      </c>
      <c r="L1033" s="237"/>
      <c r="M1033" s="241"/>
      <c r="N1033" s="242"/>
      <c r="O1033" s="242"/>
      <c r="P1033" s="242"/>
      <c r="Q1033" s="242"/>
      <c r="R1033" s="242"/>
      <c r="S1033" s="242"/>
      <c r="T1033" s="243"/>
      <c r="AT1033" s="238" t="s">
        <v>141</v>
      </c>
      <c r="AU1033" s="238" t="s">
        <v>84</v>
      </c>
      <c r="AV1033" s="236" t="s">
        <v>84</v>
      </c>
      <c r="AW1033" s="236" t="s">
        <v>29</v>
      </c>
      <c r="AX1033" s="236" t="s">
        <v>74</v>
      </c>
      <c r="AY1033" s="238" t="s">
        <v>133</v>
      </c>
    </row>
    <row r="1034" spans="2:51" s="252" customFormat="1" ht="11.25">
      <c r="B1034" s="253"/>
      <c r="D1034" s="230" t="s">
        <v>141</v>
      </c>
      <c r="E1034" s="254" t="s">
        <v>1</v>
      </c>
      <c r="F1034" s="255" t="s">
        <v>156</v>
      </c>
      <c r="H1034" s="256">
        <v>2</v>
      </c>
      <c r="L1034" s="253"/>
      <c r="M1034" s="257"/>
      <c r="N1034" s="258"/>
      <c r="O1034" s="258"/>
      <c r="P1034" s="258"/>
      <c r="Q1034" s="258"/>
      <c r="R1034" s="258"/>
      <c r="S1034" s="258"/>
      <c r="T1034" s="259"/>
      <c r="AT1034" s="254" t="s">
        <v>141</v>
      </c>
      <c r="AU1034" s="254" t="s">
        <v>84</v>
      </c>
      <c r="AV1034" s="252" t="s">
        <v>139</v>
      </c>
      <c r="AW1034" s="252" t="s">
        <v>29</v>
      </c>
      <c r="AX1034" s="252" t="s">
        <v>82</v>
      </c>
      <c r="AY1034" s="254" t="s">
        <v>133</v>
      </c>
    </row>
    <row r="1035" spans="1:65" s="129" customFormat="1" ht="16.5" customHeight="1">
      <c r="A1035" s="126"/>
      <c r="B1035" s="127"/>
      <c r="C1035" s="260" t="s">
        <v>665</v>
      </c>
      <c r="D1035" s="260" t="s">
        <v>287</v>
      </c>
      <c r="E1035" s="261" t="s">
        <v>666</v>
      </c>
      <c r="F1035" s="262" t="s">
        <v>667</v>
      </c>
      <c r="G1035" s="263" t="s">
        <v>390</v>
      </c>
      <c r="H1035" s="264">
        <v>2</v>
      </c>
      <c r="I1035" s="275"/>
      <c r="J1035" s="265">
        <f>ROUND(I1035*H1035,2)</f>
        <v>0</v>
      </c>
      <c r="K1035" s="266"/>
      <c r="L1035" s="267"/>
      <c r="M1035" s="268" t="s">
        <v>1</v>
      </c>
      <c r="N1035" s="269" t="s">
        <v>39</v>
      </c>
      <c r="O1035" s="224">
        <v>0</v>
      </c>
      <c r="P1035" s="224">
        <f>O1035*H1035</f>
        <v>0</v>
      </c>
      <c r="Q1035" s="224">
        <v>0.00014</v>
      </c>
      <c r="R1035" s="224">
        <f>Q1035*H1035</f>
        <v>0.00028</v>
      </c>
      <c r="S1035" s="224">
        <v>0</v>
      </c>
      <c r="T1035" s="225">
        <f>S1035*H1035</f>
        <v>0</v>
      </c>
      <c r="U1035" s="126"/>
      <c r="V1035" s="126"/>
      <c r="W1035" s="126"/>
      <c r="X1035" s="126"/>
      <c r="Y1035" s="126"/>
      <c r="Z1035" s="126"/>
      <c r="AA1035" s="126"/>
      <c r="AB1035" s="126"/>
      <c r="AC1035" s="126"/>
      <c r="AD1035" s="126"/>
      <c r="AE1035" s="126"/>
      <c r="AR1035" s="226" t="s">
        <v>294</v>
      </c>
      <c r="AT1035" s="226" t="s">
        <v>287</v>
      </c>
      <c r="AU1035" s="226" t="s">
        <v>84</v>
      </c>
      <c r="AY1035" s="117" t="s">
        <v>133</v>
      </c>
      <c r="BE1035" s="227">
        <f>IF(N1035="základní",J1035,0)</f>
        <v>0</v>
      </c>
      <c r="BF1035" s="227">
        <f>IF(N1035="snížená",J1035,0)</f>
        <v>0</v>
      </c>
      <c r="BG1035" s="227">
        <f>IF(N1035="zákl. přenesená",J1035,0)</f>
        <v>0</v>
      </c>
      <c r="BH1035" s="227">
        <f>IF(N1035="sníž. přenesená",J1035,0)</f>
        <v>0</v>
      </c>
      <c r="BI1035" s="227">
        <f>IF(N1035="nulová",J1035,0)</f>
        <v>0</v>
      </c>
      <c r="BJ1035" s="117" t="s">
        <v>82</v>
      </c>
      <c r="BK1035" s="227">
        <f>ROUND(I1035*H1035,2)</f>
        <v>0</v>
      </c>
      <c r="BL1035" s="117" t="s">
        <v>227</v>
      </c>
      <c r="BM1035" s="226" t="s">
        <v>668</v>
      </c>
    </row>
    <row r="1036" spans="2:51" s="228" customFormat="1" ht="22.5">
      <c r="B1036" s="229"/>
      <c r="D1036" s="230" t="s">
        <v>141</v>
      </c>
      <c r="E1036" s="231" t="s">
        <v>1</v>
      </c>
      <c r="F1036" s="232" t="s">
        <v>142</v>
      </c>
      <c r="H1036" s="231" t="s">
        <v>1</v>
      </c>
      <c r="L1036" s="229"/>
      <c r="M1036" s="233"/>
      <c r="N1036" s="234"/>
      <c r="O1036" s="234"/>
      <c r="P1036" s="234"/>
      <c r="Q1036" s="234"/>
      <c r="R1036" s="234"/>
      <c r="S1036" s="234"/>
      <c r="T1036" s="235"/>
      <c r="AT1036" s="231" t="s">
        <v>141</v>
      </c>
      <c r="AU1036" s="231" t="s">
        <v>84</v>
      </c>
      <c r="AV1036" s="228" t="s">
        <v>82</v>
      </c>
      <c r="AW1036" s="228" t="s">
        <v>29</v>
      </c>
      <c r="AX1036" s="228" t="s">
        <v>74</v>
      </c>
      <c r="AY1036" s="231" t="s">
        <v>133</v>
      </c>
    </row>
    <row r="1037" spans="2:51" s="228" customFormat="1" ht="11.25">
      <c r="B1037" s="229"/>
      <c r="D1037" s="230" t="s">
        <v>141</v>
      </c>
      <c r="E1037" s="231" t="s">
        <v>1</v>
      </c>
      <c r="F1037" s="232" t="s">
        <v>150</v>
      </c>
      <c r="H1037" s="231" t="s">
        <v>1</v>
      </c>
      <c r="L1037" s="229"/>
      <c r="M1037" s="233"/>
      <c r="N1037" s="234"/>
      <c r="O1037" s="234"/>
      <c r="P1037" s="234"/>
      <c r="Q1037" s="234"/>
      <c r="R1037" s="234"/>
      <c r="S1037" s="234"/>
      <c r="T1037" s="235"/>
      <c r="AT1037" s="231" t="s">
        <v>141</v>
      </c>
      <c r="AU1037" s="231" t="s">
        <v>84</v>
      </c>
      <c r="AV1037" s="228" t="s">
        <v>82</v>
      </c>
      <c r="AW1037" s="228" t="s">
        <v>29</v>
      </c>
      <c r="AX1037" s="228" t="s">
        <v>74</v>
      </c>
      <c r="AY1037" s="231" t="s">
        <v>133</v>
      </c>
    </row>
    <row r="1038" spans="2:51" s="228" customFormat="1" ht="11.25">
      <c r="B1038" s="229"/>
      <c r="D1038" s="230" t="s">
        <v>141</v>
      </c>
      <c r="E1038" s="231" t="s">
        <v>1</v>
      </c>
      <c r="F1038" s="232" t="s">
        <v>320</v>
      </c>
      <c r="H1038" s="231" t="s">
        <v>1</v>
      </c>
      <c r="L1038" s="229"/>
      <c r="M1038" s="233"/>
      <c r="N1038" s="234"/>
      <c r="O1038" s="234"/>
      <c r="P1038" s="234"/>
      <c r="Q1038" s="234"/>
      <c r="R1038" s="234"/>
      <c r="S1038" s="234"/>
      <c r="T1038" s="235"/>
      <c r="AT1038" s="231" t="s">
        <v>141</v>
      </c>
      <c r="AU1038" s="231" t="s">
        <v>84</v>
      </c>
      <c r="AV1038" s="228" t="s">
        <v>82</v>
      </c>
      <c r="AW1038" s="228" t="s">
        <v>29</v>
      </c>
      <c r="AX1038" s="228" t="s">
        <v>74</v>
      </c>
      <c r="AY1038" s="231" t="s">
        <v>133</v>
      </c>
    </row>
    <row r="1039" spans="2:51" s="228" customFormat="1" ht="11.25">
      <c r="B1039" s="229"/>
      <c r="D1039" s="230" t="s">
        <v>141</v>
      </c>
      <c r="E1039" s="231" t="s">
        <v>1</v>
      </c>
      <c r="F1039" s="232" t="s">
        <v>321</v>
      </c>
      <c r="H1039" s="231" t="s">
        <v>1</v>
      </c>
      <c r="L1039" s="229"/>
      <c r="M1039" s="233"/>
      <c r="N1039" s="234"/>
      <c r="O1039" s="234"/>
      <c r="P1039" s="234"/>
      <c r="Q1039" s="234"/>
      <c r="R1039" s="234"/>
      <c r="S1039" s="234"/>
      <c r="T1039" s="235"/>
      <c r="AT1039" s="231" t="s">
        <v>141</v>
      </c>
      <c r="AU1039" s="231" t="s">
        <v>84</v>
      </c>
      <c r="AV1039" s="228" t="s">
        <v>82</v>
      </c>
      <c r="AW1039" s="228" t="s">
        <v>29</v>
      </c>
      <c r="AX1039" s="228" t="s">
        <v>74</v>
      </c>
      <c r="AY1039" s="231" t="s">
        <v>133</v>
      </c>
    </row>
    <row r="1040" spans="2:51" s="228" customFormat="1" ht="11.25">
      <c r="B1040" s="229"/>
      <c r="D1040" s="230" t="s">
        <v>141</v>
      </c>
      <c r="E1040" s="231" t="s">
        <v>1</v>
      </c>
      <c r="F1040" s="232" t="s">
        <v>664</v>
      </c>
      <c r="H1040" s="231" t="s">
        <v>1</v>
      </c>
      <c r="L1040" s="229"/>
      <c r="M1040" s="233"/>
      <c r="N1040" s="234"/>
      <c r="O1040" s="234"/>
      <c r="P1040" s="234"/>
      <c r="Q1040" s="234"/>
      <c r="R1040" s="234"/>
      <c r="S1040" s="234"/>
      <c r="T1040" s="235"/>
      <c r="AT1040" s="231" t="s">
        <v>141</v>
      </c>
      <c r="AU1040" s="231" t="s">
        <v>84</v>
      </c>
      <c r="AV1040" s="228" t="s">
        <v>82</v>
      </c>
      <c r="AW1040" s="228" t="s">
        <v>29</v>
      </c>
      <c r="AX1040" s="228" t="s">
        <v>74</v>
      </c>
      <c r="AY1040" s="231" t="s">
        <v>133</v>
      </c>
    </row>
    <row r="1041" spans="2:51" s="236" customFormat="1" ht="11.25">
      <c r="B1041" s="237"/>
      <c r="D1041" s="230" t="s">
        <v>141</v>
      </c>
      <c r="E1041" s="238" t="s">
        <v>1</v>
      </c>
      <c r="F1041" s="239" t="s">
        <v>84</v>
      </c>
      <c r="H1041" s="240">
        <v>2</v>
      </c>
      <c r="L1041" s="237"/>
      <c r="M1041" s="241"/>
      <c r="N1041" s="242"/>
      <c r="O1041" s="242"/>
      <c r="P1041" s="242"/>
      <c r="Q1041" s="242"/>
      <c r="R1041" s="242"/>
      <c r="S1041" s="242"/>
      <c r="T1041" s="243"/>
      <c r="AT1041" s="238" t="s">
        <v>141</v>
      </c>
      <c r="AU1041" s="238" t="s">
        <v>84</v>
      </c>
      <c r="AV1041" s="236" t="s">
        <v>84</v>
      </c>
      <c r="AW1041" s="236" t="s">
        <v>29</v>
      </c>
      <c r="AX1041" s="236" t="s">
        <v>74</v>
      </c>
      <c r="AY1041" s="238" t="s">
        <v>133</v>
      </c>
    </row>
    <row r="1042" spans="2:51" s="252" customFormat="1" ht="11.25">
      <c r="B1042" s="253"/>
      <c r="D1042" s="230" t="s">
        <v>141</v>
      </c>
      <c r="E1042" s="254" t="s">
        <v>1</v>
      </c>
      <c r="F1042" s="255" t="s">
        <v>156</v>
      </c>
      <c r="H1042" s="256">
        <v>2</v>
      </c>
      <c r="L1042" s="253"/>
      <c r="M1042" s="257"/>
      <c r="N1042" s="258"/>
      <c r="O1042" s="258"/>
      <c r="P1042" s="258"/>
      <c r="Q1042" s="258"/>
      <c r="R1042" s="258"/>
      <c r="S1042" s="258"/>
      <c r="T1042" s="259"/>
      <c r="AT1042" s="254" t="s">
        <v>141</v>
      </c>
      <c r="AU1042" s="254" t="s">
        <v>84</v>
      </c>
      <c r="AV1042" s="252" t="s">
        <v>139</v>
      </c>
      <c r="AW1042" s="252" t="s">
        <v>29</v>
      </c>
      <c r="AX1042" s="252" t="s">
        <v>82</v>
      </c>
      <c r="AY1042" s="254" t="s">
        <v>133</v>
      </c>
    </row>
    <row r="1043" spans="1:65" s="129" customFormat="1" ht="16.5" customHeight="1">
      <c r="A1043" s="126"/>
      <c r="B1043" s="127"/>
      <c r="C1043" s="260" t="s">
        <v>669</v>
      </c>
      <c r="D1043" s="260" t="s">
        <v>287</v>
      </c>
      <c r="E1043" s="261" t="s">
        <v>670</v>
      </c>
      <c r="F1043" s="262" t="s">
        <v>671</v>
      </c>
      <c r="G1043" s="263" t="s">
        <v>390</v>
      </c>
      <c r="H1043" s="264">
        <v>0.33</v>
      </c>
      <c r="I1043" s="275"/>
      <c r="J1043" s="265">
        <f>ROUND(I1043*H1043,2)</f>
        <v>0</v>
      </c>
      <c r="K1043" s="266"/>
      <c r="L1043" s="267"/>
      <c r="M1043" s="268" t="s">
        <v>1</v>
      </c>
      <c r="N1043" s="269" t="s">
        <v>39</v>
      </c>
      <c r="O1043" s="224">
        <v>0</v>
      </c>
      <c r="P1043" s="224">
        <f>O1043*H1043</f>
        <v>0</v>
      </c>
      <c r="Q1043" s="224">
        <v>0.00014</v>
      </c>
      <c r="R1043" s="224">
        <f>Q1043*H1043</f>
        <v>4.62E-05</v>
      </c>
      <c r="S1043" s="224">
        <v>0</v>
      </c>
      <c r="T1043" s="225">
        <f>S1043*H1043</f>
        <v>0</v>
      </c>
      <c r="U1043" s="126"/>
      <c r="V1043" s="126"/>
      <c r="W1043" s="126"/>
      <c r="X1043" s="126"/>
      <c r="Y1043" s="126"/>
      <c r="Z1043" s="126"/>
      <c r="AA1043" s="126"/>
      <c r="AB1043" s="126"/>
      <c r="AC1043" s="126"/>
      <c r="AD1043" s="126"/>
      <c r="AE1043" s="126"/>
      <c r="AR1043" s="226" t="s">
        <v>294</v>
      </c>
      <c r="AT1043" s="226" t="s">
        <v>287</v>
      </c>
      <c r="AU1043" s="226" t="s">
        <v>84</v>
      </c>
      <c r="AY1043" s="117" t="s">
        <v>133</v>
      </c>
      <c r="BE1043" s="227">
        <f>IF(N1043="základní",J1043,0)</f>
        <v>0</v>
      </c>
      <c r="BF1043" s="227">
        <f>IF(N1043="snížená",J1043,0)</f>
        <v>0</v>
      </c>
      <c r="BG1043" s="227">
        <f>IF(N1043="zákl. přenesená",J1043,0)</f>
        <v>0</v>
      </c>
      <c r="BH1043" s="227">
        <f>IF(N1043="sníž. přenesená",J1043,0)</f>
        <v>0</v>
      </c>
      <c r="BI1043" s="227">
        <f>IF(N1043="nulová",J1043,0)</f>
        <v>0</v>
      </c>
      <c r="BJ1043" s="117" t="s">
        <v>82</v>
      </c>
      <c r="BK1043" s="227">
        <f>ROUND(I1043*H1043,2)</f>
        <v>0</v>
      </c>
      <c r="BL1043" s="117" t="s">
        <v>227</v>
      </c>
      <c r="BM1043" s="226" t="s">
        <v>672</v>
      </c>
    </row>
    <row r="1044" spans="2:51" s="228" customFormat="1" ht="22.5">
      <c r="B1044" s="229"/>
      <c r="D1044" s="230" t="s">
        <v>141</v>
      </c>
      <c r="E1044" s="231" t="s">
        <v>1</v>
      </c>
      <c r="F1044" s="232" t="s">
        <v>142</v>
      </c>
      <c r="H1044" s="231" t="s">
        <v>1</v>
      </c>
      <c r="L1044" s="229"/>
      <c r="M1044" s="233"/>
      <c r="N1044" s="234"/>
      <c r="O1044" s="234"/>
      <c r="P1044" s="234"/>
      <c r="Q1044" s="234"/>
      <c r="R1044" s="234"/>
      <c r="S1044" s="234"/>
      <c r="T1044" s="235"/>
      <c r="AT1044" s="231" t="s">
        <v>141</v>
      </c>
      <c r="AU1044" s="231" t="s">
        <v>84</v>
      </c>
      <c r="AV1044" s="228" t="s">
        <v>82</v>
      </c>
      <c r="AW1044" s="228" t="s">
        <v>29</v>
      </c>
      <c r="AX1044" s="228" t="s">
        <v>74</v>
      </c>
      <c r="AY1044" s="231" t="s">
        <v>133</v>
      </c>
    </row>
    <row r="1045" spans="2:51" s="228" customFormat="1" ht="11.25">
      <c r="B1045" s="229"/>
      <c r="D1045" s="230" t="s">
        <v>141</v>
      </c>
      <c r="E1045" s="231" t="s">
        <v>1</v>
      </c>
      <c r="F1045" s="232" t="s">
        <v>143</v>
      </c>
      <c r="H1045" s="231" t="s">
        <v>1</v>
      </c>
      <c r="L1045" s="229"/>
      <c r="M1045" s="233"/>
      <c r="N1045" s="234"/>
      <c r="O1045" s="234"/>
      <c r="P1045" s="234"/>
      <c r="Q1045" s="234"/>
      <c r="R1045" s="234"/>
      <c r="S1045" s="234"/>
      <c r="T1045" s="235"/>
      <c r="AT1045" s="231" t="s">
        <v>141</v>
      </c>
      <c r="AU1045" s="231" t="s">
        <v>84</v>
      </c>
      <c r="AV1045" s="228" t="s">
        <v>82</v>
      </c>
      <c r="AW1045" s="228" t="s">
        <v>29</v>
      </c>
      <c r="AX1045" s="228" t="s">
        <v>74</v>
      </c>
      <c r="AY1045" s="231" t="s">
        <v>133</v>
      </c>
    </row>
    <row r="1046" spans="2:51" s="228" customFormat="1" ht="11.25">
      <c r="B1046" s="229"/>
      <c r="D1046" s="230" t="s">
        <v>141</v>
      </c>
      <c r="E1046" s="231" t="s">
        <v>1</v>
      </c>
      <c r="F1046" s="232" t="s">
        <v>344</v>
      </c>
      <c r="H1046" s="231" t="s">
        <v>1</v>
      </c>
      <c r="L1046" s="229"/>
      <c r="M1046" s="233"/>
      <c r="N1046" s="234"/>
      <c r="O1046" s="234"/>
      <c r="P1046" s="234"/>
      <c r="Q1046" s="234"/>
      <c r="R1046" s="234"/>
      <c r="S1046" s="234"/>
      <c r="T1046" s="235"/>
      <c r="AT1046" s="231" t="s">
        <v>141</v>
      </c>
      <c r="AU1046" s="231" t="s">
        <v>84</v>
      </c>
      <c r="AV1046" s="228" t="s">
        <v>82</v>
      </c>
      <c r="AW1046" s="228" t="s">
        <v>29</v>
      </c>
      <c r="AX1046" s="228" t="s">
        <v>74</v>
      </c>
      <c r="AY1046" s="231" t="s">
        <v>133</v>
      </c>
    </row>
    <row r="1047" spans="2:51" s="228" customFormat="1" ht="11.25">
      <c r="B1047" s="229"/>
      <c r="D1047" s="230" t="s">
        <v>141</v>
      </c>
      <c r="E1047" s="231" t="s">
        <v>1</v>
      </c>
      <c r="F1047" s="232" t="s">
        <v>673</v>
      </c>
      <c r="H1047" s="231" t="s">
        <v>1</v>
      </c>
      <c r="L1047" s="229"/>
      <c r="M1047" s="233"/>
      <c r="N1047" s="234"/>
      <c r="O1047" s="234"/>
      <c r="P1047" s="234"/>
      <c r="Q1047" s="234"/>
      <c r="R1047" s="234"/>
      <c r="S1047" s="234"/>
      <c r="T1047" s="235"/>
      <c r="AT1047" s="231" t="s">
        <v>141</v>
      </c>
      <c r="AU1047" s="231" t="s">
        <v>84</v>
      </c>
      <c r="AV1047" s="228" t="s">
        <v>82</v>
      </c>
      <c r="AW1047" s="228" t="s">
        <v>29</v>
      </c>
      <c r="AX1047" s="228" t="s">
        <v>74</v>
      </c>
      <c r="AY1047" s="231" t="s">
        <v>133</v>
      </c>
    </row>
    <row r="1048" spans="2:51" s="236" customFormat="1" ht="11.25">
      <c r="B1048" s="237"/>
      <c r="D1048" s="230" t="s">
        <v>141</v>
      </c>
      <c r="E1048" s="238" t="s">
        <v>1</v>
      </c>
      <c r="F1048" s="239" t="s">
        <v>82</v>
      </c>
      <c r="H1048" s="240">
        <v>1</v>
      </c>
      <c r="L1048" s="237"/>
      <c r="M1048" s="241"/>
      <c r="N1048" s="242"/>
      <c r="O1048" s="242"/>
      <c r="P1048" s="242"/>
      <c r="Q1048" s="242"/>
      <c r="R1048" s="242"/>
      <c r="S1048" s="242"/>
      <c r="T1048" s="243"/>
      <c r="AT1048" s="238" t="s">
        <v>141</v>
      </c>
      <c r="AU1048" s="238" t="s">
        <v>84</v>
      </c>
      <c r="AV1048" s="236" t="s">
        <v>84</v>
      </c>
      <c r="AW1048" s="236" t="s">
        <v>29</v>
      </c>
      <c r="AX1048" s="236" t="s">
        <v>74</v>
      </c>
      <c r="AY1048" s="238" t="s">
        <v>133</v>
      </c>
    </row>
    <row r="1049" spans="2:51" s="252" customFormat="1" ht="11.25">
      <c r="B1049" s="253"/>
      <c r="D1049" s="230" t="s">
        <v>141</v>
      </c>
      <c r="E1049" s="254" t="s">
        <v>1</v>
      </c>
      <c r="F1049" s="255" t="s">
        <v>156</v>
      </c>
      <c r="H1049" s="256">
        <v>1</v>
      </c>
      <c r="L1049" s="253"/>
      <c r="M1049" s="257"/>
      <c r="N1049" s="258"/>
      <c r="O1049" s="258"/>
      <c r="P1049" s="258"/>
      <c r="Q1049" s="258"/>
      <c r="R1049" s="258"/>
      <c r="S1049" s="258"/>
      <c r="T1049" s="259"/>
      <c r="AT1049" s="254" t="s">
        <v>141</v>
      </c>
      <c r="AU1049" s="254" t="s">
        <v>84</v>
      </c>
      <c r="AV1049" s="252" t="s">
        <v>139</v>
      </c>
      <c r="AW1049" s="252" t="s">
        <v>29</v>
      </c>
      <c r="AX1049" s="252" t="s">
        <v>82</v>
      </c>
      <c r="AY1049" s="254" t="s">
        <v>133</v>
      </c>
    </row>
    <row r="1050" spans="2:51" s="236" customFormat="1" ht="11.25">
      <c r="B1050" s="237"/>
      <c r="D1050" s="230" t="s">
        <v>141</v>
      </c>
      <c r="F1050" s="239" t="s">
        <v>674</v>
      </c>
      <c r="H1050" s="240">
        <v>0.33</v>
      </c>
      <c r="L1050" s="237"/>
      <c r="M1050" s="241"/>
      <c r="N1050" s="242"/>
      <c r="O1050" s="242"/>
      <c r="P1050" s="242"/>
      <c r="Q1050" s="242"/>
      <c r="R1050" s="242"/>
      <c r="S1050" s="242"/>
      <c r="T1050" s="243"/>
      <c r="AT1050" s="238" t="s">
        <v>141</v>
      </c>
      <c r="AU1050" s="238" t="s">
        <v>84</v>
      </c>
      <c r="AV1050" s="236" t="s">
        <v>84</v>
      </c>
      <c r="AW1050" s="236" t="s">
        <v>3</v>
      </c>
      <c r="AX1050" s="236" t="s">
        <v>82</v>
      </c>
      <c r="AY1050" s="238" t="s">
        <v>133</v>
      </c>
    </row>
    <row r="1051" spans="2:63" s="202" customFormat="1" ht="25.9" customHeight="1">
      <c r="B1051" s="203"/>
      <c r="D1051" s="204" t="s">
        <v>73</v>
      </c>
      <c r="E1051" s="205" t="s">
        <v>287</v>
      </c>
      <c r="F1051" s="205" t="s">
        <v>675</v>
      </c>
      <c r="J1051" s="206">
        <f>BK1051</f>
        <v>0</v>
      </c>
      <c r="L1051" s="203"/>
      <c r="M1051" s="207"/>
      <c r="N1051" s="208"/>
      <c r="O1051" s="208"/>
      <c r="P1051" s="209">
        <f>P1052</f>
        <v>2.653</v>
      </c>
      <c r="Q1051" s="208"/>
      <c r="R1051" s="209">
        <f>R1052</f>
        <v>0.00439</v>
      </c>
      <c r="S1051" s="208"/>
      <c r="T1051" s="210">
        <f>T1052</f>
        <v>0</v>
      </c>
      <c r="AR1051" s="204" t="s">
        <v>149</v>
      </c>
      <c r="AT1051" s="211" t="s">
        <v>73</v>
      </c>
      <c r="AU1051" s="211" t="s">
        <v>74</v>
      </c>
      <c r="AY1051" s="204" t="s">
        <v>133</v>
      </c>
      <c r="BK1051" s="212">
        <f>BK1052</f>
        <v>0</v>
      </c>
    </row>
    <row r="1052" spans="2:63" s="202" customFormat="1" ht="22.9" customHeight="1">
      <c r="B1052" s="203"/>
      <c r="D1052" s="204" t="s">
        <v>73</v>
      </c>
      <c r="E1052" s="213" t="s">
        <v>676</v>
      </c>
      <c r="F1052" s="213" t="s">
        <v>677</v>
      </c>
      <c r="J1052" s="214">
        <f>BK1052</f>
        <v>0</v>
      </c>
      <c r="L1052" s="203"/>
      <c r="M1052" s="207"/>
      <c r="N1052" s="208"/>
      <c r="O1052" s="208"/>
      <c r="P1052" s="209">
        <f>SUM(P1053:P1111)</f>
        <v>2.653</v>
      </c>
      <c r="Q1052" s="208"/>
      <c r="R1052" s="209">
        <f>SUM(R1053:R1111)</f>
        <v>0.00439</v>
      </c>
      <c r="S1052" s="208"/>
      <c r="T1052" s="210">
        <f>SUM(T1053:T1111)</f>
        <v>0</v>
      </c>
      <c r="AR1052" s="204" t="s">
        <v>149</v>
      </c>
      <c r="AT1052" s="211" t="s">
        <v>73</v>
      </c>
      <c r="AU1052" s="211" t="s">
        <v>82</v>
      </c>
      <c r="AY1052" s="204" t="s">
        <v>133</v>
      </c>
      <c r="BK1052" s="212">
        <f>SUM(BK1053:BK1111)</f>
        <v>0</v>
      </c>
    </row>
    <row r="1053" spans="1:65" s="129" customFormat="1" ht="16.5" customHeight="1">
      <c r="A1053" s="126"/>
      <c r="B1053" s="127"/>
      <c r="C1053" s="215" t="s">
        <v>678</v>
      </c>
      <c r="D1053" s="215" t="s">
        <v>135</v>
      </c>
      <c r="E1053" s="216" t="s">
        <v>679</v>
      </c>
      <c r="F1053" s="217" t="s">
        <v>680</v>
      </c>
      <c r="G1053" s="218" t="s">
        <v>390</v>
      </c>
      <c r="H1053" s="219">
        <v>7</v>
      </c>
      <c r="I1053" s="274"/>
      <c r="J1053" s="220">
        <f>ROUND(I1053*H1053,2)</f>
        <v>0</v>
      </c>
      <c r="K1053" s="221"/>
      <c r="L1053" s="127"/>
      <c r="M1053" s="222" t="s">
        <v>1</v>
      </c>
      <c r="N1053" s="223" t="s">
        <v>39</v>
      </c>
      <c r="O1053" s="224">
        <v>0.379</v>
      </c>
      <c r="P1053" s="224">
        <f>O1053*H1053</f>
        <v>2.653</v>
      </c>
      <c r="Q1053" s="224">
        <v>3E-05</v>
      </c>
      <c r="R1053" s="224">
        <f>Q1053*H1053</f>
        <v>0.00021</v>
      </c>
      <c r="S1053" s="224">
        <v>0</v>
      </c>
      <c r="T1053" s="225">
        <f>S1053*H1053</f>
        <v>0</v>
      </c>
      <c r="U1053" s="126"/>
      <c r="V1053" s="126"/>
      <c r="W1053" s="126"/>
      <c r="X1053" s="126"/>
      <c r="Y1053" s="126"/>
      <c r="Z1053" s="126"/>
      <c r="AA1053" s="126"/>
      <c r="AB1053" s="126"/>
      <c r="AC1053" s="126"/>
      <c r="AD1053" s="126"/>
      <c r="AE1053" s="126"/>
      <c r="AR1053" s="226" t="s">
        <v>453</v>
      </c>
      <c r="AT1053" s="226" t="s">
        <v>135</v>
      </c>
      <c r="AU1053" s="226" t="s">
        <v>84</v>
      </c>
      <c r="AY1053" s="117" t="s">
        <v>133</v>
      </c>
      <c r="BE1053" s="227">
        <f>IF(N1053="základní",J1053,0)</f>
        <v>0</v>
      </c>
      <c r="BF1053" s="227">
        <f>IF(N1053="snížená",J1053,0)</f>
        <v>0</v>
      </c>
      <c r="BG1053" s="227">
        <f>IF(N1053="zákl. přenesená",J1053,0)</f>
        <v>0</v>
      </c>
      <c r="BH1053" s="227">
        <f>IF(N1053="sníž. přenesená",J1053,0)</f>
        <v>0</v>
      </c>
      <c r="BI1053" s="227">
        <f>IF(N1053="nulová",J1053,0)</f>
        <v>0</v>
      </c>
      <c r="BJ1053" s="117" t="s">
        <v>82</v>
      </c>
      <c r="BK1053" s="227">
        <f>ROUND(I1053*H1053,2)</f>
        <v>0</v>
      </c>
      <c r="BL1053" s="117" t="s">
        <v>453</v>
      </c>
      <c r="BM1053" s="226" t="s">
        <v>681</v>
      </c>
    </row>
    <row r="1054" spans="2:51" s="228" customFormat="1" ht="22.5">
      <c r="B1054" s="229"/>
      <c r="D1054" s="230" t="s">
        <v>141</v>
      </c>
      <c r="E1054" s="231" t="s">
        <v>1</v>
      </c>
      <c r="F1054" s="232" t="s">
        <v>142</v>
      </c>
      <c r="H1054" s="231" t="s">
        <v>1</v>
      </c>
      <c r="L1054" s="229"/>
      <c r="M1054" s="233"/>
      <c r="N1054" s="234"/>
      <c r="O1054" s="234"/>
      <c r="P1054" s="234"/>
      <c r="Q1054" s="234"/>
      <c r="R1054" s="234"/>
      <c r="S1054" s="234"/>
      <c r="T1054" s="235"/>
      <c r="AT1054" s="231" t="s">
        <v>141</v>
      </c>
      <c r="AU1054" s="231" t="s">
        <v>84</v>
      </c>
      <c r="AV1054" s="228" t="s">
        <v>82</v>
      </c>
      <c r="AW1054" s="228" t="s">
        <v>29</v>
      </c>
      <c r="AX1054" s="228" t="s">
        <v>74</v>
      </c>
      <c r="AY1054" s="231" t="s">
        <v>133</v>
      </c>
    </row>
    <row r="1055" spans="2:51" s="228" customFormat="1" ht="11.25">
      <c r="B1055" s="229"/>
      <c r="D1055" s="230" t="s">
        <v>141</v>
      </c>
      <c r="E1055" s="231" t="s">
        <v>1</v>
      </c>
      <c r="F1055" s="232" t="s">
        <v>150</v>
      </c>
      <c r="H1055" s="231" t="s">
        <v>1</v>
      </c>
      <c r="L1055" s="229"/>
      <c r="M1055" s="233"/>
      <c r="N1055" s="234"/>
      <c r="O1055" s="234"/>
      <c r="P1055" s="234"/>
      <c r="Q1055" s="234"/>
      <c r="R1055" s="234"/>
      <c r="S1055" s="234"/>
      <c r="T1055" s="235"/>
      <c r="AT1055" s="231" t="s">
        <v>141</v>
      </c>
      <c r="AU1055" s="231" t="s">
        <v>84</v>
      </c>
      <c r="AV1055" s="228" t="s">
        <v>82</v>
      </c>
      <c r="AW1055" s="228" t="s">
        <v>29</v>
      </c>
      <c r="AX1055" s="228" t="s">
        <v>74</v>
      </c>
      <c r="AY1055" s="231" t="s">
        <v>133</v>
      </c>
    </row>
    <row r="1056" spans="2:51" s="228" customFormat="1" ht="22.5">
      <c r="B1056" s="229"/>
      <c r="D1056" s="230" t="s">
        <v>141</v>
      </c>
      <c r="E1056" s="231" t="s">
        <v>1</v>
      </c>
      <c r="F1056" s="232" t="s">
        <v>467</v>
      </c>
      <c r="H1056" s="231" t="s">
        <v>1</v>
      </c>
      <c r="L1056" s="229"/>
      <c r="M1056" s="233"/>
      <c r="N1056" s="234"/>
      <c r="O1056" s="234"/>
      <c r="P1056" s="234"/>
      <c r="Q1056" s="234"/>
      <c r="R1056" s="234"/>
      <c r="S1056" s="234"/>
      <c r="T1056" s="235"/>
      <c r="AT1056" s="231" t="s">
        <v>141</v>
      </c>
      <c r="AU1056" s="231" t="s">
        <v>84</v>
      </c>
      <c r="AV1056" s="228" t="s">
        <v>82</v>
      </c>
      <c r="AW1056" s="228" t="s">
        <v>29</v>
      </c>
      <c r="AX1056" s="228" t="s">
        <v>74</v>
      </c>
      <c r="AY1056" s="231" t="s">
        <v>133</v>
      </c>
    </row>
    <row r="1057" spans="2:51" s="228" customFormat="1" ht="11.25">
      <c r="B1057" s="229"/>
      <c r="D1057" s="230" t="s">
        <v>141</v>
      </c>
      <c r="E1057" s="231" t="s">
        <v>1</v>
      </c>
      <c r="F1057" s="232" t="s">
        <v>682</v>
      </c>
      <c r="H1057" s="231" t="s">
        <v>1</v>
      </c>
      <c r="L1057" s="229"/>
      <c r="M1057" s="233"/>
      <c r="N1057" s="234"/>
      <c r="O1057" s="234"/>
      <c r="P1057" s="234"/>
      <c r="Q1057" s="234"/>
      <c r="R1057" s="234"/>
      <c r="S1057" s="234"/>
      <c r="T1057" s="235"/>
      <c r="AT1057" s="231" t="s">
        <v>141</v>
      </c>
      <c r="AU1057" s="231" t="s">
        <v>84</v>
      </c>
      <c r="AV1057" s="228" t="s">
        <v>82</v>
      </c>
      <c r="AW1057" s="228" t="s">
        <v>29</v>
      </c>
      <c r="AX1057" s="228" t="s">
        <v>74</v>
      </c>
      <c r="AY1057" s="231" t="s">
        <v>133</v>
      </c>
    </row>
    <row r="1058" spans="2:51" s="236" customFormat="1" ht="11.25">
      <c r="B1058" s="237"/>
      <c r="D1058" s="230" t="s">
        <v>141</v>
      </c>
      <c r="E1058" s="238" t="s">
        <v>1</v>
      </c>
      <c r="F1058" s="239" t="s">
        <v>82</v>
      </c>
      <c r="H1058" s="240">
        <v>1</v>
      </c>
      <c r="L1058" s="237"/>
      <c r="M1058" s="241"/>
      <c r="N1058" s="242"/>
      <c r="O1058" s="242"/>
      <c r="P1058" s="242"/>
      <c r="Q1058" s="242"/>
      <c r="R1058" s="242"/>
      <c r="S1058" s="242"/>
      <c r="T1058" s="243"/>
      <c r="AT1058" s="238" t="s">
        <v>141</v>
      </c>
      <c r="AU1058" s="238" t="s">
        <v>84</v>
      </c>
      <c r="AV1058" s="236" t="s">
        <v>84</v>
      </c>
      <c r="AW1058" s="236" t="s">
        <v>29</v>
      </c>
      <c r="AX1058" s="236" t="s">
        <v>74</v>
      </c>
      <c r="AY1058" s="238" t="s">
        <v>133</v>
      </c>
    </row>
    <row r="1059" spans="2:51" s="228" customFormat="1" ht="11.25">
      <c r="B1059" s="229"/>
      <c r="D1059" s="230" t="s">
        <v>141</v>
      </c>
      <c r="E1059" s="231" t="s">
        <v>1</v>
      </c>
      <c r="F1059" s="232" t="s">
        <v>683</v>
      </c>
      <c r="H1059" s="231" t="s">
        <v>1</v>
      </c>
      <c r="L1059" s="229"/>
      <c r="M1059" s="233"/>
      <c r="N1059" s="234"/>
      <c r="O1059" s="234"/>
      <c r="P1059" s="234"/>
      <c r="Q1059" s="234"/>
      <c r="R1059" s="234"/>
      <c r="S1059" s="234"/>
      <c r="T1059" s="235"/>
      <c r="AT1059" s="231" t="s">
        <v>141</v>
      </c>
      <c r="AU1059" s="231" t="s">
        <v>84</v>
      </c>
      <c r="AV1059" s="228" t="s">
        <v>82</v>
      </c>
      <c r="AW1059" s="228" t="s">
        <v>29</v>
      </c>
      <c r="AX1059" s="228" t="s">
        <v>74</v>
      </c>
      <c r="AY1059" s="231" t="s">
        <v>133</v>
      </c>
    </row>
    <row r="1060" spans="2:51" s="236" customFormat="1" ht="11.25">
      <c r="B1060" s="237"/>
      <c r="D1060" s="230" t="s">
        <v>141</v>
      </c>
      <c r="E1060" s="238" t="s">
        <v>1</v>
      </c>
      <c r="F1060" s="239" t="s">
        <v>82</v>
      </c>
      <c r="H1060" s="240">
        <v>1</v>
      </c>
      <c r="L1060" s="237"/>
      <c r="M1060" s="241"/>
      <c r="N1060" s="242"/>
      <c r="O1060" s="242"/>
      <c r="P1060" s="242"/>
      <c r="Q1060" s="242"/>
      <c r="R1060" s="242"/>
      <c r="S1060" s="242"/>
      <c r="T1060" s="243"/>
      <c r="AT1060" s="238" t="s">
        <v>141</v>
      </c>
      <c r="AU1060" s="238" t="s">
        <v>84</v>
      </c>
      <c r="AV1060" s="236" t="s">
        <v>84</v>
      </c>
      <c r="AW1060" s="236" t="s">
        <v>29</v>
      </c>
      <c r="AX1060" s="236" t="s">
        <v>74</v>
      </c>
      <c r="AY1060" s="238" t="s">
        <v>133</v>
      </c>
    </row>
    <row r="1061" spans="2:51" s="228" customFormat="1" ht="11.25">
      <c r="B1061" s="229"/>
      <c r="D1061" s="230" t="s">
        <v>141</v>
      </c>
      <c r="E1061" s="231" t="s">
        <v>1</v>
      </c>
      <c r="F1061" s="232" t="s">
        <v>684</v>
      </c>
      <c r="H1061" s="231" t="s">
        <v>1</v>
      </c>
      <c r="L1061" s="229"/>
      <c r="M1061" s="233"/>
      <c r="N1061" s="234"/>
      <c r="O1061" s="234"/>
      <c r="P1061" s="234"/>
      <c r="Q1061" s="234"/>
      <c r="R1061" s="234"/>
      <c r="S1061" s="234"/>
      <c r="T1061" s="235"/>
      <c r="AT1061" s="231" t="s">
        <v>141</v>
      </c>
      <c r="AU1061" s="231" t="s">
        <v>84</v>
      </c>
      <c r="AV1061" s="228" t="s">
        <v>82</v>
      </c>
      <c r="AW1061" s="228" t="s">
        <v>29</v>
      </c>
      <c r="AX1061" s="228" t="s">
        <v>74</v>
      </c>
      <c r="AY1061" s="231" t="s">
        <v>133</v>
      </c>
    </row>
    <row r="1062" spans="2:51" s="236" customFormat="1" ht="11.25">
      <c r="B1062" s="237"/>
      <c r="D1062" s="230" t="s">
        <v>141</v>
      </c>
      <c r="E1062" s="238" t="s">
        <v>1</v>
      </c>
      <c r="F1062" s="239" t="s">
        <v>82</v>
      </c>
      <c r="H1062" s="240">
        <v>1</v>
      </c>
      <c r="L1062" s="237"/>
      <c r="M1062" s="241"/>
      <c r="N1062" s="242"/>
      <c r="O1062" s="242"/>
      <c r="P1062" s="242"/>
      <c r="Q1062" s="242"/>
      <c r="R1062" s="242"/>
      <c r="S1062" s="242"/>
      <c r="T1062" s="243"/>
      <c r="AT1062" s="238" t="s">
        <v>141</v>
      </c>
      <c r="AU1062" s="238" t="s">
        <v>84</v>
      </c>
      <c r="AV1062" s="236" t="s">
        <v>84</v>
      </c>
      <c r="AW1062" s="236" t="s">
        <v>29</v>
      </c>
      <c r="AX1062" s="236" t="s">
        <v>74</v>
      </c>
      <c r="AY1062" s="238" t="s">
        <v>133</v>
      </c>
    </row>
    <row r="1063" spans="2:51" s="228" customFormat="1" ht="11.25">
      <c r="B1063" s="229"/>
      <c r="D1063" s="230" t="s">
        <v>141</v>
      </c>
      <c r="E1063" s="231" t="s">
        <v>1</v>
      </c>
      <c r="F1063" s="232" t="s">
        <v>685</v>
      </c>
      <c r="H1063" s="231" t="s">
        <v>1</v>
      </c>
      <c r="L1063" s="229"/>
      <c r="M1063" s="233"/>
      <c r="N1063" s="234"/>
      <c r="O1063" s="234"/>
      <c r="P1063" s="234"/>
      <c r="Q1063" s="234"/>
      <c r="R1063" s="234"/>
      <c r="S1063" s="234"/>
      <c r="T1063" s="235"/>
      <c r="AT1063" s="231" t="s">
        <v>141</v>
      </c>
      <c r="AU1063" s="231" t="s">
        <v>84</v>
      </c>
      <c r="AV1063" s="228" t="s">
        <v>82</v>
      </c>
      <c r="AW1063" s="228" t="s">
        <v>29</v>
      </c>
      <c r="AX1063" s="228" t="s">
        <v>74</v>
      </c>
      <c r="AY1063" s="231" t="s">
        <v>133</v>
      </c>
    </row>
    <row r="1064" spans="2:51" s="236" customFormat="1" ht="11.25">
      <c r="B1064" s="237"/>
      <c r="D1064" s="230" t="s">
        <v>141</v>
      </c>
      <c r="E1064" s="238" t="s">
        <v>1</v>
      </c>
      <c r="F1064" s="239" t="s">
        <v>82</v>
      </c>
      <c r="H1064" s="240">
        <v>1</v>
      </c>
      <c r="L1064" s="237"/>
      <c r="M1064" s="241"/>
      <c r="N1064" s="242"/>
      <c r="O1064" s="242"/>
      <c r="P1064" s="242"/>
      <c r="Q1064" s="242"/>
      <c r="R1064" s="242"/>
      <c r="S1064" s="242"/>
      <c r="T1064" s="243"/>
      <c r="AT1064" s="238" t="s">
        <v>141</v>
      </c>
      <c r="AU1064" s="238" t="s">
        <v>84</v>
      </c>
      <c r="AV1064" s="236" t="s">
        <v>84</v>
      </c>
      <c r="AW1064" s="236" t="s">
        <v>29</v>
      </c>
      <c r="AX1064" s="236" t="s">
        <v>74</v>
      </c>
      <c r="AY1064" s="238" t="s">
        <v>133</v>
      </c>
    </row>
    <row r="1065" spans="2:51" s="228" customFormat="1" ht="11.25">
      <c r="B1065" s="229"/>
      <c r="D1065" s="230" t="s">
        <v>141</v>
      </c>
      <c r="E1065" s="231" t="s">
        <v>1</v>
      </c>
      <c r="F1065" s="232" t="s">
        <v>686</v>
      </c>
      <c r="H1065" s="231" t="s">
        <v>1</v>
      </c>
      <c r="L1065" s="229"/>
      <c r="M1065" s="233"/>
      <c r="N1065" s="234"/>
      <c r="O1065" s="234"/>
      <c r="P1065" s="234"/>
      <c r="Q1065" s="234"/>
      <c r="R1065" s="234"/>
      <c r="S1065" s="234"/>
      <c r="T1065" s="235"/>
      <c r="AT1065" s="231" t="s">
        <v>141</v>
      </c>
      <c r="AU1065" s="231" t="s">
        <v>84</v>
      </c>
      <c r="AV1065" s="228" t="s">
        <v>82</v>
      </c>
      <c r="AW1065" s="228" t="s">
        <v>29</v>
      </c>
      <c r="AX1065" s="228" t="s">
        <v>74</v>
      </c>
      <c r="AY1065" s="231" t="s">
        <v>133</v>
      </c>
    </row>
    <row r="1066" spans="2:51" s="236" customFormat="1" ht="11.25">
      <c r="B1066" s="237"/>
      <c r="D1066" s="230" t="s">
        <v>141</v>
      </c>
      <c r="E1066" s="238" t="s">
        <v>1</v>
      </c>
      <c r="F1066" s="239" t="s">
        <v>82</v>
      </c>
      <c r="H1066" s="240">
        <v>1</v>
      </c>
      <c r="L1066" s="237"/>
      <c r="M1066" s="241"/>
      <c r="N1066" s="242"/>
      <c r="O1066" s="242"/>
      <c r="P1066" s="242"/>
      <c r="Q1066" s="242"/>
      <c r="R1066" s="242"/>
      <c r="S1066" s="242"/>
      <c r="T1066" s="243"/>
      <c r="AT1066" s="238" t="s">
        <v>141</v>
      </c>
      <c r="AU1066" s="238" t="s">
        <v>84</v>
      </c>
      <c r="AV1066" s="236" t="s">
        <v>84</v>
      </c>
      <c r="AW1066" s="236" t="s">
        <v>29</v>
      </c>
      <c r="AX1066" s="236" t="s">
        <v>74</v>
      </c>
      <c r="AY1066" s="238" t="s">
        <v>133</v>
      </c>
    </row>
    <row r="1067" spans="2:51" s="228" customFormat="1" ht="11.25">
      <c r="B1067" s="229"/>
      <c r="D1067" s="230" t="s">
        <v>141</v>
      </c>
      <c r="E1067" s="231" t="s">
        <v>1</v>
      </c>
      <c r="F1067" s="232" t="s">
        <v>424</v>
      </c>
      <c r="H1067" s="231" t="s">
        <v>1</v>
      </c>
      <c r="L1067" s="229"/>
      <c r="M1067" s="233"/>
      <c r="N1067" s="234"/>
      <c r="O1067" s="234"/>
      <c r="P1067" s="234"/>
      <c r="Q1067" s="234"/>
      <c r="R1067" s="234"/>
      <c r="S1067" s="234"/>
      <c r="T1067" s="235"/>
      <c r="AT1067" s="231" t="s">
        <v>141</v>
      </c>
      <c r="AU1067" s="231" t="s">
        <v>84</v>
      </c>
      <c r="AV1067" s="228" t="s">
        <v>82</v>
      </c>
      <c r="AW1067" s="228" t="s">
        <v>29</v>
      </c>
      <c r="AX1067" s="228" t="s">
        <v>74</v>
      </c>
      <c r="AY1067" s="231" t="s">
        <v>133</v>
      </c>
    </row>
    <row r="1068" spans="2:51" s="236" customFormat="1" ht="11.25">
      <c r="B1068" s="237"/>
      <c r="D1068" s="230" t="s">
        <v>141</v>
      </c>
      <c r="E1068" s="238" t="s">
        <v>1</v>
      </c>
      <c r="F1068" s="239" t="s">
        <v>84</v>
      </c>
      <c r="H1068" s="240">
        <v>2</v>
      </c>
      <c r="L1068" s="237"/>
      <c r="M1068" s="241"/>
      <c r="N1068" s="242"/>
      <c r="O1068" s="242"/>
      <c r="P1068" s="242"/>
      <c r="Q1068" s="242"/>
      <c r="R1068" s="242"/>
      <c r="S1068" s="242"/>
      <c r="T1068" s="243"/>
      <c r="AT1068" s="238" t="s">
        <v>141</v>
      </c>
      <c r="AU1068" s="238" t="s">
        <v>84</v>
      </c>
      <c r="AV1068" s="236" t="s">
        <v>84</v>
      </c>
      <c r="AW1068" s="236" t="s">
        <v>29</v>
      </c>
      <c r="AX1068" s="236" t="s">
        <v>74</v>
      </c>
      <c r="AY1068" s="238" t="s">
        <v>133</v>
      </c>
    </row>
    <row r="1069" spans="2:51" s="252" customFormat="1" ht="11.25">
      <c r="B1069" s="253"/>
      <c r="D1069" s="230" t="s">
        <v>141</v>
      </c>
      <c r="E1069" s="254" t="s">
        <v>1</v>
      </c>
      <c r="F1069" s="255" t="s">
        <v>156</v>
      </c>
      <c r="H1069" s="256">
        <v>7</v>
      </c>
      <c r="L1069" s="253"/>
      <c r="M1069" s="257"/>
      <c r="N1069" s="258"/>
      <c r="O1069" s="258"/>
      <c r="P1069" s="258"/>
      <c r="Q1069" s="258"/>
      <c r="R1069" s="258"/>
      <c r="S1069" s="258"/>
      <c r="T1069" s="259"/>
      <c r="AT1069" s="254" t="s">
        <v>141</v>
      </c>
      <c r="AU1069" s="254" t="s">
        <v>84</v>
      </c>
      <c r="AV1069" s="252" t="s">
        <v>139</v>
      </c>
      <c r="AW1069" s="252" t="s">
        <v>29</v>
      </c>
      <c r="AX1069" s="252" t="s">
        <v>82</v>
      </c>
      <c r="AY1069" s="254" t="s">
        <v>133</v>
      </c>
    </row>
    <row r="1070" spans="1:65" s="129" customFormat="1" ht="16.5" customHeight="1">
      <c r="A1070" s="126"/>
      <c r="B1070" s="127"/>
      <c r="C1070" s="260" t="s">
        <v>687</v>
      </c>
      <c r="D1070" s="260" t="s">
        <v>287</v>
      </c>
      <c r="E1070" s="261" t="s">
        <v>688</v>
      </c>
      <c r="F1070" s="262" t="s">
        <v>689</v>
      </c>
      <c r="G1070" s="263" t="s">
        <v>390</v>
      </c>
      <c r="H1070" s="264">
        <v>1</v>
      </c>
      <c r="I1070" s="275"/>
      <c r="J1070" s="265">
        <f>ROUND(I1070*H1070,2)</f>
        <v>0</v>
      </c>
      <c r="K1070" s="266"/>
      <c r="L1070" s="267"/>
      <c r="M1070" s="268" t="s">
        <v>1</v>
      </c>
      <c r="N1070" s="269" t="s">
        <v>39</v>
      </c>
      <c r="O1070" s="224">
        <v>0</v>
      </c>
      <c r="P1070" s="224">
        <f>O1070*H1070</f>
        <v>0</v>
      </c>
      <c r="Q1070" s="224">
        <v>0.00034</v>
      </c>
      <c r="R1070" s="224">
        <f>Q1070*H1070</f>
        <v>0.00034</v>
      </c>
      <c r="S1070" s="224">
        <v>0</v>
      </c>
      <c r="T1070" s="225">
        <f>S1070*H1070</f>
        <v>0</v>
      </c>
      <c r="U1070" s="126"/>
      <c r="V1070" s="126"/>
      <c r="W1070" s="126"/>
      <c r="X1070" s="126"/>
      <c r="Y1070" s="126"/>
      <c r="Z1070" s="126"/>
      <c r="AA1070" s="126"/>
      <c r="AB1070" s="126"/>
      <c r="AC1070" s="126"/>
      <c r="AD1070" s="126"/>
      <c r="AE1070" s="126"/>
      <c r="AR1070" s="226" t="s">
        <v>690</v>
      </c>
      <c r="AT1070" s="226" t="s">
        <v>287</v>
      </c>
      <c r="AU1070" s="226" t="s">
        <v>84</v>
      </c>
      <c r="AY1070" s="117" t="s">
        <v>133</v>
      </c>
      <c r="BE1070" s="227">
        <f>IF(N1070="základní",J1070,0)</f>
        <v>0</v>
      </c>
      <c r="BF1070" s="227">
        <f>IF(N1070="snížená",J1070,0)</f>
        <v>0</v>
      </c>
      <c r="BG1070" s="227">
        <f>IF(N1070="zákl. přenesená",J1070,0)</f>
        <v>0</v>
      </c>
      <c r="BH1070" s="227">
        <f>IF(N1070="sníž. přenesená",J1070,0)</f>
        <v>0</v>
      </c>
      <c r="BI1070" s="227">
        <f>IF(N1070="nulová",J1070,0)</f>
        <v>0</v>
      </c>
      <c r="BJ1070" s="117" t="s">
        <v>82</v>
      </c>
      <c r="BK1070" s="227">
        <f>ROUND(I1070*H1070,2)</f>
        <v>0</v>
      </c>
      <c r="BL1070" s="117" t="s">
        <v>690</v>
      </c>
      <c r="BM1070" s="226" t="s">
        <v>691</v>
      </c>
    </row>
    <row r="1071" spans="2:51" s="228" customFormat="1" ht="22.5">
      <c r="B1071" s="229"/>
      <c r="D1071" s="230" t="s">
        <v>141</v>
      </c>
      <c r="E1071" s="231" t="s">
        <v>1</v>
      </c>
      <c r="F1071" s="232" t="s">
        <v>142</v>
      </c>
      <c r="H1071" s="231" t="s">
        <v>1</v>
      </c>
      <c r="L1071" s="229"/>
      <c r="M1071" s="233"/>
      <c r="N1071" s="234"/>
      <c r="O1071" s="234"/>
      <c r="P1071" s="234"/>
      <c r="Q1071" s="234"/>
      <c r="R1071" s="234"/>
      <c r="S1071" s="234"/>
      <c r="T1071" s="235"/>
      <c r="AT1071" s="231" t="s">
        <v>141</v>
      </c>
      <c r="AU1071" s="231" t="s">
        <v>84</v>
      </c>
      <c r="AV1071" s="228" t="s">
        <v>82</v>
      </c>
      <c r="AW1071" s="228" t="s">
        <v>29</v>
      </c>
      <c r="AX1071" s="228" t="s">
        <v>74</v>
      </c>
      <c r="AY1071" s="231" t="s">
        <v>133</v>
      </c>
    </row>
    <row r="1072" spans="2:51" s="228" customFormat="1" ht="11.25">
      <c r="B1072" s="229"/>
      <c r="D1072" s="230" t="s">
        <v>141</v>
      </c>
      <c r="E1072" s="231" t="s">
        <v>1</v>
      </c>
      <c r="F1072" s="232" t="s">
        <v>150</v>
      </c>
      <c r="H1072" s="231" t="s">
        <v>1</v>
      </c>
      <c r="L1072" s="229"/>
      <c r="M1072" s="233"/>
      <c r="N1072" s="234"/>
      <c r="O1072" s="234"/>
      <c r="P1072" s="234"/>
      <c r="Q1072" s="234"/>
      <c r="R1072" s="234"/>
      <c r="S1072" s="234"/>
      <c r="T1072" s="235"/>
      <c r="AT1072" s="231" t="s">
        <v>141</v>
      </c>
      <c r="AU1072" s="231" t="s">
        <v>84</v>
      </c>
      <c r="AV1072" s="228" t="s">
        <v>82</v>
      </c>
      <c r="AW1072" s="228" t="s">
        <v>29</v>
      </c>
      <c r="AX1072" s="228" t="s">
        <v>74</v>
      </c>
      <c r="AY1072" s="231" t="s">
        <v>133</v>
      </c>
    </row>
    <row r="1073" spans="2:51" s="228" customFormat="1" ht="22.5">
      <c r="B1073" s="229"/>
      <c r="D1073" s="230" t="s">
        <v>141</v>
      </c>
      <c r="E1073" s="231" t="s">
        <v>1</v>
      </c>
      <c r="F1073" s="232" t="s">
        <v>467</v>
      </c>
      <c r="H1073" s="231" t="s">
        <v>1</v>
      </c>
      <c r="L1073" s="229"/>
      <c r="M1073" s="233"/>
      <c r="N1073" s="234"/>
      <c r="O1073" s="234"/>
      <c r="P1073" s="234"/>
      <c r="Q1073" s="234"/>
      <c r="R1073" s="234"/>
      <c r="S1073" s="234"/>
      <c r="T1073" s="235"/>
      <c r="AT1073" s="231" t="s">
        <v>141</v>
      </c>
      <c r="AU1073" s="231" t="s">
        <v>84</v>
      </c>
      <c r="AV1073" s="228" t="s">
        <v>82</v>
      </c>
      <c r="AW1073" s="228" t="s">
        <v>29</v>
      </c>
      <c r="AX1073" s="228" t="s">
        <v>74</v>
      </c>
      <c r="AY1073" s="231" t="s">
        <v>133</v>
      </c>
    </row>
    <row r="1074" spans="2:51" s="228" customFormat="1" ht="11.25">
      <c r="B1074" s="229"/>
      <c r="D1074" s="230" t="s">
        <v>141</v>
      </c>
      <c r="E1074" s="231" t="s">
        <v>1</v>
      </c>
      <c r="F1074" s="232" t="s">
        <v>682</v>
      </c>
      <c r="H1074" s="231" t="s">
        <v>1</v>
      </c>
      <c r="L1074" s="229"/>
      <c r="M1074" s="233"/>
      <c r="N1074" s="234"/>
      <c r="O1074" s="234"/>
      <c r="P1074" s="234"/>
      <c r="Q1074" s="234"/>
      <c r="R1074" s="234"/>
      <c r="S1074" s="234"/>
      <c r="T1074" s="235"/>
      <c r="AT1074" s="231" t="s">
        <v>141</v>
      </c>
      <c r="AU1074" s="231" t="s">
        <v>84</v>
      </c>
      <c r="AV1074" s="228" t="s">
        <v>82</v>
      </c>
      <c r="AW1074" s="228" t="s">
        <v>29</v>
      </c>
      <c r="AX1074" s="228" t="s">
        <v>74</v>
      </c>
      <c r="AY1074" s="231" t="s">
        <v>133</v>
      </c>
    </row>
    <row r="1075" spans="2:51" s="236" customFormat="1" ht="11.25">
      <c r="B1075" s="237"/>
      <c r="D1075" s="230" t="s">
        <v>141</v>
      </c>
      <c r="E1075" s="238" t="s">
        <v>1</v>
      </c>
      <c r="F1075" s="239" t="s">
        <v>82</v>
      </c>
      <c r="H1075" s="240">
        <v>1</v>
      </c>
      <c r="L1075" s="237"/>
      <c r="M1075" s="241"/>
      <c r="N1075" s="242"/>
      <c r="O1075" s="242"/>
      <c r="P1075" s="242"/>
      <c r="Q1075" s="242"/>
      <c r="R1075" s="242"/>
      <c r="S1075" s="242"/>
      <c r="T1075" s="243"/>
      <c r="AT1075" s="238" t="s">
        <v>141</v>
      </c>
      <c r="AU1075" s="238" t="s">
        <v>84</v>
      </c>
      <c r="AV1075" s="236" t="s">
        <v>84</v>
      </c>
      <c r="AW1075" s="236" t="s">
        <v>29</v>
      </c>
      <c r="AX1075" s="236" t="s">
        <v>74</v>
      </c>
      <c r="AY1075" s="238" t="s">
        <v>133</v>
      </c>
    </row>
    <row r="1076" spans="2:51" s="252" customFormat="1" ht="11.25">
      <c r="B1076" s="253"/>
      <c r="D1076" s="230" t="s">
        <v>141</v>
      </c>
      <c r="E1076" s="254" t="s">
        <v>1</v>
      </c>
      <c r="F1076" s="255" t="s">
        <v>156</v>
      </c>
      <c r="H1076" s="256">
        <v>1</v>
      </c>
      <c r="L1076" s="253"/>
      <c r="M1076" s="257"/>
      <c r="N1076" s="258"/>
      <c r="O1076" s="258"/>
      <c r="P1076" s="258"/>
      <c r="Q1076" s="258"/>
      <c r="R1076" s="258"/>
      <c r="S1076" s="258"/>
      <c r="T1076" s="259"/>
      <c r="AT1076" s="254" t="s">
        <v>141</v>
      </c>
      <c r="AU1076" s="254" t="s">
        <v>84</v>
      </c>
      <c r="AV1076" s="252" t="s">
        <v>139</v>
      </c>
      <c r="AW1076" s="252" t="s">
        <v>29</v>
      </c>
      <c r="AX1076" s="252" t="s">
        <v>82</v>
      </c>
      <c r="AY1076" s="254" t="s">
        <v>133</v>
      </c>
    </row>
    <row r="1077" spans="1:65" s="129" customFormat="1" ht="16.5" customHeight="1">
      <c r="A1077" s="126"/>
      <c r="B1077" s="127"/>
      <c r="C1077" s="260" t="s">
        <v>692</v>
      </c>
      <c r="D1077" s="260" t="s">
        <v>287</v>
      </c>
      <c r="E1077" s="261" t="s">
        <v>693</v>
      </c>
      <c r="F1077" s="262" t="s">
        <v>694</v>
      </c>
      <c r="G1077" s="263" t="s">
        <v>390</v>
      </c>
      <c r="H1077" s="264">
        <v>1</v>
      </c>
      <c r="I1077" s="275"/>
      <c r="J1077" s="265">
        <f>ROUND(I1077*H1077,2)</f>
        <v>0</v>
      </c>
      <c r="K1077" s="266"/>
      <c r="L1077" s="267"/>
      <c r="M1077" s="268" t="s">
        <v>1</v>
      </c>
      <c r="N1077" s="269" t="s">
        <v>39</v>
      </c>
      <c r="O1077" s="224">
        <v>0</v>
      </c>
      <c r="P1077" s="224">
        <f>O1077*H1077</f>
        <v>0</v>
      </c>
      <c r="Q1077" s="224">
        <v>0.00074</v>
      </c>
      <c r="R1077" s="224">
        <f>Q1077*H1077</f>
        <v>0.00074</v>
      </c>
      <c r="S1077" s="224">
        <v>0</v>
      </c>
      <c r="T1077" s="225">
        <f>S1077*H1077</f>
        <v>0</v>
      </c>
      <c r="U1077" s="126"/>
      <c r="V1077" s="126"/>
      <c r="W1077" s="126"/>
      <c r="X1077" s="126"/>
      <c r="Y1077" s="126"/>
      <c r="Z1077" s="126"/>
      <c r="AA1077" s="126"/>
      <c r="AB1077" s="126"/>
      <c r="AC1077" s="126"/>
      <c r="AD1077" s="126"/>
      <c r="AE1077" s="126"/>
      <c r="AR1077" s="226" t="s">
        <v>690</v>
      </c>
      <c r="AT1077" s="226" t="s">
        <v>287</v>
      </c>
      <c r="AU1077" s="226" t="s">
        <v>84</v>
      </c>
      <c r="AY1077" s="117" t="s">
        <v>133</v>
      </c>
      <c r="BE1077" s="227">
        <f>IF(N1077="základní",J1077,0)</f>
        <v>0</v>
      </c>
      <c r="BF1077" s="227">
        <f>IF(N1077="snížená",J1077,0)</f>
        <v>0</v>
      </c>
      <c r="BG1077" s="227">
        <f>IF(N1077="zákl. přenesená",J1077,0)</f>
        <v>0</v>
      </c>
      <c r="BH1077" s="227">
        <f>IF(N1077="sníž. přenesená",J1077,0)</f>
        <v>0</v>
      </c>
      <c r="BI1077" s="227">
        <f>IF(N1077="nulová",J1077,0)</f>
        <v>0</v>
      </c>
      <c r="BJ1077" s="117" t="s">
        <v>82</v>
      </c>
      <c r="BK1077" s="227">
        <f>ROUND(I1077*H1077,2)</f>
        <v>0</v>
      </c>
      <c r="BL1077" s="117" t="s">
        <v>690</v>
      </c>
      <c r="BM1077" s="226" t="s">
        <v>695</v>
      </c>
    </row>
    <row r="1078" spans="2:51" s="228" customFormat="1" ht="22.5">
      <c r="B1078" s="229"/>
      <c r="D1078" s="230" t="s">
        <v>141</v>
      </c>
      <c r="E1078" s="231" t="s">
        <v>1</v>
      </c>
      <c r="F1078" s="232" t="s">
        <v>142</v>
      </c>
      <c r="H1078" s="231" t="s">
        <v>1</v>
      </c>
      <c r="L1078" s="229"/>
      <c r="M1078" s="233"/>
      <c r="N1078" s="234"/>
      <c r="O1078" s="234"/>
      <c r="P1078" s="234"/>
      <c r="Q1078" s="234"/>
      <c r="R1078" s="234"/>
      <c r="S1078" s="234"/>
      <c r="T1078" s="235"/>
      <c r="AT1078" s="231" t="s">
        <v>141</v>
      </c>
      <c r="AU1078" s="231" t="s">
        <v>84</v>
      </c>
      <c r="AV1078" s="228" t="s">
        <v>82</v>
      </c>
      <c r="AW1078" s="228" t="s">
        <v>29</v>
      </c>
      <c r="AX1078" s="228" t="s">
        <v>74</v>
      </c>
      <c r="AY1078" s="231" t="s">
        <v>133</v>
      </c>
    </row>
    <row r="1079" spans="2:51" s="228" customFormat="1" ht="11.25">
      <c r="B1079" s="229"/>
      <c r="D1079" s="230" t="s">
        <v>141</v>
      </c>
      <c r="E1079" s="231" t="s">
        <v>1</v>
      </c>
      <c r="F1079" s="232" t="s">
        <v>150</v>
      </c>
      <c r="H1079" s="231" t="s">
        <v>1</v>
      </c>
      <c r="L1079" s="229"/>
      <c r="M1079" s="233"/>
      <c r="N1079" s="234"/>
      <c r="O1079" s="234"/>
      <c r="P1079" s="234"/>
      <c r="Q1079" s="234"/>
      <c r="R1079" s="234"/>
      <c r="S1079" s="234"/>
      <c r="T1079" s="235"/>
      <c r="AT1079" s="231" t="s">
        <v>141</v>
      </c>
      <c r="AU1079" s="231" t="s">
        <v>84</v>
      </c>
      <c r="AV1079" s="228" t="s">
        <v>82</v>
      </c>
      <c r="AW1079" s="228" t="s">
        <v>29</v>
      </c>
      <c r="AX1079" s="228" t="s">
        <v>74</v>
      </c>
      <c r="AY1079" s="231" t="s">
        <v>133</v>
      </c>
    </row>
    <row r="1080" spans="2:51" s="228" customFormat="1" ht="22.5">
      <c r="B1080" s="229"/>
      <c r="D1080" s="230" t="s">
        <v>141</v>
      </c>
      <c r="E1080" s="231" t="s">
        <v>1</v>
      </c>
      <c r="F1080" s="232" t="s">
        <v>467</v>
      </c>
      <c r="H1080" s="231" t="s">
        <v>1</v>
      </c>
      <c r="L1080" s="229"/>
      <c r="M1080" s="233"/>
      <c r="N1080" s="234"/>
      <c r="O1080" s="234"/>
      <c r="P1080" s="234"/>
      <c r="Q1080" s="234"/>
      <c r="R1080" s="234"/>
      <c r="S1080" s="234"/>
      <c r="T1080" s="235"/>
      <c r="AT1080" s="231" t="s">
        <v>141</v>
      </c>
      <c r="AU1080" s="231" t="s">
        <v>84</v>
      </c>
      <c r="AV1080" s="228" t="s">
        <v>82</v>
      </c>
      <c r="AW1080" s="228" t="s">
        <v>29</v>
      </c>
      <c r="AX1080" s="228" t="s">
        <v>74</v>
      </c>
      <c r="AY1080" s="231" t="s">
        <v>133</v>
      </c>
    </row>
    <row r="1081" spans="2:51" s="228" customFormat="1" ht="11.25">
      <c r="B1081" s="229"/>
      <c r="D1081" s="230" t="s">
        <v>141</v>
      </c>
      <c r="E1081" s="231" t="s">
        <v>1</v>
      </c>
      <c r="F1081" s="232" t="s">
        <v>683</v>
      </c>
      <c r="H1081" s="231" t="s">
        <v>1</v>
      </c>
      <c r="L1081" s="229"/>
      <c r="M1081" s="233"/>
      <c r="N1081" s="234"/>
      <c r="O1081" s="234"/>
      <c r="P1081" s="234"/>
      <c r="Q1081" s="234"/>
      <c r="R1081" s="234"/>
      <c r="S1081" s="234"/>
      <c r="T1081" s="235"/>
      <c r="AT1081" s="231" t="s">
        <v>141</v>
      </c>
      <c r="AU1081" s="231" t="s">
        <v>84</v>
      </c>
      <c r="AV1081" s="228" t="s">
        <v>82</v>
      </c>
      <c r="AW1081" s="228" t="s">
        <v>29</v>
      </c>
      <c r="AX1081" s="228" t="s">
        <v>74</v>
      </c>
      <c r="AY1081" s="231" t="s">
        <v>133</v>
      </c>
    </row>
    <row r="1082" spans="2:51" s="236" customFormat="1" ht="11.25">
      <c r="B1082" s="237"/>
      <c r="D1082" s="230" t="s">
        <v>141</v>
      </c>
      <c r="E1082" s="238" t="s">
        <v>1</v>
      </c>
      <c r="F1082" s="239" t="s">
        <v>82</v>
      </c>
      <c r="H1082" s="240">
        <v>1</v>
      </c>
      <c r="L1082" s="237"/>
      <c r="M1082" s="241"/>
      <c r="N1082" s="242"/>
      <c r="O1082" s="242"/>
      <c r="P1082" s="242"/>
      <c r="Q1082" s="242"/>
      <c r="R1082" s="242"/>
      <c r="S1082" s="242"/>
      <c r="T1082" s="243"/>
      <c r="AT1082" s="238" t="s">
        <v>141</v>
      </c>
      <c r="AU1082" s="238" t="s">
        <v>84</v>
      </c>
      <c r="AV1082" s="236" t="s">
        <v>84</v>
      </c>
      <c r="AW1082" s="236" t="s">
        <v>29</v>
      </c>
      <c r="AX1082" s="236" t="s">
        <v>74</v>
      </c>
      <c r="AY1082" s="238" t="s">
        <v>133</v>
      </c>
    </row>
    <row r="1083" spans="2:51" s="252" customFormat="1" ht="11.25">
      <c r="B1083" s="253"/>
      <c r="D1083" s="230" t="s">
        <v>141</v>
      </c>
      <c r="E1083" s="254" t="s">
        <v>1</v>
      </c>
      <c r="F1083" s="255" t="s">
        <v>156</v>
      </c>
      <c r="H1083" s="256">
        <v>1</v>
      </c>
      <c r="L1083" s="253"/>
      <c r="M1083" s="257"/>
      <c r="N1083" s="258"/>
      <c r="O1083" s="258"/>
      <c r="P1083" s="258"/>
      <c r="Q1083" s="258"/>
      <c r="R1083" s="258"/>
      <c r="S1083" s="258"/>
      <c r="T1083" s="259"/>
      <c r="AT1083" s="254" t="s">
        <v>141</v>
      </c>
      <c r="AU1083" s="254" t="s">
        <v>84</v>
      </c>
      <c r="AV1083" s="252" t="s">
        <v>139</v>
      </c>
      <c r="AW1083" s="252" t="s">
        <v>29</v>
      </c>
      <c r="AX1083" s="252" t="s">
        <v>82</v>
      </c>
      <c r="AY1083" s="254" t="s">
        <v>133</v>
      </c>
    </row>
    <row r="1084" spans="1:65" s="129" customFormat="1" ht="16.5" customHeight="1">
      <c r="A1084" s="126"/>
      <c r="B1084" s="127"/>
      <c r="C1084" s="260" t="s">
        <v>696</v>
      </c>
      <c r="D1084" s="260" t="s">
        <v>287</v>
      </c>
      <c r="E1084" s="261" t="s">
        <v>697</v>
      </c>
      <c r="F1084" s="262" t="s">
        <v>698</v>
      </c>
      <c r="G1084" s="263" t="s">
        <v>390</v>
      </c>
      <c r="H1084" s="264">
        <v>1</v>
      </c>
      <c r="I1084" s="275"/>
      <c r="J1084" s="265">
        <f>ROUND(I1084*H1084,2)</f>
        <v>0</v>
      </c>
      <c r="K1084" s="266"/>
      <c r="L1084" s="267"/>
      <c r="M1084" s="268" t="s">
        <v>1</v>
      </c>
      <c r="N1084" s="269" t="s">
        <v>39</v>
      </c>
      <c r="O1084" s="224">
        <v>0</v>
      </c>
      <c r="P1084" s="224">
        <f>O1084*H1084</f>
        <v>0</v>
      </c>
      <c r="Q1084" s="224">
        <v>6E-05</v>
      </c>
      <c r="R1084" s="224">
        <f>Q1084*H1084</f>
        <v>6E-05</v>
      </c>
      <c r="S1084" s="224">
        <v>0</v>
      </c>
      <c r="T1084" s="225">
        <f>S1084*H1084</f>
        <v>0</v>
      </c>
      <c r="U1084" s="126"/>
      <c r="V1084" s="126"/>
      <c r="W1084" s="126"/>
      <c r="X1084" s="126"/>
      <c r="Y1084" s="126"/>
      <c r="Z1084" s="126"/>
      <c r="AA1084" s="126"/>
      <c r="AB1084" s="126"/>
      <c r="AC1084" s="126"/>
      <c r="AD1084" s="126"/>
      <c r="AE1084" s="126"/>
      <c r="AR1084" s="226" t="s">
        <v>690</v>
      </c>
      <c r="AT1084" s="226" t="s">
        <v>287</v>
      </c>
      <c r="AU1084" s="226" t="s">
        <v>84</v>
      </c>
      <c r="AY1084" s="117" t="s">
        <v>133</v>
      </c>
      <c r="BE1084" s="227">
        <f>IF(N1084="základní",J1084,0)</f>
        <v>0</v>
      </c>
      <c r="BF1084" s="227">
        <f>IF(N1084="snížená",J1084,0)</f>
        <v>0</v>
      </c>
      <c r="BG1084" s="227">
        <f>IF(N1084="zákl. přenesená",J1084,0)</f>
        <v>0</v>
      </c>
      <c r="BH1084" s="227">
        <f>IF(N1084="sníž. přenesená",J1084,0)</f>
        <v>0</v>
      </c>
      <c r="BI1084" s="227">
        <f>IF(N1084="nulová",J1084,0)</f>
        <v>0</v>
      </c>
      <c r="BJ1084" s="117" t="s">
        <v>82</v>
      </c>
      <c r="BK1084" s="227">
        <f>ROUND(I1084*H1084,2)</f>
        <v>0</v>
      </c>
      <c r="BL1084" s="117" t="s">
        <v>690</v>
      </c>
      <c r="BM1084" s="226" t="s">
        <v>699</v>
      </c>
    </row>
    <row r="1085" spans="2:51" s="228" customFormat="1" ht="22.5">
      <c r="B1085" s="229"/>
      <c r="D1085" s="230" t="s">
        <v>141</v>
      </c>
      <c r="E1085" s="231" t="s">
        <v>1</v>
      </c>
      <c r="F1085" s="232" t="s">
        <v>142</v>
      </c>
      <c r="H1085" s="231" t="s">
        <v>1</v>
      </c>
      <c r="L1085" s="229"/>
      <c r="M1085" s="233"/>
      <c r="N1085" s="234"/>
      <c r="O1085" s="234"/>
      <c r="P1085" s="234"/>
      <c r="Q1085" s="234"/>
      <c r="R1085" s="234"/>
      <c r="S1085" s="234"/>
      <c r="T1085" s="235"/>
      <c r="AT1085" s="231" t="s">
        <v>141</v>
      </c>
      <c r="AU1085" s="231" t="s">
        <v>84</v>
      </c>
      <c r="AV1085" s="228" t="s">
        <v>82</v>
      </c>
      <c r="AW1085" s="228" t="s">
        <v>29</v>
      </c>
      <c r="AX1085" s="228" t="s">
        <v>74</v>
      </c>
      <c r="AY1085" s="231" t="s">
        <v>133</v>
      </c>
    </row>
    <row r="1086" spans="2:51" s="228" customFormat="1" ht="11.25">
      <c r="B1086" s="229"/>
      <c r="D1086" s="230" t="s">
        <v>141</v>
      </c>
      <c r="E1086" s="231" t="s">
        <v>1</v>
      </c>
      <c r="F1086" s="232" t="s">
        <v>150</v>
      </c>
      <c r="H1086" s="231" t="s">
        <v>1</v>
      </c>
      <c r="L1086" s="229"/>
      <c r="M1086" s="233"/>
      <c r="N1086" s="234"/>
      <c r="O1086" s="234"/>
      <c r="P1086" s="234"/>
      <c r="Q1086" s="234"/>
      <c r="R1086" s="234"/>
      <c r="S1086" s="234"/>
      <c r="T1086" s="235"/>
      <c r="AT1086" s="231" t="s">
        <v>141</v>
      </c>
      <c r="AU1086" s="231" t="s">
        <v>84</v>
      </c>
      <c r="AV1086" s="228" t="s">
        <v>82</v>
      </c>
      <c r="AW1086" s="228" t="s">
        <v>29</v>
      </c>
      <c r="AX1086" s="228" t="s">
        <v>74</v>
      </c>
      <c r="AY1086" s="231" t="s">
        <v>133</v>
      </c>
    </row>
    <row r="1087" spans="2:51" s="228" customFormat="1" ht="22.5">
      <c r="B1087" s="229"/>
      <c r="D1087" s="230" t="s">
        <v>141</v>
      </c>
      <c r="E1087" s="231" t="s">
        <v>1</v>
      </c>
      <c r="F1087" s="232" t="s">
        <v>467</v>
      </c>
      <c r="H1087" s="231" t="s">
        <v>1</v>
      </c>
      <c r="L1087" s="229"/>
      <c r="M1087" s="233"/>
      <c r="N1087" s="234"/>
      <c r="O1087" s="234"/>
      <c r="P1087" s="234"/>
      <c r="Q1087" s="234"/>
      <c r="R1087" s="234"/>
      <c r="S1087" s="234"/>
      <c r="T1087" s="235"/>
      <c r="AT1087" s="231" t="s">
        <v>141</v>
      </c>
      <c r="AU1087" s="231" t="s">
        <v>84</v>
      </c>
      <c r="AV1087" s="228" t="s">
        <v>82</v>
      </c>
      <c r="AW1087" s="228" t="s">
        <v>29</v>
      </c>
      <c r="AX1087" s="228" t="s">
        <v>74</v>
      </c>
      <c r="AY1087" s="231" t="s">
        <v>133</v>
      </c>
    </row>
    <row r="1088" spans="2:51" s="228" customFormat="1" ht="11.25">
      <c r="B1088" s="229"/>
      <c r="D1088" s="230" t="s">
        <v>141</v>
      </c>
      <c r="E1088" s="231" t="s">
        <v>1</v>
      </c>
      <c r="F1088" s="232" t="s">
        <v>684</v>
      </c>
      <c r="H1088" s="231" t="s">
        <v>1</v>
      </c>
      <c r="L1088" s="229"/>
      <c r="M1088" s="233"/>
      <c r="N1088" s="234"/>
      <c r="O1088" s="234"/>
      <c r="P1088" s="234"/>
      <c r="Q1088" s="234"/>
      <c r="R1088" s="234"/>
      <c r="S1088" s="234"/>
      <c r="T1088" s="235"/>
      <c r="AT1088" s="231" t="s">
        <v>141</v>
      </c>
      <c r="AU1088" s="231" t="s">
        <v>84</v>
      </c>
      <c r="AV1088" s="228" t="s">
        <v>82</v>
      </c>
      <c r="AW1088" s="228" t="s">
        <v>29</v>
      </c>
      <c r="AX1088" s="228" t="s">
        <v>74</v>
      </c>
      <c r="AY1088" s="231" t="s">
        <v>133</v>
      </c>
    </row>
    <row r="1089" spans="2:51" s="236" customFormat="1" ht="11.25">
      <c r="B1089" s="237"/>
      <c r="D1089" s="230" t="s">
        <v>141</v>
      </c>
      <c r="E1089" s="238" t="s">
        <v>1</v>
      </c>
      <c r="F1089" s="239" t="s">
        <v>82</v>
      </c>
      <c r="H1089" s="240">
        <v>1</v>
      </c>
      <c r="L1089" s="237"/>
      <c r="M1089" s="241"/>
      <c r="N1089" s="242"/>
      <c r="O1089" s="242"/>
      <c r="P1089" s="242"/>
      <c r="Q1089" s="242"/>
      <c r="R1089" s="242"/>
      <c r="S1089" s="242"/>
      <c r="T1089" s="243"/>
      <c r="AT1089" s="238" t="s">
        <v>141</v>
      </c>
      <c r="AU1089" s="238" t="s">
        <v>84</v>
      </c>
      <c r="AV1089" s="236" t="s">
        <v>84</v>
      </c>
      <c r="AW1089" s="236" t="s">
        <v>29</v>
      </c>
      <c r="AX1089" s="236" t="s">
        <v>74</v>
      </c>
      <c r="AY1089" s="238" t="s">
        <v>133</v>
      </c>
    </row>
    <row r="1090" spans="2:51" s="252" customFormat="1" ht="11.25">
      <c r="B1090" s="253"/>
      <c r="D1090" s="230" t="s">
        <v>141</v>
      </c>
      <c r="E1090" s="254" t="s">
        <v>1</v>
      </c>
      <c r="F1090" s="255" t="s">
        <v>156</v>
      </c>
      <c r="H1090" s="256">
        <v>1</v>
      </c>
      <c r="L1090" s="253"/>
      <c r="M1090" s="257"/>
      <c r="N1090" s="258"/>
      <c r="O1090" s="258"/>
      <c r="P1090" s="258"/>
      <c r="Q1090" s="258"/>
      <c r="R1090" s="258"/>
      <c r="S1090" s="258"/>
      <c r="T1090" s="259"/>
      <c r="AT1090" s="254" t="s">
        <v>141</v>
      </c>
      <c r="AU1090" s="254" t="s">
        <v>84</v>
      </c>
      <c r="AV1090" s="252" t="s">
        <v>139</v>
      </c>
      <c r="AW1090" s="252" t="s">
        <v>29</v>
      </c>
      <c r="AX1090" s="252" t="s">
        <v>82</v>
      </c>
      <c r="AY1090" s="254" t="s">
        <v>133</v>
      </c>
    </row>
    <row r="1091" spans="1:65" s="129" customFormat="1" ht="16.5" customHeight="1">
      <c r="A1091" s="126"/>
      <c r="B1091" s="127"/>
      <c r="C1091" s="260" t="s">
        <v>700</v>
      </c>
      <c r="D1091" s="260" t="s">
        <v>287</v>
      </c>
      <c r="E1091" s="261" t="s">
        <v>701</v>
      </c>
      <c r="F1091" s="262" t="s">
        <v>702</v>
      </c>
      <c r="G1091" s="263" t="s">
        <v>390</v>
      </c>
      <c r="H1091" s="264">
        <v>1</v>
      </c>
      <c r="I1091" s="275"/>
      <c r="J1091" s="265">
        <f>ROUND(I1091*H1091,2)</f>
        <v>0</v>
      </c>
      <c r="K1091" s="266"/>
      <c r="L1091" s="267"/>
      <c r="M1091" s="268" t="s">
        <v>1</v>
      </c>
      <c r="N1091" s="269" t="s">
        <v>39</v>
      </c>
      <c r="O1091" s="224">
        <v>0</v>
      </c>
      <c r="P1091" s="224">
        <f>O1091*H1091</f>
        <v>0</v>
      </c>
      <c r="Q1091" s="224">
        <v>0.0017</v>
      </c>
      <c r="R1091" s="224">
        <f>Q1091*H1091</f>
        <v>0.0017</v>
      </c>
      <c r="S1091" s="224">
        <v>0</v>
      </c>
      <c r="T1091" s="225">
        <f>S1091*H1091</f>
        <v>0</v>
      </c>
      <c r="U1091" s="126"/>
      <c r="V1091" s="126"/>
      <c r="W1091" s="126"/>
      <c r="X1091" s="126"/>
      <c r="Y1091" s="126"/>
      <c r="Z1091" s="126"/>
      <c r="AA1091" s="126"/>
      <c r="AB1091" s="126"/>
      <c r="AC1091" s="126"/>
      <c r="AD1091" s="126"/>
      <c r="AE1091" s="126"/>
      <c r="AR1091" s="226" t="s">
        <v>690</v>
      </c>
      <c r="AT1091" s="226" t="s">
        <v>287</v>
      </c>
      <c r="AU1091" s="226" t="s">
        <v>84</v>
      </c>
      <c r="AY1091" s="117" t="s">
        <v>133</v>
      </c>
      <c r="BE1091" s="227">
        <f>IF(N1091="základní",J1091,0)</f>
        <v>0</v>
      </c>
      <c r="BF1091" s="227">
        <f>IF(N1091="snížená",J1091,0)</f>
        <v>0</v>
      </c>
      <c r="BG1091" s="227">
        <f>IF(N1091="zákl. přenesená",J1091,0)</f>
        <v>0</v>
      </c>
      <c r="BH1091" s="227">
        <f>IF(N1091="sníž. přenesená",J1091,0)</f>
        <v>0</v>
      </c>
      <c r="BI1091" s="227">
        <f>IF(N1091="nulová",J1091,0)</f>
        <v>0</v>
      </c>
      <c r="BJ1091" s="117" t="s">
        <v>82</v>
      </c>
      <c r="BK1091" s="227">
        <f>ROUND(I1091*H1091,2)</f>
        <v>0</v>
      </c>
      <c r="BL1091" s="117" t="s">
        <v>690</v>
      </c>
      <c r="BM1091" s="226" t="s">
        <v>703</v>
      </c>
    </row>
    <row r="1092" spans="2:51" s="228" customFormat="1" ht="22.5">
      <c r="B1092" s="229"/>
      <c r="D1092" s="230" t="s">
        <v>141</v>
      </c>
      <c r="E1092" s="231" t="s">
        <v>1</v>
      </c>
      <c r="F1092" s="232" t="s">
        <v>142</v>
      </c>
      <c r="H1092" s="231" t="s">
        <v>1</v>
      </c>
      <c r="L1092" s="229"/>
      <c r="M1092" s="233"/>
      <c r="N1092" s="234"/>
      <c r="O1092" s="234"/>
      <c r="P1092" s="234"/>
      <c r="Q1092" s="234"/>
      <c r="R1092" s="234"/>
      <c r="S1092" s="234"/>
      <c r="T1092" s="235"/>
      <c r="AT1092" s="231" t="s">
        <v>141</v>
      </c>
      <c r="AU1092" s="231" t="s">
        <v>84</v>
      </c>
      <c r="AV1092" s="228" t="s">
        <v>82</v>
      </c>
      <c r="AW1092" s="228" t="s">
        <v>29</v>
      </c>
      <c r="AX1092" s="228" t="s">
        <v>74</v>
      </c>
      <c r="AY1092" s="231" t="s">
        <v>133</v>
      </c>
    </row>
    <row r="1093" spans="2:51" s="228" customFormat="1" ht="11.25">
      <c r="B1093" s="229"/>
      <c r="D1093" s="230" t="s">
        <v>141</v>
      </c>
      <c r="E1093" s="231" t="s">
        <v>1</v>
      </c>
      <c r="F1093" s="232" t="s">
        <v>150</v>
      </c>
      <c r="H1093" s="231" t="s">
        <v>1</v>
      </c>
      <c r="L1093" s="229"/>
      <c r="M1093" s="233"/>
      <c r="N1093" s="234"/>
      <c r="O1093" s="234"/>
      <c r="P1093" s="234"/>
      <c r="Q1093" s="234"/>
      <c r="R1093" s="234"/>
      <c r="S1093" s="234"/>
      <c r="T1093" s="235"/>
      <c r="AT1093" s="231" t="s">
        <v>141</v>
      </c>
      <c r="AU1093" s="231" t="s">
        <v>84</v>
      </c>
      <c r="AV1093" s="228" t="s">
        <v>82</v>
      </c>
      <c r="AW1093" s="228" t="s">
        <v>29</v>
      </c>
      <c r="AX1093" s="228" t="s">
        <v>74</v>
      </c>
      <c r="AY1093" s="231" t="s">
        <v>133</v>
      </c>
    </row>
    <row r="1094" spans="2:51" s="228" customFormat="1" ht="22.5">
      <c r="B1094" s="229"/>
      <c r="D1094" s="230" t="s">
        <v>141</v>
      </c>
      <c r="E1094" s="231" t="s">
        <v>1</v>
      </c>
      <c r="F1094" s="232" t="s">
        <v>467</v>
      </c>
      <c r="H1094" s="231" t="s">
        <v>1</v>
      </c>
      <c r="L1094" s="229"/>
      <c r="M1094" s="233"/>
      <c r="N1094" s="234"/>
      <c r="O1094" s="234"/>
      <c r="P1094" s="234"/>
      <c r="Q1094" s="234"/>
      <c r="R1094" s="234"/>
      <c r="S1094" s="234"/>
      <c r="T1094" s="235"/>
      <c r="AT1094" s="231" t="s">
        <v>141</v>
      </c>
      <c r="AU1094" s="231" t="s">
        <v>84</v>
      </c>
      <c r="AV1094" s="228" t="s">
        <v>82</v>
      </c>
      <c r="AW1094" s="228" t="s">
        <v>29</v>
      </c>
      <c r="AX1094" s="228" t="s">
        <v>74</v>
      </c>
      <c r="AY1094" s="231" t="s">
        <v>133</v>
      </c>
    </row>
    <row r="1095" spans="2:51" s="228" customFormat="1" ht="11.25">
      <c r="B1095" s="229"/>
      <c r="D1095" s="230" t="s">
        <v>141</v>
      </c>
      <c r="E1095" s="231" t="s">
        <v>1</v>
      </c>
      <c r="F1095" s="232" t="s">
        <v>685</v>
      </c>
      <c r="H1095" s="231" t="s">
        <v>1</v>
      </c>
      <c r="L1095" s="229"/>
      <c r="M1095" s="233"/>
      <c r="N1095" s="234"/>
      <c r="O1095" s="234"/>
      <c r="P1095" s="234"/>
      <c r="Q1095" s="234"/>
      <c r="R1095" s="234"/>
      <c r="S1095" s="234"/>
      <c r="T1095" s="235"/>
      <c r="AT1095" s="231" t="s">
        <v>141</v>
      </c>
      <c r="AU1095" s="231" t="s">
        <v>84</v>
      </c>
      <c r="AV1095" s="228" t="s">
        <v>82</v>
      </c>
      <c r="AW1095" s="228" t="s">
        <v>29</v>
      </c>
      <c r="AX1095" s="228" t="s">
        <v>74</v>
      </c>
      <c r="AY1095" s="231" t="s">
        <v>133</v>
      </c>
    </row>
    <row r="1096" spans="2:51" s="236" customFormat="1" ht="11.25">
      <c r="B1096" s="237"/>
      <c r="D1096" s="230" t="s">
        <v>141</v>
      </c>
      <c r="E1096" s="238" t="s">
        <v>1</v>
      </c>
      <c r="F1096" s="239" t="s">
        <v>82</v>
      </c>
      <c r="H1096" s="240">
        <v>1</v>
      </c>
      <c r="L1096" s="237"/>
      <c r="M1096" s="241"/>
      <c r="N1096" s="242"/>
      <c r="O1096" s="242"/>
      <c r="P1096" s="242"/>
      <c r="Q1096" s="242"/>
      <c r="R1096" s="242"/>
      <c r="S1096" s="242"/>
      <c r="T1096" s="243"/>
      <c r="AT1096" s="238" t="s">
        <v>141</v>
      </c>
      <c r="AU1096" s="238" t="s">
        <v>84</v>
      </c>
      <c r="AV1096" s="236" t="s">
        <v>84</v>
      </c>
      <c r="AW1096" s="236" t="s">
        <v>29</v>
      </c>
      <c r="AX1096" s="236" t="s">
        <v>74</v>
      </c>
      <c r="AY1096" s="238" t="s">
        <v>133</v>
      </c>
    </row>
    <row r="1097" spans="2:51" s="252" customFormat="1" ht="11.25">
      <c r="B1097" s="253"/>
      <c r="D1097" s="230" t="s">
        <v>141</v>
      </c>
      <c r="E1097" s="254" t="s">
        <v>1</v>
      </c>
      <c r="F1097" s="255" t="s">
        <v>156</v>
      </c>
      <c r="H1097" s="256">
        <v>1</v>
      </c>
      <c r="L1097" s="253"/>
      <c r="M1097" s="257"/>
      <c r="N1097" s="258"/>
      <c r="O1097" s="258"/>
      <c r="P1097" s="258"/>
      <c r="Q1097" s="258"/>
      <c r="R1097" s="258"/>
      <c r="S1097" s="258"/>
      <c r="T1097" s="259"/>
      <c r="AT1097" s="254" t="s">
        <v>141</v>
      </c>
      <c r="AU1097" s="254" t="s">
        <v>84</v>
      </c>
      <c r="AV1097" s="252" t="s">
        <v>139</v>
      </c>
      <c r="AW1097" s="252" t="s">
        <v>29</v>
      </c>
      <c r="AX1097" s="252" t="s">
        <v>82</v>
      </c>
      <c r="AY1097" s="254" t="s">
        <v>133</v>
      </c>
    </row>
    <row r="1098" spans="1:65" s="129" customFormat="1" ht="16.5" customHeight="1">
      <c r="A1098" s="126"/>
      <c r="B1098" s="127"/>
      <c r="C1098" s="260" t="s">
        <v>704</v>
      </c>
      <c r="D1098" s="260" t="s">
        <v>287</v>
      </c>
      <c r="E1098" s="261" t="s">
        <v>705</v>
      </c>
      <c r="F1098" s="262" t="s">
        <v>706</v>
      </c>
      <c r="G1098" s="263" t="s">
        <v>707</v>
      </c>
      <c r="H1098" s="264">
        <v>1</v>
      </c>
      <c r="I1098" s="275"/>
      <c r="J1098" s="265">
        <f>ROUND(I1098*H1098,2)</f>
        <v>0</v>
      </c>
      <c r="K1098" s="266"/>
      <c r="L1098" s="267"/>
      <c r="M1098" s="268" t="s">
        <v>1</v>
      </c>
      <c r="N1098" s="269" t="s">
        <v>39</v>
      </c>
      <c r="O1098" s="224">
        <v>0</v>
      </c>
      <c r="P1098" s="224">
        <f>O1098*H1098</f>
        <v>0</v>
      </c>
      <c r="Q1098" s="224">
        <v>0.00124</v>
      </c>
      <c r="R1098" s="224">
        <f>Q1098*H1098</f>
        <v>0.00124</v>
      </c>
      <c r="S1098" s="224">
        <v>0</v>
      </c>
      <c r="T1098" s="225">
        <f>S1098*H1098</f>
        <v>0</v>
      </c>
      <c r="U1098" s="126"/>
      <c r="V1098" s="126"/>
      <c r="W1098" s="126"/>
      <c r="X1098" s="126"/>
      <c r="Y1098" s="126"/>
      <c r="Z1098" s="126"/>
      <c r="AA1098" s="126"/>
      <c r="AB1098" s="126"/>
      <c r="AC1098" s="126"/>
      <c r="AD1098" s="126"/>
      <c r="AE1098" s="126"/>
      <c r="AR1098" s="226" t="s">
        <v>690</v>
      </c>
      <c r="AT1098" s="226" t="s">
        <v>287</v>
      </c>
      <c r="AU1098" s="226" t="s">
        <v>84</v>
      </c>
      <c r="AY1098" s="117" t="s">
        <v>133</v>
      </c>
      <c r="BE1098" s="227">
        <f>IF(N1098="základní",J1098,0)</f>
        <v>0</v>
      </c>
      <c r="BF1098" s="227">
        <f>IF(N1098="snížená",J1098,0)</f>
        <v>0</v>
      </c>
      <c r="BG1098" s="227">
        <f>IF(N1098="zákl. přenesená",J1098,0)</f>
        <v>0</v>
      </c>
      <c r="BH1098" s="227">
        <f>IF(N1098="sníž. přenesená",J1098,0)</f>
        <v>0</v>
      </c>
      <c r="BI1098" s="227">
        <f>IF(N1098="nulová",J1098,0)</f>
        <v>0</v>
      </c>
      <c r="BJ1098" s="117" t="s">
        <v>82</v>
      </c>
      <c r="BK1098" s="227">
        <f>ROUND(I1098*H1098,2)</f>
        <v>0</v>
      </c>
      <c r="BL1098" s="117" t="s">
        <v>690</v>
      </c>
      <c r="BM1098" s="226" t="s">
        <v>708</v>
      </c>
    </row>
    <row r="1099" spans="2:51" s="228" customFormat="1" ht="22.5">
      <c r="B1099" s="229"/>
      <c r="D1099" s="230" t="s">
        <v>141</v>
      </c>
      <c r="E1099" s="231" t="s">
        <v>1</v>
      </c>
      <c r="F1099" s="232" t="s">
        <v>142</v>
      </c>
      <c r="H1099" s="231" t="s">
        <v>1</v>
      </c>
      <c r="L1099" s="229"/>
      <c r="M1099" s="233"/>
      <c r="N1099" s="234"/>
      <c r="O1099" s="234"/>
      <c r="P1099" s="234"/>
      <c r="Q1099" s="234"/>
      <c r="R1099" s="234"/>
      <c r="S1099" s="234"/>
      <c r="T1099" s="235"/>
      <c r="AT1099" s="231" t="s">
        <v>141</v>
      </c>
      <c r="AU1099" s="231" t="s">
        <v>84</v>
      </c>
      <c r="AV1099" s="228" t="s">
        <v>82</v>
      </c>
      <c r="AW1099" s="228" t="s">
        <v>29</v>
      </c>
      <c r="AX1099" s="228" t="s">
        <v>74</v>
      </c>
      <c r="AY1099" s="231" t="s">
        <v>133</v>
      </c>
    </row>
    <row r="1100" spans="2:51" s="228" customFormat="1" ht="11.25">
      <c r="B1100" s="229"/>
      <c r="D1100" s="230" t="s">
        <v>141</v>
      </c>
      <c r="E1100" s="231" t="s">
        <v>1</v>
      </c>
      <c r="F1100" s="232" t="s">
        <v>150</v>
      </c>
      <c r="H1100" s="231" t="s">
        <v>1</v>
      </c>
      <c r="L1100" s="229"/>
      <c r="M1100" s="233"/>
      <c r="N1100" s="234"/>
      <c r="O1100" s="234"/>
      <c r="P1100" s="234"/>
      <c r="Q1100" s="234"/>
      <c r="R1100" s="234"/>
      <c r="S1100" s="234"/>
      <c r="T1100" s="235"/>
      <c r="AT1100" s="231" t="s">
        <v>141</v>
      </c>
      <c r="AU1100" s="231" t="s">
        <v>84</v>
      </c>
      <c r="AV1100" s="228" t="s">
        <v>82</v>
      </c>
      <c r="AW1100" s="228" t="s">
        <v>29</v>
      </c>
      <c r="AX1100" s="228" t="s">
        <v>74</v>
      </c>
      <c r="AY1100" s="231" t="s">
        <v>133</v>
      </c>
    </row>
    <row r="1101" spans="2:51" s="228" customFormat="1" ht="22.5">
      <c r="B1101" s="229"/>
      <c r="D1101" s="230" t="s">
        <v>141</v>
      </c>
      <c r="E1101" s="231" t="s">
        <v>1</v>
      </c>
      <c r="F1101" s="232" t="s">
        <v>467</v>
      </c>
      <c r="H1101" s="231" t="s">
        <v>1</v>
      </c>
      <c r="L1101" s="229"/>
      <c r="M1101" s="233"/>
      <c r="N1101" s="234"/>
      <c r="O1101" s="234"/>
      <c r="P1101" s="234"/>
      <c r="Q1101" s="234"/>
      <c r="R1101" s="234"/>
      <c r="S1101" s="234"/>
      <c r="T1101" s="235"/>
      <c r="AT1101" s="231" t="s">
        <v>141</v>
      </c>
      <c r="AU1101" s="231" t="s">
        <v>84</v>
      </c>
      <c r="AV1101" s="228" t="s">
        <v>82</v>
      </c>
      <c r="AW1101" s="228" t="s">
        <v>29</v>
      </c>
      <c r="AX1101" s="228" t="s">
        <v>74</v>
      </c>
      <c r="AY1101" s="231" t="s">
        <v>133</v>
      </c>
    </row>
    <row r="1102" spans="2:51" s="228" customFormat="1" ht="11.25">
      <c r="B1102" s="229"/>
      <c r="D1102" s="230" t="s">
        <v>141</v>
      </c>
      <c r="E1102" s="231" t="s">
        <v>1</v>
      </c>
      <c r="F1102" s="232" t="s">
        <v>686</v>
      </c>
      <c r="H1102" s="231" t="s">
        <v>1</v>
      </c>
      <c r="L1102" s="229"/>
      <c r="M1102" s="233"/>
      <c r="N1102" s="234"/>
      <c r="O1102" s="234"/>
      <c r="P1102" s="234"/>
      <c r="Q1102" s="234"/>
      <c r="R1102" s="234"/>
      <c r="S1102" s="234"/>
      <c r="T1102" s="235"/>
      <c r="AT1102" s="231" t="s">
        <v>141</v>
      </c>
      <c r="AU1102" s="231" t="s">
        <v>84</v>
      </c>
      <c r="AV1102" s="228" t="s">
        <v>82</v>
      </c>
      <c r="AW1102" s="228" t="s">
        <v>29</v>
      </c>
      <c r="AX1102" s="228" t="s">
        <v>74</v>
      </c>
      <c r="AY1102" s="231" t="s">
        <v>133</v>
      </c>
    </row>
    <row r="1103" spans="2:51" s="236" customFormat="1" ht="11.25">
      <c r="B1103" s="237"/>
      <c r="D1103" s="230" t="s">
        <v>141</v>
      </c>
      <c r="E1103" s="238" t="s">
        <v>1</v>
      </c>
      <c r="F1103" s="239" t="s">
        <v>82</v>
      </c>
      <c r="H1103" s="240">
        <v>1</v>
      </c>
      <c r="L1103" s="237"/>
      <c r="M1103" s="241"/>
      <c r="N1103" s="242"/>
      <c r="O1103" s="242"/>
      <c r="P1103" s="242"/>
      <c r="Q1103" s="242"/>
      <c r="R1103" s="242"/>
      <c r="S1103" s="242"/>
      <c r="T1103" s="243"/>
      <c r="AT1103" s="238" t="s">
        <v>141</v>
      </c>
      <c r="AU1103" s="238" t="s">
        <v>84</v>
      </c>
      <c r="AV1103" s="236" t="s">
        <v>84</v>
      </c>
      <c r="AW1103" s="236" t="s">
        <v>29</v>
      </c>
      <c r="AX1103" s="236" t="s">
        <v>74</v>
      </c>
      <c r="AY1103" s="238" t="s">
        <v>133</v>
      </c>
    </row>
    <row r="1104" spans="2:51" s="252" customFormat="1" ht="11.25">
      <c r="B1104" s="253"/>
      <c r="D1104" s="230" t="s">
        <v>141</v>
      </c>
      <c r="E1104" s="254" t="s">
        <v>1</v>
      </c>
      <c r="F1104" s="255" t="s">
        <v>156</v>
      </c>
      <c r="H1104" s="256">
        <v>1</v>
      </c>
      <c r="L1104" s="253"/>
      <c r="M1104" s="257"/>
      <c r="N1104" s="258"/>
      <c r="O1104" s="258"/>
      <c r="P1104" s="258"/>
      <c r="Q1104" s="258"/>
      <c r="R1104" s="258"/>
      <c r="S1104" s="258"/>
      <c r="T1104" s="259"/>
      <c r="AT1104" s="254" t="s">
        <v>141</v>
      </c>
      <c r="AU1104" s="254" t="s">
        <v>84</v>
      </c>
      <c r="AV1104" s="252" t="s">
        <v>139</v>
      </c>
      <c r="AW1104" s="252" t="s">
        <v>29</v>
      </c>
      <c r="AX1104" s="252" t="s">
        <v>82</v>
      </c>
      <c r="AY1104" s="254" t="s">
        <v>133</v>
      </c>
    </row>
    <row r="1105" spans="1:65" s="129" customFormat="1" ht="16.5" customHeight="1">
      <c r="A1105" s="126"/>
      <c r="B1105" s="127"/>
      <c r="C1105" s="260" t="s">
        <v>709</v>
      </c>
      <c r="D1105" s="260" t="s">
        <v>287</v>
      </c>
      <c r="E1105" s="261" t="s">
        <v>432</v>
      </c>
      <c r="F1105" s="262" t="s">
        <v>433</v>
      </c>
      <c r="G1105" s="263" t="s">
        <v>390</v>
      </c>
      <c r="H1105" s="264">
        <v>2</v>
      </c>
      <c r="I1105" s="275"/>
      <c r="J1105" s="265">
        <f>ROUND(I1105*H1105,2)</f>
        <v>0</v>
      </c>
      <c r="K1105" s="266"/>
      <c r="L1105" s="267"/>
      <c r="M1105" s="268" t="s">
        <v>1</v>
      </c>
      <c r="N1105" s="269" t="s">
        <v>39</v>
      </c>
      <c r="O1105" s="224">
        <v>0</v>
      </c>
      <c r="P1105" s="224">
        <f>O1105*H1105</f>
        <v>0</v>
      </c>
      <c r="Q1105" s="224">
        <v>5E-05</v>
      </c>
      <c r="R1105" s="224">
        <f>Q1105*H1105</f>
        <v>0.0001</v>
      </c>
      <c r="S1105" s="224">
        <v>0</v>
      </c>
      <c r="T1105" s="225">
        <f>S1105*H1105</f>
        <v>0</v>
      </c>
      <c r="U1105" s="126"/>
      <c r="V1105" s="126"/>
      <c r="W1105" s="126"/>
      <c r="X1105" s="126"/>
      <c r="Y1105" s="126"/>
      <c r="Z1105" s="126"/>
      <c r="AA1105" s="126"/>
      <c r="AB1105" s="126"/>
      <c r="AC1105" s="126"/>
      <c r="AD1105" s="126"/>
      <c r="AE1105" s="126"/>
      <c r="AR1105" s="226" t="s">
        <v>690</v>
      </c>
      <c r="AT1105" s="226" t="s">
        <v>287</v>
      </c>
      <c r="AU1105" s="226" t="s">
        <v>84</v>
      </c>
      <c r="AY1105" s="117" t="s">
        <v>133</v>
      </c>
      <c r="BE1105" s="227">
        <f>IF(N1105="základní",J1105,0)</f>
        <v>0</v>
      </c>
      <c r="BF1105" s="227">
        <f>IF(N1105="snížená",J1105,0)</f>
        <v>0</v>
      </c>
      <c r="BG1105" s="227">
        <f>IF(N1105="zákl. přenesená",J1105,0)</f>
        <v>0</v>
      </c>
      <c r="BH1105" s="227">
        <f>IF(N1105="sníž. přenesená",J1105,0)</f>
        <v>0</v>
      </c>
      <c r="BI1105" s="227">
        <f>IF(N1105="nulová",J1105,0)</f>
        <v>0</v>
      </c>
      <c r="BJ1105" s="117" t="s">
        <v>82</v>
      </c>
      <c r="BK1105" s="227">
        <f>ROUND(I1105*H1105,2)</f>
        <v>0</v>
      </c>
      <c r="BL1105" s="117" t="s">
        <v>690</v>
      </c>
      <c r="BM1105" s="226" t="s">
        <v>710</v>
      </c>
    </row>
    <row r="1106" spans="2:51" s="228" customFormat="1" ht="22.5">
      <c r="B1106" s="229"/>
      <c r="D1106" s="230" t="s">
        <v>141</v>
      </c>
      <c r="E1106" s="231" t="s">
        <v>1</v>
      </c>
      <c r="F1106" s="232" t="s">
        <v>142</v>
      </c>
      <c r="H1106" s="231" t="s">
        <v>1</v>
      </c>
      <c r="L1106" s="229"/>
      <c r="M1106" s="233"/>
      <c r="N1106" s="234"/>
      <c r="O1106" s="234"/>
      <c r="P1106" s="234"/>
      <c r="Q1106" s="234"/>
      <c r="R1106" s="234"/>
      <c r="S1106" s="234"/>
      <c r="T1106" s="235"/>
      <c r="AT1106" s="231" t="s">
        <v>141</v>
      </c>
      <c r="AU1106" s="231" t="s">
        <v>84</v>
      </c>
      <c r="AV1106" s="228" t="s">
        <v>82</v>
      </c>
      <c r="AW1106" s="228" t="s">
        <v>29</v>
      </c>
      <c r="AX1106" s="228" t="s">
        <v>74</v>
      </c>
      <c r="AY1106" s="231" t="s">
        <v>133</v>
      </c>
    </row>
    <row r="1107" spans="2:51" s="228" customFormat="1" ht="11.25">
      <c r="B1107" s="229"/>
      <c r="D1107" s="230" t="s">
        <v>141</v>
      </c>
      <c r="E1107" s="231" t="s">
        <v>1</v>
      </c>
      <c r="F1107" s="232" t="s">
        <v>150</v>
      </c>
      <c r="H1107" s="231" t="s">
        <v>1</v>
      </c>
      <c r="L1107" s="229"/>
      <c r="M1107" s="233"/>
      <c r="N1107" s="234"/>
      <c r="O1107" s="234"/>
      <c r="P1107" s="234"/>
      <c r="Q1107" s="234"/>
      <c r="R1107" s="234"/>
      <c r="S1107" s="234"/>
      <c r="T1107" s="235"/>
      <c r="AT1107" s="231" t="s">
        <v>141</v>
      </c>
      <c r="AU1107" s="231" t="s">
        <v>84</v>
      </c>
      <c r="AV1107" s="228" t="s">
        <v>82</v>
      </c>
      <c r="AW1107" s="228" t="s">
        <v>29</v>
      </c>
      <c r="AX1107" s="228" t="s">
        <v>74</v>
      </c>
      <c r="AY1107" s="231" t="s">
        <v>133</v>
      </c>
    </row>
    <row r="1108" spans="2:51" s="228" customFormat="1" ht="22.5">
      <c r="B1108" s="229"/>
      <c r="D1108" s="230" t="s">
        <v>141</v>
      </c>
      <c r="E1108" s="231" t="s">
        <v>1</v>
      </c>
      <c r="F1108" s="232" t="s">
        <v>467</v>
      </c>
      <c r="H1108" s="231" t="s">
        <v>1</v>
      </c>
      <c r="L1108" s="229"/>
      <c r="M1108" s="233"/>
      <c r="N1108" s="234"/>
      <c r="O1108" s="234"/>
      <c r="P1108" s="234"/>
      <c r="Q1108" s="234"/>
      <c r="R1108" s="234"/>
      <c r="S1108" s="234"/>
      <c r="T1108" s="235"/>
      <c r="AT1108" s="231" t="s">
        <v>141</v>
      </c>
      <c r="AU1108" s="231" t="s">
        <v>84</v>
      </c>
      <c r="AV1108" s="228" t="s">
        <v>82</v>
      </c>
      <c r="AW1108" s="228" t="s">
        <v>29</v>
      </c>
      <c r="AX1108" s="228" t="s">
        <v>74</v>
      </c>
      <c r="AY1108" s="231" t="s">
        <v>133</v>
      </c>
    </row>
    <row r="1109" spans="2:51" s="228" customFormat="1" ht="11.25">
      <c r="B1109" s="229"/>
      <c r="D1109" s="230" t="s">
        <v>141</v>
      </c>
      <c r="E1109" s="231" t="s">
        <v>1</v>
      </c>
      <c r="F1109" s="232" t="s">
        <v>424</v>
      </c>
      <c r="H1109" s="231" t="s">
        <v>1</v>
      </c>
      <c r="L1109" s="229"/>
      <c r="M1109" s="233"/>
      <c r="N1109" s="234"/>
      <c r="O1109" s="234"/>
      <c r="P1109" s="234"/>
      <c r="Q1109" s="234"/>
      <c r="R1109" s="234"/>
      <c r="S1109" s="234"/>
      <c r="T1109" s="235"/>
      <c r="AT1109" s="231" t="s">
        <v>141</v>
      </c>
      <c r="AU1109" s="231" t="s">
        <v>84</v>
      </c>
      <c r="AV1109" s="228" t="s">
        <v>82</v>
      </c>
      <c r="AW1109" s="228" t="s">
        <v>29</v>
      </c>
      <c r="AX1109" s="228" t="s">
        <v>74</v>
      </c>
      <c r="AY1109" s="231" t="s">
        <v>133</v>
      </c>
    </row>
    <row r="1110" spans="2:51" s="236" customFormat="1" ht="11.25">
      <c r="B1110" s="237"/>
      <c r="D1110" s="230" t="s">
        <v>141</v>
      </c>
      <c r="E1110" s="238" t="s">
        <v>1</v>
      </c>
      <c r="F1110" s="239" t="s">
        <v>84</v>
      </c>
      <c r="H1110" s="240">
        <v>2</v>
      </c>
      <c r="L1110" s="237"/>
      <c r="M1110" s="241"/>
      <c r="N1110" s="242"/>
      <c r="O1110" s="242"/>
      <c r="P1110" s="242"/>
      <c r="Q1110" s="242"/>
      <c r="R1110" s="242"/>
      <c r="S1110" s="242"/>
      <c r="T1110" s="243"/>
      <c r="AT1110" s="238" t="s">
        <v>141</v>
      </c>
      <c r="AU1110" s="238" t="s">
        <v>84</v>
      </c>
      <c r="AV1110" s="236" t="s">
        <v>84</v>
      </c>
      <c r="AW1110" s="236" t="s">
        <v>29</v>
      </c>
      <c r="AX1110" s="236" t="s">
        <v>74</v>
      </c>
      <c r="AY1110" s="238" t="s">
        <v>133</v>
      </c>
    </row>
    <row r="1111" spans="2:51" s="252" customFormat="1" ht="11.25">
      <c r="B1111" s="253"/>
      <c r="D1111" s="230" t="s">
        <v>141</v>
      </c>
      <c r="E1111" s="254" t="s">
        <v>1</v>
      </c>
      <c r="F1111" s="255" t="s">
        <v>156</v>
      </c>
      <c r="H1111" s="256">
        <v>2</v>
      </c>
      <c r="L1111" s="253"/>
      <c r="M1111" s="257"/>
      <c r="N1111" s="258"/>
      <c r="O1111" s="258"/>
      <c r="P1111" s="258"/>
      <c r="Q1111" s="258"/>
      <c r="R1111" s="258"/>
      <c r="S1111" s="258"/>
      <c r="T1111" s="259"/>
      <c r="AT1111" s="254" t="s">
        <v>141</v>
      </c>
      <c r="AU1111" s="254" t="s">
        <v>84</v>
      </c>
      <c r="AV1111" s="252" t="s">
        <v>139</v>
      </c>
      <c r="AW1111" s="252" t="s">
        <v>29</v>
      </c>
      <c r="AX1111" s="252" t="s">
        <v>82</v>
      </c>
      <c r="AY1111" s="254" t="s">
        <v>133</v>
      </c>
    </row>
    <row r="1112" spans="2:63" s="202" customFormat="1" ht="25.9" customHeight="1">
      <c r="B1112" s="203"/>
      <c r="D1112" s="204" t="s">
        <v>73</v>
      </c>
      <c r="E1112" s="205" t="s">
        <v>711</v>
      </c>
      <c r="F1112" s="205" t="s">
        <v>712</v>
      </c>
      <c r="J1112" s="206">
        <f>BK1112</f>
        <v>0</v>
      </c>
      <c r="L1112" s="203"/>
      <c r="M1112" s="207"/>
      <c r="N1112" s="208"/>
      <c r="O1112" s="208"/>
      <c r="P1112" s="209">
        <f>SUM(P1113:P1170)</f>
        <v>0</v>
      </c>
      <c r="Q1112" s="208"/>
      <c r="R1112" s="209">
        <f>SUM(R1113:R1170)</f>
        <v>0</v>
      </c>
      <c r="S1112" s="208"/>
      <c r="T1112" s="210">
        <f>SUM(T1113:T1170)</f>
        <v>0</v>
      </c>
      <c r="AR1112" s="204" t="s">
        <v>139</v>
      </c>
      <c r="AT1112" s="211" t="s">
        <v>73</v>
      </c>
      <c r="AU1112" s="211" t="s">
        <v>74</v>
      </c>
      <c r="AY1112" s="204" t="s">
        <v>133</v>
      </c>
      <c r="BK1112" s="212">
        <f>SUM(BK1113:BK1170)</f>
        <v>0</v>
      </c>
    </row>
    <row r="1113" spans="1:65" s="129" customFormat="1" ht="21.75" customHeight="1">
      <c r="A1113" s="126"/>
      <c r="B1113" s="127"/>
      <c r="C1113" s="215" t="s">
        <v>713</v>
      </c>
      <c r="D1113" s="215" t="s">
        <v>135</v>
      </c>
      <c r="E1113" s="216" t="s">
        <v>714</v>
      </c>
      <c r="F1113" s="217" t="s">
        <v>715</v>
      </c>
      <c r="G1113" s="218" t="s">
        <v>277</v>
      </c>
      <c r="H1113" s="219">
        <v>139.473</v>
      </c>
      <c r="I1113" s="274"/>
      <c r="J1113" s="220">
        <f>ROUND(I1113*H1113,2)</f>
        <v>0</v>
      </c>
      <c r="K1113" s="221"/>
      <c r="L1113" s="127"/>
      <c r="M1113" s="222" t="s">
        <v>1</v>
      </c>
      <c r="N1113" s="223" t="s">
        <v>39</v>
      </c>
      <c r="O1113" s="224">
        <v>0</v>
      </c>
      <c r="P1113" s="224">
        <f>O1113*H1113</f>
        <v>0</v>
      </c>
      <c r="Q1113" s="224">
        <v>0</v>
      </c>
      <c r="R1113" s="224">
        <f>Q1113*H1113</f>
        <v>0</v>
      </c>
      <c r="S1113" s="224">
        <v>0</v>
      </c>
      <c r="T1113" s="225">
        <f>S1113*H1113</f>
        <v>0</v>
      </c>
      <c r="U1113" s="126"/>
      <c r="V1113" s="126"/>
      <c r="W1113" s="126"/>
      <c r="X1113" s="126"/>
      <c r="Y1113" s="126"/>
      <c r="Z1113" s="126"/>
      <c r="AA1113" s="126"/>
      <c r="AB1113" s="126"/>
      <c r="AC1113" s="126"/>
      <c r="AD1113" s="126"/>
      <c r="AE1113" s="126"/>
      <c r="AR1113" s="226" t="s">
        <v>716</v>
      </c>
      <c r="AT1113" s="226" t="s">
        <v>135</v>
      </c>
      <c r="AU1113" s="226" t="s">
        <v>82</v>
      </c>
      <c r="AY1113" s="117" t="s">
        <v>133</v>
      </c>
      <c r="BE1113" s="227">
        <f>IF(N1113="základní",J1113,0)</f>
        <v>0</v>
      </c>
      <c r="BF1113" s="227">
        <f>IF(N1113="snížená",J1113,0)</f>
        <v>0</v>
      </c>
      <c r="BG1113" s="227">
        <f>IF(N1113="zákl. přenesená",J1113,0)</f>
        <v>0</v>
      </c>
      <c r="BH1113" s="227">
        <f>IF(N1113="sníž. přenesená",J1113,0)</f>
        <v>0</v>
      </c>
      <c r="BI1113" s="227">
        <f>IF(N1113="nulová",J1113,0)</f>
        <v>0</v>
      </c>
      <c r="BJ1113" s="117" t="s">
        <v>82</v>
      </c>
      <c r="BK1113" s="227">
        <f>ROUND(I1113*H1113,2)</f>
        <v>0</v>
      </c>
      <c r="BL1113" s="117" t="s">
        <v>716</v>
      </c>
      <c r="BM1113" s="226" t="s">
        <v>717</v>
      </c>
    </row>
    <row r="1114" spans="2:51" s="228" customFormat="1" ht="22.5">
      <c r="B1114" s="229"/>
      <c r="D1114" s="230" t="s">
        <v>141</v>
      </c>
      <c r="E1114" s="231" t="s">
        <v>1</v>
      </c>
      <c r="F1114" s="232" t="s">
        <v>142</v>
      </c>
      <c r="H1114" s="231" t="s">
        <v>1</v>
      </c>
      <c r="L1114" s="229"/>
      <c r="M1114" s="233"/>
      <c r="N1114" s="234"/>
      <c r="O1114" s="234"/>
      <c r="P1114" s="234"/>
      <c r="Q1114" s="234"/>
      <c r="R1114" s="234"/>
      <c r="S1114" s="234"/>
      <c r="T1114" s="235"/>
      <c r="AT1114" s="231" t="s">
        <v>141</v>
      </c>
      <c r="AU1114" s="231" t="s">
        <v>82</v>
      </c>
      <c r="AV1114" s="228" t="s">
        <v>82</v>
      </c>
      <c r="AW1114" s="228" t="s">
        <v>29</v>
      </c>
      <c r="AX1114" s="228" t="s">
        <v>74</v>
      </c>
      <c r="AY1114" s="231" t="s">
        <v>133</v>
      </c>
    </row>
    <row r="1115" spans="2:51" s="228" customFormat="1" ht="11.25">
      <c r="B1115" s="229"/>
      <c r="D1115" s="230" t="s">
        <v>141</v>
      </c>
      <c r="E1115" s="231" t="s">
        <v>1</v>
      </c>
      <c r="F1115" s="232" t="s">
        <v>244</v>
      </c>
      <c r="H1115" s="231" t="s">
        <v>1</v>
      </c>
      <c r="L1115" s="229"/>
      <c r="M1115" s="233"/>
      <c r="N1115" s="234"/>
      <c r="O1115" s="234"/>
      <c r="P1115" s="234"/>
      <c r="Q1115" s="234"/>
      <c r="R1115" s="234"/>
      <c r="S1115" s="234"/>
      <c r="T1115" s="235"/>
      <c r="AT1115" s="231" t="s">
        <v>141</v>
      </c>
      <c r="AU1115" s="231" t="s">
        <v>82</v>
      </c>
      <c r="AV1115" s="228" t="s">
        <v>82</v>
      </c>
      <c r="AW1115" s="228" t="s">
        <v>29</v>
      </c>
      <c r="AX1115" s="228" t="s">
        <v>74</v>
      </c>
      <c r="AY1115" s="231" t="s">
        <v>133</v>
      </c>
    </row>
    <row r="1116" spans="2:51" s="228" customFormat="1" ht="11.25">
      <c r="B1116" s="229"/>
      <c r="D1116" s="230" t="s">
        <v>141</v>
      </c>
      <c r="E1116" s="231" t="s">
        <v>1</v>
      </c>
      <c r="F1116" s="232" t="s">
        <v>143</v>
      </c>
      <c r="H1116" s="231" t="s">
        <v>1</v>
      </c>
      <c r="L1116" s="229"/>
      <c r="M1116" s="233"/>
      <c r="N1116" s="234"/>
      <c r="O1116" s="234"/>
      <c r="P1116" s="234"/>
      <c r="Q1116" s="234"/>
      <c r="R1116" s="234"/>
      <c r="S1116" s="234"/>
      <c r="T1116" s="235"/>
      <c r="AT1116" s="231" t="s">
        <v>141</v>
      </c>
      <c r="AU1116" s="231" t="s">
        <v>82</v>
      </c>
      <c r="AV1116" s="228" t="s">
        <v>82</v>
      </c>
      <c r="AW1116" s="228" t="s">
        <v>29</v>
      </c>
      <c r="AX1116" s="228" t="s">
        <v>74</v>
      </c>
      <c r="AY1116" s="231" t="s">
        <v>133</v>
      </c>
    </row>
    <row r="1117" spans="2:51" s="228" customFormat="1" ht="11.25">
      <c r="B1117" s="229"/>
      <c r="D1117" s="230" t="s">
        <v>141</v>
      </c>
      <c r="E1117" s="231" t="s">
        <v>1</v>
      </c>
      <c r="F1117" s="232" t="s">
        <v>144</v>
      </c>
      <c r="H1117" s="231" t="s">
        <v>1</v>
      </c>
      <c r="L1117" s="229"/>
      <c r="M1117" s="233"/>
      <c r="N1117" s="234"/>
      <c r="O1117" s="234"/>
      <c r="P1117" s="234"/>
      <c r="Q1117" s="234"/>
      <c r="R1117" s="234"/>
      <c r="S1117" s="234"/>
      <c r="T1117" s="235"/>
      <c r="AT1117" s="231" t="s">
        <v>141</v>
      </c>
      <c r="AU1117" s="231" t="s">
        <v>82</v>
      </c>
      <c r="AV1117" s="228" t="s">
        <v>82</v>
      </c>
      <c r="AW1117" s="228" t="s">
        <v>29</v>
      </c>
      <c r="AX1117" s="228" t="s">
        <v>74</v>
      </c>
      <c r="AY1117" s="231" t="s">
        <v>133</v>
      </c>
    </row>
    <row r="1118" spans="2:51" s="228" customFormat="1" ht="11.25">
      <c r="B1118" s="229"/>
      <c r="D1118" s="230" t="s">
        <v>141</v>
      </c>
      <c r="E1118" s="231" t="s">
        <v>1</v>
      </c>
      <c r="F1118" s="232" t="s">
        <v>588</v>
      </c>
      <c r="H1118" s="231" t="s">
        <v>1</v>
      </c>
      <c r="L1118" s="229"/>
      <c r="M1118" s="233"/>
      <c r="N1118" s="234"/>
      <c r="O1118" s="234"/>
      <c r="P1118" s="234"/>
      <c r="Q1118" s="234"/>
      <c r="R1118" s="234"/>
      <c r="S1118" s="234"/>
      <c r="T1118" s="235"/>
      <c r="AT1118" s="231" t="s">
        <v>141</v>
      </c>
      <c r="AU1118" s="231" t="s">
        <v>82</v>
      </c>
      <c r="AV1118" s="228" t="s">
        <v>82</v>
      </c>
      <c r="AW1118" s="228" t="s">
        <v>29</v>
      </c>
      <c r="AX1118" s="228" t="s">
        <v>74</v>
      </c>
      <c r="AY1118" s="231" t="s">
        <v>133</v>
      </c>
    </row>
    <row r="1119" spans="2:51" s="228" customFormat="1" ht="11.25">
      <c r="B1119" s="229"/>
      <c r="D1119" s="230" t="s">
        <v>141</v>
      </c>
      <c r="E1119" s="231" t="s">
        <v>1</v>
      </c>
      <c r="F1119" s="232" t="s">
        <v>146</v>
      </c>
      <c r="H1119" s="231" t="s">
        <v>1</v>
      </c>
      <c r="L1119" s="229"/>
      <c r="M1119" s="233"/>
      <c r="N1119" s="234"/>
      <c r="O1119" s="234"/>
      <c r="P1119" s="234"/>
      <c r="Q1119" s="234"/>
      <c r="R1119" s="234"/>
      <c r="S1119" s="234"/>
      <c r="T1119" s="235"/>
      <c r="AT1119" s="231" t="s">
        <v>141</v>
      </c>
      <c r="AU1119" s="231" t="s">
        <v>82</v>
      </c>
      <c r="AV1119" s="228" t="s">
        <v>82</v>
      </c>
      <c r="AW1119" s="228" t="s">
        <v>29</v>
      </c>
      <c r="AX1119" s="228" t="s">
        <v>74</v>
      </c>
      <c r="AY1119" s="231" t="s">
        <v>133</v>
      </c>
    </row>
    <row r="1120" spans="2:51" s="236" customFormat="1" ht="11.25">
      <c r="B1120" s="237"/>
      <c r="D1120" s="230" t="s">
        <v>141</v>
      </c>
      <c r="E1120" s="238" t="s">
        <v>1</v>
      </c>
      <c r="F1120" s="239" t="s">
        <v>718</v>
      </c>
      <c r="H1120" s="240">
        <v>16.72</v>
      </c>
      <c r="L1120" s="237"/>
      <c r="M1120" s="241"/>
      <c r="N1120" s="242"/>
      <c r="O1120" s="242"/>
      <c r="P1120" s="242"/>
      <c r="Q1120" s="242"/>
      <c r="R1120" s="242"/>
      <c r="S1120" s="242"/>
      <c r="T1120" s="243"/>
      <c r="AT1120" s="238" t="s">
        <v>141</v>
      </c>
      <c r="AU1120" s="238" t="s">
        <v>82</v>
      </c>
      <c r="AV1120" s="236" t="s">
        <v>84</v>
      </c>
      <c r="AW1120" s="236" t="s">
        <v>29</v>
      </c>
      <c r="AX1120" s="236" t="s">
        <v>74</v>
      </c>
      <c r="AY1120" s="238" t="s">
        <v>133</v>
      </c>
    </row>
    <row r="1121" spans="2:51" s="244" customFormat="1" ht="11.25">
      <c r="B1121" s="245"/>
      <c r="D1121" s="230" t="s">
        <v>141</v>
      </c>
      <c r="E1121" s="246" t="s">
        <v>1</v>
      </c>
      <c r="F1121" s="247" t="s">
        <v>148</v>
      </c>
      <c r="H1121" s="248">
        <v>16.72</v>
      </c>
      <c r="L1121" s="245"/>
      <c r="M1121" s="249"/>
      <c r="N1121" s="250"/>
      <c r="O1121" s="250"/>
      <c r="P1121" s="250"/>
      <c r="Q1121" s="250"/>
      <c r="R1121" s="250"/>
      <c r="S1121" s="250"/>
      <c r="T1121" s="251"/>
      <c r="AT1121" s="246" t="s">
        <v>141</v>
      </c>
      <c r="AU1121" s="246" t="s">
        <v>82</v>
      </c>
      <c r="AV1121" s="244" t="s">
        <v>149</v>
      </c>
      <c r="AW1121" s="244" t="s">
        <v>29</v>
      </c>
      <c r="AX1121" s="244" t="s">
        <v>74</v>
      </c>
      <c r="AY1121" s="246" t="s">
        <v>133</v>
      </c>
    </row>
    <row r="1122" spans="2:51" s="228" customFormat="1" ht="11.25">
      <c r="B1122" s="229"/>
      <c r="D1122" s="230" t="s">
        <v>141</v>
      </c>
      <c r="E1122" s="231" t="s">
        <v>1</v>
      </c>
      <c r="F1122" s="232" t="s">
        <v>150</v>
      </c>
      <c r="H1122" s="231" t="s">
        <v>1</v>
      </c>
      <c r="L1122" s="229"/>
      <c r="M1122" s="233"/>
      <c r="N1122" s="234"/>
      <c r="O1122" s="234"/>
      <c r="P1122" s="234"/>
      <c r="Q1122" s="234"/>
      <c r="R1122" s="234"/>
      <c r="S1122" s="234"/>
      <c r="T1122" s="235"/>
      <c r="AT1122" s="231" t="s">
        <v>141</v>
      </c>
      <c r="AU1122" s="231" t="s">
        <v>82</v>
      </c>
      <c r="AV1122" s="228" t="s">
        <v>82</v>
      </c>
      <c r="AW1122" s="228" t="s">
        <v>29</v>
      </c>
      <c r="AX1122" s="228" t="s">
        <v>74</v>
      </c>
      <c r="AY1122" s="231" t="s">
        <v>133</v>
      </c>
    </row>
    <row r="1123" spans="2:51" s="228" customFormat="1" ht="11.25">
      <c r="B1123" s="229"/>
      <c r="D1123" s="230" t="s">
        <v>141</v>
      </c>
      <c r="E1123" s="231" t="s">
        <v>1</v>
      </c>
      <c r="F1123" s="232" t="s">
        <v>151</v>
      </c>
      <c r="H1123" s="231" t="s">
        <v>1</v>
      </c>
      <c r="L1123" s="229"/>
      <c r="M1123" s="233"/>
      <c r="N1123" s="234"/>
      <c r="O1123" s="234"/>
      <c r="P1123" s="234"/>
      <c r="Q1123" s="234"/>
      <c r="R1123" s="234"/>
      <c r="S1123" s="234"/>
      <c r="T1123" s="235"/>
      <c r="AT1123" s="231" t="s">
        <v>141</v>
      </c>
      <c r="AU1123" s="231" t="s">
        <v>82</v>
      </c>
      <c r="AV1123" s="228" t="s">
        <v>82</v>
      </c>
      <c r="AW1123" s="228" t="s">
        <v>29</v>
      </c>
      <c r="AX1123" s="228" t="s">
        <v>74</v>
      </c>
      <c r="AY1123" s="231" t="s">
        <v>133</v>
      </c>
    </row>
    <row r="1124" spans="2:51" s="228" customFormat="1" ht="11.25">
      <c r="B1124" s="229"/>
      <c r="D1124" s="230" t="s">
        <v>141</v>
      </c>
      <c r="E1124" s="231" t="s">
        <v>1</v>
      </c>
      <c r="F1124" s="232" t="s">
        <v>588</v>
      </c>
      <c r="H1124" s="231" t="s">
        <v>1</v>
      </c>
      <c r="L1124" s="229"/>
      <c r="M1124" s="233"/>
      <c r="N1124" s="234"/>
      <c r="O1124" s="234"/>
      <c r="P1124" s="234"/>
      <c r="Q1124" s="234"/>
      <c r="R1124" s="234"/>
      <c r="S1124" s="234"/>
      <c r="T1124" s="235"/>
      <c r="AT1124" s="231" t="s">
        <v>141</v>
      </c>
      <c r="AU1124" s="231" t="s">
        <v>82</v>
      </c>
      <c r="AV1124" s="228" t="s">
        <v>82</v>
      </c>
      <c r="AW1124" s="228" t="s">
        <v>29</v>
      </c>
      <c r="AX1124" s="228" t="s">
        <v>74</v>
      </c>
      <c r="AY1124" s="231" t="s">
        <v>133</v>
      </c>
    </row>
    <row r="1125" spans="2:51" s="228" customFormat="1" ht="11.25">
      <c r="B1125" s="229"/>
      <c r="D1125" s="230" t="s">
        <v>141</v>
      </c>
      <c r="E1125" s="231" t="s">
        <v>1</v>
      </c>
      <c r="F1125" s="232" t="s">
        <v>152</v>
      </c>
      <c r="H1125" s="231" t="s">
        <v>1</v>
      </c>
      <c r="L1125" s="229"/>
      <c r="M1125" s="233"/>
      <c r="N1125" s="234"/>
      <c r="O1125" s="234"/>
      <c r="P1125" s="234"/>
      <c r="Q1125" s="234"/>
      <c r="R1125" s="234"/>
      <c r="S1125" s="234"/>
      <c r="T1125" s="235"/>
      <c r="AT1125" s="231" t="s">
        <v>141</v>
      </c>
      <c r="AU1125" s="231" t="s">
        <v>82</v>
      </c>
      <c r="AV1125" s="228" t="s">
        <v>82</v>
      </c>
      <c r="AW1125" s="228" t="s">
        <v>29</v>
      </c>
      <c r="AX1125" s="228" t="s">
        <v>74</v>
      </c>
      <c r="AY1125" s="231" t="s">
        <v>133</v>
      </c>
    </row>
    <row r="1126" spans="2:51" s="236" customFormat="1" ht="11.25">
      <c r="B1126" s="237"/>
      <c r="D1126" s="230" t="s">
        <v>141</v>
      </c>
      <c r="E1126" s="238" t="s">
        <v>1</v>
      </c>
      <c r="F1126" s="239" t="s">
        <v>719</v>
      </c>
      <c r="H1126" s="240">
        <v>55.89</v>
      </c>
      <c r="L1126" s="237"/>
      <c r="M1126" s="241"/>
      <c r="N1126" s="242"/>
      <c r="O1126" s="242"/>
      <c r="P1126" s="242"/>
      <c r="Q1126" s="242"/>
      <c r="R1126" s="242"/>
      <c r="S1126" s="242"/>
      <c r="T1126" s="243"/>
      <c r="AT1126" s="238" t="s">
        <v>141</v>
      </c>
      <c r="AU1126" s="238" t="s">
        <v>82</v>
      </c>
      <c r="AV1126" s="236" t="s">
        <v>84</v>
      </c>
      <c r="AW1126" s="236" t="s">
        <v>29</v>
      </c>
      <c r="AX1126" s="236" t="s">
        <v>74</v>
      </c>
      <c r="AY1126" s="238" t="s">
        <v>133</v>
      </c>
    </row>
    <row r="1127" spans="2:51" s="228" customFormat="1" ht="11.25">
      <c r="B1127" s="229"/>
      <c r="D1127" s="230" t="s">
        <v>141</v>
      </c>
      <c r="E1127" s="231" t="s">
        <v>1</v>
      </c>
      <c r="F1127" s="232" t="s">
        <v>154</v>
      </c>
      <c r="H1127" s="231" t="s">
        <v>1</v>
      </c>
      <c r="L1127" s="229"/>
      <c r="M1127" s="233"/>
      <c r="N1127" s="234"/>
      <c r="O1127" s="234"/>
      <c r="P1127" s="234"/>
      <c r="Q1127" s="234"/>
      <c r="R1127" s="234"/>
      <c r="S1127" s="234"/>
      <c r="T1127" s="235"/>
      <c r="AT1127" s="231" t="s">
        <v>141</v>
      </c>
      <c r="AU1127" s="231" t="s">
        <v>82</v>
      </c>
      <c r="AV1127" s="228" t="s">
        <v>82</v>
      </c>
      <c r="AW1127" s="228" t="s">
        <v>29</v>
      </c>
      <c r="AX1127" s="228" t="s">
        <v>74</v>
      </c>
      <c r="AY1127" s="231" t="s">
        <v>133</v>
      </c>
    </row>
    <row r="1128" spans="2:51" s="236" customFormat="1" ht="11.25">
      <c r="B1128" s="237"/>
      <c r="D1128" s="230" t="s">
        <v>141</v>
      </c>
      <c r="E1128" s="238" t="s">
        <v>1</v>
      </c>
      <c r="F1128" s="239" t="s">
        <v>720</v>
      </c>
      <c r="H1128" s="240">
        <v>4.875</v>
      </c>
      <c r="L1128" s="237"/>
      <c r="M1128" s="241"/>
      <c r="N1128" s="242"/>
      <c r="O1128" s="242"/>
      <c r="P1128" s="242"/>
      <c r="Q1128" s="242"/>
      <c r="R1128" s="242"/>
      <c r="S1128" s="242"/>
      <c r="T1128" s="243"/>
      <c r="AT1128" s="238" t="s">
        <v>141</v>
      </c>
      <c r="AU1128" s="238" t="s">
        <v>82</v>
      </c>
      <c r="AV1128" s="236" t="s">
        <v>84</v>
      </c>
      <c r="AW1128" s="236" t="s">
        <v>29</v>
      </c>
      <c r="AX1128" s="236" t="s">
        <v>74</v>
      </c>
      <c r="AY1128" s="238" t="s">
        <v>133</v>
      </c>
    </row>
    <row r="1129" spans="2:51" s="244" customFormat="1" ht="11.25">
      <c r="B1129" s="245"/>
      <c r="D1129" s="230" t="s">
        <v>141</v>
      </c>
      <c r="E1129" s="246" t="s">
        <v>1</v>
      </c>
      <c r="F1129" s="247" t="s">
        <v>148</v>
      </c>
      <c r="H1129" s="248">
        <v>60.765</v>
      </c>
      <c r="L1129" s="245"/>
      <c r="M1129" s="249"/>
      <c r="N1129" s="250"/>
      <c r="O1129" s="250"/>
      <c r="P1129" s="250"/>
      <c r="Q1129" s="250"/>
      <c r="R1129" s="250"/>
      <c r="S1129" s="250"/>
      <c r="T1129" s="251"/>
      <c r="AT1129" s="246" t="s">
        <v>141</v>
      </c>
      <c r="AU1129" s="246" t="s">
        <v>82</v>
      </c>
      <c r="AV1129" s="244" t="s">
        <v>149</v>
      </c>
      <c r="AW1129" s="244" t="s">
        <v>29</v>
      </c>
      <c r="AX1129" s="244" t="s">
        <v>74</v>
      </c>
      <c r="AY1129" s="246" t="s">
        <v>133</v>
      </c>
    </row>
    <row r="1130" spans="2:51" s="252" customFormat="1" ht="11.25">
      <c r="B1130" s="253"/>
      <c r="D1130" s="230" t="s">
        <v>141</v>
      </c>
      <c r="E1130" s="254" t="s">
        <v>1</v>
      </c>
      <c r="F1130" s="255" t="s">
        <v>156</v>
      </c>
      <c r="H1130" s="256">
        <v>77.485</v>
      </c>
      <c r="L1130" s="253"/>
      <c r="M1130" s="257"/>
      <c r="N1130" s="258"/>
      <c r="O1130" s="258"/>
      <c r="P1130" s="258"/>
      <c r="Q1130" s="258"/>
      <c r="R1130" s="258"/>
      <c r="S1130" s="258"/>
      <c r="T1130" s="259"/>
      <c r="AT1130" s="254" t="s">
        <v>141</v>
      </c>
      <c r="AU1130" s="254" t="s">
        <v>82</v>
      </c>
      <c r="AV1130" s="252" t="s">
        <v>139</v>
      </c>
      <c r="AW1130" s="252" t="s">
        <v>29</v>
      </c>
      <c r="AX1130" s="252" t="s">
        <v>82</v>
      </c>
      <c r="AY1130" s="254" t="s">
        <v>133</v>
      </c>
    </row>
    <row r="1131" spans="2:51" s="236" customFormat="1" ht="11.25">
      <c r="B1131" s="237"/>
      <c r="D1131" s="230" t="s">
        <v>141</v>
      </c>
      <c r="F1131" s="239" t="s">
        <v>721</v>
      </c>
      <c r="H1131" s="240">
        <v>139.473</v>
      </c>
      <c r="L1131" s="237"/>
      <c r="M1131" s="241"/>
      <c r="N1131" s="242"/>
      <c r="O1131" s="242"/>
      <c r="P1131" s="242"/>
      <c r="Q1131" s="242"/>
      <c r="R1131" s="242"/>
      <c r="S1131" s="242"/>
      <c r="T1131" s="243"/>
      <c r="AT1131" s="238" t="s">
        <v>141</v>
      </c>
      <c r="AU1131" s="238" t="s">
        <v>82</v>
      </c>
      <c r="AV1131" s="236" t="s">
        <v>84</v>
      </c>
      <c r="AW1131" s="236" t="s">
        <v>3</v>
      </c>
      <c r="AX1131" s="236" t="s">
        <v>82</v>
      </c>
      <c r="AY1131" s="238" t="s">
        <v>133</v>
      </c>
    </row>
    <row r="1132" spans="1:65" s="129" customFormat="1" ht="21.75" customHeight="1">
      <c r="A1132" s="126"/>
      <c r="B1132" s="127"/>
      <c r="C1132" s="215" t="s">
        <v>722</v>
      </c>
      <c r="D1132" s="215" t="s">
        <v>135</v>
      </c>
      <c r="E1132" s="216" t="s">
        <v>714</v>
      </c>
      <c r="F1132" s="217" t="s">
        <v>715</v>
      </c>
      <c r="G1132" s="218" t="s">
        <v>277</v>
      </c>
      <c r="H1132" s="219">
        <v>41.811</v>
      </c>
      <c r="I1132" s="274"/>
      <c r="J1132" s="220">
        <f>ROUND(I1132*H1132,2)</f>
        <v>0</v>
      </c>
      <c r="K1132" s="221"/>
      <c r="L1132" s="127"/>
      <c r="M1132" s="222" t="s">
        <v>1</v>
      </c>
      <c r="N1132" s="223" t="s">
        <v>39</v>
      </c>
      <c r="O1132" s="224">
        <v>0</v>
      </c>
      <c r="P1132" s="224">
        <f>O1132*H1132</f>
        <v>0</v>
      </c>
      <c r="Q1132" s="224">
        <v>0</v>
      </c>
      <c r="R1132" s="224">
        <f>Q1132*H1132</f>
        <v>0</v>
      </c>
      <c r="S1132" s="224">
        <v>0</v>
      </c>
      <c r="T1132" s="225">
        <f>S1132*H1132</f>
        <v>0</v>
      </c>
      <c r="U1132" s="126"/>
      <c r="V1132" s="126"/>
      <c r="W1132" s="126"/>
      <c r="X1132" s="126"/>
      <c r="Y1132" s="126"/>
      <c r="Z1132" s="126"/>
      <c r="AA1132" s="126"/>
      <c r="AB1132" s="126"/>
      <c r="AC1132" s="126"/>
      <c r="AD1132" s="126"/>
      <c r="AE1132" s="126"/>
      <c r="AR1132" s="226" t="s">
        <v>716</v>
      </c>
      <c r="AT1132" s="226" t="s">
        <v>135</v>
      </c>
      <c r="AU1132" s="226" t="s">
        <v>82</v>
      </c>
      <c r="AY1132" s="117" t="s">
        <v>133</v>
      </c>
      <c r="BE1132" s="227">
        <f>IF(N1132="základní",J1132,0)</f>
        <v>0</v>
      </c>
      <c r="BF1132" s="227">
        <f>IF(N1132="snížená",J1132,0)</f>
        <v>0</v>
      </c>
      <c r="BG1132" s="227">
        <f>IF(N1132="zákl. přenesená",J1132,0)</f>
        <v>0</v>
      </c>
      <c r="BH1132" s="227">
        <f>IF(N1132="sníž. přenesená",J1132,0)</f>
        <v>0</v>
      </c>
      <c r="BI1132" s="227">
        <f>IF(N1132="nulová",J1132,0)</f>
        <v>0</v>
      </c>
      <c r="BJ1132" s="117" t="s">
        <v>82</v>
      </c>
      <c r="BK1132" s="227">
        <f>ROUND(I1132*H1132,2)</f>
        <v>0</v>
      </c>
      <c r="BL1132" s="117" t="s">
        <v>716</v>
      </c>
      <c r="BM1132" s="226" t="s">
        <v>723</v>
      </c>
    </row>
    <row r="1133" spans="2:51" s="228" customFormat="1" ht="22.5">
      <c r="B1133" s="229"/>
      <c r="D1133" s="230" t="s">
        <v>141</v>
      </c>
      <c r="E1133" s="231" t="s">
        <v>1</v>
      </c>
      <c r="F1133" s="232" t="s">
        <v>142</v>
      </c>
      <c r="H1133" s="231" t="s">
        <v>1</v>
      </c>
      <c r="L1133" s="229"/>
      <c r="M1133" s="233"/>
      <c r="N1133" s="234"/>
      <c r="O1133" s="234"/>
      <c r="P1133" s="234"/>
      <c r="Q1133" s="234"/>
      <c r="R1133" s="234"/>
      <c r="S1133" s="234"/>
      <c r="T1133" s="235"/>
      <c r="AT1133" s="231" t="s">
        <v>141</v>
      </c>
      <c r="AU1133" s="231" t="s">
        <v>82</v>
      </c>
      <c r="AV1133" s="228" t="s">
        <v>82</v>
      </c>
      <c r="AW1133" s="228" t="s">
        <v>29</v>
      </c>
      <c r="AX1133" s="228" t="s">
        <v>74</v>
      </c>
      <c r="AY1133" s="231" t="s">
        <v>133</v>
      </c>
    </row>
    <row r="1134" spans="2:51" s="228" customFormat="1" ht="11.25">
      <c r="B1134" s="229"/>
      <c r="D1134" s="230" t="s">
        <v>141</v>
      </c>
      <c r="E1134" s="231" t="s">
        <v>1</v>
      </c>
      <c r="F1134" s="232" t="s">
        <v>143</v>
      </c>
      <c r="H1134" s="231" t="s">
        <v>1</v>
      </c>
      <c r="L1134" s="229"/>
      <c r="M1134" s="233"/>
      <c r="N1134" s="234"/>
      <c r="O1134" s="234"/>
      <c r="P1134" s="234"/>
      <c r="Q1134" s="234"/>
      <c r="R1134" s="234"/>
      <c r="S1134" s="234"/>
      <c r="T1134" s="235"/>
      <c r="AT1134" s="231" t="s">
        <v>141</v>
      </c>
      <c r="AU1134" s="231" t="s">
        <v>82</v>
      </c>
      <c r="AV1134" s="228" t="s">
        <v>82</v>
      </c>
      <c r="AW1134" s="228" t="s">
        <v>29</v>
      </c>
      <c r="AX1134" s="228" t="s">
        <v>74</v>
      </c>
      <c r="AY1134" s="231" t="s">
        <v>133</v>
      </c>
    </row>
    <row r="1135" spans="2:51" s="228" customFormat="1" ht="11.25">
      <c r="B1135" s="229"/>
      <c r="D1135" s="230" t="s">
        <v>141</v>
      </c>
      <c r="E1135" s="231" t="s">
        <v>1</v>
      </c>
      <c r="F1135" s="232" t="s">
        <v>144</v>
      </c>
      <c r="H1135" s="231" t="s">
        <v>1</v>
      </c>
      <c r="L1135" s="229"/>
      <c r="M1135" s="233"/>
      <c r="N1135" s="234"/>
      <c r="O1135" s="234"/>
      <c r="P1135" s="234"/>
      <c r="Q1135" s="234"/>
      <c r="R1135" s="234"/>
      <c r="S1135" s="234"/>
      <c r="T1135" s="235"/>
      <c r="AT1135" s="231" t="s">
        <v>141</v>
      </c>
      <c r="AU1135" s="231" t="s">
        <v>82</v>
      </c>
      <c r="AV1135" s="228" t="s">
        <v>82</v>
      </c>
      <c r="AW1135" s="228" t="s">
        <v>29</v>
      </c>
      <c r="AX1135" s="228" t="s">
        <v>74</v>
      </c>
      <c r="AY1135" s="231" t="s">
        <v>133</v>
      </c>
    </row>
    <row r="1136" spans="2:51" s="228" customFormat="1" ht="22.5">
      <c r="B1136" s="229"/>
      <c r="D1136" s="230" t="s">
        <v>141</v>
      </c>
      <c r="E1136" s="231" t="s">
        <v>1</v>
      </c>
      <c r="F1136" s="232" t="s">
        <v>174</v>
      </c>
      <c r="H1136" s="231" t="s">
        <v>1</v>
      </c>
      <c r="L1136" s="229"/>
      <c r="M1136" s="233"/>
      <c r="N1136" s="234"/>
      <c r="O1136" s="234"/>
      <c r="P1136" s="234"/>
      <c r="Q1136" s="234"/>
      <c r="R1136" s="234"/>
      <c r="S1136" s="234"/>
      <c r="T1136" s="235"/>
      <c r="AT1136" s="231" t="s">
        <v>141</v>
      </c>
      <c r="AU1136" s="231" t="s">
        <v>82</v>
      </c>
      <c r="AV1136" s="228" t="s">
        <v>82</v>
      </c>
      <c r="AW1136" s="228" t="s">
        <v>29</v>
      </c>
      <c r="AX1136" s="228" t="s">
        <v>74</v>
      </c>
      <c r="AY1136" s="231" t="s">
        <v>133</v>
      </c>
    </row>
    <row r="1137" spans="2:51" s="228" customFormat="1" ht="11.25">
      <c r="B1137" s="229"/>
      <c r="D1137" s="230" t="s">
        <v>141</v>
      </c>
      <c r="E1137" s="231" t="s">
        <v>1</v>
      </c>
      <c r="F1137" s="232" t="s">
        <v>146</v>
      </c>
      <c r="H1137" s="231" t="s">
        <v>1</v>
      </c>
      <c r="L1137" s="229"/>
      <c r="M1137" s="233"/>
      <c r="N1137" s="234"/>
      <c r="O1137" s="234"/>
      <c r="P1137" s="234"/>
      <c r="Q1137" s="234"/>
      <c r="R1137" s="234"/>
      <c r="S1137" s="234"/>
      <c r="T1137" s="235"/>
      <c r="AT1137" s="231" t="s">
        <v>141</v>
      </c>
      <c r="AU1137" s="231" t="s">
        <v>82</v>
      </c>
      <c r="AV1137" s="228" t="s">
        <v>82</v>
      </c>
      <c r="AW1137" s="228" t="s">
        <v>29</v>
      </c>
      <c r="AX1137" s="228" t="s">
        <v>74</v>
      </c>
      <c r="AY1137" s="231" t="s">
        <v>133</v>
      </c>
    </row>
    <row r="1138" spans="2:51" s="228" customFormat="1" ht="11.25">
      <c r="B1138" s="229"/>
      <c r="D1138" s="230" t="s">
        <v>141</v>
      </c>
      <c r="E1138" s="231" t="s">
        <v>1</v>
      </c>
      <c r="F1138" s="232" t="s">
        <v>150</v>
      </c>
      <c r="H1138" s="231" t="s">
        <v>1</v>
      </c>
      <c r="L1138" s="229"/>
      <c r="M1138" s="233"/>
      <c r="N1138" s="234"/>
      <c r="O1138" s="234"/>
      <c r="P1138" s="234"/>
      <c r="Q1138" s="234"/>
      <c r="R1138" s="234"/>
      <c r="S1138" s="234"/>
      <c r="T1138" s="235"/>
      <c r="AT1138" s="231" t="s">
        <v>141</v>
      </c>
      <c r="AU1138" s="231" t="s">
        <v>82</v>
      </c>
      <c r="AV1138" s="228" t="s">
        <v>82</v>
      </c>
      <c r="AW1138" s="228" t="s">
        <v>29</v>
      </c>
      <c r="AX1138" s="228" t="s">
        <v>74</v>
      </c>
      <c r="AY1138" s="231" t="s">
        <v>133</v>
      </c>
    </row>
    <row r="1139" spans="2:51" s="228" customFormat="1" ht="11.25">
      <c r="B1139" s="229"/>
      <c r="D1139" s="230" t="s">
        <v>141</v>
      </c>
      <c r="E1139" s="231" t="s">
        <v>1</v>
      </c>
      <c r="F1139" s="232" t="s">
        <v>151</v>
      </c>
      <c r="H1139" s="231" t="s">
        <v>1</v>
      </c>
      <c r="L1139" s="229"/>
      <c r="M1139" s="233"/>
      <c r="N1139" s="234"/>
      <c r="O1139" s="234"/>
      <c r="P1139" s="234"/>
      <c r="Q1139" s="234"/>
      <c r="R1139" s="234"/>
      <c r="S1139" s="234"/>
      <c r="T1139" s="235"/>
      <c r="AT1139" s="231" t="s">
        <v>141</v>
      </c>
      <c r="AU1139" s="231" t="s">
        <v>82</v>
      </c>
      <c r="AV1139" s="228" t="s">
        <v>82</v>
      </c>
      <c r="AW1139" s="228" t="s">
        <v>29</v>
      </c>
      <c r="AX1139" s="228" t="s">
        <v>74</v>
      </c>
      <c r="AY1139" s="231" t="s">
        <v>133</v>
      </c>
    </row>
    <row r="1140" spans="2:51" s="228" customFormat="1" ht="22.5">
      <c r="B1140" s="229"/>
      <c r="D1140" s="230" t="s">
        <v>141</v>
      </c>
      <c r="E1140" s="231" t="s">
        <v>1</v>
      </c>
      <c r="F1140" s="232" t="s">
        <v>174</v>
      </c>
      <c r="H1140" s="231" t="s">
        <v>1</v>
      </c>
      <c r="L1140" s="229"/>
      <c r="M1140" s="233"/>
      <c r="N1140" s="234"/>
      <c r="O1140" s="234"/>
      <c r="P1140" s="234"/>
      <c r="Q1140" s="234"/>
      <c r="R1140" s="234"/>
      <c r="S1140" s="234"/>
      <c r="T1140" s="235"/>
      <c r="AT1140" s="231" t="s">
        <v>141</v>
      </c>
      <c r="AU1140" s="231" t="s">
        <v>82</v>
      </c>
      <c r="AV1140" s="228" t="s">
        <v>82</v>
      </c>
      <c r="AW1140" s="228" t="s">
        <v>29</v>
      </c>
      <c r="AX1140" s="228" t="s">
        <v>74</v>
      </c>
      <c r="AY1140" s="231" t="s">
        <v>133</v>
      </c>
    </row>
    <row r="1141" spans="2:51" s="228" customFormat="1" ht="11.25">
      <c r="B1141" s="229"/>
      <c r="D1141" s="230" t="s">
        <v>141</v>
      </c>
      <c r="E1141" s="231" t="s">
        <v>1</v>
      </c>
      <c r="F1141" s="232" t="s">
        <v>152</v>
      </c>
      <c r="H1141" s="231" t="s">
        <v>1</v>
      </c>
      <c r="L1141" s="229"/>
      <c r="M1141" s="233"/>
      <c r="N1141" s="234"/>
      <c r="O1141" s="234"/>
      <c r="P1141" s="234"/>
      <c r="Q1141" s="234"/>
      <c r="R1141" s="234"/>
      <c r="S1141" s="234"/>
      <c r="T1141" s="235"/>
      <c r="AT1141" s="231" t="s">
        <v>141</v>
      </c>
      <c r="AU1141" s="231" t="s">
        <v>82</v>
      </c>
      <c r="AV1141" s="228" t="s">
        <v>82</v>
      </c>
      <c r="AW1141" s="228" t="s">
        <v>29</v>
      </c>
      <c r="AX1141" s="228" t="s">
        <v>74</v>
      </c>
      <c r="AY1141" s="231" t="s">
        <v>133</v>
      </c>
    </row>
    <row r="1142" spans="2:51" s="228" customFormat="1" ht="11.25">
      <c r="B1142" s="229"/>
      <c r="D1142" s="230" t="s">
        <v>141</v>
      </c>
      <c r="E1142" s="231" t="s">
        <v>1</v>
      </c>
      <c r="F1142" s="232" t="s">
        <v>175</v>
      </c>
      <c r="H1142" s="231" t="s">
        <v>1</v>
      </c>
      <c r="L1142" s="229"/>
      <c r="M1142" s="233"/>
      <c r="N1142" s="234"/>
      <c r="O1142" s="234"/>
      <c r="P1142" s="234"/>
      <c r="Q1142" s="234"/>
      <c r="R1142" s="234"/>
      <c r="S1142" s="234"/>
      <c r="T1142" s="235"/>
      <c r="AT1142" s="231" t="s">
        <v>141</v>
      </c>
      <c r="AU1142" s="231" t="s">
        <v>82</v>
      </c>
      <c r="AV1142" s="228" t="s">
        <v>82</v>
      </c>
      <c r="AW1142" s="228" t="s">
        <v>29</v>
      </c>
      <c r="AX1142" s="228" t="s">
        <v>74</v>
      </c>
      <c r="AY1142" s="231" t="s">
        <v>133</v>
      </c>
    </row>
    <row r="1143" spans="2:51" s="228" customFormat="1" ht="11.25">
      <c r="B1143" s="229"/>
      <c r="D1143" s="230" t="s">
        <v>141</v>
      </c>
      <c r="E1143" s="231" t="s">
        <v>1</v>
      </c>
      <c r="F1143" s="232" t="s">
        <v>612</v>
      </c>
      <c r="H1143" s="231" t="s">
        <v>1</v>
      </c>
      <c r="L1143" s="229"/>
      <c r="M1143" s="233"/>
      <c r="N1143" s="234"/>
      <c r="O1143" s="234"/>
      <c r="P1143" s="234"/>
      <c r="Q1143" s="234"/>
      <c r="R1143" s="234"/>
      <c r="S1143" s="234"/>
      <c r="T1143" s="235"/>
      <c r="AT1143" s="231" t="s">
        <v>141</v>
      </c>
      <c r="AU1143" s="231" t="s">
        <v>82</v>
      </c>
      <c r="AV1143" s="228" t="s">
        <v>82</v>
      </c>
      <c r="AW1143" s="228" t="s">
        <v>29</v>
      </c>
      <c r="AX1143" s="228" t="s">
        <v>74</v>
      </c>
      <c r="AY1143" s="231" t="s">
        <v>133</v>
      </c>
    </row>
    <row r="1144" spans="2:51" s="236" customFormat="1" ht="11.25">
      <c r="B1144" s="237"/>
      <c r="D1144" s="230" t="s">
        <v>141</v>
      </c>
      <c r="E1144" s="238" t="s">
        <v>1</v>
      </c>
      <c r="F1144" s="239" t="s">
        <v>613</v>
      </c>
      <c r="H1144" s="240">
        <v>10.008</v>
      </c>
      <c r="L1144" s="237"/>
      <c r="M1144" s="241"/>
      <c r="N1144" s="242"/>
      <c r="O1144" s="242"/>
      <c r="P1144" s="242"/>
      <c r="Q1144" s="242"/>
      <c r="R1144" s="242"/>
      <c r="S1144" s="242"/>
      <c r="T1144" s="243"/>
      <c r="AT1144" s="238" t="s">
        <v>141</v>
      </c>
      <c r="AU1144" s="238" t="s">
        <v>82</v>
      </c>
      <c r="AV1144" s="236" t="s">
        <v>84</v>
      </c>
      <c r="AW1144" s="236" t="s">
        <v>29</v>
      </c>
      <c r="AX1144" s="236" t="s">
        <v>74</v>
      </c>
      <c r="AY1144" s="238" t="s">
        <v>133</v>
      </c>
    </row>
    <row r="1145" spans="2:51" s="228" customFormat="1" ht="11.25">
      <c r="B1145" s="229"/>
      <c r="D1145" s="230" t="s">
        <v>141</v>
      </c>
      <c r="E1145" s="231" t="s">
        <v>1</v>
      </c>
      <c r="F1145" s="232" t="s">
        <v>143</v>
      </c>
      <c r="H1145" s="231" t="s">
        <v>1</v>
      </c>
      <c r="L1145" s="229"/>
      <c r="M1145" s="233"/>
      <c r="N1145" s="234"/>
      <c r="O1145" s="234"/>
      <c r="P1145" s="234"/>
      <c r="Q1145" s="234"/>
      <c r="R1145" s="234"/>
      <c r="S1145" s="234"/>
      <c r="T1145" s="235"/>
      <c r="AT1145" s="231" t="s">
        <v>141</v>
      </c>
      <c r="AU1145" s="231" t="s">
        <v>82</v>
      </c>
      <c r="AV1145" s="228" t="s">
        <v>82</v>
      </c>
      <c r="AW1145" s="228" t="s">
        <v>29</v>
      </c>
      <c r="AX1145" s="228" t="s">
        <v>74</v>
      </c>
      <c r="AY1145" s="231" t="s">
        <v>133</v>
      </c>
    </row>
    <row r="1146" spans="2:51" s="228" customFormat="1" ht="11.25">
      <c r="B1146" s="229"/>
      <c r="D1146" s="230" t="s">
        <v>141</v>
      </c>
      <c r="E1146" s="231" t="s">
        <v>1</v>
      </c>
      <c r="F1146" s="232" t="s">
        <v>144</v>
      </c>
      <c r="H1146" s="231" t="s">
        <v>1</v>
      </c>
      <c r="L1146" s="229"/>
      <c r="M1146" s="233"/>
      <c r="N1146" s="234"/>
      <c r="O1146" s="234"/>
      <c r="P1146" s="234"/>
      <c r="Q1146" s="234"/>
      <c r="R1146" s="234"/>
      <c r="S1146" s="234"/>
      <c r="T1146" s="235"/>
      <c r="AT1146" s="231" t="s">
        <v>141</v>
      </c>
      <c r="AU1146" s="231" t="s">
        <v>82</v>
      </c>
      <c r="AV1146" s="228" t="s">
        <v>82</v>
      </c>
      <c r="AW1146" s="228" t="s">
        <v>29</v>
      </c>
      <c r="AX1146" s="228" t="s">
        <v>74</v>
      </c>
      <c r="AY1146" s="231" t="s">
        <v>133</v>
      </c>
    </row>
    <row r="1147" spans="2:51" s="228" customFormat="1" ht="22.5">
      <c r="B1147" s="229"/>
      <c r="D1147" s="230" t="s">
        <v>141</v>
      </c>
      <c r="E1147" s="231" t="s">
        <v>1</v>
      </c>
      <c r="F1147" s="232" t="s">
        <v>180</v>
      </c>
      <c r="H1147" s="231" t="s">
        <v>1</v>
      </c>
      <c r="L1147" s="229"/>
      <c r="M1147" s="233"/>
      <c r="N1147" s="234"/>
      <c r="O1147" s="234"/>
      <c r="P1147" s="234"/>
      <c r="Q1147" s="234"/>
      <c r="R1147" s="234"/>
      <c r="S1147" s="234"/>
      <c r="T1147" s="235"/>
      <c r="AT1147" s="231" t="s">
        <v>141</v>
      </c>
      <c r="AU1147" s="231" t="s">
        <v>82</v>
      </c>
      <c r="AV1147" s="228" t="s">
        <v>82</v>
      </c>
      <c r="AW1147" s="228" t="s">
        <v>29</v>
      </c>
      <c r="AX1147" s="228" t="s">
        <v>74</v>
      </c>
      <c r="AY1147" s="231" t="s">
        <v>133</v>
      </c>
    </row>
    <row r="1148" spans="2:51" s="228" customFormat="1" ht="11.25">
      <c r="B1148" s="229"/>
      <c r="D1148" s="230" t="s">
        <v>141</v>
      </c>
      <c r="E1148" s="231" t="s">
        <v>1</v>
      </c>
      <c r="F1148" s="232" t="s">
        <v>146</v>
      </c>
      <c r="H1148" s="231" t="s">
        <v>1</v>
      </c>
      <c r="L1148" s="229"/>
      <c r="M1148" s="233"/>
      <c r="N1148" s="234"/>
      <c r="O1148" s="234"/>
      <c r="P1148" s="234"/>
      <c r="Q1148" s="234"/>
      <c r="R1148" s="234"/>
      <c r="S1148" s="234"/>
      <c r="T1148" s="235"/>
      <c r="AT1148" s="231" t="s">
        <v>141</v>
      </c>
      <c r="AU1148" s="231" t="s">
        <v>82</v>
      </c>
      <c r="AV1148" s="228" t="s">
        <v>82</v>
      </c>
      <c r="AW1148" s="228" t="s">
        <v>29</v>
      </c>
      <c r="AX1148" s="228" t="s">
        <v>74</v>
      </c>
      <c r="AY1148" s="231" t="s">
        <v>133</v>
      </c>
    </row>
    <row r="1149" spans="2:51" s="228" customFormat="1" ht="11.25">
      <c r="B1149" s="229"/>
      <c r="D1149" s="230" t="s">
        <v>141</v>
      </c>
      <c r="E1149" s="231" t="s">
        <v>1</v>
      </c>
      <c r="F1149" s="232" t="s">
        <v>150</v>
      </c>
      <c r="H1149" s="231" t="s">
        <v>1</v>
      </c>
      <c r="L1149" s="229"/>
      <c r="M1149" s="233"/>
      <c r="N1149" s="234"/>
      <c r="O1149" s="234"/>
      <c r="P1149" s="234"/>
      <c r="Q1149" s="234"/>
      <c r="R1149" s="234"/>
      <c r="S1149" s="234"/>
      <c r="T1149" s="235"/>
      <c r="AT1149" s="231" t="s">
        <v>141</v>
      </c>
      <c r="AU1149" s="231" t="s">
        <v>82</v>
      </c>
      <c r="AV1149" s="228" t="s">
        <v>82</v>
      </c>
      <c r="AW1149" s="228" t="s">
        <v>29</v>
      </c>
      <c r="AX1149" s="228" t="s">
        <v>74</v>
      </c>
      <c r="AY1149" s="231" t="s">
        <v>133</v>
      </c>
    </row>
    <row r="1150" spans="2:51" s="228" customFormat="1" ht="11.25">
      <c r="B1150" s="229"/>
      <c r="D1150" s="230" t="s">
        <v>141</v>
      </c>
      <c r="E1150" s="231" t="s">
        <v>1</v>
      </c>
      <c r="F1150" s="232" t="s">
        <v>151</v>
      </c>
      <c r="H1150" s="231" t="s">
        <v>1</v>
      </c>
      <c r="L1150" s="229"/>
      <c r="M1150" s="233"/>
      <c r="N1150" s="234"/>
      <c r="O1150" s="234"/>
      <c r="P1150" s="234"/>
      <c r="Q1150" s="234"/>
      <c r="R1150" s="234"/>
      <c r="S1150" s="234"/>
      <c r="T1150" s="235"/>
      <c r="AT1150" s="231" t="s">
        <v>141</v>
      </c>
      <c r="AU1150" s="231" t="s">
        <v>82</v>
      </c>
      <c r="AV1150" s="228" t="s">
        <v>82</v>
      </c>
      <c r="AW1150" s="228" t="s">
        <v>29</v>
      </c>
      <c r="AX1150" s="228" t="s">
        <v>74</v>
      </c>
      <c r="AY1150" s="231" t="s">
        <v>133</v>
      </c>
    </row>
    <row r="1151" spans="2:51" s="228" customFormat="1" ht="22.5">
      <c r="B1151" s="229"/>
      <c r="D1151" s="230" t="s">
        <v>141</v>
      </c>
      <c r="E1151" s="231" t="s">
        <v>1</v>
      </c>
      <c r="F1151" s="232" t="s">
        <v>180</v>
      </c>
      <c r="H1151" s="231" t="s">
        <v>1</v>
      </c>
      <c r="L1151" s="229"/>
      <c r="M1151" s="233"/>
      <c r="N1151" s="234"/>
      <c r="O1151" s="234"/>
      <c r="P1151" s="234"/>
      <c r="Q1151" s="234"/>
      <c r="R1151" s="234"/>
      <c r="S1151" s="234"/>
      <c r="T1151" s="235"/>
      <c r="AT1151" s="231" t="s">
        <v>141</v>
      </c>
      <c r="AU1151" s="231" t="s">
        <v>82</v>
      </c>
      <c r="AV1151" s="228" t="s">
        <v>82</v>
      </c>
      <c r="AW1151" s="228" t="s">
        <v>29</v>
      </c>
      <c r="AX1151" s="228" t="s">
        <v>74</v>
      </c>
      <c r="AY1151" s="231" t="s">
        <v>133</v>
      </c>
    </row>
    <row r="1152" spans="2:51" s="228" customFormat="1" ht="11.25">
      <c r="B1152" s="229"/>
      <c r="D1152" s="230" t="s">
        <v>141</v>
      </c>
      <c r="E1152" s="231" t="s">
        <v>1</v>
      </c>
      <c r="F1152" s="232" t="s">
        <v>152</v>
      </c>
      <c r="H1152" s="231" t="s">
        <v>1</v>
      </c>
      <c r="L1152" s="229"/>
      <c r="M1152" s="233"/>
      <c r="N1152" s="234"/>
      <c r="O1152" s="234"/>
      <c r="P1152" s="234"/>
      <c r="Q1152" s="234"/>
      <c r="R1152" s="234"/>
      <c r="S1152" s="234"/>
      <c r="T1152" s="235"/>
      <c r="AT1152" s="231" t="s">
        <v>141</v>
      </c>
      <c r="AU1152" s="231" t="s">
        <v>82</v>
      </c>
      <c r="AV1152" s="228" t="s">
        <v>82</v>
      </c>
      <c r="AW1152" s="228" t="s">
        <v>29</v>
      </c>
      <c r="AX1152" s="228" t="s">
        <v>74</v>
      </c>
      <c r="AY1152" s="231" t="s">
        <v>133</v>
      </c>
    </row>
    <row r="1153" spans="2:51" s="228" customFormat="1" ht="11.25">
      <c r="B1153" s="229"/>
      <c r="D1153" s="230" t="s">
        <v>141</v>
      </c>
      <c r="E1153" s="231" t="s">
        <v>1</v>
      </c>
      <c r="F1153" s="232" t="s">
        <v>175</v>
      </c>
      <c r="H1153" s="231" t="s">
        <v>1</v>
      </c>
      <c r="L1153" s="229"/>
      <c r="M1153" s="233"/>
      <c r="N1153" s="234"/>
      <c r="O1153" s="234"/>
      <c r="P1153" s="234"/>
      <c r="Q1153" s="234"/>
      <c r="R1153" s="234"/>
      <c r="S1153" s="234"/>
      <c r="T1153" s="235"/>
      <c r="AT1153" s="231" t="s">
        <v>141</v>
      </c>
      <c r="AU1153" s="231" t="s">
        <v>82</v>
      </c>
      <c r="AV1153" s="228" t="s">
        <v>82</v>
      </c>
      <c r="AW1153" s="228" t="s">
        <v>29</v>
      </c>
      <c r="AX1153" s="228" t="s">
        <v>74</v>
      </c>
      <c r="AY1153" s="231" t="s">
        <v>133</v>
      </c>
    </row>
    <row r="1154" spans="2:51" s="228" customFormat="1" ht="11.25">
      <c r="B1154" s="229"/>
      <c r="D1154" s="230" t="s">
        <v>141</v>
      </c>
      <c r="E1154" s="231" t="s">
        <v>1</v>
      </c>
      <c r="F1154" s="232" t="s">
        <v>614</v>
      </c>
      <c r="H1154" s="231" t="s">
        <v>1</v>
      </c>
      <c r="L1154" s="229"/>
      <c r="M1154" s="233"/>
      <c r="N1154" s="234"/>
      <c r="O1154" s="234"/>
      <c r="P1154" s="234"/>
      <c r="Q1154" s="234"/>
      <c r="R1154" s="234"/>
      <c r="S1154" s="234"/>
      <c r="T1154" s="235"/>
      <c r="AT1154" s="231" t="s">
        <v>141</v>
      </c>
      <c r="AU1154" s="231" t="s">
        <v>82</v>
      </c>
      <c r="AV1154" s="228" t="s">
        <v>82</v>
      </c>
      <c r="AW1154" s="228" t="s">
        <v>29</v>
      </c>
      <c r="AX1154" s="228" t="s">
        <v>74</v>
      </c>
      <c r="AY1154" s="231" t="s">
        <v>133</v>
      </c>
    </row>
    <row r="1155" spans="2:51" s="236" customFormat="1" ht="11.25">
      <c r="B1155" s="237"/>
      <c r="D1155" s="230" t="s">
        <v>141</v>
      </c>
      <c r="E1155" s="238" t="s">
        <v>1</v>
      </c>
      <c r="F1155" s="239" t="s">
        <v>615</v>
      </c>
      <c r="H1155" s="240">
        <v>16.124</v>
      </c>
      <c r="L1155" s="237"/>
      <c r="M1155" s="241"/>
      <c r="N1155" s="242"/>
      <c r="O1155" s="242"/>
      <c r="P1155" s="242"/>
      <c r="Q1155" s="242"/>
      <c r="R1155" s="242"/>
      <c r="S1155" s="242"/>
      <c r="T1155" s="243"/>
      <c r="AT1155" s="238" t="s">
        <v>141</v>
      </c>
      <c r="AU1155" s="238" t="s">
        <v>82</v>
      </c>
      <c r="AV1155" s="236" t="s">
        <v>84</v>
      </c>
      <c r="AW1155" s="236" t="s">
        <v>29</v>
      </c>
      <c r="AX1155" s="236" t="s">
        <v>74</v>
      </c>
      <c r="AY1155" s="238" t="s">
        <v>133</v>
      </c>
    </row>
    <row r="1156" spans="2:51" s="252" customFormat="1" ht="11.25">
      <c r="B1156" s="253"/>
      <c r="D1156" s="230" t="s">
        <v>141</v>
      </c>
      <c r="E1156" s="254" t="s">
        <v>1</v>
      </c>
      <c r="F1156" s="255" t="s">
        <v>156</v>
      </c>
      <c r="H1156" s="256">
        <v>26.131999999999998</v>
      </c>
      <c r="L1156" s="253"/>
      <c r="M1156" s="257"/>
      <c r="N1156" s="258"/>
      <c r="O1156" s="258"/>
      <c r="P1156" s="258"/>
      <c r="Q1156" s="258"/>
      <c r="R1156" s="258"/>
      <c r="S1156" s="258"/>
      <c r="T1156" s="259"/>
      <c r="AT1156" s="254" t="s">
        <v>141</v>
      </c>
      <c r="AU1156" s="254" t="s">
        <v>82</v>
      </c>
      <c r="AV1156" s="252" t="s">
        <v>139</v>
      </c>
      <c r="AW1156" s="252" t="s">
        <v>29</v>
      </c>
      <c r="AX1156" s="252" t="s">
        <v>82</v>
      </c>
      <c r="AY1156" s="254" t="s">
        <v>133</v>
      </c>
    </row>
    <row r="1157" spans="2:51" s="236" customFormat="1" ht="11.25">
      <c r="B1157" s="237"/>
      <c r="D1157" s="230" t="s">
        <v>141</v>
      </c>
      <c r="F1157" s="239" t="s">
        <v>724</v>
      </c>
      <c r="H1157" s="240">
        <v>41.811</v>
      </c>
      <c r="L1157" s="237"/>
      <c r="M1157" s="241"/>
      <c r="N1157" s="242"/>
      <c r="O1157" s="242"/>
      <c r="P1157" s="242"/>
      <c r="Q1157" s="242"/>
      <c r="R1157" s="242"/>
      <c r="S1157" s="242"/>
      <c r="T1157" s="243"/>
      <c r="AT1157" s="238" t="s">
        <v>141</v>
      </c>
      <c r="AU1157" s="238" t="s">
        <v>82</v>
      </c>
      <c r="AV1157" s="236" t="s">
        <v>84</v>
      </c>
      <c r="AW1157" s="236" t="s">
        <v>3</v>
      </c>
      <c r="AX1157" s="236" t="s">
        <v>82</v>
      </c>
      <c r="AY1157" s="238" t="s">
        <v>133</v>
      </c>
    </row>
    <row r="1158" spans="1:65" s="129" customFormat="1" ht="21.75" customHeight="1">
      <c r="A1158" s="126"/>
      <c r="B1158" s="127"/>
      <c r="C1158" s="215" t="s">
        <v>725</v>
      </c>
      <c r="D1158" s="215" t="s">
        <v>135</v>
      </c>
      <c r="E1158" s="216" t="s">
        <v>726</v>
      </c>
      <c r="F1158" s="217" t="s">
        <v>727</v>
      </c>
      <c r="G1158" s="218" t="s">
        <v>277</v>
      </c>
      <c r="H1158" s="219">
        <v>0.62</v>
      </c>
      <c r="I1158" s="274"/>
      <c r="J1158" s="220">
        <f>ROUND(I1158*H1158,2)</f>
        <v>0</v>
      </c>
      <c r="K1158" s="221"/>
      <c r="L1158" s="127"/>
      <c r="M1158" s="222" t="s">
        <v>1</v>
      </c>
      <c r="N1158" s="223" t="s">
        <v>39</v>
      </c>
      <c r="O1158" s="224">
        <v>0</v>
      </c>
      <c r="P1158" s="224">
        <f>O1158*H1158</f>
        <v>0</v>
      </c>
      <c r="Q1158" s="224">
        <v>0</v>
      </c>
      <c r="R1158" s="224">
        <f>Q1158*H1158</f>
        <v>0</v>
      </c>
      <c r="S1158" s="224">
        <v>0</v>
      </c>
      <c r="T1158" s="225">
        <f>S1158*H1158</f>
        <v>0</v>
      </c>
      <c r="U1158" s="126"/>
      <c r="V1158" s="126"/>
      <c r="W1158" s="126"/>
      <c r="X1158" s="126"/>
      <c r="Y1158" s="126"/>
      <c r="Z1158" s="126"/>
      <c r="AA1158" s="126"/>
      <c r="AB1158" s="126"/>
      <c r="AC1158" s="126"/>
      <c r="AD1158" s="126"/>
      <c r="AE1158" s="126"/>
      <c r="AR1158" s="226" t="s">
        <v>716</v>
      </c>
      <c r="AT1158" s="226" t="s">
        <v>135</v>
      </c>
      <c r="AU1158" s="226" t="s">
        <v>82</v>
      </c>
      <c r="AY1158" s="117" t="s">
        <v>133</v>
      </c>
      <c r="BE1158" s="227">
        <f>IF(N1158="základní",J1158,0)</f>
        <v>0</v>
      </c>
      <c r="BF1158" s="227">
        <f>IF(N1158="snížená",J1158,0)</f>
        <v>0</v>
      </c>
      <c r="BG1158" s="227">
        <f>IF(N1158="zákl. přenesená",J1158,0)</f>
        <v>0</v>
      </c>
      <c r="BH1158" s="227">
        <f>IF(N1158="sníž. přenesená",J1158,0)</f>
        <v>0</v>
      </c>
      <c r="BI1158" s="227">
        <f>IF(N1158="nulová",J1158,0)</f>
        <v>0</v>
      </c>
      <c r="BJ1158" s="117" t="s">
        <v>82</v>
      </c>
      <c r="BK1158" s="227">
        <f>ROUND(I1158*H1158,2)</f>
        <v>0</v>
      </c>
      <c r="BL1158" s="117" t="s">
        <v>716</v>
      </c>
      <c r="BM1158" s="226" t="s">
        <v>728</v>
      </c>
    </row>
    <row r="1159" spans="2:51" s="228" customFormat="1" ht="22.5">
      <c r="B1159" s="229"/>
      <c r="D1159" s="230" t="s">
        <v>141</v>
      </c>
      <c r="E1159" s="231" t="s">
        <v>1</v>
      </c>
      <c r="F1159" s="232" t="s">
        <v>142</v>
      </c>
      <c r="H1159" s="231" t="s">
        <v>1</v>
      </c>
      <c r="L1159" s="229"/>
      <c r="M1159" s="233"/>
      <c r="N1159" s="234"/>
      <c r="O1159" s="234"/>
      <c r="P1159" s="234"/>
      <c r="Q1159" s="234"/>
      <c r="R1159" s="234"/>
      <c r="S1159" s="234"/>
      <c r="T1159" s="235"/>
      <c r="AT1159" s="231" t="s">
        <v>141</v>
      </c>
      <c r="AU1159" s="231" t="s">
        <v>82</v>
      </c>
      <c r="AV1159" s="228" t="s">
        <v>82</v>
      </c>
      <c r="AW1159" s="228" t="s">
        <v>29</v>
      </c>
      <c r="AX1159" s="228" t="s">
        <v>74</v>
      </c>
      <c r="AY1159" s="231" t="s">
        <v>133</v>
      </c>
    </row>
    <row r="1160" spans="2:51" s="228" customFormat="1" ht="11.25">
      <c r="B1160" s="229"/>
      <c r="D1160" s="230" t="s">
        <v>141</v>
      </c>
      <c r="E1160" s="231" t="s">
        <v>1</v>
      </c>
      <c r="F1160" s="232" t="s">
        <v>143</v>
      </c>
      <c r="H1160" s="231" t="s">
        <v>1</v>
      </c>
      <c r="L1160" s="229"/>
      <c r="M1160" s="233"/>
      <c r="N1160" s="234"/>
      <c r="O1160" s="234"/>
      <c r="P1160" s="234"/>
      <c r="Q1160" s="234"/>
      <c r="R1160" s="234"/>
      <c r="S1160" s="234"/>
      <c r="T1160" s="235"/>
      <c r="AT1160" s="231" t="s">
        <v>141</v>
      </c>
      <c r="AU1160" s="231" t="s">
        <v>82</v>
      </c>
      <c r="AV1160" s="228" t="s">
        <v>82</v>
      </c>
      <c r="AW1160" s="228" t="s">
        <v>29</v>
      </c>
      <c r="AX1160" s="228" t="s">
        <v>74</v>
      </c>
      <c r="AY1160" s="231" t="s">
        <v>133</v>
      </c>
    </row>
    <row r="1161" spans="2:51" s="228" customFormat="1" ht="11.25">
      <c r="B1161" s="229"/>
      <c r="D1161" s="230" t="s">
        <v>141</v>
      </c>
      <c r="E1161" s="231" t="s">
        <v>1</v>
      </c>
      <c r="F1161" s="232" t="s">
        <v>400</v>
      </c>
      <c r="H1161" s="231" t="s">
        <v>1</v>
      </c>
      <c r="L1161" s="229"/>
      <c r="M1161" s="233"/>
      <c r="N1161" s="234"/>
      <c r="O1161" s="234"/>
      <c r="P1161" s="234"/>
      <c r="Q1161" s="234"/>
      <c r="R1161" s="234"/>
      <c r="S1161" s="234"/>
      <c r="T1161" s="235"/>
      <c r="AT1161" s="231" t="s">
        <v>141</v>
      </c>
      <c r="AU1161" s="231" t="s">
        <v>82</v>
      </c>
      <c r="AV1161" s="228" t="s">
        <v>82</v>
      </c>
      <c r="AW1161" s="228" t="s">
        <v>29</v>
      </c>
      <c r="AX1161" s="228" t="s">
        <v>74</v>
      </c>
      <c r="AY1161" s="231" t="s">
        <v>133</v>
      </c>
    </row>
    <row r="1162" spans="2:51" s="228" customFormat="1" ht="11.25">
      <c r="B1162" s="229"/>
      <c r="D1162" s="230" t="s">
        <v>141</v>
      </c>
      <c r="E1162" s="231" t="s">
        <v>1</v>
      </c>
      <c r="F1162" s="232" t="s">
        <v>345</v>
      </c>
      <c r="H1162" s="231" t="s">
        <v>1</v>
      </c>
      <c r="L1162" s="229"/>
      <c r="M1162" s="233"/>
      <c r="N1162" s="234"/>
      <c r="O1162" s="234"/>
      <c r="P1162" s="234"/>
      <c r="Q1162" s="234"/>
      <c r="R1162" s="234"/>
      <c r="S1162" s="234"/>
      <c r="T1162" s="235"/>
      <c r="AT1162" s="231" t="s">
        <v>141</v>
      </c>
      <c r="AU1162" s="231" t="s">
        <v>82</v>
      </c>
      <c r="AV1162" s="228" t="s">
        <v>82</v>
      </c>
      <c r="AW1162" s="228" t="s">
        <v>29</v>
      </c>
      <c r="AX1162" s="228" t="s">
        <v>74</v>
      </c>
      <c r="AY1162" s="231" t="s">
        <v>133</v>
      </c>
    </row>
    <row r="1163" spans="2:51" s="228" customFormat="1" ht="11.25">
      <c r="B1163" s="229"/>
      <c r="D1163" s="230" t="s">
        <v>141</v>
      </c>
      <c r="E1163" s="231" t="s">
        <v>1</v>
      </c>
      <c r="F1163" s="232" t="s">
        <v>625</v>
      </c>
      <c r="H1163" s="231" t="s">
        <v>1</v>
      </c>
      <c r="L1163" s="229"/>
      <c r="M1163" s="233"/>
      <c r="N1163" s="234"/>
      <c r="O1163" s="234"/>
      <c r="P1163" s="234"/>
      <c r="Q1163" s="234"/>
      <c r="R1163" s="234"/>
      <c r="S1163" s="234"/>
      <c r="T1163" s="235"/>
      <c r="AT1163" s="231" t="s">
        <v>141</v>
      </c>
      <c r="AU1163" s="231" t="s">
        <v>82</v>
      </c>
      <c r="AV1163" s="228" t="s">
        <v>82</v>
      </c>
      <c r="AW1163" s="228" t="s">
        <v>29</v>
      </c>
      <c r="AX1163" s="228" t="s">
        <v>74</v>
      </c>
      <c r="AY1163" s="231" t="s">
        <v>133</v>
      </c>
    </row>
    <row r="1164" spans="2:51" s="236" customFormat="1" ht="11.25">
      <c r="B1164" s="237"/>
      <c r="D1164" s="230" t="s">
        <v>141</v>
      </c>
      <c r="E1164" s="238" t="s">
        <v>1</v>
      </c>
      <c r="F1164" s="239" t="s">
        <v>626</v>
      </c>
      <c r="H1164" s="240">
        <v>0.618</v>
      </c>
      <c r="L1164" s="237"/>
      <c r="M1164" s="241"/>
      <c r="N1164" s="242"/>
      <c r="O1164" s="242"/>
      <c r="P1164" s="242"/>
      <c r="Q1164" s="242"/>
      <c r="R1164" s="242"/>
      <c r="S1164" s="242"/>
      <c r="T1164" s="243"/>
      <c r="AT1164" s="238" t="s">
        <v>141</v>
      </c>
      <c r="AU1164" s="238" t="s">
        <v>82</v>
      </c>
      <c r="AV1164" s="236" t="s">
        <v>84</v>
      </c>
      <c r="AW1164" s="236" t="s">
        <v>29</v>
      </c>
      <c r="AX1164" s="236" t="s">
        <v>74</v>
      </c>
      <c r="AY1164" s="238" t="s">
        <v>133</v>
      </c>
    </row>
    <row r="1165" spans="2:51" s="228" customFormat="1" ht="11.25">
      <c r="B1165" s="229"/>
      <c r="D1165" s="230" t="s">
        <v>141</v>
      </c>
      <c r="E1165" s="231" t="s">
        <v>1</v>
      </c>
      <c r="F1165" s="232" t="s">
        <v>320</v>
      </c>
      <c r="H1165" s="231" t="s">
        <v>1</v>
      </c>
      <c r="L1165" s="229"/>
      <c r="M1165" s="233"/>
      <c r="N1165" s="234"/>
      <c r="O1165" s="234"/>
      <c r="P1165" s="234"/>
      <c r="Q1165" s="234"/>
      <c r="R1165" s="234"/>
      <c r="S1165" s="234"/>
      <c r="T1165" s="235"/>
      <c r="AT1165" s="231" t="s">
        <v>141</v>
      </c>
      <c r="AU1165" s="231" t="s">
        <v>82</v>
      </c>
      <c r="AV1165" s="228" t="s">
        <v>82</v>
      </c>
      <c r="AW1165" s="228" t="s">
        <v>29</v>
      </c>
      <c r="AX1165" s="228" t="s">
        <v>74</v>
      </c>
      <c r="AY1165" s="231" t="s">
        <v>133</v>
      </c>
    </row>
    <row r="1166" spans="2:51" s="228" customFormat="1" ht="11.25">
      <c r="B1166" s="229"/>
      <c r="D1166" s="230" t="s">
        <v>141</v>
      </c>
      <c r="E1166" s="231" t="s">
        <v>1</v>
      </c>
      <c r="F1166" s="232" t="s">
        <v>321</v>
      </c>
      <c r="H1166" s="231" t="s">
        <v>1</v>
      </c>
      <c r="L1166" s="229"/>
      <c r="M1166" s="233"/>
      <c r="N1166" s="234"/>
      <c r="O1166" s="234"/>
      <c r="P1166" s="234"/>
      <c r="Q1166" s="234"/>
      <c r="R1166" s="234"/>
      <c r="S1166" s="234"/>
      <c r="T1166" s="235"/>
      <c r="AT1166" s="231" t="s">
        <v>141</v>
      </c>
      <c r="AU1166" s="231" t="s">
        <v>82</v>
      </c>
      <c r="AV1166" s="228" t="s">
        <v>82</v>
      </c>
      <c r="AW1166" s="228" t="s">
        <v>29</v>
      </c>
      <c r="AX1166" s="228" t="s">
        <v>74</v>
      </c>
      <c r="AY1166" s="231" t="s">
        <v>133</v>
      </c>
    </row>
    <row r="1167" spans="2:51" s="228" customFormat="1" ht="11.25">
      <c r="B1167" s="229"/>
      <c r="D1167" s="230" t="s">
        <v>141</v>
      </c>
      <c r="E1167" s="231" t="s">
        <v>1</v>
      </c>
      <c r="F1167" s="232" t="s">
        <v>574</v>
      </c>
      <c r="H1167" s="231" t="s">
        <v>1</v>
      </c>
      <c r="L1167" s="229"/>
      <c r="M1167" s="233"/>
      <c r="N1167" s="234"/>
      <c r="O1167" s="234"/>
      <c r="P1167" s="234"/>
      <c r="Q1167" s="234"/>
      <c r="R1167" s="234"/>
      <c r="S1167" s="234"/>
      <c r="T1167" s="235"/>
      <c r="AT1167" s="231" t="s">
        <v>141</v>
      </c>
      <c r="AU1167" s="231" t="s">
        <v>82</v>
      </c>
      <c r="AV1167" s="228" t="s">
        <v>82</v>
      </c>
      <c r="AW1167" s="228" t="s">
        <v>29</v>
      </c>
      <c r="AX1167" s="228" t="s">
        <v>74</v>
      </c>
      <c r="AY1167" s="231" t="s">
        <v>133</v>
      </c>
    </row>
    <row r="1168" spans="2:51" s="228" customFormat="1" ht="11.25">
      <c r="B1168" s="229"/>
      <c r="D1168" s="230" t="s">
        <v>141</v>
      </c>
      <c r="E1168" s="231" t="s">
        <v>1</v>
      </c>
      <c r="F1168" s="232" t="s">
        <v>627</v>
      </c>
      <c r="H1168" s="231" t="s">
        <v>1</v>
      </c>
      <c r="L1168" s="229"/>
      <c r="M1168" s="233"/>
      <c r="N1168" s="234"/>
      <c r="O1168" s="234"/>
      <c r="P1168" s="234"/>
      <c r="Q1168" s="234"/>
      <c r="R1168" s="234"/>
      <c r="S1168" s="234"/>
      <c r="T1168" s="235"/>
      <c r="AT1168" s="231" t="s">
        <v>141</v>
      </c>
      <c r="AU1168" s="231" t="s">
        <v>82</v>
      </c>
      <c r="AV1168" s="228" t="s">
        <v>82</v>
      </c>
      <c r="AW1168" s="228" t="s">
        <v>29</v>
      </c>
      <c r="AX1168" s="228" t="s">
        <v>74</v>
      </c>
      <c r="AY1168" s="231" t="s">
        <v>133</v>
      </c>
    </row>
    <row r="1169" spans="2:51" s="236" customFormat="1" ht="11.25">
      <c r="B1169" s="237"/>
      <c r="D1169" s="230" t="s">
        <v>141</v>
      </c>
      <c r="E1169" s="238" t="s">
        <v>1</v>
      </c>
      <c r="F1169" s="239" t="s">
        <v>628</v>
      </c>
      <c r="H1169" s="240">
        <v>0.002</v>
      </c>
      <c r="L1169" s="237"/>
      <c r="M1169" s="241"/>
      <c r="N1169" s="242"/>
      <c r="O1169" s="242"/>
      <c r="P1169" s="242"/>
      <c r="Q1169" s="242"/>
      <c r="R1169" s="242"/>
      <c r="S1169" s="242"/>
      <c r="T1169" s="243"/>
      <c r="AT1169" s="238" t="s">
        <v>141</v>
      </c>
      <c r="AU1169" s="238" t="s">
        <v>82</v>
      </c>
      <c r="AV1169" s="236" t="s">
        <v>84</v>
      </c>
      <c r="AW1169" s="236" t="s">
        <v>29</v>
      </c>
      <c r="AX1169" s="236" t="s">
        <v>74</v>
      </c>
      <c r="AY1169" s="238" t="s">
        <v>133</v>
      </c>
    </row>
    <row r="1170" spans="2:51" s="252" customFormat="1" ht="11.25">
      <c r="B1170" s="253"/>
      <c r="D1170" s="230" t="s">
        <v>141</v>
      </c>
      <c r="E1170" s="254" t="s">
        <v>1</v>
      </c>
      <c r="F1170" s="255" t="s">
        <v>156</v>
      </c>
      <c r="H1170" s="256">
        <v>0.62</v>
      </c>
      <c r="L1170" s="253"/>
      <c r="M1170" s="257"/>
      <c r="N1170" s="258"/>
      <c r="O1170" s="258"/>
      <c r="P1170" s="258"/>
      <c r="Q1170" s="258"/>
      <c r="R1170" s="258"/>
      <c r="S1170" s="258"/>
      <c r="T1170" s="259"/>
      <c r="AT1170" s="254" t="s">
        <v>141</v>
      </c>
      <c r="AU1170" s="254" t="s">
        <v>82</v>
      </c>
      <c r="AV1170" s="252" t="s">
        <v>139</v>
      </c>
      <c r="AW1170" s="252" t="s">
        <v>29</v>
      </c>
      <c r="AX1170" s="252" t="s">
        <v>82</v>
      </c>
      <c r="AY1170" s="254" t="s">
        <v>133</v>
      </c>
    </row>
    <row r="1171" spans="2:63" s="202" customFormat="1" ht="25.9" customHeight="1">
      <c r="B1171" s="203"/>
      <c r="D1171" s="204" t="s">
        <v>73</v>
      </c>
      <c r="E1171" s="205" t="s">
        <v>729</v>
      </c>
      <c r="F1171" s="205" t="s">
        <v>730</v>
      </c>
      <c r="J1171" s="206">
        <f>BK1171</f>
        <v>0</v>
      </c>
      <c r="L1171" s="203"/>
      <c r="M1171" s="207"/>
      <c r="N1171" s="208"/>
      <c r="O1171" s="208"/>
      <c r="P1171" s="209">
        <f>P1172+P1174</f>
        <v>0</v>
      </c>
      <c r="Q1171" s="208"/>
      <c r="R1171" s="209">
        <f>R1172+R1174</f>
        <v>0</v>
      </c>
      <c r="S1171" s="208"/>
      <c r="T1171" s="210">
        <f>T1172+T1174</f>
        <v>0</v>
      </c>
      <c r="AR1171" s="204" t="s">
        <v>170</v>
      </c>
      <c r="AT1171" s="211" t="s">
        <v>73</v>
      </c>
      <c r="AU1171" s="211" t="s">
        <v>74</v>
      </c>
      <c r="AY1171" s="204" t="s">
        <v>133</v>
      </c>
      <c r="BK1171" s="212">
        <f>BK1172+BK1174</f>
        <v>0</v>
      </c>
    </row>
    <row r="1172" spans="2:63" s="202" customFormat="1" ht="22.9" customHeight="1">
      <c r="B1172" s="203"/>
      <c r="D1172" s="204" t="s">
        <v>73</v>
      </c>
      <c r="E1172" s="213" t="s">
        <v>731</v>
      </c>
      <c r="F1172" s="213" t="s">
        <v>732</v>
      </c>
      <c r="J1172" s="214">
        <f>BK1172</f>
        <v>0</v>
      </c>
      <c r="L1172" s="203"/>
      <c r="M1172" s="207"/>
      <c r="N1172" s="208"/>
      <c r="O1172" s="208"/>
      <c r="P1172" s="209">
        <f>P1173</f>
        <v>0</v>
      </c>
      <c r="Q1172" s="208"/>
      <c r="R1172" s="209">
        <f>R1173</f>
        <v>0</v>
      </c>
      <c r="S1172" s="208"/>
      <c r="T1172" s="210">
        <f>T1173</f>
        <v>0</v>
      </c>
      <c r="AR1172" s="204" t="s">
        <v>170</v>
      </c>
      <c r="AT1172" s="211" t="s">
        <v>73</v>
      </c>
      <c r="AU1172" s="211" t="s">
        <v>82</v>
      </c>
      <c r="AY1172" s="204" t="s">
        <v>133</v>
      </c>
      <c r="BK1172" s="212">
        <f>BK1173</f>
        <v>0</v>
      </c>
    </row>
    <row r="1173" spans="1:65" s="129" customFormat="1" ht="21.75" customHeight="1">
      <c r="A1173" s="126"/>
      <c r="B1173" s="127"/>
      <c r="C1173" s="215" t="s">
        <v>733</v>
      </c>
      <c r="D1173" s="215" t="s">
        <v>135</v>
      </c>
      <c r="E1173" s="216" t="s">
        <v>734</v>
      </c>
      <c r="F1173" s="217" t="s">
        <v>735</v>
      </c>
      <c r="G1173" s="218" t="s">
        <v>736</v>
      </c>
      <c r="H1173" s="219">
        <v>1</v>
      </c>
      <c r="I1173" s="274"/>
      <c r="J1173" s="220">
        <f>ROUND(I1173*H1173,2)</f>
        <v>0</v>
      </c>
      <c r="K1173" s="221"/>
      <c r="L1173" s="127"/>
      <c r="M1173" s="222" t="s">
        <v>1</v>
      </c>
      <c r="N1173" s="223" t="s">
        <v>39</v>
      </c>
      <c r="O1173" s="224">
        <v>0</v>
      </c>
      <c r="P1173" s="224">
        <f>O1173*H1173</f>
        <v>0</v>
      </c>
      <c r="Q1173" s="224">
        <v>0</v>
      </c>
      <c r="R1173" s="224">
        <f>Q1173*H1173</f>
        <v>0</v>
      </c>
      <c r="S1173" s="224">
        <v>0</v>
      </c>
      <c r="T1173" s="225">
        <f>S1173*H1173</f>
        <v>0</v>
      </c>
      <c r="U1173" s="126"/>
      <c r="V1173" s="126"/>
      <c r="W1173" s="126"/>
      <c r="X1173" s="126"/>
      <c r="Y1173" s="126"/>
      <c r="Z1173" s="126"/>
      <c r="AA1173" s="126"/>
      <c r="AB1173" s="126"/>
      <c r="AC1173" s="126"/>
      <c r="AD1173" s="126"/>
      <c r="AE1173" s="126"/>
      <c r="AR1173" s="226" t="s">
        <v>737</v>
      </c>
      <c r="AT1173" s="226" t="s">
        <v>135</v>
      </c>
      <c r="AU1173" s="226" t="s">
        <v>84</v>
      </c>
      <c r="AY1173" s="117" t="s">
        <v>133</v>
      </c>
      <c r="BE1173" s="227">
        <f>IF(N1173="základní",J1173,0)</f>
        <v>0</v>
      </c>
      <c r="BF1173" s="227">
        <f>IF(N1173="snížená",J1173,0)</f>
        <v>0</v>
      </c>
      <c r="BG1173" s="227">
        <f>IF(N1173="zákl. přenesená",J1173,0)</f>
        <v>0</v>
      </c>
      <c r="BH1173" s="227">
        <f>IF(N1173="sníž. přenesená",J1173,0)</f>
        <v>0</v>
      </c>
      <c r="BI1173" s="227">
        <f>IF(N1173="nulová",J1173,0)</f>
        <v>0</v>
      </c>
      <c r="BJ1173" s="117" t="s">
        <v>82</v>
      </c>
      <c r="BK1173" s="227">
        <f>ROUND(I1173*H1173,2)</f>
        <v>0</v>
      </c>
      <c r="BL1173" s="117" t="s">
        <v>737</v>
      </c>
      <c r="BM1173" s="226" t="s">
        <v>738</v>
      </c>
    </row>
    <row r="1174" spans="2:63" s="202" customFormat="1" ht="22.9" customHeight="1">
      <c r="B1174" s="203"/>
      <c r="D1174" s="204" t="s">
        <v>73</v>
      </c>
      <c r="E1174" s="213" t="s">
        <v>739</v>
      </c>
      <c r="F1174" s="213" t="s">
        <v>740</v>
      </c>
      <c r="J1174" s="214">
        <f>BK1174</f>
        <v>0</v>
      </c>
      <c r="L1174" s="203"/>
      <c r="M1174" s="207"/>
      <c r="N1174" s="208"/>
      <c r="O1174" s="208"/>
      <c r="P1174" s="209">
        <f>P1175</f>
        <v>0</v>
      </c>
      <c r="Q1174" s="208"/>
      <c r="R1174" s="209">
        <f>R1175</f>
        <v>0</v>
      </c>
      <c r="S1174" s="208"/>
      <c r="T1174" s="210">
        <f>T1175</f>
        <v>0</v>
      </c>
      <c r="AR1174" s="204" t="s">
        <v>170</v>
      </c>
      <c r="AT1174" s="211" t="s">
        <v>73</v>
      </c>
      <c r="AU1174" s="211" t="s">
        <v>82</v>
      </c>
      <c r="AY1174" s="204" t="s">
        <v>133</v>
      </c>
      <c r="BK1174" s="212">
        <f>BK1175</f>
        <v>0</v>
      </c>
    </row>
    <row r="1175" spans="1:65" s="129" customFormat="1" ht="33" customHeight="1">
      <c r="A1175" s="126"/>
      <c r="B1175" s="127"/>
      <c r="C1175" s="215" t="s">
        <v>741</v>
      </c>
      <c r="D1175" s="215" t="s">
        <v>135</v>
      </c>
      <c r="E1175" s="216" t="s">
        <v>742</v>
      </c>
      <c r="F1175" s="217" t="s">
        <v>743</v>
      </c>
      <c r="G1175" s="218" t="s">
        <v>736</v>
      </c>
      <c r="H1175" s="219">
        <v>1</v>
      </c>
      <c r="I1175" s="274"/>
      <c r="J1175" s="220">
        <f>ROUND(I1175*H1175,2)</f>
        <v>0</v>
      </c>
      <c r="K1175" s="221"/>
      <c r="L1175" s="127"/>
      <c r="M1175" s="270" t="s">
        <v>1</v>
      </c>
      <c r="N1175" s="271" t="s">
        <v>39</v>
      </c>
      <c r="O1175" s="272">
        <v>0</v>
      </c>
      <c r="P1175" s="272">
        <f>O1175*H1175</f>
        <v>0</v>
      </c>
      <c r="Q1175" s="272">
        <v>0</v>
      </c>
      <c r="R1175" s="272">
        <f>Q1175*H1175</f>
        <v>0</v>
      </c>
      <c r="S1175" s="272">
        <v>0</v>
      </c>
      <c r="T1175" s="273">
        <f>S1175*H1175</f>
        <v>0</v>
      </c>
      <c r="U1175" s="126"/>
      <c r="V1175" s="126"/>
      <c r="W1175" s="126"/>
      <c r="X1175" s="126"/>
      <c r="Y1175" s="126"/>
      <c r="Z1175" s="126"/>
      <c r="AA1175" s="126"/>
      <c r="AB1175" s="126"/>
      <c r="AC1175" s="126"/>
      <c r="AD1175" s="126"/>
      <c r="AE1175" s="126"/>
      <c r="AR1175" s="226" t="s">
        <v>737</v>
      </c>
      <c r="AT1175" s="226" t="s">
        <v>135</v>
      </c>
      <c r="AU1175" s="226" t="s">
        <v>84</v>
      </c>
      <c r="AY1175" s="117" t="s">
        <v>133</v>
      </c>
      <c r="BE1175" s="227">
        <f>IF(N1175="základní",J1175,0)</f>
        <v>0</v>
      </c>
      <c r="BF1175" s="227">
        <f>IF(N1175="snížená",J1175,0)</f>
        <v>0</v>
      </c>
      <c r="BG1175" s="227">
        <f>IF(N1175="zákl. přenesená",J1175,0)</f>
        <v>0</v>
      </c>
      <c r="BH1175" s="227">
        <f>IF(N1175="sníž. přenesená",J1175,0)</f>
        <v>0</v>
      </c>
      <c r="BI1175" s="227">
        <f>IF(N1175="nulová",J1175,0)</f>
        <v>0</v>
      </c>
      <c r="BJ1175" s="117" t="s">
        <v>82</v>
      </c>
      <c r="BK1175" s="227">
        <f>ROUND(I1175*H1175,2)</f>
        <v>0</v>
      </c>
      <c r="BL1175" s="117" t="s">
        <v>737</v>
      </c>
      <c r="BM1175" s="226" t="s">
        <v>744</v>
      </c>
    </row>
    <row r="1176" spans="1:31" s="129" customFormat="1" ht="6.95" customHeight="1">
      <c r="A1176" s="126"/>
      <c r="B1176" s="162"/>
      <c r="C1176" s="163"/>
      <c r="D1176" s="163"/>
      <c r="E1176" s="163"/>
      <c r="F1176" s="163"/>
      <c r="G1176" s="163"/>
      <c r="H1176" s="163"/>
      <c r="I1176" s="163"/>
      <c r="J1176" s="163"/>
      <c r="K1176" s="163"/>
      <c r="L1176" s="127"/>
      <c r="M1176" s="126"/>
      <c r="O1176" s="126"/>
      <c r="P1176" s="126"/>
      <c r="Q1176" s="126"/>
      <c r="R1176" s="126"/>
      <c r="S1176" s="126"/>
      <c r="T1176" s="126"/>
      <c r="U1176" s="126"/>
      <c r="V1176" s="126"/>
      <c r="W1176" s="126"/>
      <c r="X1176" s="126"/>
      <c r="Y1176" s="126"/>
      <c r="Z1176" s="126"/>
      <c r="AA1176" s="126"/>
      <c r="AB1176" s="126"/>
      <c r="AC1176" s="126"/>
      <c r="AD1176" s="126"/>
      <c r="AE1176" s="126"/>
    </row>
  </sheetData>
  <sheetProtection algorithmName="SHA-512" hashValue="p26a9uLybCuFsLqa4gboXW93ZUK/7qYHM7cF5E/NOxWwvr/bErnmV0zoWBneOuGIYflWYqAKIuE16o3CekSROw==" saltValue="KC4DflUTYuI6UgSmRm9Uuw==" spinCount="100000" sheet="1" objects="1" scenarios="1"/>
  <autoFilter ref="C137:K1175"/>
  <mergeCells count="8">
    <mergeCell ref="E128:H128"/>
    <mergeCell ref="E130:H130"/>
    <mergeCell ref="L2:V2"/>
    <mergeCell ref="E7:H7"/>
    <mergeCell ref="E9:H9"/>
    <mergeCell ref="E27:H27"/>
    <mergeCell ref="E85:H85"/>
    <mergeCell ref="E87:H87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DESKTOP-NOGK7GE\Marek Raska</dc:creator>
  <cp:keywords/>
  <dc:description/>
  <cp:lastModifiedBy>Pavel Jadrníček</cp:lastModifiedBy>
  <dcterms:created xsi:type="dcterms:W3CDTF">2020-07-31T14:03:35Z</dcterms:created>
  <dcterms:modified xsi:type="dcterms:W3CDTF">2020-08-03T12:00:11Z</dcterms:modified>
  <cp:category/>
  <cp:version/>
  <cp:contentType/>
  <cp:contentStatus/>
</cp:coreProperties>
</file>