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firstSheet="1" activeTab="3"/>
  </bookViews>
  <sheets>
    <sheet name="KRYCÍ LIST" sheetId="1" r:id="rId1"/>
    <sheet name="REKAPITULACE" sheetId="2" r:id="rId2"/>
    <sheet name="ROZPOČET" sheetId="3" r:id="rId3"/>
    <sheet name="SOUHRNNÝ LIST STAVBY" sheetId="4" r:id="rId4"/>
  </sheets>
  <definedNames>
    <definedName name="_xlnm.Print_Titles" localSheetId="2">'ROZPOČET'!$6:$9</definedName>
    <definedName name="_xlnm.Print_Area" localSheetId="2">'ROZPOČET'!$A$1:$K$455</definedName>
  </definedNames>
  <calcPr fullCalcOnLoad="1"/>
</workbook>
</file>

<file path=xl/sharedStrings.xml><?xml version="1.0" encoding="utf-8"?>
<sst xmlns="http://schemas.openxmlformats.org/spreadsheetml/2006/main" count="1313" uniqueCount="688">
  <si>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</si>
  <si>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</si>
  <si>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</si>
  <si>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</si>
  <si>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</si>
  <si>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</si>
  <si>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</si>
  <si>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</si>
  <si>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</si>
  <si>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</si>
  <si>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</si>
  <si>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</si>
  <si>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</si>
  <si>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</si>
  <si>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</si>
  <si>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</si>
  <si>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</si>
  <si>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</si>
  <si>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</si>
  <si>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</si>
  <si>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</si>
  <si>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</si>
  <si>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</si>
  <si>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</si>
  <si>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</si>
  <si>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</si>
  <si>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</si>
  <si>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</si>
  <si>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C-317121251-0</t>
  </si>
  <si>
    <t>MTZ PREKL PREF ZB SVETL 180CM DO RYH</t>
  </si>
  <si>
    <t>KS</t>
  </si>
  <si>
    <t>C-317167112-0</t>
  </si>
  <si>
    <t>PREKLAD PTH KERAM PLOCHY 11,5x7,1x125</t>
  </si>
  <si>
    <t>C-342272582-0</t>
  </si>
  <si>
    <t>M2</t>
  </si>
  <si>
    <t>C-342272573-0</t>
  </si>
  <si>
    <t>C-346244381-0</t>
  </si>
  <si>
    <t>PLENTOVANI VAL NOSNIKU CIHLAMI V 20CM</t>
  </si>
  <si>
    <t>C-310238411-0</t>
  </si>
  <si>
    <t>M3</t>
  </si>
  <si>
    <t>C-346272693-0</t>
  </si>
  <si>
    <t>C-346272698-0</t>
  </si>
  <si>
    <t>C-342274162-0</t>
  </si>
  <si>
    <t>C-342271090-0</t>
  </si>
  <si>
    <t>ZDENI PRICEK Z TVAR POROB M TENK 8CM</t>
  </si>
  <si>
    <t>C-342271087-0</t>
  </si>
  <si>
    <t>ZDENI PRICEK Z TVAR POROB M TENK 15CM</t>
  </si>
  <si>
    <t>C-342271089-0</t>
  </si>
  <si>
    <t>ZDENI PRICEK Z TVAR POROB M TENK 10CM</t>
  </si>
  <si>
    <t>SVISLÉ KONSTRUKCE CELKEM</t>
  </si>
  <si>
    <t>oddíl 4</t>
  </si>
  <si>
    <t>Vodorovné konstrukce:</t>
  </si>
  <si>
    <t>C-413941121-0</t>
  </si>
  <si>
    <t>OSAZ OCEL VALC NOSNIKU STROPU -C 12</t>
  </si>
  <si>
    <t>T</t>
  </si>
  <si>
    <t>H-13383420-1</t>
  </si>
  <si>
    <t>NOSNIK OCEL IPE 11375 PROFIL 120</t>
  </si>
  <si>
    <t>C-413232211-0</t>
  </si>
  <si>
    <t>ZAZD ZHLAVI OCEL VALC NOSNIKU H 15CM</t>
  </si>
  <si>
    <t>VODOROVNÉ KONSTRUKCE CELKEM</t>
  </si>
  <si>
    <t>oddíl 61</t>
  </si>
  <si>
    <t>Úpravy povrchů vnitřní:</t>
  </si>
  <si>
    <t>C-612471863-0</t>
  </si>
  <si>
    <t>OMIT VNI STEN TENKOVRS SMS VAPCEM</t>
  </si>
  <si>
    <t>C-612481112-0</t>
  </si>
  <si>
    <t>C-612471413-0</t>
  </si>
  <si>
    <t>UPRAVA VNITR STEN AKTIV STUK S DISP</t>
  </si>
  <si>
    <t>C-612426821-0</t>
  </si>
  <si>
    <t>OMIT VNI OSTENI OKEN/DV CIS VAP STUK</t>
  </si>
  <si>
    <t>C-612421811-0</t>
  </si>
  <si>
    <t>OMIT VNI STEN CISTE VAPENNE HLADKE</t>
  </si>
  <si>
    <t>C-612425931-0</t>
  </si>
  <si>
    <t>OMIT VNI OSTENI OKEN/DVERI MVC STUK</t>
  </si>
  <si>
    <t>ÚPRAVY POVRCHŮ VNITŘNÍ CELKEM</t>
  </si>
  <si>
    <t>oddíl 63</t>
  </si>
  <si>
    <t>Podlahy:</t>
  </si>
  <si>
    <t>C-631312611-0</t>
  </si>
  <si>
    <t>MAZANINA Z BETONU TL 8CM TR C16/20</t>
  </si>
  <si>
    <t>C-631313611-0</t>
  </si>
  <si>
    <t>MAZANINA Z BETONU TL 12CM TR C16/20</t>
  </si>
  <si>
    <t>C-632451065-0</t>
  </si>
  <si>
    <t>POTER PISCEM 25 MPa TL 50MM</t>
  </si>
  <si>
    <t>PODLAHY CELKEM</t>
  </si>
  <si>
    <t>oddíl 64</t>
  </si>
  <si>
    <t>Osazování výplní otvorů:</t>
  </si>
  <si>
    <t>C-642944121-0</t>
  </si>
  <si>
    <t>OSAZ DVER ZARUB OCEL DODATECNE -2,5M2</t>
  </si>
  <si>
    <t>H-55333221-1</t>
  </si>
  <si>
    <t>ZARUBEN OCEL ZDENI CGU 110/700</t>
  </si>
  <si>
    <t>H-55333223-1</t>
  </si>
  <si>
    <t>ZARUBEN OCEL ZDENI CGU 110/900</t>
  </si>
  <si>
    <t>OSAZOVÁNÍ VÝPLNÍ OTVORŮ CELKEM</t>
  </si>
  <si>
    <t>oddíl 9</t>
  </si>
  <si>
    <t>Ostatní konstrukce a práce:</t>
  </si>
  <si>
    <t>C-957381131-0</t>
  </si>
  <si>
    <t>M</t>
  </si>
  <si>
    <t>C-952901111-0</t>
  </si>
  <si>
    <t>VYCISTENI BUDOV VYSKY PODLAZI DO 4M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</si>
  <si>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</si>
  <si>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</si>
  <si>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</si>
  <si>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</si>
  <si>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</si>
  <si>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</si>
  <si>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</si>
  <si>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</si>
  <si>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</si>
  <si>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C-998009101-0</t>
  </si>
  <si>
    <t>PRESUN HMOT LESENI SAMOSTAT BUDOVANE</t>
  </si>
  <si>
    <t>LEŠENÍ A STAVEBNÍ VÝTAHY CELKEM</t>
  </si>
  <si>
    <t>oddíl 96</t>
  </si>
  <si>
    <t>Bourání konstrukcí:</t>
  </si>
  <si>
    <t>C-968062245-0</t>
  </si>
  <si>
    <t>ODSTR RAMU OKEN DREV JEDNODUCH 2M2</t>
  </si>
  <si>
    <t>C-968062455-0</t>
  </si>
  <si>
    <t>ODSTR DVERNICH ZARUBNI DREVENYCH 2M2</t>
  </si>
  <si>
    <t>C-962031132-0</t>
  </si>
  <si>
    <t>BOURANI PRICKY Z CIHEL MVC TL DO 10CM</t>
  </si>
  <si>
    <t>C-962031133-0</t>
  </si>
  <si>
    <t>BOURANI PRICKY Z CIHEL MVC TL DO 15CM</t>
  </si>
  <si>
    <t>C-962032231-0</t>
  </si>
  <si>
    <t>C-962032241-0</t>
  </si>
  <si>
    <t>C-962032254-0</t>
  </si>
  <si>
    <t>C-965081813-0</t>
  </si>
  <si>
    <t>BOUR DLAZEB Z DLAZDIC OSTAT 1CM- 1M2-</t>
  </si>
  <si>
    <t>C-965042131-0</t>
  </si>
  <si>
    <t>BOUR PODKLAD Z BETONU TL 10CM 4M2</t>
  </si>
  <si>
    <t>C-978013191-0</t>
  </si>
  <si>
    <t>OTLUC OMITKY MV VC VNIT STEN 100%</t>
  </si>
  <si>
    <t>C-979082133-0</t>
  </si>
  <si>
    <t>VNITROSTAV DOPRAVA AZC HMOT DO 10M</t>
  </si>
  <si>
    <t>C-979087213-0</t>
  </si>
  <si>
    <t>NAKLADANI NA DOPR PROSTR VYBOUR HMOT</t>
  </si>
  <si>
    <t>C-979083117-0</t>
  </si>
  <si>
    <t>VODOR PREMIST SUTI SKLADKA 6000M</t>
  </si>
  <si>
    <t>C-979083191-0</t>
  </si>
  <si>
    <t>PRIPL ZKD 1000M VODOR PREMIST 6000M-</t>
  </si>
  <si>
    <t>C-979081131-0</t>
  </si>
  <si>
    <t>SKLADKOVNE TRIDENA SUT [BET-CI-KERAM]</t>
  </si>
  <si>
    <t>C-974031387-0</t>
  </si>
  <si>
    <t>BOURÁNÍ KONSTRUKCÍ CELKEM</t>
  </si>
  <si>
    <t>oddíl 99</t>
  </si>
  <si>
    <t>Přesun hmot:</t>
  </si>
  <si>
    <t>C-998011001-0</t>
  </si>
  <si>
    <t>PRESUN HMOT BUDOVY ZDENE VYSKY -6M</t>
  </si>
  <si>
    <t>PŘESUN HMOT CELKEM</t>
  </si>
  <si>
    <t>PSV:</t>
  </si>
  <si>
    <t>oddíl 711</t>
  </si>
  <si>
    <t>Izolace proti vodě:</t>
  </si>
  <si>
    <t>C-711111001-0</t>
  </si>
  <si>
    <t>NATER IZOL ZEM VLHK VOD STUD PENETR</t>
  </si>
  <si>
    <t>C-711112001-0</t>
  </si>
  <si>
    <t>NATER IZOL ZEM VLHK SVI STUD PENETR</t>
  </si>
  <si>
    <t>C-711841111-0</t>
  </si>
  <si>
    <t>PRITAV IZOL PROTIRADON VOD ASF PASY</t>
  </si>
  <si>
    <t>C-711841511-0</t>
  </si>
  <si>
    <t>PRITAV IZOL PROTIRADON SVI ASF PASY</t>
  </si>
  <si>
    <t>C-711211211-0</t>
  </si>
  <si>
    <t>C-711212211-0</t>
  </si>
  <si>
    <t>STERKOVA IZOLACE KOUPELEN SVISLA</t>
  </si>
  <si>
    <t>C-711294111-0</t>
  </si>
  <si>
    <t>TESNENI ROHU HYDROIZOL NATERU PASKOU</t>
  </si>
  <si>
    <t>C-998711101-0</t>
  </si>
  <si>
    <t>IZOL VODA PRESUN HMOT VYSKA -6M</t>
  </si>
  <si>
    <t>IZOLACE PROTI VODĚ CELKEM</t>
  </si>
  <si>
    <t>oddíl 713</t>
  </si>
  <si>
    <t>Izolace tepelné:</t>
  </si>
  <si>
    <t>C-713291131-0</t>
  </si>
  <si>
    <t>IZOL PAROTES STROP VRCH NATER+FOLIE</t>
  </si>
  <si>
    <t>C-713111121-0</t>
  </si>
  <si>
    <t>OSAZ IZOL TEPEL STROPU ROVN DRATEM</t>
  </si>
  <si>
    <t>H-63151455-1</t>
  </si>
  <si>
    <t>C-998713101-0</t>
  </si>
  <si>
    <t>IZOL TEPELNA PRESUN HMOT VYSKA -6M</t>
  </si>
  <si>
    <t>IZOLACE TEPELNÉ CELKEM</t>
  </si>
  <si>
    <t>oddíl 761</t>
  </si>
  <si>
    <t>Konstrukce sklobetonové:</t>
  </si>
  <si>
    <t>C-761111000-0</t>
  </si>
  <si>
    <t>SKLOBET STENY TL 65MM TVAR CIR c12</t>
  </si>
  <si>
    <t>C-998761101-0</t>
  </si>
  <si>
    <t>SKLOBETON KCE PRESUN HMOT VYSKA -6M</t>
  </si>
  <si>
    <t>KONSTRUKCE SKLOBETONOVÉ CELKEM</t>
  </si>
  <si>
    <t>oddíl 763</t>
  </si>
  <si>
    <t>Dřevostavby a konstrukce sádrokartonové:</t>
  </si>
  <si>
    <t>C-763132310-0</t>
  </si>
  <si>
    <t>PODHLEDY SDK D112 12,5 GKBI</t>
  </si>
  <si>
    <t>C-763762111-0</t>
  </si>
  <si>
    <t>C-763719311-0</t>
  </si>
  <si>
    <t>C-714141101-0</t>
  </si>
  <si>
    <t>C-998763101-0</t>
  </si>
  <si>
    <t>DREVOSTAVBY PRESUN HMOT VYSKA -6M</t>
  </si>
  <si>
    <t>DŘEVOSTAVBY A KONSTR. SÁDROKARTONOVÉ CELKEM</t>
  </si>
  <si>
    <t>oddíl 764</t>
  </si>
  <si>
    <t>Konstrukce klempířské:</t>
  </si>
  <si>
    <t>C-764410850-0</t>
  </si>
  <si>
    <t>DMTZ KLEMP OPLECH PARAPETU RS 330</t>
  </si>
  <si>
    <t>C-764510550-0</t>
  </si>
  <si>
    <t>KLEMP TIZN OPLECHOVANI PARAPET RS 330</t>
  </si>
  <si>
    <t>C-998764101-0</t>
  </si>
  <si>
    <t>KONSTR KLEMPIR PRESUN HMOT VYSKA -6M</t>
  </si>
  <si>
    <t>KONSTRUKCE KLEMPÍŘSKÉ CELKEM</t>
  </si>
  <si>
    <t>oddíl 766</t>
  </si>
  <si>
    <t>Konstrukce truhlářské:</t>
  </si>
  <si>
    <t>C-766665112-0</t>
  </si>
  <si>
    <t>MTZ DVERE KYVNE ZD ZAR 1KR 1,00M</t>
  </si>
  <si>
    <t>H-61160001-1</t>
  </si>
  <si>
    <t>H-61160002-1</t>
  </si>
  <si>
    <t>H-55329022-1</t>
  </si>
  <si>
    <t>STENA SHRN DVERE 1KRIDL 100-120CM</t>
  </si>
  <si>
    <t>C-766620123-0</t>
  </si>
  <si>
    <t>MTZ OKEN KOMPL DO ZDIVA 2KR PL 1,5M2</t>
  </si>
  <si>
    <t>H-61130589-1</t>
  </si>
  <si>
    <t>OKNO PLAST DOZ-02A 120x180 PREFA</t>
  </si>
  <si>
    <t>H-61130683-1</t>
  </si>
  <si>
    <t>OKNO PLAST DOZ-S1A 90x120 PREFA</t>
  </si>
  <si>
    <t>H-61130539-1</t>
  </si>
  <si>
    <t>OKNO PLAST DOZ-01A 100x160 PREFA</t>
  </si>
  <si>
    <t>C-766620125-0</t>
  </si>
  <si>
    <t>MTZ OKEN KOMPL DO ZDIVA 2KR PL 2,5M2</t>
  </si>
  <si>
    <t>C-766694111-0</t>
  </si>
  <si>
    <t>MTZ TRUHL PARAPET S -30CM L -100CM</t>
  </si>
  <si>
    <t>C-766694112-0</t>
  </si>
  <si>
    <t>MTZ TRUHL PARAPET S -30CM L -160CM</t>
  </si>
  <si>
    <t>H-28341733-1</t>
  </si>
  <si>
    <t>PARAPET PVC VNITRNI DEKOR S 20CM</t>
  </si>
  <si>
    <t>H-28341734-1</t>
  </si>
  <si>
    <t>PARAPET PVC VNITRNI DEKOR S 25CM</t>
  </si>
  <si>
    <t>C-998766101-0</t>
  </si>
  <si>
    <t>KONSTR TRUHLAR PRESUN HMOT VYSKA -6M</t>
  </si>
  <si>
    <t>KONSTRUKCE TRUHLÁŘSKÉ CELKEM</t>
  </si>
  <si>
    <t>oddíl 771</t>
  </si>
  <si>
    <t>Podlahy z dlaždic:</t>
  </si>
  <si>
    <t>C-771591111-0</t>
  </si>
  <si>
    <t>NATER PENETRACNI PODKLADU DLAZEB 1x</t>
  </si>
  <si>
    <t>C-771271112-0</t>
  </si>
  <si>
    <t>LEP+SPAR SCH STUP KERAM HLADK 300x300</t>
  </si>
  <si>
    <t>C-771592112-0</t>
  </si>
  <si>
    <t>H-59764127-1</t>
  </si>
  <si>
    <t>DLAZDICE HLADKY POVRCH A 300x300x10 3</t>
  </si>
  <si>
    <t>C-771591186-0</t>
  </si>
  <si>
    <t>REZANI V DLAZBE TVARU NEPRAVIDELNYCH</t>
  </si>
  <si>
    <t>C-998771101-0</t>
  </si>
  <si>
    <t>DLAZBY PRESUN HMOT VYSKA -6M</t>
  </si>
  <si>
    <t>PODLAHY Z DLAŽDIC CELKEM</t>
  </si>
  <si>
    <t>oddíl 781</t>
  </si>
  <si>
    <t>Obklady:</t>
  </si>
  <si>
    <t>C-781495111-0</t>
  </si>
  <si>
    <t>NATER PENETR PODKLADU OBKLADU VNI 1x</t>
  </si>
  <si>
    <t>C-781411014-0</t>
  </si>
  <si>
    <t>LEP A SPAR OBKLAD VNI POROVIN 200x100</t>
  </si>
  <si>
    <t>C-781495186-0</t>
  </si>
  <si>
    <t>REZANI V OBKL VNITR TVARU NEPRAVIDEL</t>
  </si>
  <si>
    <t>H-59774088-1</t>
  </si>
  <si>
    <t>OBKLAD REZ TAZ D SV 292x146x32,5 1</t>
  </si>
  <si>
    <t>C-998781101-0</t>
  </si>
  <si>
    <t>OBKLADY PRESUN HMOT VYSKA -6M</t>
  </si>
  <si>
    <t>OBKLADY CELKEM</t>
  </si>
  <si>
    <t>oddíl 783</t>
  </si>
  <si>
    <t>Nátěry:</t>
  </si>
  <si>
    <t>C-783125530-0</t>
  </si>
  <si>
    <t>NATER OCEL KCE SYNTET C 2x+1xEMAIL</t>
  </si>
  <si>
    <t>C-783103821-0</t>
  </si>
  <si>
    <t>ODSTR NATERU OCEL KCE C OPALENIM</t>
  </si>
  <si>
    <t>C-783125230-0</t>
  </si>
  <si>
    <t>NATER OCEL KCE SYNTET C 1x+2xEMAIL</t>
  </si>
  <si>
    <t>NÁTĚRY CELKEM</t>
  </si>
  <si>
    <t>oddíl 784</t>
  </si>
  <si>
    <t>Malby:</t>
  </si>
  <si>
    <t>C-784496500-0</t>
  </si>
  <si>
    <t>MALBA PENETRACNI NATER PODKLADU 1x</t>
  </si>
  <si>
    <t>C-784413301-0</t>
  </si>
  <si>
    <t>MALBA 2xPACOK 1xBILENI MISTN V 3,8M</t>
  </si>
  <si>
    <t>C-784454571-0</t>
  </si>
  <si>
    <t>MALBA 2xDUFA OMYV BILA MISTN V 3,8M</t>
  </si>
  <si>
    <t>C-784459123-0</t>
  </si>
  <si>
    <t>MALIR VYROV STERKA MISTN 3,8M 2x -30%</t>
  </si>
  <si>
    <t>C-784471111-0</t>
  </si>
  <si>
    <t>VYBANDAZOVANI SPOJU 10CM MISTN V 3,8M</t>
  </si>
  <si>
    <t>C-784452964-0</t>
  </si>
  <si>
    <t>MALBA PRIMAL 2BAR+STROP OSKRAB S 3,8M</t>
  </si>
  <si>
    <t>MALBY CELKEM</t>
  </si>
  <si>
    <t>INSTALACE:</t>
  </si>
  <si>
    <t>oddíl 721</t>
  </si>
  <si>
    <t>Kanalizace vnitřní:</t>
  </si>
  <si>
    <t>C-721100902-0</t>
  </si>
  <si>
    <t>KANALIZACE VNITŘNÍ CELKEM</t>
  </si>
  <si>
    <t>oddíl 722</t>
  </si>
  <si>
    <t>Vodovod vnitřní:</t>
  </si>
  <si>
    <t>C-722110818-0</t>
  </si>
  <si>
    <t>C-722110915-0</t>
  </si>
  <si>
    <t>OPR POTR LIT PRIR-PRETESNENI -DN 125</t>
  </si>
  <si>
    <t>C-722111922-0</t>
  </si>
  <si>
    <t>SOUB</t>
  </si>
  <si>
    <t>C-722111926-0</t>
  </si>
  <si>
    <t>C-722131932-0</t>
  </si>
  <si>
    <t>C-998722101-0</t>
  </si>
  <si>
    <t>VODOVOD PRESUN HMOT VYSKA -6M</t>
  </si>
  <si>
    <t>VODOVOD VNITŘNÍ CELKEM</t>
  </si>
  <si>
    <t>oddíl 725</t>
  </si>
  <si>
    <t>Zařizovací předměty ZTI:</t>
  </si>
  <si>
    <t>H-59229525-1</t>
  </si>
  <si>
    <t>KOS ODPADKOVY 50x75CM 58L SEDY</t>
  </si>
  <si>
    <t>H-59229528-1</t>
  </si>
  <si>
    <t>VLOZKA DO ODPAD KOSE POZINK 30x65CM</t>
  </si>
  <si>
    <t>H-55431121-1</t>
  </si>
  <si>
    <t>ZRCADLO KOUPELNOVE 80x56CM</t>
  </si>
  <si>
    <t>C-998725101-0</t>
  </si>
  <si>
    <t>ZARIZ PREDMETY PRESUN HMOT VYSKA -6M</t>
  </si>
  <si>
    <t>ZAŘIZOVACÍ PŘEDMĚTY ZTI CELKEM</t>
  </si>
  <si>
    <t>oddíl 731</t>
  </si>
  <si>
    <t>Kotelny:</t>
  </si>
  <si>
    <t>C-731259131-0</t>
  </si>
  <si>
    <t>MTZ KOTLE OCEL TEPLOVOD ELEKTR -12kW</t>
  </si>
  <si>
    <t>KOTELNY CELKEM</t>
  </si>
  <si>
    <t>oddíl 732</t>
  </si>
  <si>
    <t>Strojovny ÚT:</t>
  </si>
  <si>
    <t>C-732111132-0</t>
  </si>
  <si>
    <t>C-732329050-0</t>
  </si>
  <si>
    <t>C-732481231-0</t>
  </si>
  <si>
    <t>STROJOVNY ÚT CELKEM</t>
  </si>
  <si>
    <t>oddíl 733</t>
  </si>
  <si>
    <t>Rozvody ÚT:</t>
  </si>
  <si>
    <t>C-733322103-0</t>
  </si>
  <si>
    <t>POTR PLAST PEX SPOJ OBJ PL D 20/2,0</t>
  </si>
  <si>
    <t>C-733321103-0</t>
  </si>
  <si>
    <t>POTR PLAST PVC/PE LEPENE D 25/2,2</t>
  </si>
  <si>
    <t>C-733392921-0</t>
  </si>
  <si>
    <t>OPR VSAZ ODB PLAST OBJIM PEX D 14/2,0</t>
  </si>
  <si>
    <t>ROZVODY ÚT CELKEM</t>
  </si>
  <si>
    <t>oddíl 734</t>
  </si>
  <si>
    <t>Armatury ÚT:</t>
  </si>
  <si>
    <t>C-734313115-0</t>
  </si>
  <si>
    <t>C-734314106-0</t>
  </si>
  <si>
    <t>ARMATURY ÚT CELKEM</t>
  </si>
  <si>
    <t>oddíl 735</t>
  </si>
  <si>
    <t>Otopná tělesa:</t>
  </si>
  <si>
    <t>C-735129140-0</t>
  </si>
  <si>
    <t>MTZ OTOP TELES CLANKOVYCH OCELOVYCH</t>
  </si>
  <si>
    <t>OTOPNÁ TĚLESA CELKEM</t>
  </si>
  <si>
    <t>MONTÁŽNÍ PRÁCE:</t>
  </si>
  <si>
    <t>M21</t>
  </si>
  <si>
    <t>MONTÁŽE SILNOPROUD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</si>
  <si>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</si>
  <si>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</si>
  <si>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</si>
  <si>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</si>
  <si>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</si>
  <si>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</si>
  <si>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</si>
  <si>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Vodorovné konstrukce</t>
  </si>
  <si>
    <t>Úpravy povrchů vnitřní</t>
  </si>
  <si>
    <t>Podlahy</t>
  </si>
  <si>
    <t>Osazování výplní otvorů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</si>
  <si>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</si>
  <si>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</si>
  <si>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</si>
  <si>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</si>
  <si>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</si>
  <si>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</si>
  <si>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Izolace tepelné</t>
  </si>
  <si>
    <t>Konstrukce sklobetonové</t>
  </si>
  <si>
    <t>Dřevostavby a konstrukce sádrokartonové</t>
  </si>
  <si>
    <t>Konstrukce klempířské</t>
  </si>
  <si>
    <t>Konstrukce truhlářské</t>
  </si>
  <si>
    <t>Podlahy z dlaždic</t>
  </si>
  <si>
    <t>Obklady</t>
  </si>
  <si>
    <t>Nátěry</t>
  </si>
  <si>
    <t>Malby</t>
  </si>
  <si>
    <t>PSV CELKEM</t>
  </si>
  <si>
    <t>Zdravotně technické instalace</t>
  </si>
  <si>
    <t>Ústřední vytápění</t>
  </si>
  <si>
    <t>INSTALACE CELKEM</t>
  </si>
  <si>
    <t>Montáže silnoproud</t>
  </si>
  <si>
    <t>MONTÁŽNÍ PRÁCE CELKEM</t>
  </si>
  <si>
    <t>Základní rozpočtové náklady stavebního objektu celkem</t>
  </si>
  <si>
    <t>Kód objektu:</t>
  </si>
  <si>
    <t>Název objektu:</t>
  </si>
  <si>
    <t>SO-01</t>
  </si>
  <si>
    <t/>
  </si>
  <si>
    <t>Kód stavby:</t>
  </si>
  <si>
    <t>Název stavby: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</si>
  <si>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</si>
  <si>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</si>
  <si>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</si>
  <si>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</si>
  <si>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</si>
  <si>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</si>
  <si>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</si>
  <si>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</si>
  <si>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</si>
  <si>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</si>
  <si>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</si>
  <si>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</si>
  <si>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</si>
  <si>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</si>
  <si>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</si>
  <si>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</si>
  <si>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</si>
  <si>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</si>
  <si>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</si>
  <si>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</si>
  <si>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</si>
  <si>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</si>
  <si>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</si>
  <si>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</si>
  <si>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</si>
  <si>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</si>
  <si>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</si>
  <si>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</si>
  <si>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</si>
  <si>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</si>
  <si>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</si>
  <si>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</si>
  <si>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</si>
  <si>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</si>
  <si>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</si>
  <si>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</si>
  <si>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</si>
  <si>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</si>
  <si>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</si>
  <si>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</si>
  <si>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</si>
  <si>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</si>
  <si>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Základ pro DPH</t>
  </si>
  <si>
    <t>%  činí :</t>
  </si>
  <si>
    <t>Kč</t>
  </si>
  <si>
    <t>DPH</t>
  </si>
  <si>
    <t>CENA ZA OBJEKT CELKEM VČETNĚ DPH:</t>
  </si>
  <si>
    <t xml:space="preserve">Kód stavby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</si>
  <si>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</si>
  <si>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</si>
  <si>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</si>
  <si>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</si>
  <si>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</si>
  <si>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 xml:space="preserve">výměry </t>
  </si>
  <si>
    <t>452+4521+452+45</t>
  </si>
  <si>
    <t>m2</t>
  </si>
  <si>
    <t>ks</t>
  </si>
  <si>
    <t>t</t>
  </si>
  <si>
    <t>2xI120 dl. 1300mm, 2,6*13,9*1,08</t>
  </si>
  <si>
    <t>2xI120 dl. 1300mm, 2,6*13,9</t>
  </si>
  <si>
    <t>2*2</t>
  </si>
  <si>
    <t>5,0*0,1</t>
  </si>
  <si>
    <t>m3</t>
  </si>
  <si>
    <t>17,33*0,08</t>
  </si>
  <si>
    <t>1,0+1,0+2,0</t>
  </si>
  <si>
    <t>1+1</t>
  </si>
  <si>
    <t>PRICKA UKONC KOTVENÍ DO KCE  TL 15CM</t>
  </si>
  <si>
    <t>m</t>
  </si>
  <si>
    <t>PRICKY Z TVARNIC POROB TL 75MM PD</t>
  </si>
  <si>
    <t>DOZD SOKL PRICKY Z TVARNIC POROB TL 100MM</t>
  </si>
  <si>
    <t>2*1,1</t>
  </si>
  <si>
    <t>ZAZDIVKA OTV Z CIHEL PLNÝCH 1M2 ZDIVO CI MC</t>
  </si>
  <si>
    <t>OBEZDIVKY ZAVĚS WC Z TVARNIC POROB TL 100MM</t>
  </si>
  <si>
    <t>výšky 1,50m 5,80*1,5</t>
  </si>
  <si>
    <t>OBEZDIVKY POTRUBÍ Z TVARNIC POROB TL 75MM</t>
  </si>
  <si>
    <t>PRICKY Z TVAR SKLOBETON LUXFER 70 P4</t>
  </si>
  <si>
    <t>prevázání a kotvení příponky cw 8,0</t>
  </si>
  <si>
    <t>POTAZENI VNI TENKOVRST OMÍT STEN PLETIVO VÝZTUŽNÉ PERLINKA NA PLYNOSIL</t>
  </si>
  <si>
    <t xml:space="preserve">150*120cm </t>
  </si>
  <si>
    <t>5*0,7*2,0</t>
  </si>
  <si>
    <t>BOURANI ZDIVO PRO ÚLOŽN PROST VČ. OTVORU Z CIHEL PAL MV MVC</t>
  </si>
  <si>
    <t>BOURANI ZDIVO VÝKLENKU PRO WC VČ. OTVORU PRO PŘEKLAD Z CIHEL PAL MC</t>
  </si>
  <si>
    <t>BOURANI ZDIVO Z CIHEL PRO OTVOR PRO OKNA BET/NEPALEN MC</t>
  </si>
  <si>
    <t>BOUR OBKLADU KERAM VNITŘ POROVIN TL 10CM 4M2</t>
  </si>
  <si>
    <t>4,35*(1,25+0,82+1,25+1,44+1,25+1,13+1,36)</t>
  </si>
  <si>
    <t xml:space="preserve">DOZDÍVKY OTVORŮ Z CIHEL CO </t>
  </si>
  <si>
    <t>STERKOVA IZOLACE KOUPELEN VODOROVNA 3MM</t>
  </si>
  <si>
    <t>H-628451200-0</t>
  </si>
  <si>
    <t>ASFALT PÁS HYDROIZIOL BITAGIT S40</t>
  </si>
  <si>
    <t>17,89*1,1</t>
  </si>
  <si>
    <t>DESKY Z CEDIC VLAKEN MW R TL 10CM</t>
  </si>
  <si>
    <t>REVIZNÍ OTVOR V PODHLEDU 600x600MM</t>
  </si>
  <si>
    <t>DĚLÍCÍ POLOPŘÍČKY HPL 13 VÝŠ 2M</t>
  </si>
  <si>
    <t>MTZ DVEŘÍ DO POLOPŘÍČKY HPL DOPLN DVERE 60x197</t>
  </si>
  <si>
    <t>MTZ DVEŘÍ DO POLOPŘÍČKY HPL DOPLN DVERE 70x197</t>
  </si>
  <si>
    <t>1,0+1,0</t>
  </si>
  <si>
    <t>MTZ DVEŘÍ DO POLOPŘÍČKY HPL DOPLN DVERE 90x197</t>
  </si>
  <si>
    <t xml:space="preserve">DVERE VNIT LAMINAT PLNE 70x197 NORMA VČ. KOVÁNÍ </t>
  </si>
  <si>
    <t xml:space="preserve">DVERE VNIT LAMINAT PLNE 90x197 NORMA VČ. KOVÁNÍ </t>
  </si>
  <si>
    <t>LISTY STĚN UKONCOVACI ROHOVÉ DO MC</t>
  </si>
  <si>
    <t>17,33*1,1</t>
  </si>
  <si>
    <t>39,60*1,1</t>
  </si>
  <si>
    <t>4,0*2,5</t>
  </si>
  <si>
    <t>36,95+10,1+17,33</t>
  </si>
  <si>
    <t xml:space="preserve">40% plochy vyrovnání </t>
  </si>
  <si>
    <t>PRETESNENI HRDLA POTRUBI -DN 100</t>
  </si>
  <si>
    <t>C-721140802-0</t>
  </si>
  <si>
    <t>DMTZ POTRUBI LIT -DN 100</t>
  </si>
  <si>
    <t>C-721174025-0</t>
  </si>
  <si>
    <t>POTRUBI HT ODPADNI DN 110</t>
  </si>
  <si>
    <t>C-721174042-0</t>
  </si>
  <si>
    <t>POTRUBI HT ODPADNI DN 40</t>
  </si>
  <si>
    <t>C-721174043-0</t>
  </si>
  <si>
    <t>POTRUBI HT ODPADNI DN 50</t>
  </si>
  <si>
    <t>C-721174044-0</t>
  </si>
  <si>
    <t>C-721170965-0</t>
  </si>
  <si>
    <t>PROPOJENI STAV POTRUBI PVC DN 110</t>
  </si>
  <si>
    <t>C-721194104-0</t>
  </si>
  <si>
    <t>VYVEDENI ODPAD VYPUSTEK 40/1,8</t>
  </si>
  <si>
    <t>C-721194109-0</t>
  </si>
  <si>
    <t>VYVEDENI ODPAD VYPUSTEK 110/2,3</t>
  </si>
  <si>
    <t>C-721290111-0</t>
  </si>
  <si>
    <t>ZKOUSKA TESNOSTI KANALIZACE VODOU DN -125</t>
  </si>
  <si>
    <t>C-721210817-0</t>
  </si>
  <si>
    <t>PODLAHOVA VPUST</t>
  </si>
  <si>
    <t>C-721910002-0</t>
  </si>
  <si>
    <t>KPL</t>
  </si>
  <si>
    <t>POTRUBI HT ODPADNI DN 160</t>
  </si>
  <si>
    <t>C-721174022-0</t>
  </si>
  <si>
    <t>4,0+2,0</t>
  </si>
  <si>
    <t>6+4+3+5+8+5=31</t>
  </si>
  <si>
    <t>kpl</t>
  </si>
  <si>
    <t>soub</t>
  </si>
  <si>
    <t>PRIRUBY KRUH S HRDLEM G1 DN 28</t>
  </si>
  <si>
    <t>OSAZ POTR ZAVIT-PROPOJENI DN 20</t>
  </si>
  <si>
    <t>C-725110811-0</t>
  </si>
  <si>
    <t>DMTZ KLOZETU SPLACHOVACICH S NADRZI</t>
  </si>
  <si>
    <t>C-725210821-0</t>
  </si>
  <si>
    <t>DMTZ UMYVADLA BEZ VYTOKOVYCH ARMATUR</t>
  </si>
  <si>
    <t>C-725119202-0</t>
  </si>
  <si>
    <t>MTZ KLOZETOVE MISY ZAVESNE</t>
  </si>
  <si>
    <t>H-55236011-1</t>
  </si>
  <si>
    <t>INSTALACNI WC SET KLOZET+PRISL KAT B</t>
  </si>
  <si>
    <t>C-725219601-0</t>
  </si>
  <si>
    <t>MTZ UMYVADLA NA SLOUP</t>
  </si>
  <si>
    <t>C-725219611-0</t>
  </si>
  <si>
    <t>MTZ SLOUPU K UMYVADLU</t>
  </si>
  <si>
    <t>H-64214361-1</t>
  </si>
  <si>
    <t>UMYVADLO BILE TYP LYRA 14340 VYBER</t>
  </si>
  <si>
    <t>H-64291374-1</t>
  </si>
  <si>
    <t>H-55167340-1</t>
  </si>
  <si>
    <t>SEDATKO KLOZETOVE T 3542 BILE</t>
  </si>
  <si>
    <t>C-725220841-0</t>
  </si>
  <si>
    <t>C-725249102-0</t>
  </si>
  <si>
    <t>MTZ SPRCHOVE MISY</t>
  </si>
  <si>
    <t>H-64293851-1</t>
  </si>
  <si>
    <t>VANICKA SPRCH KERAM CTVERCOVA 80x80CM</t>
  </si>
  <si>
    <t>C-725249111-0</t>
  </si>
  <si>
    <t>MTZ SPRCHOVEHO KOUTU</t>
  </si>
  <si>
    <t>H-55145610-1</t>
  </si>
  <si>
    <t>BATERIE SPRCHOVA TE 1325</t>
  </si>
  <si>
    <t>H-55484311-1</t>
  </si>
  <si>
    <t>KOUT SPRCHOVY PS 2/900</t>
  </si>
  <si>
    <t>C-722176213-0</t>
  </si>
  <si>
    <t>MTZ VOD ROZV PLAST SVAR POLYFUZI D 25</t>
  </si>
  <si>
    <t>C-722177222-0</t>
  </si>
  <si>
    <t>MTZ VOD ROZV PLAST OBECNE D 20</t>
  </si>
  <si>
    <t>DMTZ PISOAR BEZ VYTOKOVYCH ARMATUR</t>
  </si>
  <si>
    <t xml:space="preserve">VYBAVENÍ HYGIENICKÉ PRO INVALID WC SEDATKO, MADLA </t>
  </si>
  <si>
    <t>DMTZ SPRCH VANIČKY AKRYLATOVE</t>
  </si>
  <si>
    <t xml:space="preserve">SOUB </t>
  </si>
  <si>
    <t xml:space="preserve">TERMOSTATIC HLAVICE NA POTRUBÍ UT VÝŠKY 2,55M </t>
  </si>
  <si>
    <t>TERMOSTATIK VENTIL S HLAVICÍ UZAV DN 25</t>
  </si>
  <si>
    <t>0,36+0,63+0,25</t>
  </si>
  <si>
    <t>DODÁVKA OTOP TELES CLANKOVYCH OCEL TYP 21 600x600MM</t>
  </si>
  <si>
    <t>C-734314107-0</t>
  </si>
  <si>
    <t>DODÁVKA OTOP TELES CLANKOVYCH OCEL TYP 22 900x700MM</t>
  </si>
  <si>
    <t>ZPROVOZNĚNÍ SYSTÉMU VENT UZAV DN 32</t>
  </si>
  <si>
    <t>210010015</t>
  </si>
  <si>
    <t>Montáž trubek plastových ohebných D 16 mm uložených volně</t>
  </si>
  <si>
    <t>345711520</t>
  </si>
  <si>
    <t>trubka elektroinstalační ohebná Monoflex z PH 1416/1</t>
  </si>
  <si>
    <t>210010301</t>
  </si>
  <si>
    <t>Montáž krabic přístrojových zapuštěných plastových kruhových KU 68/1, KU68/1301, KP67, KP68/2</t>
  </si>
  <si>
    <t>kus</t>
  </si>
  <si>
    <t>345715190</t>
  </si>
  <si>
    <t>krabice univerzální přístroj z PH KU 68/2-1902</t>
  </si>
  <si>
    <t>210010313</t>
  </si>
  <si>
    <t>Montáž krabic odbočných zapuštěných plastových čtyřhranných KO100, KO125</t>
  </si>
  <si>
    <t>345715240</t>
  </si>
  <si>
    <t>krabice přístrojová odbočná s víčkem z PH KO125</t>
  </si>
  <si>
    <t>210010321</t>
  </si>
  <si>
    <t>Montáž rozvodek zapuštěných plastových kruhových KU68-1903/KO, KR97/KO97V</t>
  </si>
  <si>
    <t>345715630</t>
  </si>
  <si>
    <t>rozvodka krabicová z PH KR 97/5</t>
  </si>
  <si>
    <t>210100173</t>
  </si>
  <si>
    <t>Ukončení kabelů smršťovací záklopkou nebo páskou se zapojením bez letování žíly do 3x4 mm2</t>
  </si>
  <si>
    <t>210100349</t>
  </si>
  <si>
    <t>Ukončení kabelů koncovkou ucpávkovou do 4 žil do P 13,5 na ventilátoru a zdr. j.</t>
  </si>
  <si>
    <t>210110041</t>
  </si>
  <si>
    <t>Montáž vypínač (polo)zapuštěný šroubové připojení 1 -jednopólový</t>
  </si>
  <si>
    <t>345354001</t>
  </si>
  <si>
    <t>TANGO kompletní, řazení 1, 1So</t>
  </si>
  <si>
    <t>210110043</t>
  </si>
  <si>
    <t>Montáž přepínač (polo)zapuštěný šroubové připojení 5 -seriový</t>
  </si>
  <si>
    <t>345354051</t>
  </si>
  <si>
    <t>TANGO kompletní, řazení 5</t>
  </si>
  <si>
    <t>210110082</t>
  </si>
  <si>
    <t>Montáž spínačů přípojek sporákových šroubové připojení s doutnavkou se zapojením vodičů</t>
  </si>
  <si>
    <t>345363980</t>
  </si>
  <si>
    <t>spínač páčkový 25A zapuštěná montáž se signální doutnavkou 39563-23C</t>
  </si>
  <si>
    <t>210110142</t>
  </si>
  <si>
    <t>Montáž ovladač (polo)zapuštěný bezšroubové připojení 1/0 -tlačítkový zapínací</t>
  </si>
  <si>
    <t>345354351</t>
  </si>
  <si>
    <t>TANGO kompletní tlač. ovladač, řazení 1/0</t>
  </si>
  <si>
    <t>210111011</t>
  </si>
  <si>
    <t>Montáž zásuvka (polo)zapuštěná šroubové připojení 2P+PE se zapojením vodičů</t>
  </si>
  <si>
    <t>345511021</t>
  </si>
  <si>
    <t>zásuvka TANGO kompletní, 16A/250V, 2P+PE</t>
  </si>
  <si>
    <t>210120431</t>
  </si>
  <si>
    <t>Montáž jističů dvoupólových nn do 25 A bez krytu</t>
  </si>
  <si>
    <t>358221091</t>
  </si>
  <si>
    <t>jističochránič FL7-10B/1N/003</t>
  </si>
  <si>
    <t>358221092</t>
  </si>
  <si>
    <t>jističochránič FL7-16B/1N/003</t>
  </si>
  <si>
    <t>210201015</t>
  </si>
  <si>
    <t>Montáž svítidel LED bytových s krytem</t>
  </si>
  <si>
    <t>348900001</t>
  </si>
  <si>
    <t>A svítidlo LED přisazené 15W, 1430lm, 4000K, IP43</t>
  </si>
  <si>
    <t>348900014</t>
  </si>
  <si>
    <t>B svítidlo LED přisazené 20W, 1840lm, 4000K, IP43</t>
  </si>
  <si>
    <t>210201055</t>
  </si>
  <si>
    <t>Montáž svítidel nástěnných přisazených 1 zdroj</t>
  </si>
  <si>
    <t>348900003</t>
  </si>
  <si>
    <t>N svítidlo přisazené  nouzové LED 102 M1h, 2W, IP42 s piktogramem</t>
  </si>
  <si>
    <t>210220321</t>
  </si>
  <si>
    <t>Montáž svorek hromosvodných na potrubí typ Bernard se zhotovením pásku</t>
  </si>
  <si>
    <t>354421500</t>
  </si>
  <si>
    <t>svorka uzemňovací 2516 32X29X2 mm (OP)</t>
  </si>
  <si>
    <t>210290751</t>
  </si>
  <si>
    <t>Montáž ventilátorů do 1,5 kW</t>
  </si>
  <si>
    <t>429900001</t>
  </si>
  <si>
    <t>ventilátor 230V, do 30W, s časovým doběhem</t>
  </si>
  <si>
    <t>210800525</t>
  </si>
  <si>
    <t>Montáž měděných vodičů CY, HO5V, HO7V, NYM, NYY, YY 2,5 mm2 uložených volně</t>
  </si>
  <si>
    <t>341410240</t>
  </si>
  <si>
    <t>vodič silový s Cu jádrem CY pocínovaný 2,50 mm2</t>
  </si>
  <si>
    <t>210810005</t>
  </si>
  <si>
    <t>Montáž měděných kabelů CYKY, NYM, NYY, YSLY 750 V 3x1,5 mm2 uložených volně</t>
  </si>
  <si>
    <t>341110300</t>
  </si>
  <si>
    <t>kabel silový s Cu jádrem CYKY 3x1,5 mm2</t>
  </si>
  <si>
    <t>210810006</t>
  </si>
  <si>
    <t>Montáž měděných kabelů CYKY, NYM, NYY, YSLY 750 V 3x2,5 mm2 uložených volně</t>
  </si>
  <si>
    <t>341110360</t>
  </si>
  <si>
    <t>kabel silový s Cu jádrem CYKY 3x2,5 mm2</t>
  </si>
  <si>
    <t>46-M</t>
  </si>
  <si>
    <t>Zemní práce při extr.mont.pracích</t>
  </si>
  <si>
    <t>460680402</t>
  </si>
  <si>
    <t>Vysekání kapes a výklenků ve zdivu z lehkých betonů, dutých cihel a tvárnic pro krabice 10x10x8 cm</t>
  </si>
  <si>
    <t>460680592</t>
  </si>
  <si>
    <t>Vysekání rýh pro montáž trubek a kabelů v cihelných zdech hloubky do 5 cm a šířky do 5 cm</t>
  </si>
  <si>
    <t>460690031</t>
  </si>
  <si>
    <t>Osazení hmoždinek včetně vyvrtání otvoru ve stěnách cihelných průměru do 8 mm</t>
  </si>
  <si>
    <t>460690061</t>
  </si>
  <si>
    <t>Osazení hmoždinek včetně vyvrtání otvoru ve stropech průměru do 8 mm</t>
  </si>
  <si>
    <t>HZS</t>
  </si>
  <si>
    <t>Práce ceníkem nespecifikované</t>
  </si>
  <si>
    <t>HZS900001</t>
  </si>
  <si>
    <t>revize el. zařízení</t>
  </si>
  <si>
    <t>hod</t>
  </si>
  <si>
    <t>HZS900002</t>
  </si>
  <si>
    <t>úprava ve stáv. rozváděči</t>
  </si>
  <si>
    <t>DN</t>
  </si>
  <si>
    <t>Doplňkové náklady</t>
  </si>
  <si>
    <t>DN4</t>
  </si>
  <si>
    <t>PPV6%</t>
  </si>
  <si>
    <t>NUS</t>
  </si>
  <si>
    <t>Náklady na umístění stavby</t>
  </si>
  <si>
    <t>NUS3</t>
  </si>
  <si>
    <t>Mimostav. doprava</t>
  </si>
  <si>
    <t>NUS5</t>
  </si>
  <si>
    <t>Ostatní</t>
  </si>
  <si>
    <t xml:space="preserve">SO 01 </t>
  </si>
  <si>
    <t>DEMONTÁŽ POTRUBÍ A MTŽ NAPOJENÍ NA STOUPAČKY DN 3/8"</t>
  </si>
  <si>
    <t>2,5+4,5+1,6+2,2</t>
  </si>
  <si>
    <t xml:space="preserve">ZPROVOZNĚNÍ SYSTÉMU UT CHRANIČKA UT PRŮCHODKY ROZETY KRYCÍ </t>
  </si>
  <si>
    <t>DN3</t>
  </si>
  <si>
    <t xml:space="preserve">Demontáže zařízení bojler, svítidla, vypínače, atd. </t>
  </si>
  <si>
    <t xml:space="preserve">STAVEBNI PRIPOMOCI - PRŮRAZY, VÝKOPY PRO LK, CHRÁNIČKY </t>
  </si>
  <si>
    <t>POTRUBI HT ODPADNI DN 75</t>
  </si>
  <si>
    <t>DMTZ VOD POTRUBI POZINK PRIRUB -DN 40</t>
  </si>
  <si>
    <t xml:space="preserve">PRIRUBY KRUH S ODBOČKY KOLÍNKA, ROHÁČKY </t>
  </si>
  <si>
    <t>7,34+8,34</t>
  </si>
  <si>
    <t>Příloha č.1 Smlouvy o dílo - KRYCÍ LIST ROZPOČTU</t>
  </si>
  <si>
    <t>ZŠ, MŠ a PŠ Kutnohorská – rekonstrukce soc. zařízení</t>
  </si>
  <si>
    <t>Kutnohorská čp. 179, 280 02 Kolín IV., č.kat. st.1066</t>
  </si>
  <si>
    <t>Příloha č.1 Smlouvy o dílo - REKAPITULACE</t>
  </si>
  <si>
    <t>Příloha č.1 Smlouvy o dílo - Položkový rozpočet</t>
  </si>
  <si>
    <t>Příloha č.1 Smlouvy o dílo - SOUHRNNÝ LIST STAVBY</t>
  </si>
  <si>
    <t>objednatel:</t>
  </si>
  <si>
    <t>město Kolín</t>
  </si>
  <si>
    <t>zast. Michalem Najbrtem,</t>
  </si>
  <si>
    <t>místostarostou města Kolín</t>
  </si>
  <si>
    <t>zhotovitel:</t>
  </si>
  <si>
    <t>firma</t>
  </si>
  <si>
    <t>zast.: jednatelem,</t>
  </si>
  <si>
    <t>jednatelem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</si>
</sst>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0.0"/>
    <numFmt numFmtId="168" formatCode="0.000"/>
  </numFmts>
  <fonts count="46">
    <font>
      <sz val="10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1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3" fontId="3" fillId="0" borderId="23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3" fontId="3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vertical="center"/>
    </xf>
    <xf numFmtId="3" fontId="4" fillId="33" borderId="36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 horizontal="left" vertical="center"/>
    </xf>
    <xf numFmtId="3" fontId="4" fillId="33" borderId="38" xfId="0" applyNumberFormat="1" applyFont="1" applyFill="1" applyBorder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2" xfId="0" applyFont="1" applyBorder="1" applyAlignment="1">
      <alignment vertical="center"/>
    </xf>
    <xf numFmtId="3" fontId="0" fillId="0" borderId="43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7" fillId="0" borderId="0" xfId="0" applyFont="1" applyAlignment="1">
      <alignment/>
    </xf>
    <xf numFmtId="0" fontId="7" fillId="33" borderId="47" xfId="0" applyFont="1" applyFill="1" applyBorder="1" applyAlignment="1">
      <alignment horizontal="left" vertical="center"/>
    </xf>
    <xf numFmtId="49" fontId="0" fillId="33" borderId="48" xfId="0" applyNumberFormat="1" applyFont="1" applyFill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50" xfId="0" applyFont="1" applyBorder="1" applyAlignment="1">
      <alignment horizontal="right" vertical="center"/>
    </xf>
    <xf numFmtId="0" fontId="7" fillId="33" borderId="51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4" fillId="33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/>
    </xf>
    <xf numFmtId="49" fontId="0" fillId="0" borderId="24" xfId="0" applyNumberFormat="1" applyFont="1" applyBorder="1" applyAlignment="1">
      <alignment vertical="center"/>
    </xf>
    <xf numFmtId="0" fontId="4" fillId="0" borderId="54" xfId="0" applyFont="1" applyBorder="1" applyAlignment="1">
      <alignment wrapText="1" shrinkToFit="1"/>
    </xf>
    <xf numFmtId="0" fontId="4" fillId="0" borderId="54" xfId="0" applyFont="1" applyBorder="1" applyAlignment="1">
      <alignment vertical="center" wrapText="1" shrinkToFit="1"/>
    </xf>
    <xf numFmtId="0" fontId="4" fillId="0" borderId="55" xfId="0" applyFont="1" applyBorder="1" applyAlignment="1">
      <alignment wrapText="1" shrinkToFit="1"/>
    </xf>
    <xf numFmtId="0" fontId="4" fillId="0" borderId="56" xfId="0" applyFont="1" applyBorder="1" applyAlignment="1">
      <alignment wrapText="1" shrinkToFit="1"/>
    </xf>
    <xf numFmtId="0" fontId="4" fillId="0" borderId="57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58" xfId="0" applyFont="1" applyBorder="1" applyAlignment="1">
      <alignment wrapText="1" shrinkToFit="1"/>
    </xf>
    <xf numFmtId="0" fontId="4" fillId="0" borderId="23" xfId="0" applyFont="1" applyBorder="1" applyAlignment="1">
      <alignment horizontal="righ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4" fillId="0" borderId="59" xfId="0" applyFont="1" applyBorder="1" applyAlignment="1">
      <alignment wrapText="1" shrinkToFit="1"/>
    </xf>
    <xf numFmtId="0" fontId="4" fillId="0" borderId="18" xfId="0" applyFont="1" applyBorder="1" applyAlignment="1">
      <alignment wrapText="1" shrinkToFit="1"/>
    </xf>
    <xf numFmtId="0" fontId="4" fillId="0" borderId="16" xfId="0" applyFont="1" applyBorder="1" applyAlignment="1">
      <alignment wrapText="1" shrinkToFit="1"/>
    </xf>
    <xf numFmtId="0" fontId="4" fillId="0" borderId="60" xfId="0" applyFont="1" applyBorder="1" applyAlignment="1">
      <alignment wrapText="1" shrinkToFit="1"/>
    </xf>
    <xf numFmtId="0" fontId="3" fillId="0" borderId="34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4" fontId="3" fillId="0" borderId="34" xfId="0" applyNumberFormat="1" applyFont="1" applyBorder="1" applyAlignment="1">
      <alignment vertical="center" wrapText="1" shrinkToFit="1"/>
    </xf>
    <xf numFmtId="165" fontId="3" fillId="0" borderId="11" xfId="0" applyNumberFormat="1" applyFont="1" applyBorder="1" applyAlignment="1">
      <alignment vertical="center" wrapText="1" shrinkToFit="1"/>
    </xf>
    <xf numFmtId="165" fontId="3" fillId="0" borderId="61" xfId="0" applyNumberFormat="1" applyFont="1" applyBorder="1" applyAlignment="1">
      <alignment vertical="center" wrapText="1" shrinkToFit="1"/>
    </xf>
    <xf numFmtId="165" fontId="3" fillId="0" borderId="34" xfId="0" applyNumberFormat="1" applyFont="1" applyBorder="1" applyAlignment="1">
      <alignment vertical="center" wrapText="1" shrinkToFit="1"/>
    </xf>
    <xf numFmtId="164" fontId="3" fillId="0" borderId="34" xfId="0" applyNumberFormat="1" applyFont="1" applyBorder="1" applyAlignment="1">
      <alignment vertical="center" wrapText="1" shrinkToFit="1"/>
    </xf>
    <xf numFmtId="164" fontId="3" fillId="0" borderId="62" xfId="0" applyNumberFormat="1" applyFont="1" applyBorder="1" applyAlignment="1">
      <alignment vertical="center" wrapText="1" shrinkToFit="1"/>
    </xf>
    <xf numFmtId="0" fontId="9" fillId="0" borderId="34" xfId="0" applyFont="1" applyBorder="1" applyAlignment="1">
      <alignment horizontal="right" vertical="center" wrapText="1" shrinkToFit="1"/>
    </xf>
    <xf numFmtId="167" fontId="9" fillId="0" borderId="34" xfId="0" applyNumberFormat="1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4" fontId="9" fillId="0" borderId="34" xfId="0" applyNumberFormat="1" applyFont="1" applyBorder="1" applyAlignment="1">
      <alignment vertical="center" wrapText="1" shrinkToFit="1"/>
    </xf>
    <xf numFmtId="0" fontId="9" fillId="0" borderId="34" xfId="0" applyFont="1" applyBorder="1" applyAlignment="1">
      <alignment horizontal="left" vertical="center" wrapText="1" shrinkToFit="1"/>
    </xf>
    <xf numFmtId="165" fontId="3" fillId="0" borderId="0" xfId="0" applyNumberFormat="1" applyFont="1" applyBorder="1" applyAlignment="1">
      <alignment vertical="center" wrapText="1" shrinkToFit="1"/>
    </xf>
    <xf numFmtId="0" fontId="4" fillId="33" borderId="63" xfId="0" applyFont="1" applyFill="1" applyBorder="1" applyAlignment="1">
      <alignment horizontal="right" vertical="center" wrapText="1" shrinkToFit="1"/>
    </xf>
    <xf numFmtId="0" fontId="4" fillId="33" borderId="63" xfId="0" applyFont="1" applyFill="1" applyBorder="1" applyAlignment="1">
      <alignment horizontal="left" vertical="center" wrapText="1" shrinkToFit="1"/>
    </xf>
    <xf numFmtId="0" fontId="4" fillId="33" borderId="63" xfId="0" applyFont="1" applyFill="1" applyBorder="1" applyAlignment="1">
      <alignment wrapText="1" shrinkToFit="1"/>
    </xf>
    <xf numFmtId="0" fontId="4" fillId="33" borderId="64" xfId="0" applyFont="1" applyFill="1" applyBorder="1" applyAlignment="1">
      <alignment wrapText="1" shrinkToFit="1"/>
    </xf>
    <xf numFmtId="165" fontId="4" fillId="33" borderId="65" xfId="0" applyNumberFormat="1" applyFont="1" applyFill="1" applyBorder="1" applyAlignment="1">
      <alignment vertical="center" wrapText="1" shrinkToFit="1"/>
    </xf>
    <xf numFmtId="0" fontId="4" fillId="33" borderId="66" xfId="0" applyFont="1" applyFill="1" applyBorder="1" applyAlignment="1">
      <alignment wrapText="1" shrinkToFit="1"/>
    </xf>
    <xf numFmtId="165" fontId="4" fillId="33" borderId="67" xfId="0" applyNumberFormat="1" applyFont="1" applyFill="1" applyBorder="1" applyAlignment="1">
      <alignment vertical="center" wrapText="1" shrinkToFit="1"/>
    </xf>
    <xf numFmtId="164" fontId="4" fillId="33" borderId="68" xfId="0" applyNumberFormat="1" applyFont="1" applyFill="1" applyBorder="1" applyAlignment="1">
      <alignment vertical="center" wrapText="1" shrinkToFit="1"/>
    </xf>
    <xf numFmtId="164" fontId="9" fillId="0" borderId="34" xfId="0" applyNumberFormat="1" applyFont="1" applyBorder="1" applyAlignment="1">
      <alignment vertical="center" wrapText="1" shrinkToFit="1"/>
    </xf>
    <xf numFmtId="0" fontId="3" fillId="0" borderId="34" xfId="0" applyFont="1" applyBorder="1" applyAlignment="1">
      <alignment vertical="center" wrapText="1" shrinkToFit="1"/>
    </xf>
    <xf numFmtId="2" fontId="3" fillId="0" borderId="34" xfId="0" applyNumberFormat="1" applyFont="1" applyBorder="1" applyAlignment="1">
      <alignment vertical="center" wrapText="1" shrinkToFit="1"/>
    </xf>
    <xf numFmtId="0" fontId="3" fillId="0" borderId="34" xfId="0" applyFont="1" applyFill="1" applyBorder="1" applyAlignment="1">
      <alignment horizontal="left" vertical="center" wrapText="1" shrinkToFit="1"/>
    </xf>
    <xf numFmtId="168" fontId="3" fillId="0" borderId="34" xfId="0" applyNumberFormat="1" applyFont="1" applyBorder="1" applyAlignment="1">
      <alignment vertical="center" wrapText="1" shrinkToFit="1"/>
    </xf>
    <xf numFmtId="168" fontId="9" fillId="0" borderId="34" xfId="0" applyNumberFormat="1" applyFont="1" applyBorder="1" applyAlignment="1">
      <alignment vertical="center" wrapText="1" shrinkToFit="1"/>
    </xf>
    <xf numFmtId="164" fontId="9" fillId="0" borderId="34" xfId="0" applyNumberFormat="1" applyFont="1" applyBorder="1" applyAlignment="1">
      <alignment horizontal="left" vertical="center" wrapText="1" shrinkToFit="1"/>
    </xf>
    <xf numFmtId="0" fontId="4" fillId="33" borderId="34" xfId="0" applyFont="1" applyFill="1" applyBorder="1" applyAlignment="1">
      <alignment horizontal="right" vertical="center" wrapText="1" shrinkToFit="1"/>
    </xf>
    <xf numFmtId="0" fontId="4" fillId="33" borderId="34" xfId="0" applyFont="1" applyFill="1" applyBorder="1" applyAlignment="1">
      <alignment horizontal="left" vertical="center" wrapText="1" shrinkToFit="1"/>
    </xf>
    <xf numFmtId="0" fontId="4" fillId="33" borderId="34" xfId="0" applyFont="1" applyFill="1" applyBorder="1" applyAlignment="1">
      <alignment wrapText="1" shrinkToFit="1"/>
    </xf>
    <xf numFmtId="0" fontId="4" fillId="33" borderId="69" xfId="0" applyFont="1" applyFill="1" applyBorder="1" applyAlignment="1">
      <alignment wrapText="1" shrinkToFit="1"/>
    </xf>
    <xf numFmtId="165" fontId="4" fillId="33" borderId="70" xfId="0" applyNumberFormat="1" applyFont="1" applyFill="1" applyBorder="1" applyAlignment="1">
      <alignment vertical="center" wrapText="1" shrinkToFit="1"/>
    </xf>
    <xf numFmtId="0" fontId="4" fillId="33" borderId="71" xfId="0" applyFont="1" applyFill="1" applyBorder="1" applyAlignment="1">
      <alignment wrapText="1" shrinkToFit="1"/>
    </xf>
    <xf numFmtId="165" fontId="4" fillId="33" borderId="0" xfId="0" applyNumberFormat="1" applyFont="1" applyFill="1" applyBorder="1" applyAlignment="1">
      <alignment vertical="center" wrapText="1" shrinkToFit="1"/>
    </xf>
    <xf numFmtId="164" fontId="4" fillId="33" borderId="62" xfId="0" applyNumberFormat="1" applyFont="1" applyFill="1" applyBorder="1" applyAlignment="1">
      <alignment vertical="center" wrapText="1" shrinkToFit="1"/>
    </xf>
    <xf numFmtId="0" fontId="3" fillId="0" borderId="25" xfId="0" applyFont="1" applyBorder="1" applyAlignment="1">
      <alignment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5" xfId="0" applyFont="1" applyFill="1" applyBorder="1" applyAlignment="1">
      <alignment horizontal="center" wrapText="1" shrinkToFit="1"/>
    </xf>
    <xf numFmtId="0" fontId="3" fillId="33" borderId="17" xfId="0" applyFont="1" applyFill="1" applyBorder="1" applyAlignment="1">
      <alignment horizontal="center" wrapText="1" shrinkToFit="1"/>
    </xf>
    <xf numFmtId="0" fontId="3" fillId="33" borderId="19" xfId="0" applyFont="1" applyFill="1" applyBorder="1" applyAlignment="1">
      <alignment horizontal="center" wrapText="1" shrinkToFit="1"/>
    </xf>
    <xf numFmtId="0" fontId="3" fillId="33" borderId="21" xfId="0" applyFont="1" applyFill="1" applyBorder="1" applyAlignment="1">
      <alignment horizont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2" fontId="9" fillId="0" borderId="34" xfId="0" applyNumberFormat="1" applyFont="1" applyBorder="1" applyAlignment="1">
      <alignment vertical="center" wrapText="1" shrinkToFit="1"/>
    </xf>
    <xf numFmtId="2" fontId="9" fillId="0" borderId="34" xfId="0" applyNumberFormat="1" applyFont="1" applyBorder="1" applyAlignment="1">
      <alignment horizontal="left" vertical="center" wrapText="1" shrinkToFit="1"/>
    </xf>
    <xf numFmtId="0" fontId="9" fillId="0" borderId="72" xfId="0" applyFont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164" fontId="9" fillId="33" borderId="34" xfId="0" applyNumberFormat="1" applyFont="1" applyFill="1" applyBorder="1" applyAlignment="1">
      <alignment vertical="center" wrapText="1" shrinkToFit="1"/>
    </xf>
    <xf numFmtId="165" fontId="3" fillId="0" borderId="11" xfId="0" applyNumberFormat="1" applyFont="1" applyBorder="1" applyAlignment="1">
      <alignment wrapText="1" shrinkToFit="1"/>
    </xf>
    <xf numFmtId="164" fontId="3" fillId="0" borderId="34" xfId="0" applyNumberFormat="1" applyFont="1" applyBorder="1" applyAlignment="1">
      <alignment wrapText="1" shrinkToFit="1"/>
    </xf>
    <xf numFmtId="167" fontId="3" fillId="0" borderId="34" xfId="0" applyNumberFormat="1" applyFont="1" applyBorder="1" applyAlignment="1">
      <alignment horizontal="left" vertical="center" wrapText="1" shrinkToFit="1"/>
    </xf>
    <xf numFmtId="167" fontId="4" fillId="33" borderId="63" xfId="0" applyNumberFormat="1" applyFont="1" applyFill="1" applyBorder="1" applyAlignment="1">
      <alignment horizontal="left" vertical="center" wrapText="1" shrinkToFit="1"/>
    </xf>
    <xf numFmtId="167" fontId="4" fillId="0" borderId="23" xfId="0" applyNumberFormat="1" applyFont="1" applyBorder="1" applyAlignment="1">
      <alignment horizontal="left" vertical="center" wrapText="1" shrinkToFit="1"/>
    </xf>
    <xf numFmtId="0" fontId="4" fillId="0" borderId="73" xfId="0" applyFont="1" applyBorder="1" applyAlignment="1">
      <alignment wrapText="1" shrinkToFit="1"/>
    </xf>
    <xf numFmtId="0" fontId="4" fillId="0" borderId="74" xfId="0" applyFont="1" applyBorder="1" applyAlignment="1">
      <alignment wrapText="1" shrinkToFit="1"/>
    </xf>
    <xf numFmtId="0" fontId="4" fillId="0" borderId="75" xfId="0" applyFont="1" applyBorder="1" applyAlignment="1">
      <alignment wrapText="1" shrinkToFit="1"/>
    </xf>
    <xf numFmtId="0" fontId="4" fillId="0" borderId="76" xfId="0" applyFont="1" applyBorder="1" applyAlignment="1">
      <alignment wrapText="1" shrinkToFit="1"/>
    </xf>
    <xf numFmtId="0" fontId="4" fillId="0" borderId="77" xfId="0" applyFont="1" applyBorder="1" applyAlignment="1">
      <alignment wrapText="1" shrinkToFit="1"/>
    </xf>
    <xf numFmtId="49" fontId="3" fillId="0" borderId="78" xfId="0" applyNumberFormat="1" applyFont="1" applyFill="1" applyBorder="1" applyAlignment="1" applyProtection="1">
      <alignment vertical="center" wrapText="1" shrinkToFit="1"/>
      <protection/>
    </xf>
    <xf numFmtId="49" fontId="3" fillId="0" borderId="79" xfId="0" applyNumberFormat="1" applyFont="1" applyFill="1" applyBorder="1" applyAlignment="1" applyProtection="1">
      <alignment vertical="center" wrapText="1" shrinkToFit="1"/>
      <protection/>
    </xf>
    <xf numFmtId="49" fontId="3" fillId="0" borderId="80" xfId="0" applyNumberFormat="1" applyFont="1" applyFill="1" applyBorder="1" applyAlignment="1" applyProtection="1">
      <alignment vertical="center" wrapText="1" shrinkToFit="1"/>
      <protection/>
    </xf>
    <xf numFmtId="164" fontId="3" fillId="0" borderId="81" xfId="0" applyNumberFormat="1" applyFont="1" applyFill="1" applyBorder="1" applyAlignment="1" applyProtection="1">
      <alignment vertical="center" wrapText="1" shrinkToFit="1"/>
      <protection/>
    </xf>
    <xf numFmtId="4" fontId="3" fillId="0" borderId="82" xfId="0" applyNumberFormat="1" applyFont="1" applyFill="1" applyBorder="1" applyAlignment="1" applyProtection="1">
      <alignment vertical="center" wrapText="1" shrinkToFit="1"/>
      <protection locked="0"/>
    </xf>
    <xf numFmtId="4" fontId="3" fillId="0" borderId="83" xfId="0" applyNumberFormat="1" applyFont="1" applyFill="1" applyBorder="1" applyAlignment="1" applyProtection="1">
      <alignment vertical="center" wrapText="1" shrinkToFit="1"/>
      <protection locked="0"/>
    </xf>
    <xf numFmtId="4" fontId="10" fillId="0" borderId="84" xfId="0" applyNumberFormat="1" applyFont="1" applyFill="1" applyBorder="1" applyAlignment="1" applyProtection="1">
      <alignment vertical="center" wrapText="1" shrinkToFit="1"/>
      <protection/>
    </xf>
    <xf numFmtId="0" fontId="4" fillId="0" borderId="34" xfId="0" applyFont="1" applyBorder="1" applyAlignment="1">
      <alignment wrapText="1" shrinkToFit="1"/>
    </xf>
    <xf numFmtId="0" fontId="4" fillId="0" borderId="62" xfId="0" applyFont="1" applyBorder="1" applyAlignment="1">
      <alignment wrapText="1" shrinkToFit="1"/>
    </xf>
    <xf numFmtId="49" fontId="3" fillId="0" borderId="85" xfId="0" applyNumberFormat="1" applyFont="1" applyFill="1" applyBorder="1" applyAlignment="1" applyProtection="1">
      <alignment vertical="center" wrapText="1" shrinkToFit="1"/>
      <protection/>
    </xf>
    <xf numFmtId="49" fontId="3" fillId="0" borderId="86" xfId="0" applyNumberFormat="1" applyFont="1" applyFill="1" applyBorder="1" applyAlignment="1" applyProtection="1">
      <alignment vertical="center" wrapText="1" shrinkToFit="1"/>
      <protection/>
    </xf>
    <xf numFmtId="49" fontId="3" fillId="0" borderId="87" xfId="0" applyNumberFormat="1" applyFont="1" applyFill="1" applyBorder="1" applyAlignment="1" applyProtection="1">
      <alignment vertical="center" wrapText="1" shrinkToFit="1"/>
      <protection/>
    </xf>
    <xf numFmtId="164" fontId="3" fillId="0" borderId="88" xfId="0" applyNumberFormat="1" applyFont="1" applyFill="1" applyBorder="1" applyAlignment="1" applyProtection="1">
      <alignment vertical="center" wrapText="1" shrinkToFit="1"/>
      <protection/>
    </xf>
    <xf numFmtId="4" fontId="3" fillId="0" borderId="89" xfId="0" applyNumberFormat="1" applyFont="1" applyFill="1" applyBorder="1" applyAlignment="1" applyProtection="1">
      <alignment vertical="center" wrapText="1" shrinkToFit="1"/>
      <protection locked="0"/>
    </xf>
    <xf numFmtId="4" fontId="3" fillId="0" borderId="86" xfId="0" applyNumberFormat="1" applyFont="1" applyFill="1" applyBorder="1" applyAlignment="1" applyProtection="1">
      <alignment vertical="center" wrapText="1" shrinkToFit="1"/>
      <protection locked="0"/>
    </xf>
    <xf numFmtId="4" fontId="10" fillId="0" borderId="85" xfId="0" applyNumberFormat="1" applyFont="1" applyFill="1" applyBorder="1" applyAlignment="1" applyProtection="1">
      <alignment vertical="center" wrapText="1" shrinkToFit="1"/>
      <protection/>
    </xf>
    <xf numFmtId="49" fontId="4" fillId="0" borderId="86" xfId="0" applyNumberFormat="1" applyFont="1" applyFill="1" applyBorder="1" applyAlignment="1" applyProtection="1">
      <alignment vertical="center" wrapText="1" shrinkToFit="1"/>
      <protection/>
    </xf>
    <xf numFmtId="4" fontId="3" fillId="0" borderId="89" xfId="0" applyNumberFormat="1" applyFont="1" applyFill="1" applyBorder="1" applyAlignment="1" applyProtection="1">
      <alignment vertical="center" wrapText="1" shrinkToFit="1"/>
      <protection/>
    </xf>
    <xf numFmtId="4" fontId="3" fillId="0" borderId="86" xfId="0" applyNumberFormat="1" applyFont="1" applyFill="1" applyBorder="1" applyAlignment="1" applyProtection="1">
      <alignment vertical="center" wrapText="1" shrinkToFit="1"/>
      <protection/>
    </xf>
    <xf numFmtId="4" fontId="3" fillId="0" borderId="90" xfId="0" applyNumberFormat="1" applyFont="1" applyFill="1" applyBorder="1" applyAlignment="1" applyProtection="1">
      <alignment vertical="center" wrapText="1" shrinkToFit="1"/>
      <protection/>
    </xf>
    <xf numFmtId="0" fontId="4" fillId="33" borderId="91" xfId="0" applyFont="1" applyFill="1" applyBorder="1" applyAlignment="1">
      <alignment horizontal="right" vertical="center" wrapText="1" shrinkToFit="1"/>
    </xf>
    <xf numFmtId="0" fontId="4" fillId="33" borderId="91" xfId="0" applyFont="1" applyFill="1" applyBorder="1" applyAlignment="1">
      <alignment horizontal="left" vertical="center" wrapText="1" shrinkToFit="1"/>
    </xf>
    <xf numFmtId="0" fontId="4" fillId="33" borderId="91" xfId="0" applyFont="1" applyFill="1" applyBorder="1" applyAlignment="1">
      <alignment wrapText="1" shrinkToFit="1"/>
    </xf>
    <xf numFmtId="0" fontId="4" fillId="33" borderId="92" xfId="0" applyFont="1" applyFill="1" applyBorder="1" applyAlignment="1">
      <alignment wrapText="1" shrinkToFit="1"/>
    </xf>
    <xf numFmtId="0" fontId="4" fillId="33" borderId="93" xfId="0" applyFont="1" applyFill="1" applyBorder="1" applyAlignment="1">
      <alignment wrapText="1" shrinkToFit="1"/>
    </xf>
    <xf numFmtId="0" fontId="4" fillId="33" borderId="94" xfId="0" applyFont="1" applyFill="1" applyBorder="1" applyAlignment="1">
      <alignment wrapText="1" shrinkToFit="1"/>
    </xf>
    <xf numFmtId="0" fontId="4" fillId="33" borderId="76" xfId="0" applyFont="1" applyFill="1" applyBorder="1" applyAlignment="1">
      <alignment vertical="center" wrapText="1" shrinkToFit="1"/>
    </xf>
    <xf numFmtId="0" fontId="4" fillId="33" borderId="76" xfId="0" applyFont="1" applyFill="1" applyBorder="1" applyAlignment="1">
      <alignment wrapText="1" shrinkToFit="1"/>
    </xf>
    <xf numFmtId="165" fontId="3" fillId="5" borderId="34" xfId="0" applyNumberFormat="1" applyFont="1" applyFill="1" applyBorder="1" applyAlignment="1">
      <alignment vertical="center" wrapText="1" shrinkToFit="1"/>
    </xf>
    <xf numFmtId="165" fontId="3" fillId="5" borderId="11" xfId="0" applyNumberFormat="1" applyFont="1" applyFill="1" applyBorder="1" applyAlignment="1">
      <alignment vertical="center" wrapText="1" shrinkToFit="1"/>
    </xf>
    <xf numFmtId="4" fontId="3" fillId="5" borderId="95" xfId="0" applyNumberFormat="1" applyFont="1" applyFill="1" applyBorder="1" applyAlignment="1" applyProtection="1">
      <alignment vertical="center" wrapText="1" shrinkToFit="1"/>
      <protection locked="0"/>
    </xf>
    <xf numFmtId="4" fontId="3" fillId="5" borderId="90" xfId="0" applyNumberFormat="1" applyFont="1" applyFill="1" applyBorder="1" applyAlignment="1" applyProtection="1">
      <alignment vertical="center" wrapText="1" shrinkToFit="1"/>
      <protection locked="0"/>
    </xf>
    <xf numFmtId="4" fontId="3" fillId="5" borderId="9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76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9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7" xfId="0" applyBorder="1" applyAlignment="1">
      <alignment vertical="center"/>
    </xf>
    <xf numFmtId="165" fontId="0" fillId="0" borderId="41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left" vertical="center"/>
    </xf>
    <xf numFmtId="0" fontId="7" fillId="0" borderId="98" xfId="0" applyFont="1" applyBorder="1" applyAlignment="1">
      <alignment/>
    </xf>
    <xf numFmtId="3" fontId="7" fillId="33" borderId="98" xfId="0" applyNumberFormat="1" applyFont="1" applyFill="1" applyBorder="1" applyAlignment="1">
      <alignment horizontal="right" vertical="center"/>
    </xf>
    <xf numFmtId="0" fontId="0" fillId="0" borderId="98" xfId="0" applyBorder="1" applyAlignment="1">
      <alignment/>
    </xf>
    <xf numFmtId="0" fontId="0" fillId="0" borderId="5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49" fontId="4" fillId="33" borderId="63" xfId="0" applyNumberFormat="1" applyFont="1" applyFill="1" applyBorder="1" applyAlignment="1">
      <alignment horizontal="left" vertical="center" indent="1"/>
    </xf>
    <xf numFmtId="49" fontId="4" fillId="33" borderId="67" xfId="0" applyNumberFormat="1" applyFont="1" applyFill="1" applyBorder="1" applyAlignment="1">
      <alignment horizontal="left" vertical="center" indent="1"/>
    </xf>
    <xf numFmtId="49" fontId="4" fillId="33" borderId="99" xfId="0" applyNumberFormat="1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0" xfId="0" applyBorder="1" applyAlignment="1">
      <alignment vertical="center"/>
    </xf>
    <xf numFmtId="165" fontId="0" fillId="0" borderId="31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3" fontId="2" fillId="0" borderId="31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97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1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/>
    </xf>
    <xf numFmtId="0" fontId="0" fillId="0" borderId="41" xfId="0" applyFont="1" applyBorder="1" applyAlignment="1">
      <alignment horizontal="left" vertical="center"/>
    </xf>
    <xf numFmtId="49" fontId="0" fillId="0" borderId="52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04" xfId="0" applyBorder="1" applyAlignment="1">
      <alignment/>
    </xf>
    <xf numFmtId="0" fontId="0" fillId="0" borderId="16" xfId="0" applyFont="1" applyBorder="1" applyAlignment="1">
      <alignment/>
    </xf>
    <xf numFmtId="49" fontId="0" fillId="0" borderId="40" xfId="0" applyNumberFormat="1" applyFont="1" applyBorder="1" applyAlignment="1">
      <alignment horizontal="right" vertical="center"/>
    </xf>
    <xf numFmtId="0" fontId="0" fillId="0" borderId="46" xfId="0" applyBorder="1" applyAlignment="1">
      <alignment/>
    </xf>
    <xf numFmtId="49" fontId="0" fillId="0" borderId="16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49" fontId="0" fillId="0" borderId="91" xfId="0" applyNumberFormat="1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4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0" fontId="0" fillId="0" borderId="97" xfId="0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49" fontId="0" fillId="33" borderId="24" xfId="0" applyNumberFormat="1" applyFont="1" applyFill="1" applyBorder="1" applyAlignment="1">
      <alignment horizontal="left" vertical="center"/>
    </xf>
    <xf numFmtId="0" fontId="0" fillId="0" borderId="67" xfId="0" applyBorder="1" applyAlignment="1">
      <alignment/>
    </xf>
    <xf numFmtId="0" fontId="0" fillId="0" borderId="105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6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96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1" fillId="0" borderId="108" xfId="0" applyFont="1" applyBorder="1" applyAlignment="1">
      <alignment horizontal="center" vertical="center"/>
    </xf>
    <xf numFmtId="0" fontId="0" fillId="0" borderId="109" xfId="0" applyBorder="1" applyAlignment="1">
      <alignment/>
    </xf>
    <xf numFmtId="0" fontId="1" fillId="0" borderId="31" xfId="0" applyFont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right" vertical="center" wrapText="1" shrinkToFit="1"/>
    </xf>
    <xf numFmtId="0" fontId="3" fillId="0" borderId="51" xfId="0" applyFont="1" applyBorder="1" applyAlignment="1">
      <alignment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wrapText="1" shrinkToFit="1"/>
    </xf>
    <xf numFmtId="0" fontId="3" fillId="0" borderId="101" xfId="0" applyFont="1" applyBorder="1" applyAlignment="1">
      <alignment wrapText="1" shrinkToFi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01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left" indent="3"/>
    </xf>
    <xf numFmtId="0" fontId="11" fillId="34" borderId="0" xfId="0" applyFont="1" applyFill="1" applyBorder="1" applyAlignment="1">
      <alignment horizontal="left" indent="3"/>
    </xf>
    <xf numFmtId="0" fontId="11" fillId="0" borderId="34" xfId="0" applyFont="1" applyBorder="1" applyAlignment="1">
      <alignment horizontal="left" indent="3"/>
    </xf>
    <xf numFmtId="0" fontId="11" fillId="0" borderId="0" xfId="0" applyFont="1" applyBorder="1" applyAlignment="1">
      <alignment horizontal="left" indent="3"/>
    </xf>
    <xf numFmtId="0" fontId="0" fillId="0" borderId="63" xfId="0" applyFont="1" applyBorder="1" applyAlignment="1">
      <alignment horizontal="center" vertical="center"/>
    </xf>
    <xf numFmtId="0" fontId="0" fillId="0" borderId="105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11" fillId="0" borderId="53" xfId="0" applyFont="1" applyBorder="1" applyAlignment="1">
      <alignment horizontal="left" indent="3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7" fillId="33" borderId="37" xfId="0" applyFont="1" applyFill="1" applyBorder="1" applyAlignment="1">
      <alignment horizontal="left" vertical="center"/>
    </xf>
    <xf numFmtId="3" fontId="7" fillId="33" borderId="76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100" xfId="0" applyBorder="1" applyAlignment="1">
      <alignment/>
    </xf>
    <xf numFmtId="3" fontId="0" fillId="0" borderId="31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80" zoomScaleSheetLayoutView="80" zoomScalePageLayoutView="0" workbookViewId="0" topLeftCell="A1">
      <selection activeCell="E6" sqref="E6:M6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  <col min="14" max="14" width="9.00390625" style="0" customWidth="1"/>
  </cols>
  <sheetData>
    <row r="1" spans="1:13" ht="18" customHeight="1">
      <c r="A1" s="266" t="s">
        <v>674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1:13" ht="9.75" customHeight="1" thickBot="1">
      <c r="A2" s="269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56"/>
    </row>
    <row r="3" spans="1:13" ht="12.75" customHeight="1">
      <c r="A3" s="270" t="s">
        <v>375</v>
      </c>
      <c r="B3" s="267"/>
      <c r="C3" s="267"/>
      <c r="D3" s="271"/>
      <c r="E3" s="202" t="s">
        <v>376</v>
      </c>
      <c r="F3" s="203"/>
      <c r="G3" s="203"/>
      <c r="H3" s="203"/>
      <c r="I3" s="203"/>
      <c r="J3" s="203"/>
      <c r="K3" s="203"/>
      <c r="L3" s="203"/>
      <c r="M3" s="204"/>
    </row>
    <row r="4" spans="1:13" ht="12.75" customHeight="1">
      <c r="A4" s="263" t="s">
        <v>377</v>
      </c>
      <c r="B4" s="264"/>
      <c r="C4" s="264"/>
      <c r="D4" s="265"/>
      <c r="E4" s="205" t="s">
        <v>675</v>
      </c>
      <c r="F4" s="206"/>
      <c r="G4" s="206"/>
      <c r="H4" s="206"/>
      <c r="I4" s="206"/>
      <c r="J4" s="206"/>
      <c r="K4" s="206"/>
      <c r="L4" s="206"/>
      <c r="M4" s="207"/>
    </row>
    <row r="5" spans="1:13" ht="12.75" customHeight="1">
      <c r="A5" s="258" t="s">
        <v>379</v>
      </c>
      <c r="B5" s="230"/>
      <c r="C5" s="230"/>
      <c r="D5" s="262"/>
      <c r="E5" s="208" t="s">
        <v>380</v>
      </c>
      <c r="F5" s="209"/>
      <c r="G5" s="209"/>
      <c r="H5" s="209"/>
      <c r="I5" s="209"/>
      <c r="J5" s="209"/>
      <c r="K5" s="209"/>
      <c r="L5" s="209"/>
      <c r="M5" s="210"/>
    </row>
    <row r="6" spans="1:13" ht="12.75" customHeight="1">
      <c r="A6" s="263" t="s">
        <v>378</v>
      </c>
      <c r="B6" s="264"/>
      <c r="C6" s="264"/>
      <c r="D6" s="265"/>
      <c r="E6" s="205" t="s">
        <v>676</v>
      </c>
      <c r="F6" s="206"/>
      <c r="G6" s="206"/>
      <c r="H6" s="206"/>
      <c r="I6" s="206"/>
      <c r="J6" s="206"/>
      <c r="K6" s="206"/>
      <c r="L6" s="206"/>
      <c r="M6" s="207"/>
    </row>
    <row r="7" spans="1:13" s="2" customFormat="1" ht="12.75" customHeight="1">
      <c r="A7" s="257" t="s">
        <v>381</v>
      </c>
      <c r="B7" s="237"/>
      <c r="C7" s="237"/>
      <c r="D7" s="259" t="s">
        <v>378</v>
      </c>
      <c r="E7" s="237"/>
      <c r="F7" s="237"/>
      <c r="G7" s="239"/>
      <c r="H7" s="246" t="s">
        <v>385</v>
      </c>
      <c r="I7" s="237"/>
      <c r="J7" s="237"/>
      <c r="K7" s="237"/>
      <c r="L7" s="237"/>
      <c r="M7" s="48"/>
    </row>
    <row r="8" spans="1:13" s="2" customFormat="1" ht="12.75" customHeight="1">
      <c r="A8" s="257" t="s">
        <v>382</v>
      </c>
      <c r="B8" s="237"/>
      <c r="C8" s="237"/>
      <c r="D8" s="259" t="s">
        <v>378</v>
      </c>
      <c r="E8" s="237"/>
      <c r="F8" s="237"/>
      <c r="G8" s="239"/>
      <c r="H8" s="246" t="s">
        <v>386</v>
      </c>
      <c r="I8" s="237"/>
      <c r="J8" s="237"/>
      <c r="K8" s="237"/>
      <c r="L8" s="237"/>
      <c r="M8" s="49">
        <f>IF(M7=0,"",E28/M7)</f>
      </c>
    </row>
    <row r="9" spans="1:13" ht="12.75" customHeight="1">
      <c r="A9" s="257" t="s">
        <v>383</v>
      </c>
      <c r="B9" s="196"/>
      <c r="C9" s="196"/>
      <c r="D9" s="259" t="s">
        <v>378</v>
      </c>
      <c r="E9" s="196"/>
      <c r="F9" s="196"/>
      <c r="G9" s="260"/>
      <c r="H9" s="246" t="s">
        <v>387</v>
      </c>
      <c r="I9" s="196"/>
      <c r="J9" s="196"/>
      <c r="K9" s="251" t="s">
        <v>378</v>
      </c>
      <c r="L9" s="196"/>
      <c r="M9" s="252"/>
    </row>
    <row r="10" spans="1:13" s="2" customFormat="1" ht="12.75" customHeight="1">
      <c r="A10" s="258" t="s">
        <v>384</v>
      </c>
      <c r="B10" s="250"/>
      <c r="C10" s="250"/>
      <c r="D10" s="253" t="s">
        <v>378</v>
      </c>
      <c r="E10" s="250"/>
      <c r="F10" s="250"/>
      <c r="G10" s="261"/>
      <c r="H10" s="208" t="s">
        <v>388</v>
      </c>
      <c r="I10" s="250"/>
      <c r="J10" s="253" t="s">
        <v>378</v>
      </c>
      <c r="K10" s="230"/>
      <c r="L10" s="230"/>
      <c r="M10" s="254"/>
    </row>
    <row r="11" spans="1:13" ht="12.75" customHeight="1" thickBot="1">
      <c r="A11" s="247" t="s">
        <v>378</v>
      </c>
      <c r="B11" s="248"/>
      <c r="C11" s="248"/>
      <c r="D11" s="248"/>
      <c r="E11" s="248"/>
      <c r="F11" s="248"/>
      <c r="G11" s="249"/>
      <c r="H11" s="255" t="s">
        <v>378</v>
      </c>
      <c r="I11" s="248"/>
      <c r="J11" s="248"/>
      <c r="K11" s="248"/>
      <c r="L11" s="248"/>
      <c r="M11" s="256"/>
    </row>
    <row r="12" spans="1:13" ht="28.5" customHeight="1" thickBot="1">
      <c r="A12" s="240" t="s">
        <v>389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</row>
    <row r="13" spans="1:13" ht="12.75" customHeight="1">
      <c r="A13" s="243" t="s">
        <v>390</v>
      </c>
      <c r="B13" s="216"/>
      <c r="C13" s="216"/>
      <c r="D13" s="216"/>
      <c r="E13" s="216"/>
      <c r="F13" s="216"/>
      <c r="G13" s="243" t="s">
        <v>391</v>
      </c>
      <c r="H13" s="216"/>
      <c r="I13" s="216"/>
      <c r="J13" s="216"/>
      <c r="K13" s="216"/>
      <c r="L13" s="216"/>
      <c r="M13" s="234"/>
    </row>
    <row r="14" spans="1:13" s="2" customFormat="1" ht="12.75" customHeight="1">
      <c r="A14" s="244"/>
      <c r="B14" s="246" t="s">
        <v>392</v>
      </c>
      <c r="C14" s="237"/>
      <c r="D14" s="239"/>
      <c r="E14" s="197">
        <f>REKAPITULACE!C42</f>
        <v>0</v>
      </c>
      <c r="F14" s="237"/>
      <c r="G14" s="192" t="s">
        <v>407</v>
      </c>
      <c r="H14" s="224"/>
      <c r="I14" s="224"/>
      <c r="J14" s="225"/>
      <c r="K14" s="51"/>
      <c r="L14" s="52" t="s">
        <v>408</v>
      </c>
      <c r="M14" s="57">
        <f>E24*K14/100</f>
        <v>0</v>
      </c>
    </row>
    <row r="15" spans="1:13" s="2" customFormat="1" ht="12.75" customHeight="1">
      <c r="A15" s="245"/>
      <c r="B15" s="246" t="s">
        <v>393</v>
      </c>
      <c r="C15" s="237"/>
      <c r="D15" s="239"/>
      <c r="E15" s="197">
        <f>REKAPITULACE!D42</f>
        <v>0</v>
      </c>
      <c r="F15" s="237"/>
      <c r="G15" s="192" t="s">
        <v>409</v>
      </c>
      <c r="H15" s="224"/>
      <c r="I15" s="224"/>
      <c r="J15" s="225"/>
      <c r="K15" s="51"/>
      <c r="L15" s="52" t="s">
        <v>408</v>
      </c>
      <c r="M15" s="57">
        <f>E24*K15/100</f>
        <v>0</v>
      </c>
    </row>
    <row r="16" spans="1:13" s="2" customFormat="1" ht="12.75" customHeight="1">
      <c r="A16" s="56" t="s">
        <v>394</v>
      </c>
      <c r="B16" s="238" t="s">
        <v>395</v>
      </c>
      <c r="C16" s="237"/>
      <c r="D16" s="239"/>
      <c r="E16" s="197">
        <f>REKAPITULACE!E18</f>
        <v>0</v>
      </c>
      <c r="F16" s="237"/>
      <c r="G16" s="192" t="s">
        <v>410</v>
      </c>
      <c r="H16" s="224"/>
      <c r="I16" s="224"/>
      <c r="J16" s="225"/>
      <c r="K16" s="51"/>
      <c r="L16" s="52" t="s">
        <v>408</v>
      </c>
      <c r="M16" s="57">
        <f>E24*K16/100</f>
        <v>0</v>
      </c>
    </row>
    <row r="17" spans="1:13" s="2" customFormat="1" ht="12.75" customHeight="1">
      <c r="A17" s="56" t="s">
        <v>396</v>
      </c>
      <c r="B17" s="238" t="s">
        <v>397</v>
      </c>
      <c r="C17" s="237"/>
      <c r="D17" s="239"/>
      <c r="E17" s="197">
        <f>REKAPITULACE!E31</f>
        <v>0</v>
      </c>
      <c r="F17" s="237"/>
      <c r="G17" s="192" t="s">
        <v>411</v>
      </c>
      <c r="H17" s="224"/>
      <c r="I17" s="224"/>
      <c r="J17" s="225"/>
      <c r="K17" s="51"/>
      <c r="L17" s="52" t="s">
        <v>408</v>
      </c>
      <c r="M17" s="57">
        <f>E24*K17/100</f>
        <v>0</v>
      </c>
    </row>
    <row r="18" spans="1:13" s="2" customFormat="1" ht="12.75" customHeight="1">
      <c r="A18" s="56" t="s">
        <v>398</v>
      </c>
      <c r="B18" s="238" t="s">
        <v>399</v>
      </c>
      <c r="C18" s="237"/>
      <c r="D18" s="239"/>
      <c r="E18" s="197">
        <f>REKAPITULACE!E36</f>
        <v>0</v>
      </c>
      <c r="F18" s="237"/>
      <c r="G18" s="192" t="s">
        <v>412</v>
      </c>
      <c r="H18" s="224"/>
      <c r="I18" s="224"/>
      <c r="J18" s="225"/>
      <c r="K18" s="51">
        <v>2.5</v>
      </c>
      <c r="L18" s="52" t="s">
        <v>408</v>
      </c>
      <c r="M18" s="57">
        <f>E24*K18/100</f>
        <v>0</v>
      </c>
    </row>
    <row r="19" spans="1:13" s="2" customFormat="1" ht="12.75" customHeight="1">
      <c r="A19" s="56" t="s">
        <v>400</v>
      </c>
      <c r="B19" s="238" t="s">
        <v>401</v>
      </c>
      <c r="C19" s="237"/>
      <c r="D19" s="239"/>
      <c r="E19" s="197">
        <f>REKAPITULACE!E40</f>
        <v>0</v>
      </c>
      <c r="F19" s="237"/>
      <c r="G19" s="192" t="s">
        <v>413</v>
      </c>
      <c r="H19" s="224"/>
      <c r="I19" s="224"/>
      <c r="J19" s="225"/>
      <c r="K19" s="51">
        <v>1.4</v>
      </c>
      <c r="L19" s="52" t="s">
        <v>408</v>
      </c>
      <c r="M19" s="57">
        <f>E24*K19/100</f>
        <v>0</v>
      </c>
    </row>
    <row r="20" spans="1:13" s="2" customFormat="1" ht="12.75" customHeight="1">
      <c r="A20" s="192" t="s">
        <v>402</v>
      </c>
      <c r="B20" s="224"/>
      <c r="C20" s="224"/>
      <c r="D20" s="225"/>
      <c r="E20" s="197">
        <f>SUM(E16:E19)</f>
        <v>0</v>
      </c>
      <c r="F20" s="237"/>
      <c r="G20" s="192" t="s">
        <v>414</v>
      </c>
      <c r="H20" s="224"/>
      <c r="I20" s="224"/>
      <c r="J20" s="225"/>
      <c r="K20" s="51">
        <v>1.6</v>
      </c>
      <c r="L20" s="52" t="s">
        <v>408</v>
      </c>
      <c r="M20" s="57">
        <f>E24*K20/100</f>
        <v>0</v>
      </c>
    </row>
    <row r="21" spans="1:13" s="2" customFormat="1" ht="12.75" customHeight="1">
      <c r="A21" s="192" t="s">
        <v>403</v>
      </c>
      <c r="B21" s="224"/>
      <c r="C21" s="224"/>
      <c r="D21" s="225"/>
      <c r="E21" s="197">
        <v>0</v>
      </c>
      <c r="F21" s="237"/>
      <c r="G21" s="192" t="s">
        <v>415</v>
      </c>
      <c r="H21" s="224"/>
      <c r="I21" s="224"/>
      <c r="J21" s="225"/>
      <c r="K21" s="51"/>
      <c r="L21" s="52" t="s">
        <v>408</v>
      </c>
      <c r="M21" s="57">
        <f>E24*K21/100</f>
        <v>0</v>
      </c>
    </row>
    <row r="22" spans="1:13" s="2" customFormat="1" ht="12.75" customHeight="1">
      <c r="A22" s="192" t="s">
        <v>404</v>
      </c>
      <c r="B22" s="224"/>
      <c r="C22" s="224"/>
      <c r="D22" s="225"/>
      <c r="E22" s="197">
        <v>0</v>
      </c>
      <c r="F22" s="237"/>
      <c r="G22" s="192" t="s">
        <v>416</v>
      </c>
      <c r="H22" s="224"/>
      <c r="I22" s="224"/>
      <c r="J22" s="225"/>
      <c r="K22" s="51"/>
      <c r="L22" s="52" t="s">
        <v>408</v>
      </c>
      <c r="M22" s="57">
        <f>E24*K22/100</f>
        <v>0</v>
      </c>
    </row>
    <row r="23" spans="1:13" s="2" customFormat="1" ht="12.75" customHeight="1" thickBot="1">
      <c r="A23" s="192" t="s">
        <v>405</v>
      </c>
      <c r="B23" s="224"/>
      <c r="C23" s="224"/>
      <c r="D23" s="225"/>
      <c r="E23" s="197">
        <v>0</v>
      </c>
      <c r="F23" s="237"/>
      <c r="G23" s="226"/>
      <c r="H23" s="227"/>
      <c r="I23" s="227"/>
      <c r="J23" s="228"/>
      <c r="K23" s="53"/>
      <c r="L23" s="54" t="s">
        <v>408</v>
      </c>
      <c r="M23" s="58">
        <f>E24*K23/100</f>
        <v>0</v>
      </c>
    </row>
    <row r="24" spans="1:13" s="55" customFormat="1" ht="12.75" customHeight="1">
      <c r="A24" s="192" t="s">
        <v>406</v>
      </c>
      <c r="B24" s="224"/>
      <c r="C24" s="224"/>
      <c r="D24" s="224"/>
      <c r="E24" s="197">
        <f>SUM(E20:E23)</f>
        <v>0</v>
      </c>
      <c r="F24" s="237"/>
      <c r="G24" s="233" t="s">
        <v>417</v>
      </c>
      <c r="H24" s="216"/>
      <c r="I24" s="216"/>
      <c r="J24" s="216"/>
      <c r="K24" s="216"/>
      <c r="L24" s="216"/>
      <c r="M24" s="234"/>
    </row>
    <row r="25" spans="1:13" s="2" customFormat="1" ht="12.75" customHeight="1">
      <c r="A25" s="192" t="s">
        <v>419</v>
      </c>
      <c r="B25" s="224"/>
      <c r="C25" s="224"/>
      <c r="D25" s="225"/>
      <c r="E25" s="197">
        <f>SUM(M14:M23)</f>
        <v>0</v>
      </c>
      <c r="F25" s="196"/>
      <c r="G25" s="192"/>
      <c r="H25" s="224"/>
      <c r="I25" s="224"/>
      <c r="J25" s="225"/>
      <c r="K25" s="51"/>
      <c r="L25" s="52" t="s">
        <v>408</v>
      </c>
      <c r="M25" s="57">
        <f>E24*K25/100</f>
        <v>0</v>
      </c>
    </row>
    <row r="26" spans="1:13" s="2" customFormat="1" ht="12.75" customHeight="1" thickBot="1">
      <c r="A26" s="192" t="s">
        <v>420</v>
      </c>
      <c r="B26" s="224"/>
      <c r="C26" s="224"/>
      <c r="D26" s="225"/>
      <c r="E26" s="197">
        <f>SUM(M25:M26)</f>
        <v>0</v>
      </c>
      <c r="F26" s="196"/>
      <c r="G26" s="226"/>
      <c r="H26" s="227"/>
      <c r="I26" s="227"/>
      <c r="J26" s="228"/>
      <c r="K26" s="53"/>
      <c r="L26" s="54" t="s">
        <v>408</v>
      </c>
      <c r="M26" s="58">
        <f>E24*K26/100</f>
        <v>0</v>
      </c>
    </row>
    <row r="27" spans="1:13" s="55" customFormat="1" ht="12.75" customHeight="1" thickBot="1">
      <c r="A27" s="226" t="s">
        <v>421</v>
      </c>
      <c r="B27" s="227"/>
      <c r="C27" s="227"/>
      <c r="D27" s="228"/>
      <c r="E27" s="229">
        <f>SUM(M28:M28)</f>
        <v>0</v>
      </c>
      <c r="F27" s="230"/>
      <c r="G27" s="233" t="s">
        <v>418</v>
      </c>
      <c r="H27" s="235"/>
      <c r="I27" s="235"/>
      <c r="J27" s="235"/>
      <c r="K27" s="235"/>
      <c r="L27" s="235"/>
      <c r="M27" s="236"/>
    </row>
    <row r="28" spans="1:13" s="2" customFormat="1" ht="12.75" customHeight="1">
      <c r="A28" s="212" t="s">
        <v>422</v>
      </c>
      <c r="B28" s="231"/>
      <c r="C28" s="231"/>
      <c r="D28" s="232"/>
      <c r="E28" s="217">
        <f>SUM(E24:E27)</f>
        <v>0</v>
      </c>
      <c r="F28" s="216"/>
      <c r="G28" s="192"/>
      <c r="H28" s="224"/>
      <c r="I28" s="224"/>
      <c r="J28" s="225"/>
      <c r="K28" s="51"/>
      <c r="L28" s="52" t="s">
        <v>408</v>
      </c>
      <c r="M28" s="57">
        <f>E24*K28/100</f>
        <v>0</v>
      </c>
    </row>
    <row r="29" spans="1:13" s="2" customFormat="1" ht="20.25" customHeight="1" thickBot="1">
      <c r="A29" s="219"/>
      <c r="B29" s="220"/>
      <c r="C29" s="220"/>
      <c r="D29" s="221"/>
      <c r="E29" s="222"/>
      <c r="F29" s="220"/>
      <c r="G29" s="221"/>
      <c r="H29" s="222"/>
      <c r="I29" s="220"/>
      <c r="J29" s="220"/>
      <c r="K29" s="220"/>
      <c r="L29" s="220"/>
      <c r="M29" s="223"/>
    </row>
    <row r="30" spans="1:13" s="2" customFormat="1" ht="20.25" customHeight="1">
      <c r="A30" s="212" t="s">
        <v>423</v>
      </c>
      <c r="B30" s="213"/>
      <c r="C30" s="213"/>
      <c r="D30" s="214"/>
      <c r="E30" s="215">
        <v>21</v>
      </c>
      <c r="F30" s="216"/>
      <c r="G30" s="59" t="s">
        <v>424</v>
      </c>
      <c r="H30" s="217">
        <f>ROUND(E28-H32,0)</f>
        <v>0</v>
      </c>
      <c r="I30" s="218"/>
      <c r="J30" s="218"/>
      <c r="K30" s="218"/>
      <c r="L30" s="218"/>
      <c r="M30" s="60" t="s">
        <v>425</v>
      </c>
    </row>
    <row r="31" spans="1:13" s="2" customFormat="1" ht="20.25" customHeight="1">
      <c r="A31" s="192" t="s">
        <v>426</v>
      </c>
      <c r="B31" s="193"/>
      <c r="C31" s="193"/>
      <c r="D31" s="194"/>
      <c r="E31" s="195">
        <v>21</v>
      </c>
      <c r="F31" s="196"/>
      <c r="G31" s="50" t="s">
        <v>424</v>
      </c>
      <c r="H31" s="197">
        <f>ROUND(H30*E31/100,0)</f>
        <v>0</v>
      </c>
      <c r="I31" s="196"/>
      <c r="J31" s="196"/>
      <c r="K31" s="196"/>
      <c r="L31" s="196"/>
      <c r="M31" s="61" t="s">
        <v>425</v>
      </c>
    </row>
    <row r="32" spans="1:13" s="2" customFormat="1" ht="20.25" customHeight="1">
      <c r="A32" s="192" t="s">
        <v>423</v>
      </c>
      <c r="B32" s="193"/>
      <c r="C32" s="193"/>
      <c r="D32" s="194"/>
      <c r="E32" s="195">
        <v>15</v>
      </c>
      <c r="F32" s="196"/>
      <c r="G32" s="50" t="s">
        <v>424</v>
      </c>
      <c r="H32" s="197">
        <v>0</v>
      </c>
      <c r="I32" s="211"/>
      <c r="J32" s="211"/>
      <c r="K32" s="211"/>
      <c r="L32" s="211"/>
      <c r="M32" s="61" t="s">
        <v>425</v>
      </c>
    </row>
    <row r="33" spans="1:13" s="2" customFormat="1" ht="20.25" customHeight="1">
      <c r="A33" s="192" t="s">
        <v>426</v>
      </c>
      <c r="B33" s="193"/>
      <c r="C33" s="193"/>
      <c r="D33" s="194"/>
      <c r="E33" s="195">
        <v>15</v>
      </c>
      <c r="F33" s="196"/>
      <c r="G33" s="50" t="s">
        <v>424</v>
      </c>
      <c r="H33" s="197">
        <f>ROUND(H32*E33/100,0)</f>
        <v>0</v>
      </c>
      <c r="I33" s="196"/>
      <c r="J33" s="196"/>
      <c r="K33" s="196"/>
      <c r="L33" s="196"/>
      <c r="M33" s="61" t="s">
        <v>425</v>
      </c>
    </row>
    <row r="34" spans="1:13" s="62" customFormat="1" ht="19.5" customHeight="1" thickBot="1">
      <c r="A34" s="198" t="s">
        <v>427</v>
      </c>
      <c r="B34" s="199"/>
      <c r="C34" s="199"/>
      <c r="D34" s="199"/>
      <c r="E34" s="199"/>
      <c r="F34" s="199"/>
      <c r="G34" s="199"/>
      <c r="H34" s="200">
        <f>CEILING(SUM(H30:H33),1)</f>
        <v>0</v>
      </c>
      <c r="I34" s="201"/>
      <c r="J34" s="201"/>
      <c r="K34" s="201"/>
      <c r="L34" s="201"/>
      <c r="M34" s="63" t="s">
        <v>425</v>
      </c>
    </row>
    <row r="35" s="2" customFormat="1" ht="12.75" customHeight="1"/>
  </sheetData>
  <sheetProtection/>
  <mergeCells count="92">
    <mergeCell ref="A5:D5"/>
    <mergeCell ref="A6:D6"/>
    <mergeCell ref="A1:M1"/>
    <mergeCell ref="A2:M2"/>
    <mergeCell ref="A3:D3"/>
    <mergeCell ref="A4:D4"/>
    <mergeCell ref="A7:C7"/>
    <mergeCell ref="A10:C10"/>
    <mergeCell ref="D7:G7"/>
    <mergeCell ref="D8:G8"/>
    <mergeCell ref="D9:G9"/>
    <mergeCell ref="D10:G10"/>
    <mergeCell ref="A11:G11"/>
    <mergeCell ref="H7:L7"/>
    <mergeCell ref="H8:L8"/>
    <mergeCell ref="H9:J9"/>
    <mergeCell ref="H10:I10"/>
    <mergeCell ref="K9:M9"/>
    <mergeCell ref="J10:M10"/>
    <mergeCell ref="H11:M11"/>
    <mergeCell ref="A8:C8"/>
    <mergeCell ref="A9:C9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B16:D16"/>
    <mergeCell ref="E16:F16"/>
    <mergeCell ref="B17:D17"/>
    <mergeCell ref="E17:F17"/>
    <mergeCell ref="B18:D18"/>
    <mergeCell ref="E18:F18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G16:J16"/>
    <mergeCell ref="G17:J17"/>
    <mergeCell ref="G18:J18"/>
    <mergeCell ref="G19:J19"/>
    <mergeCell ref="G20:J20"/>
    <mergeCell ref="G21:J21"/>
    <mergeCell ref="A28:D28"/>
    <mergeCell ref="E28:F28"/>
    <mergeCell ref="G22:J22"/>
    <mergeCell ref="G23:J23"/>
    <mergeCell ref="G24:M24"/>
    <mergeCell ref="G25:J25"/>
    <mergeCell ref="G26:J26"/>
    <mergeCell ref="G27:M27"/>
    <mergeCell ref="A22:D22"/>
    <mergeCell ref="E22:F22"/>
    <mergeCell ref="A29:D29"/>
    <mergeCell ref="E29:G29"/>
    <mergeCell ref="H29:M29"/>
    <mergeCell ref="G28:J28"/>
    <mergeCell ref="A25:D25"/>
    <mergeCell ref="E25:F25"/>
    <mergeCell ref="A26:D26"/>
    <mergeCell ref="E26:F26"/>
    <mergeCell ref="A27:D27"/>
    <mergeCell ref="E27:F27"/>
    <mergeCell ref="E31:F31"/>
    <mergeCell ref="H31:L31"/>
    <mergeCell ref="A32:D32"/>
    <mergeCell ref="E32:F32"/>
    <mergeCell ref="H32:L32"/>
    <mergeCell ref="A30:D30"/>
    <mergeCell ref="E30:F30"/>
    <mergeCell ref="H30:L30"/>
    <mergeCell ref="A33:D33"/>
    <mergeCell ref="E33:F33"/>
    <mergeCell ref="H33:L33"/>
    <mergeCell ref="A34:G34"/>
    <mergeCell ref="H34:L34"/>
    <mergeCell ref="E3:M3"/>
    <mergeCell ref="E4:M4"/>
    <mergeCell ref="E5:M5"/>
    <mergeCell ref="E6:M6"/>
    <mergeCell ref="A31:D3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&amp;R&amp;"Arial,Tučné"&amp;9list č.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zoomScalePageLayoutView="0" workbookViewId="0" topLeftCell="A1">
      <selection activeCell="B45" sqref="B45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  <col min="6" max="6" width="1.28515625" style="0" customWidth="1"/>
  </cols>
  <sheetData>
    <row r="1" spans="1:13" ht="18" customHeight="1">
      <c r="A1" s="266" t="s">
        <v>677</v>
      </c>
      <c r="B1" s="272"/>
      <c r="C1" s="272"/>
      <c r="D1" s="272"/>
      <c r="E1" s="273"/>
      <c r="F1" s="186"/>
      <c r="G1" s="186"/>
      <c r="H1" s="186"/>
      <c r="I1" s="73"/>
      <c r="J1" s="73"/>
      <c r="K1" s="73"/>
      <c r="L1" s="73"/>
      <c r="M1" s="73"/>
    </row>
    <row r="2" spans="1:13" ht="9.75" customHeight="1" thickBot="1">
      <c r="A2" s="269"/>
      <c r="B2" s="248"/>
      <c r="C2" s="248"/>
      <c r="D2" s="248"/>
      <c r="E2" s="256"/>
      <c r="F2" s="186"/>
      <c r="G2" s="186"/>
      <c r="H2" s="186"/>
      <c r="I2" s="186"/>
      <c r="J2" s="186"/>
      <c r="K2" s="186"/>
      <c r="L2" s="186"/>
      <c r="M2" s="186"/>
    </row>
    <row r="3" spans="9:13" s="1" customFormat="1" ht="9.75">
      <c r="I3" s="187"/>
      <c r="J3" s="187"/>
      <c r="K3" s="187"/>
      <c r="L3" s="187"/>
      <c r="M3" s="187"/>
    </row>
    <row r="4" spans="1:5" s="3" customFormat="1" ht="12.75">
      <c r="A4" s="274" t="s">
        <v>343</v>
      </c>
      <c r="B4" s="275"/>
      <c r="C4" s="275"/>
      <c r="D4" s="275"/>
      <c r="E4" s="275"/>
    </row>
    <row r="5" s="1" customFormat="1" ht="10.5" thickBot="1"/>
    <row r="6" spans="1:5" s="1" customFormat="1" ht="9.75" customHeight="1">
      <c r="A6" s="276" t="s">
        <v>344</v>
      </c>
      <c r="B6" s="278" t="s">
        <v>345</v>
      </c>
      <c r="C6" s="280" t="s">
        <v>346</v>
      </c>
      <c r="D6" s="216"/>
      <c r="E6" s="234"/>
    </row>
    <row r="7" spans="1:5" s="1" customFormat="1" ht="9.75" customHeight="1" thickBot="1">
      <c r="A7" s="277"/>
      <c r="B7" s="279"/>
      <c r="C7" s="26" t="s">
        <v>14</v>
      </c>
      <c r="D7" s="27" t="s">
        <v>19</v>
      </c>
      <c r="E7" s="28" t="s">
        <v>347</v>
      </c>
    </row>
    <row r="8" spans="1:5" s="16" customFormat="1" ht="11.25">
      <c r="A8" s="29"/>
      <c r="B8" s="32" t="s">
        <v>25</v>
      </c>
      <c r="C8" s="30"/>
      <c r="D8" s="30"/>
      <c r="E8" s="31"/>
    </row>
    <row r="9" spans="1:5" s="16" customFormat="1" ht="11.25">
      <c r="A9" s="33">
        <v>3</v>
      </c>
      <c r="B9" s="20" t="s">
        <v>348</v>
      </c>
      <c r="C9" s="34">
        <f>ROZPOČET!G36</f>
        <v>0</v>
      </c>
      <c r="D9" s="34">
        <f>ROZPOČET!I36</f>
        <v>0</v>
      </c>
      <c r="E9" s="35">
        <f aca="true" t="shared" si="0" ref="E9:E17">C9+D9</f>
        <v>0</v>
      </c>
    </row>
    <row r="10" spans="1:5" s="16" customFormat="1" ht="11.25">
      <c r="A10" s="36">
        <v>4</v>
      </c>
      <c r="B10" s="37" t="s">
        <v>349</v>
      </c>
      <c r="C10" s="38">
        <f>ROZPOČET!G44</f>
        <v>0</v>
      </c>
      <c r="D10" s="38">
        <f>ROZPOČET!I44</f>
        <v>0</v>
      </c>
      <c r="E10" s="39">
        <f t="shared" si="0"/>
        <v>0</v>
      </c>
    </row>
    <row r="11" spans="1:5" s="16" customFormat="1" ht="11.25">
      <c r="A11" s="36">
        <v>61</v>
      </c>
      <c r="B11" s="37" t="s">
        <v>350</v>
      </c>
      <c r="C11" s="38">
        <f>ROZPOČET!G58</f>
        <v>0</v>
      </c>
      <c r="D11" s="38">
        <f>ROZPOČET!I58</f>
        <v>0</v>
      </c>
      <c r="E11" s="39">
        <f t="shared" si="0"/>
        <v>0</v>
      </c>
    </row>
    <row r="12" spans="1:5" s="16" customFormat="1" ht="11.25">
      <c r="A12" s="36">
        <v>63</v>
      </c>
      <c r="B12" s="37" t="s">
        <v>351</v>
      </c>
      <c r="C12" s="38">
        <f>ROZPOČET!G66</f>
        <v>0</v>
      </c>
      <c r="D12" s="38">
        <f>ROZPOČET!I66</f>
        <v>0</v>
      </c>
      <c r="E12" s="39">
        <f t="shared" si="0"/>
        <v>0</v>
      </c>
    </row>
    <row r="13" spans="1:5" s="16" customFormat="1" ht="11.25">
      <c r="A13" s="36">
        <v>64</v>
      </c>
      <c r="B13" s="37" t="s">
        <v>352</v>
      </c>
      <c r="C13" s="38">
        <f>ROZPOČET!G74</f>
        <v>0</v>
      </c>
      <c r="D13" s="38">
        <f>ROZPOČET!I74</f>
        <v>0</v>
      </c>
      <c r="E13" s="39">
        <f t="shared" si="0"/>
        <v>0</v>
      </c>
    </row>
    <row r="14" spans="1:5" s="16" customFormat="1" ht="11.25">
      <c r="A14" s="36">
        <v>9</v>
      </c>
      <c r="B14" s="37" t="s">
        <v>353</v>
      </c>
      <c r="C14" s="38">
        <f>ROZPOČET!G80</f>
        <v>0</v>
      </c>
      <c r="D14" s="38">
        <f>ROZPOČET!I80</f>
        <v>0</v>
      </c>
      <c r="E14" s="39">
        <f t="shared" si="0"/>
        <v>0</v>
      </c>
    </row>
    <row r="15" spans="1:5" s="16" customFormat="1" ht="11.25">
      <c r="A15" s="36">
        <v>94</v>
      </c>
      <c r="B15" s="37" t="s">
        <v>354</v>
      </c>
      <c r="C15" s="38">
        <f>ROZPOČET!G90</f>
        <v>0</v>
      </c>
      <c r="D15" s="38">
        <f>ROZPOČET!I90</f>
        <v>0</v>
      </c>
      <c r="E15" s="39">
        <f t="shared" si="0"/>
        <v>0</v>
      </c>
    </row>
    <row r="16" spans="1:5" s="16" customFormat="1" ht="11.25">
      <c r="A16" s="36">
        <v>96</v>
      </c>
      <c r="B16" s="37" t="s">
        <v>355</v>
      </c>
      <c r="C16" s="38">
        <f>ROZPOČET!G126</f>
        <v>0</v>
      </c>
      <c r="D16" s="38">
        <f>ROZPOČET!I126</f>
        <v>0</v>
      </c>
      <c r="E16" s="39">
        <f t="shared" si="0"/>
        <v>0</v>
      </c>
    </row>
    <row r="17" spans="1:5" s="16" customFormat="1" ht="11.25">
      <c r="A17" s="36">
        <v>99</v>
      </c>
      <c r="B17" s="37" t="s">
        <v>356</v>
      </c>
      <c r="C17" s="38">
        <f>ROZPOČET!G130</f>
        <v>0</v>
      </c>
      <c r="D17" s="38">
        <f>ROZPOČET!I130</f>
        <v>0</v>
      </c>
      <c r="E17" s="39">
        <f t="shared" si="0"/>
        <v>0</v>
      </c>
    </row>
    <row r="18" spans="1:5" s="16" customFormat="1" ht="12" thickBot="1">
      <c r="A18" s="40"/>
      <c r="B18" s="41" t="s">
        <v>357</v>
      </c>
      <c r="C18" s="42">
        <f>SUM(C9:C17)</f>
        <v>0</v>
      </c>
      <c r="D18" s="42">
        <f>SUM(D9:D17)</f>
        <v>0</v>
      </c>
      <c r="E18" s="43">
        <f>SUM(E9:E17)</f>
        <v>0</v>
      </c>
    </row>
    <row r="19" s="1" customFormat="1" ht="10.5" thickBot="1"/>
    <row r="20" spans="1:5" s="16" customFormat="1" ht="11.25">
      <c r="A20" s="29"/>
      <c r="B20" s="32" t="s">
        <v>146</v>
      </c>
      <c r="C20" s="30"/>
      <c r="D20" s="30"/>
      <c r="E20" s="31"/>
    </row>
    <row r="21" spans="1:5" s="16" customFormat="1" ht="11.25">
      <c r="A21" s="33">
        <v>711</v>
      </c>
      <c r="B21" s="20" t="s">
        <v>358</v>
      </c>
      <c r="C21" s="34">
        <f>ROZPOČET!G152</f>
        <v>0</v>
      </c>
      <c r="D21" s="34">
        <f>ROZPOČET!I152</f>
        <v>0</v>
      </c>
      <c r="E21" s="35">
        <f aca="true" t="shared" si="1" ref="E21:E30">C21+D21</f>
        <v>0</v>
      </c>
    </row>
    <row r="22" spans="1:5" s="16" customFormat="1" ht="11.25">
      <c r="A22" s="36">
        <v>713</v>
      </c>
      <c r="B22" s="37" t="s">
        <v>359</v>
      </c>
      <c r="C22" s="38">
        <f>ROZPOČET!G162</f>
        <v>0</v>
      </c>
      <c r="D22" s="38">
        <f>ROZPOČET!I162</f>
        <v>0</v>
      </c>
      <c r="E22" s="39">
        <f t="shared" si="1"/>
        <v>0</v>
      </c>
    </row>
    <row r="23" spans="1:5" s="16" customFormat="1" ht="11.25">
      <c r="A23" s="36">
        <v>761</v>
      </c>
      <c r="B23" s="37" t="s">
        <v>360</v>
      </c>
      <c r="C23" s="38">
        <f>ROZPOČET!G168</f>
        <v>0</v>
      </c>
      <c r="D23" s="38">
        <f>ROZPOČET!I168</f>
        <v>0</v>
      </c>
      <c r="E23" s="39">
        <f t="shared" si="1"/>
        <v>0</v>
      </c>
    </row>
    <row r="24" spans="1:5" s="16" customFormat="1" ht="11.25">
      <c r="A24" s="36">
        <v>763</v>
      </c>
      <c r="B24" s="37" t="s">
        <v>361</v>
      </c>
      <c r="C24" s="38">
        <f>ROZPOČET!G184</f>
        <v>0</v>
      </c>
      <c r="D24" s="38">
        <f>ROZPOČET!I184</f>
        <v>0</v>
      </c>
      <c r="E24" s="39">
        <f t="shared" si="1"/>
        <v>0</v>
      </c>
    </row>
    <row r="25" spans="1:5" s="16" customFormat="1" ht="11.25">
      <c r="A25" s="36">
        <v>764</v>
      </c>
      <c r="B25" s="37" t="s">
        <v>362</v>
      </c>
      <c r="C25" s="38">
        <f>ROZPOČET!G192</f>
        <v>0</v>
      </c>
      <c r="D25" s="38">
        <f>ROZPOČET!I192</f>
        <v>0</v>
      </c>
      <c r="E25" s="39">
        <f t="shared" si="1"/>
        <v>0</v>
      </c>
    </row>
    <row r="26" spans="1:5" s="16" customFormat="1" ht="11.25">
      <c r="A26" s="36">
        <v>766</v>
      </c>
      <c r="B26" s="37" t="s">
        <v>363</v>
      </c>
      <c r="C26" s="38">
        <f>ROZPOČET!G222</f>
        <v>0</v>
      </c>
      <c r="D26" s="38">
        <f>ROZPOČET!I222</f>
        <v>0</v>
      </c>
      <c r="E26" s="39">
        <f t="shared" si="1"/>
        <v>0</v>
      </c>
    </row>
    <row r="27" spans="1:5" s="16" customFormat="1" ht="11.25">
      <c r="A27" s="36">
        <v>771</v>
      </c>
      <c r="B27" s="37" t="s">
        <v>364</v>
      </c>
      <c r="C27" s="38">
        <f>ROZPOČET!G236</f>
        <v>0</v>
      </c>
      <c r="D27" s="38">
        <f>ROZPOČET!I236</f>
        <v>0</v>
      </c>
      <c r="E27" s="39">
        <f t="shared" si="1"/>
        <v>0</v>
      </c>
    </row>
    <row r="28" spans="1:5" s="16" customFormat="1" ht="11.25">
      <c r="A28" s="36">
        <v>781</v>
      </c>
      <c r="B28" s="37" t="s">
        <v>365</v>
      </c>
      <c r="C28" s="38">
        <f>ROZPOČET!G248</f>
        <v>0</v>
      </c>
      <c r="D28" s="38">
        <f>ROZPOČET!I248</f>
        <v>0</v>
      </c>
      <c r="E28" s="39">
        <f t="shared" si="1"/>
        <v>0</v>
      </c>
    </row>
    <row r="29" spans="1:5" s="16" customFormat="1" ht="11.25">
      <c r="A29" s="36">
        <v>783</v>
      </c>
      <c r="B29" s="37" t="s">
        <v>366</v>
      </c>
      <c r="C29" s="38">
        <f>ROZPOČET!G256</f>
        <v>0</v>
      </c>
      <c r="D29" s="38">
        <f>ROZPOČET!I256</f>
        <v>0</v>
      </c>
      <c r="E29" s="39">
        <f t="shared" si="1"/>
        <v>0</v>
      </c>
    </row>
    <row r="30" spans="1:5" s="16" customFormat="1" ht="11.25">
      <c r="A30" s="36">
        <v>784</v>
      </c>
      <c r="B30" s="37" t="s">
        <v>367</v>
      </c>
      <c r="C30" s="38">
        <f>ROZPOČET!G270</f>
        <v>0</v>
      </c>
      <c r="D30" s="38">
        <f>ROZPOČET!I270</f>
        <v>0</v>
      </c>
      <c r="E30" s="39">
        <f t="shared" si="1"/>
        <v>0</v>
      </c>
    </row>
    <row r="31" spans="1:5" s="16" customFormat="1" ht="12" thickBot="1">
      <c r="A31" s="40"/>
      <c r="B31" s="41" t="s">
        <v>368</v>
      </c>
      <c r="C31" s="42">
        <f>SUM(C21:C30)</f>
        <v>0</v>
      </c>
      <c r="D31" s="42">
        <f>SUM(D21:D30)</f>
        <v>0</v>
      </c>
      <c r="E31" s="43">
        <f>SUM(E21:E30)</f>
        <v>0</v>
      </c>
    </row>
    <row r="32" s="1" customFormat="1" ht="10.5" thickBot="1"/>
    <row r="33" spans="1:5" s="16" customFormat="1" ht="11.25">
      <c r="A33" s="29"/>
      <c r="B33" s="32" t="s">
        <v>281</v>
      </c>
      <c r="C33" s="30"/>
      <c r="D33" s="30"/>
      <c r="E33" s="31"/>
    </row>
    <row r="34" spans="1:5" s="16" customFormat="1" ht="11.25">
      <c r="A34" s="33">
        <v>720</v>
      </c>
      <c r="B34" s="20" t="s">
        <v>369</v>
      </c>
      <c r="C34" s="34">
        <f>ROZPOČET!G304+ROZPOČET!G322+ROZPOČET!G364</f>
        <v>0</v>
      </c>
      <c r="D34" s="34">
        <f>ROZPOČET!I304+ROZPOČET!I322+ROZPOČET!I364</f>
        <v>0</v>
      </c>
      <c r="E34" s="35">
        <f>C34+D34</f>
        <v>0</v>
      </c>
    </row>
    <row r="35" spans="1:5" s="16" customFormat="1" ht="11.25">
      <c r="A35" s="36">
        <v>730</v>
      </c>
      <c r="B35" s="37" t="s">
        <v>370</v>
      </c>
      <c r="C35" s="38">
        <f>ROZPOČET!G368+ROZPOČET!G376+ROZPOČET!G384+ROZPOČET!G390+ROZPOČET!G398</f>
        <v>0</v>
      </c>
      <c r="D35" s="38">
        <f>ROZPOČET!I368+ROZPOČET!I376+ROZPOČET!I384+ROZPOČET!I390+ROZPOČET!I398</f>
        <v>0</v>
      </c>
      <c r="E35" s="39">
        <f>C35+D35</f>
        <v>0</v>
      </c>
    </row>
    <row r="36" spans="1:5" s="16" customFormat="1" ht="12" thickBot="1">
      <c r="A36" s="40"/>
      <c r="B36" s="41" t="s">
        <v>371</v>
      </c>
      <c r="C36" s="42">
        <f>SUM(C34:C35)</f>
        <v>0</v>
      </c>
      <c r="D36" s="42">
        <f>SUM(D34:D35)</f>
        <v>0</v>
      </c>
      <c r="E36" s="43">
        <f>SUM(E34:E35)</f>
        <v>0</v>
      </c>
    </row>
    <row r="37" s="1" customFormat="1" ht="10.5" thickBot="1"/>
    <row r="38" spans="1:5" s="16" customFormat="1" ht="11.25">
      <c r="A38" s="29"/>
      <c r="B38" s="32" t="s">
        <v>339</v>
      </c>
      <c r="C38" s="30"/>
      <c r="D38" s="30"/>
      <c r="E38" s="31"/>
    </row>
    <row r="39" spans="1:5" s="16" customFormat="1" ht="11.25">
      <c r="A39" s="33" t="s">
        <v>340</v>
      </c>
      <c r="B39" s="20" t="s">
        <v>372</v>
      </c>
      <c r="C39" s="34">
        <f>ROZPOČET!G453</f>
        <v>0</v>
      </c>
      <c r="D39" s="34">
        <f>ROZPOČET!I453</f>
        <v>0</v>
      </c>
      <c r="E39" s="35">
        <f>C39+D39</f>
        <v>0</v>
      </c>
    </row>
    <row r="40" spans="1:5" s="16" customFormat="1" ht="12" thickBot="1">
      <c r="A40" s="40"/>
      <c r="B40" s="41" t="s">
        <v>373</v>
      </c>
      <c r="C40" s="42">
        <f>SUM(C39:C39)</f>
        <v>0</v>
      </c>
      <c r="D40" s="42">
        <f>SUM(D39:D39)</f>
        <v>0</v>
      </c>
      <c r="E40" s="43">
        <f>SUM(E39:E39)</f>
        <v>0</v>
      </c>
    </row>
    <row r="41" s="1" customFormat="1" ht="10.5" thickBot="1"/>
    <row r="42" spans="1:5" s="16" customFormat="1" ht="12" thickBot="1">
      <c r="A42" s="44"/>
      <c r="B42" s="45" t="s">
        <v>374</v>
      </c>
      <c r="C42" s="46">
        <f>C18+C31+C36+C40</f>
        <v>0</v>
      </c>
      <c r="D42" s="46">
        <f>D18+D31+D36+D40</f>
        <v>0</v>
      </c>
      <c r="E42" s="47">
        <f>E18+E31+E36+E40</f>
        <v>0</v>
      </c>
    </row>
  </sheetData>
  <sheetProtection/>
  <mergeCells count="6">
    <mergeCell ref="A1:E1"/>
    <mergeCell ref="A2:E2"/>
    <mergeCell ref="A4:E4"/>
    <mergeCell ref="A6:A7"/>
    <mergeCell ref="B6:B7"/>
    <mergeCell ref="C6:E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&amp;R&amp;"Arial,Tučné"&amp;9list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view="pageBreakPreview" zoomScale="60" zoomScalePageLayoutView="0" workbookViewId="0" topLeftCell="A415">
      <selection activeCell="H12" sqref="H12"/>
    </sheetView>
  </sheetViews>
  <sheetFormatPr defaultColWidth="9.140625" defaultRowHeight="12.75"/>
  <cols>
    <col min="1" max="1" width="3.7109375" style="0" customWidth="1"/>
    <col min="2" max="2" width="12.421875" style="0" customWidth="1"/>
    <col min="3" max="3" width="43.421875" style="0" customWidth="1"/>
    <col min="4" max="4" width="5.421875" style="0" customWidth="1"/>
    <col min="5" max="5" width="8.7109375" style="0" customWidth="1"/>
    <col min="6" max="9" width="10.57421875" style="0" customWidth="1"/>
    <col min="10" max="11" width="6.7109375" style="0" customWidth="1"/>
  </cols>
  <sheetData>
    <row r="1" spans="1:13" ht="18" customHeight="1">
      <c r="A1" s="266" t="s">
        <v>678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186"/>
      <c r="M1" s="186"/>
    </row>
    <row r="2" spans="1:13" ht="9.75" customHeight="1" thickBot="1">
      <c r="A2" s="269"/>
      <c r="B2" s="248"/>
      <c r="C2" s="248"/>
      <c r="D2" s="248"/>
      <c r="E2" s="248"/>
      <c r="F2" s="248"/>
      <c r="G2" s="248"/>
      <c r="H2" s="248"/>
      <c r="I2" s="248"/>
      <c r="J2" s="248"/>
      <c r="K2" s="256"/>
      <c r="L2" s="186"/>
      <c r="M2" s="186"/>
    </row>
    <row r="3" spans="12:13" s="1" customFormat="1" ht="9.75">
      <c r="L3" s="187"/>
      <c r="M3" s="187"/>
    </row>
    <row r="4" spans="1:11" s="2" customFormat="1" ht="12.75">
      <c r="A4" s="274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="1" customFormat="1" ht="10.5" thickBot="1"/>
    <row r="6" spans="1:11" s="1" customFormat="1" ht="9.75" customHeight="1">
      <c r="A6" s="4" t="s">
        <v>1</v>
      </c>
      <c r="B6" s="294" t="s">
        <v>5</v>
      </c>
      <c r="C6" s="294" t="s">
        <v>7</v>
      </c>
      <c r="D6" s="294" t="s">
        <v>9</v>
      </c>
      <c r="E6" s="294" t="s">
        <v>11</v>
      </c>
      <c r="F6" s="297" t="s">
        <v>13</v>
      </c>
      <c r="G6" s="216"/>
      <c r="H6" s="216"/>
      <c r="I6" s="216"/>
      <c r="J6" s="294" t="s">
        <v>22</v>
      </c>
      <c r="K6" s="268"/>
    </row>
    <row r="7" spans="1:11" s="1" customFormat="1" ht="9.75" customHeight="1">
      <c r="A7" s="5" t="s">
        <v>2</v>
      </c>
      <c r="B7" s="295"/>
      <c r="C7" s="295"/>
      <c r="D7" s="295"/>
      <c r="E7" s="295"/>
      <c r="F7" s="292" t="s">
        <v>14</v>
      </c>
      <c r="G7" s="230"/>
      <c r="H7" s="293" t="s">
        <v>19</v>
      </c>
      <c r="I7" s="230"/>
      <c r="J7" s="295"/>
      <c r="K7" s="296"/>
    </row>
    <row r="8" spans="1:11" s="1" customFormat="1" ht="9.75" customHeight="1">
      <c r="A8" s="5" t="s">
        <v>3</v>
      </c>
      <c r="B8" s="295"/>
      <c r="C8" s="295"/>
      <c r="D8" s="295"/>
      <c r="E8" s="295"/>
      <c r="F8" s="8" t="s">
        <v>15</v>
      </c>
      <c r="G8" s="10" t="s">
        <v>17</v>
      </c>
      <c r="H8" s="12" t="s">
        <v>15</v>
      </c>
      <c r="I8" s="10" t="s">
        <v>17</v>
      </c>
      <c r="J8" s="12" t="s">
        <v>15</v>
      </c>
      <c r="K8" s="14" t="s">
        <v>17</v>
      </c>
    </row>
    <row r="9" spans="1:11" s="1" customFormat="1" ht="9.75" customHeight="1" thickBot="1">
      <c r="A9" s="6" t="s">
        <v>4</v>
      </c>
      <c r="B9" s="7" t="s">
        <v>6</v>
      </c>
      <c r="C9" s="7" t="s">
        <v>8</v>
      </c>
      <c r="D9" s="7" t="s">
        <v>10</v>
      </c>
      <c r="E9" s="7" t="s">
        <v>12</v>
      </c>
      <c r="F9" s="9" t="s">
        <v>16</v>
      </c>
      <c r="G9" s="11" t="s">
        <v>18</v>
      </c>
      <c r="H9" s="13" t="s">
        <v>20</v>
      </c>
      <c r="I9" s="11" t="s">
        <v>21</v>
      </c>
      <c r="J9" s="13" t="s">
        <v>23</v>
      </c>
      <c r="K9" s="15" t="s">
        <v>24</v>
      </c>
    </row>
    <row r="10" spans="1:11" s="17" customFormat="1" ht="11.25">
      <c r="A10" s="18"/>
      <c r="B10" s="75"/>
      <c r="C10" s="76" t="s">
        <v>25</v>
      </c>
      <c r="D10" s="75"/>
      <c r="E10" s="75"/>
      <c r="F10" s="77"/>
      <c r="G10" s="78"/>
      <c r="H10" s="79"/>
      <c r="I10" s="80"/>
      <c r="J10" s="79"/>
      <c r="K10" s="81"/>
    </row>
    <row r="11" spans="1:11" s="17" customFormat="1" ht="11.25">
      <c r="A11" s="19"/>
      <c r="B11" s="82" t="s">
        <v>26</v>
      </c>
      <c r="C11" s="83" t="s">
        <v>27</v>
      </c>
      <c r="D11" s="84"/>
      <c r="E11" s="84"/>
      <c r="F11" s="85"/>
      <c r="G11" s="86"/>
      <c r="H11" s="87"/>
      <c r="I11" s="88"/>
      <c r="J11" s="87"/>
      <c r="K11" s="89"/>
    </row>
    <row r="12" spans="1:11" s="1" customFormat="1" ht="11.25">
      <c r="A12" s="21">
        <v>1</v>
      </c>
      <c r="B12" s="90" t="s">
        <v>28</v>
      </c>
      <c r="C12" s="90" t="s">
        <v>29</v>
      </c>
      <c r="D12" s="91" t="s">
        <v>30</v>
      </c>
      <c r="E12" s="92">
        <v>4</v>
      </c>
      <c r="F12" s="93"/>
      <c r="G12" s="94"/>
      <c r="H12" s="181"/>
      <c r="I12" s="94">
        <f aca="true" t="shared" si="0" ref="I12:I34">E12*H12</f>
        <v>0</v>
      </c>
      <c r="J12" s="96">
        <v>0.02715724</v>
      </c>
      <c r="K12" s="97">
        <f aca="true" t="shared" si="1" ref="K12:K34">E12*J12</f>
        <v>0.10862896</v>
      </c>
    </row>
    <row r="13" spans="1:11" s="1" customFormat="1" ht="11.25">
      <c r="A13" s="21"/>
      <c r="B13" s="98" t="s">
        <v>434</v>
      </c>
      <c r="C13" s="99">
        <v>4</v>
      </c>
      <c r="D13" s="100" t="s">
        <v>437</v>
      </c>
      <c r="E13" s="101">
        <v>4</v>
      </c>
      <c r="F13" s="93"/>
      <c r="G13" s="94"/>
      <c r="H13" s="95"/>
      <c r="I13" s="94"/>
      <c r="J13" s="96"/>
      <c r="K13" s="97"/>
    </row>
    <row r="14" spans="1:11" s="1" customFormat="1" ht="11.25">
      <c r="A14" s="21">
        <f>A12+1</f>
        <v>2</v>
      </c>
      <c r="B14" s="90" t="s">
        <v>31</v>
      </c>
      <c r="C14" s="90" t="s">
        <v>32</v>
      </c>
      <c r="D14" s="91" t="s">
        <v>30</v>
      </c>
      <c r="E14" s="92">
        <v>4</v>
      </c>
      <c r="F14" s="93"/>
      <c r="G14" s="94"/>
      <c r="H14" s="181"/>
      <c r="I14" s="94">
        <f t="shared" si="0"/>
        <v>0</v>
      </c>
      <c r="J14" s="96">
        <v>0.023931</v>
      </c>
      <c r="K14" s="97">
        <f t="shared" si="1"/>
        <v>0.095724</v>
      </c>
    </row>
    <row r="15" spans="1:11" s="1" customFormat="1" ht="11.25">
      <c r="A15" s="21"/>
      <c r="B15" s="98" t="s">
        <v>434</v>
      </c>
      <c r="C15" s="99">
        <v>4</v>
      </c>
      <c r="D15" s="100" t="s">
        <v>437</v>
      </c>
      <c r="E15" s="101">
        <v>4</v>
      </c>
      <c r="F15" s="93"/>
      <c r="G15" s="94"/>
      <c r="H15" s="95"/>
      <c r="I15" s="94"/>
      <c r="J15" s="96"/>
      <c r="K15" s="97"/>
    </row>
    <row r="16" spans="1:11" s="1" customFormat="1" ht="11.25">
      <c r="A16" s="21">
        <v>3</v>
      </c>
      <c r="B16" s="90" t="s">
        <v>33</v>
      </c>
      <c r="C16" s="90" t="s">
        <v>449</v>
      </c>
      <c r="D16" s="91" t="s">
        <v>34</v>
      </c>
      <c r="E16" s="92">
        <v>16.63</v>
      </c>
      <c r="F16" s="93"/>
      <c r="G16" s="94"/>
      <c r="H16" s="181"/>
      <c r="I16" s="94">
        <f t="shared" si="0"/>
        <v>0</v>
      </c>
      <c r="J16" s="96">
        <v>0.053422384</v>
      </c>
      <c r="K16" s="97">
        <f t="shared" si="1"/>
        <v>0.88841424592</v>
      </c>
    </row>
    <row r="17" spans="1:11" s="1" customFormat="1" ht="11.25">
      <c r="A17" s="21"/>
      <c r="B17" s="98" t="s">
        <v>434</v>
      </c>
      <c r="C17" s="102">
        <v>16.63</v>
      </c>
      <c r="D17" s="100" t="s">
        <v>436</v>
      </c>
      <c r="E17" s="101">
        <v>16.63</v>
      </c>
      <c r="F17" s="93"/>
      <c r="G17" s="94"/>
      <c r="H17" s="95"/>
      <c r="I17" s="94"/>
      <c r="J17" s="96"/>
      <c r="K17" s="97"/>
    </row>
    <row r="18" spans="1:11" s="1" customFormat="1" ht="11.25">
      <c r="A18" s="21">
        <f>A16+1</f>
        <v>4</v>
      </c>
      <c r="B18" s="90" t="s">
        <v>35</v>
      </c>
      <c r="C18" s="90" t="s">
        <v>450</v>
      </c>
      <c r="D18" s="91" t="s">
        <v>95</v>
      </c>
      <c r="E18" s="92">
        <v>1.7</v>
      </c>
      <c r="F18" s="93"/>
      <c r="G18" s="94"/>
      <c r="H18" s="181"/>
      <c r="I18" s="94">
        <f t="shared" si="0"/>
        <v>0</v>
      </c>
      <c r="J18" s="96">
        <v>0.066997384</v>
      </c>
      <c r="K18" s="97">
        <f t="shared" si="1"/>
        <v>0.11389555279999998</v>
      </c>
    </row>
    <row r="19" spans="1:11" s="1" customFormat="1" ht="11.25">
      <c r="A19" s="21"/>
      <c r="B19" s="98" t="s">
        <v>434</v>
      </c>
      <c r="C19" s="102">
        <v>1.7</v>
      </c>
      <c r="D19" s="100" t="s">
        <v>448</v>
      </c>
      <c r="E19" s="101">
        <v>1.7</v>
      </c>
      <c r="F19" s="93"/>
      <c r="G19" s="94"/>
      <c r="H19" s="95"/>
      <c r="I19" s="94"/>
      <c r="J19" s="96"/>
      <c r="K19" s="97"/>
    </row>
    <row r="20" spans="1:11" s="1" customFormat="1" ht="11.25">
      <c r="A20" s="21">
        <f>A18+1</f>
        <v>5</v>
      </c>
      <c r="B20" s="90" t="s">
        <v>36</v>
      </c>
      <c r="C20" s="90" t="s">
        <v>37</v>
      </c>
      <c r="D20" s="91" t="s">
        <v>34</v>
      </c>
      <c r="E20" s="92">
        <v>2.2</v>
      </c>
      <c r="F20" s="93"/>
      <c r="G20" s="94"/>
      <c r="H20" s="181"/>
      <c r="I20" s="94">
        <f t="shared" si="0"/>
        <v>0</v>
      </c>
      <c r="J20" s="96">
        <v>0.184784</v>
      </c>
      <c r="K20" s="97">
        <f t="shared" si="1"/>
        <v>0.4065248</v>
      </c>
    </row>
    <row r="21" spans="1:11" s="1" customFormat="1" ht="11.25">
      <c r="A21" s="21"/>
      <c r="B21" s="98" t="s">
        <v>434</v>
      </c>
      <c r="C21" s="102" t="s">
        <v>451</v>
      </c>
      <c r="D21" s="100" t="s">
        <v>436</v>
      </c>
      <c r="E21" s="101">
        <v>2.2</v>
      </c>
      <c r="F21" s="93"/>
      <c r="G21" s="94"/>
      <c r="H21" s="95"/>
      <c r="I21" s="94"/>
      <c r="J21" s="96"/>
      <c r="K21" s="97"/>
    </row>
    <row r="22" spans="1:11" s="1" customFormat="1" ht="11.25">
      <c r="A22" s="21">
        <f>A20+1</f>
        <v>6</v>
      </c>
      <c r="B22" s="90" t="s">
        <v>38</v>
      </c>
      <c r="C22" s="90" t="s">
        <v>452</v>
      </c>
      <c r="D22" s="91" t="s">
        <v>39</v>
      </c>
      <c r="E22" s="92">
        <v>1.15</v>
      </c>
      <c r="F22" s="93"/>
      <c r="G22" s="94"/>
      <c r="H22" s="181"/>
      <c r="I22" s="94">
        <f t="shared" si="0"/>
        <v>0</v>
      </c>
      <c r="J22" s="96">
        <v>1.895732064</v>
      </c>
      <c r="K22" s="97">
        <f t="shared" si="1"/>
        <v>2.1800918736</v>
      </c>
    </row>
    <row r="23" spans="1:11" s="1" customFormat="1" ht="11.25">
      <c r="A23" s="21"/>
      <c r="B23" s="98" t="s">
        <v>434</v>
      </c>
      <c r="C23" s="102">
        <v>1.15</v>
      </c>
      <c r="D23" s="100" t="s">
        <v>443</v>
      </c>
      <c r="E23" s="101">
        <v>1.15</v>
      </c>
      <c r="F23" s="93"/>
      <c r="G23" s="94"/>
      <c r="H23" s="95"/>
      <c r="I23" s="94"/>
      <c r="J23" s="96"/>
      <c r="K23" s="97"/>
    </row>
    <row r="24" spans="1:11" s="1" customFormat="1" ht="11.25">
      <c r="A24" s="21">
        <f>A22+1</f>
        <v>7</v>
      </c>
      <c r="B24" s="90" t="s">
        <v>40</v>
      </c>
      <c r="C24" s="90" t="s">
        <v>455</v>
      </c>
      <c r="D24" s="91" t="s">
        <v>34</v>
      </c>
      <c r="E24" s="92">
        <v>0</v>
      </c>
      <c r="F24" s="93"/>
      <c r="G24" s="94"/>
      <c r="H24" s="181"/>
      <c r="I24" s="94">
        <f t="shared" si="0"/>
        <v>0</v>
      </c>
      <c r="J24" s="96">
        <v>0.0399</v>
      </c>
      <c r="K24" s="97">
        <f t="shared" si="1"/>
        <v>0</v>
      </c>
    </row>
    <row r="25" spans="1:11" s="1" customFormat="1" ht="11.25">
      <c r="A25" s="21"/>
      <c r="B25" s="98" t="s">
        <v>434</v>
      </c>
      <c r="C25" s="99">
        <v>0</v>
      </c>
      <c r="D25" s="100" t="s">
        <v>436</v>
      </c>
      <c r="E25" s="101">
        <v>0</v>
      </c>
      <c r="F25" s="93"/>
      <c r="G25" s="94"/>
      <c r="H25" s="95"/>
      <c r="I25" s="94"/>
      <c r="J25" s="96"/>
      <c r="K25" s="97"/>
    </row>
    <row r="26" spans="1:11" s="1" customFormat="1" ht="11.25">
      <c r="A26" s="21">
        <f>A24+1</f>
        <v>8</v>
      </c>
      <c r="B26" s="90" t="s">
        <v>41</v>
      </c>
      <c r="C26" s="90" t="s">
        <v>453</v>
      </c>
      <c r="D26" s="91" t="s">
        <v>34</v>
      </c>
      <c r="E26" s="92">
        <v>8.7</v>
      </c>
      <c r="F26" s="93"/>
      <c r="G26" s="94"/>
      <c r="H26" s="181"/>
      <c r="I26" s="94">
        <f t="shared" si="0"/>
        <v>0</v>
      </c>
      <c r="J26" s="96">
        <v>0.026725</v>
      </c>
      <c r="K26" s="97">
        <f t="shared" si="1"/>
        <v>0.23250749999999998</v>
      </c>
    </row>
    <row r="27" spans="1:11" s="1" customFormat="1" ht="11.25">
      <c r="A27" s="21"/>
      <c r="B27" s="98" t="s">
        <v>434</v>
      </c>
      <c r="C27" s="102" t="s">
        <v>454</v>
      </c>
      <c r="D27" s="100" t="s">
        <v>436</v>
      </c>
      <c r="E27" s="101">
        <v>8.7</v>
      </c>
      <c r="F27" s="93"/>
      <c r="G27" s="94"/>
      <c r="H27" s="95"/>
      <c r="I27" s="94"/>
      <c r="J27" s="96"/>
      <c r="K27" s="97"/>
    </row>
    <row r="28" spans="1:11" s="1" customFormat="1" ht="11.25">
      <c r="A28" s="21">
        <f>A26+1</f>
        <v>9</v>
      </c>
      <c r="B28" s="90" t="s">
        <v>42</v>
      </c>
      <c r="C28" s="90" t="s">
        <v>456</v>
      </c>
      <c r="D28" s="91" t="s">
        <v>34</v>
      </c>
      <c r="E28" s="92">
        <v>1.25</v>
      </c>
      <c r="F28" s="93"/>
      <c r="G28" s="94"/>
      <c r="H28" s="181"/>
      <c r="I28" s="94">
        <f t="shared" si="0"/>
        <v>0</v>
      </c>
      <c r="J28" s="96">
        <v>0.078648644</v>
      </c>
      <c r="K28" s="97">
        <f t="shared" si="1"/>
        <v>0.098310805</v>
      </c>
    </row>
    <row r="29" spans="1:11" s="1" customFormat="1" ht="11.25">
      <c r="A29" s="21"/>
      <c r="B29" s="98" t="s">
        <v>434</v>
      </c>
      <c r="C29" s="102">
        <v>1.25</v>
      </c>
      <c r="D29" s="100" t="s">
        <v>436</v>
      </c>
      <c r="E29" s="101">
        <v>1.25</v>
      </c>
      <c r="F29" s="93"/>
      <c r="G29" s="94"/>
      <c r="H29" s="95"/>
      <c r="I29" s="94"/>
      <c r="J29" s="96"/>
      <c r="K29" s="97"/>
    </row>
    <row r="30" spans="1:11" s="1" customFormat="1" ht="11.25">
      <c r="A30" s="21">
        <f>A28+1</f>
        <v>10</v>
      </c>
      <c r="B30" s="90" t="s">
        <v>43</v>
      </c>
      <c r="C30" s="90" t="s">
        <v>44</v>
      </c>
      <c r="D30" s="91" t="s">
        <v>34</v>
      </c>
      <c r="E30" s="92">
        <v>0</v>
      </c>
      <c r="F30" s="93"/>
      <c r="G30" s="94"/>
      <c r="H30" s="181"/>
      <c r="I30" s="94">
        <f t="shared" si="0"/>
        <v>0</v>
      </c>
      <c r="J30" s="96">
        <v>0.002216784</v>
      </c>
      <c r="K30" s="97">
        <f t="shared" si="1"/>
        <v>0</v>
      </c>
    </row>
    <row r="31" spans="1:11" s="1" customFormat="1" ht="11.25">
      <c r="A31" s="21"/>
      <c r="B31" s="98" t="s">
        <v>434</v>
      </c>
      <c r="C31" s="102">
        <v>0</v>
      </c>
      <c r="D31" s="100" t="s">
        <v>436</v>
      </c>
      <c r="E31" s="101">
        <v>0</v>
      </c>
      <c r="F31" s="93"/>
      <c r="G31" s="94"/>
      <c r="H31" s="95"/>
      <c r="I31" s="94"/>
      <c r="J31" s="96"/>
      <c r="K31" s="97"/>
    </row>
    <row r="32" spans="1:11" s="1" customFormat="1" ht="11.25">
      <c r="A32" s="21">
        <f>A30+1</f>
        <v>11</v>
      </c>
      <c r="B32" s="90" t="s">
        <v>45</v>
      </c>
      <c r="C32" s="90" t="s">
        <v>46</v>
      </c>
      <c r="D32" s="91" t="s">
        <v>34</v>
      </c>
      <c r="E32" s="92">
        <v>0</v>
      </c>
      <c r="F32" s="93"/>
      <c r="G32" s="94"/>
      <c r="H32" s="181"/>
      <c r="I32" s="94">
        <f t="shared" si="0"/>
        <v>0</v>
      </c>
      <c r="J32" s="96">
        <v>0.003246784</v>
      </c>
      <c r="K32" s="97">
        <f t="shared" si="1"/>
        <v>0</v>
      </c>
    </row>
    <row r="33" spans="1:11" s="1" customFormat="1" ht="11.25">
      <c r="A33" s="21"/>
      <c r="B33" s="98" t="s">
        <v>434</v>
      </c>
      <c r="C33" s="102">
        <v>0</v>
      </c>
      <c r="D33" s="100" t="s">
        <v>436</v>
      </c>
      <c r="E33" s="101">
        <v>0</v>
      </c>
      <c r="F33" s="93"/>
      <c r="G33" s="94"/>
      <c r="H33" s="95"/>
      <c r="I33" s="94"/>
      <c r="J33" s="96"/>
      <c r="K33" s="97"/>
    </row>
    <row r="34" spans="1:11" s="1" customFormat="1" ht="11.25">
      <c r="A34" s="21">
        <f>A32+1</f>
        <v>12</v>
      </c>
      <c r="B34" s="90" t="s">
        <v>47</v>
      </c>
      <c r="C34" s="90" t="s">
        <v>48</v>
      </c>
      <c r="D34" s="91" t="s">
        <v>34</v>
      </c>
      <c r="E34" s="92">
        <v>0</v>
      </c>
      <c r="F34" s="93"/>
      <c r="G34" s="94"/>
      <c r="H34" s="181"/>
      <c r="I34" s="94">
        <f t="shared" si="0"/>
        <v>0</v>
      </c>
      <c r="J34" s="96">
        <v>0.002526784</v>
      </c>
      <c r="K34" s="97">
        <f t="shared" si="1"/>
        <v>0</v>
      </c>
    </row>
    <row r="35" spans="1:11" s="1" customFormat="1" ht="11.25">
      <c r="A35" s="21"/>
      <c r="B35" s="98" t="s">
        <v>434</v>
      </c>
      <c r="C35" s="102">
        <v>0</v>
      </c>
      <c r="D35" s="100" t="s">
        <v>436</v>
      </c>
      <c r="E35" s="101">
        <v>0</v>
      </c>
      <c r="F35" s="93"/>
      <c r="G35" s="94"/>
      <c r="H35" s="95"/>
      <c r="I35" s="103"/>
      <c r="J35" s="96"/>
      <c r="K35" s="97"/>
    </row>
    <row r="36" spans="1:11" s="17" customFormat="1" ht="11.25">
      <c r="A36" s="23"/>
      <c r="B36" s="104">
        <v>3</v>
      </c>
      <c r="C36" s="105" t="s">
        <v>49</v>
      </c>
      <c r="D36" s="106"/>
      <c r="E36" s="106"/>
      <c r="F36" s="107"/>
      <c r="G36" s="108">
        <f>SUM(G12:G34)</f>
        <v>0</v>
      </c>
      <c r="H36" s="109"/>
      <c r="I36" s="110">
        <f>SUM(I12:I34)</f>
        <v>0</v>
      </c>
      <c r="J36" s="109"/>
      <c r="K36" s="111">
        <f>SUM(K12:K34)</f>
        <v>4.12409773732</v>
      </c>
    </row>
    <row r="37" spans="1:11" s="17" customFormat="1" ht="11.25">
      <c r="A37" s="19"/>
      <c r="B37" s="82" t="s">
        <v>50</v>
      </c>
      <c r="C37" s="83" t="s">
        <v>51</v>
      </c>
      <c r="D37" s="84"/>
      <c r="E37" s="84"/>
      <c r="F37" s="85"/>
      <c r="G37" s="86"/>
      <c r="H37" s="87"/>
      <c r="I37" s="88"/>
      <c r="J37" s="87"/>
      <c r="K37" s="89"/>
    </row>
    <row r="38" spans="1:11" s="1" customFormat="1" ht="11.25">
      <c r="A38" s="21">
        <f>A34+1</f>
        <v>13</v>
      </c>
      <c r="B38" s="90" t="s">
        <v>52</v>
      </c>
      <c r="C38" s="90" t="s">
        <v>53</v>
      </c>
      <c r="D38" s="91" t="s">
        <v>54</v>
      </c>
      <c r="E38" s="96">
        <v>0.036</v>
      </c>
      <c r="F38" s="93"/>
      <c r="G38" s="94"/>
      <c r="H38" s="181"/>
      <c r="I38" s="94">
        <f>E38*H38</f>
        <v>0</v>
      </c>
      <c r="J38" s="96">
        <v>0.019536</v>
      </c>
      <c r="K38" s="97">
        <f>E38*J38</f>
        <v>0.000703296</v>
      </c>
    </row>
    <row r="39" spans="1:11" s="1" customFormat="1" ht="11.25">
      <c r="A39" s="21"/>
      <c r="B39" s="98" t="s">
        <v>434</v>
      </c>
      <c r="C39" s="102" t="s">
        <v>440</v>
      </c>
      <c r="D39" s="100" t="s">
        <v>438</v>
      </c>
      <c r="E39" s="112">
        <v>0.036</v>
      </c>
      <c r="F39" s="93"/>
      <c r="G39" s="94"/>
      <c r="H39" s="95"/>
      <c r="I39" s="94"/>
      <c r="J39" s="96"/>
      <c r="K39" s="97"/>
    </row>
    <row r="40" spans="1:11" s="1" customFormat="1" ht="11.25">
      <c r="A40" s="21">
        <f>A38+1</f>
        <v>14</v>
      </c>
      <c r="B40" s="90" t="s">
        <v>55</v>
      </c>
      <c r="C40" s="90" t="s">
        <v>56</v>
      </c>
      <c r="D40" s="91" t="s">
        <v>54</v>
      </c>
      <c r="E40" s="96">
        <v>0.04</v>
      </c>
      <c r="F40" s="182"/>
      <c r="G40" s="94">
        <f>E40*F40</f>
        <v>0</v>
      </c>
      <c r="H40" s="95"/>
      <c r="I40" s="94"/>
      <c r="J40" s="96">
        <v>1</v>
      </c>
      <c r="K40" s="97">
        <f>E40*J40</f>
        <v>0.04</v>
      </c>
    </row>
    <row r="41" spans="1:11" s="1" customFormat="1" ht="11.25">
      <c r="A41" s="21"/>
      <c r="B41" s="98" t="s">
        <v>434</v>
      </c>
      <c r="C41" s="102" t="s">
        <v>439</v>
      </c>
      <c r="D41" s="100" t="s">
        <v>438</v>
      </c>
      <c r="E41" s="112">
        <v>0.04</v>
      </c>
      <c r="F41" s="93"/>
      <c r="G41" s="94"/>
      <c r="H41" s="95"/>
      <c r="I41" s="94"/>
      <c r="J41" s="96"/>
      <c r="K41" s="97"/>
    </row>
    <row r="42" spans="1:11" s="1" customFormat="1" ht="11.25">
      <c r="A42" s="21">
        <f>A40+1</f>
        <v>15</v>
      </c>
      <c r="B42" s="90" t="s">
        <v>57</v>
      </c>
      <c r="C42" s="90" t="s">
        <v>58</v>
      </c>
      <c r="D42" s="91" t="s">
        <v>30</v>
      </c>
      <c r="E42" s="92">
        <v>4</v>
      </c>
      <c r="F42" s="93"/>
      <c r="G42" s="94"/>
      <c r="H42" s="181"/>
      <c r="I42" s="94">
        <f>E42*H42</f>
        <v>0</v>
      </c>
      <c r="J42" s="96">
        <v>0.02438</v>
      </c>
      <c r="K42" s="97">
        <f>E42*J42</f>
        <v>0.09752</v>
      </c>
    </row>
    <row r="43" spans="1:11" s="1" customFormat="1" ht="11.25">
      <c r="A43" s="21"/>
      <c r="B43" s="98" t="s">
        <v>434</v>
      </c>
      <c r="C43" s="102" t="s">
        <v>441</v>
      </c>
      <c r="D43" s="100" t="s">
        <v>437</v>
      </c>
      <c r="E43" s="101">
        <v>4</v>
      </c>
      <c r="F43" s="93"/>
      <c r="G43" s="94"/>
      <c r="H43" s="95"/>
      <c r="I43" s="103"/>
      <c r="J43" s="96"/>
      <c r="K43" s="97"/>
    </row>
    <row r="44" spans="1:11" s="17" customFormat="1" ht="11.25">
      <c r="A44" s="23"/>
      <c r="B44" s="104">
        <v>4</v>
      </c>
      <c r="C44" s="105" t="s">
        <v>59</v>
      </c>
      <c r="D44" s="106"/>
      <c r="E44" s="106"/>
      <c r="F44" s="107"/>
      <c r="G44" s="108">
        <f>SUM(G38:G42)</f>
        <v>0</v>
      </c>
      <c r="H44" s="109"/>
      <c r="I44" s="110">
        <f>SUM(I38:I42)</f>
        <v>0</v>
      </c>
      <c r="J44" s="109"/>
      <c r="K44" s="111">
        <f>SUM(K38:K42)</f>
        <v>0.138223296</v>
      </c>
    </row>
    <row r="45" spans="1:11" s="17" customFormat="1" ht="11.25">
      <c r="A45" s="19"/>
      <c r="B45" s="82" t="s">
        <v>60</v>
      </c>
      <c r="C45" s="83" t="s">
        <v>61</v>
      </c>
      <c r="D45" s="84"/>
      <c r="E45" s="84"/>
      <c r="F45" s="85"/>
      <c r="G45" s="86"/>
      <c r="H45" s="87"/>
      <c r="I45" s="88"/>
      <c r="J45" s="87"/>
      <c r="K45" s="89"/>
    </row>
    <row r="46" spans="1:11" s="1" customFormat="1" ht="11.25">
      <c r="A46" s="21">
        <f>A42+1</f>
        <v>16</v>
      </c>
      <c r="B46" s="90" t="s">
        <v>62</v>
      </c>
      <c r="C46" s="90" t="s">
        <v>63</v>
      </c>
      <c r="D46" s="91" t="s">
        <v>34</v>
      </c>
      <c r="E46" s="92">
        <v>54.3</v>
      </c>
      <c r="F46" s="93"/>
      <c r="G46" s="94"/>
      <c r="H46" s="181"/>
      <c r="I46" s="94">
        <f aca="true" t="shared" si="2" ref="I46:I56">E46*H46</f>
        <v>0</v>
      </c>
      <c r="J46" s="96">
        <v>0.005</v>
      </c>
      <c r="K46" s="97">
        <f aca="true" t="shared" si="3" ref="K46:K56">E46*J46</f>
        <v>0.2715</v>
      </c>
    </row>
    <row r="47" spans="1:11" s="1" customFormat="1" ht="11.25">
      <c r="A47" s="21"/>
      <c r="B47" s="98" t="s">
        <v>434</v>
      </c>
      <c r="C47" s="102">
        <v>54.3</v>
      </c>
      <c r="D47" s="100" t="s">
        <v>436</v>
      </c>
      <c r="E47" s="101">
        <v>54.3</v>
      </c>
      <c r="F47" s="93"/>
      <c r="G47" s="94"/>
      <c r="H47" s="95"/>
      <c r="I47" s="94"/>
      <c r="J47" s="96"/>
      <c r="K47" s="97"/>
    </row>
    <row r="48" spans="1:11" s="1" customFormat="1" ht="22.5">
      <c r="A48" s="21">
        <f>A46+1</f>
        <v>17</v>
      </c>
      <c r="B48" s="90" t="s">
        <v>64</v>
      </c>
      <c r="C48" s="90" t="s">
        <v>458</v>
      </c>
      <c r="D48" s="91" t="s">
        <v>34</v>
      </c>
      <c r="E48" s="113">
        <v>19.58</v>
      </c>
      <c r="F48" s="93"/>
      <c r="G48" s="94"/>
      <c r="H48" s="181"/>
      <c r="I48" s="94">
        <f t="shared" si="2"/>
        <v>0</v>
      </c>
      <c r="J48" s="96">
        <v>0.0057825</v>
      </c>
      <c r="K48" s="97">
        <f t="shared" si="3"/>
        <v>0.11322135</v>
      </c>
    </row>
    <row r="49" spans="1:11" s="1" customFormat="1" ht="11.25">
      <c r="A49" s="21"/>
      <c r="B49" s="98" t="s">
        <v>434</v>
      </c>
      <c r="C49" s="102">
        <v>19.58</v>
      </c>
      <c r="D49" s="100" t="s">
        <v>436</v>
      </c>
      <c r="E49" s="101">
        <v>19.58</v>
      </c>
      <c r="F49" s="93"/>
      <c r="G49" s="94"/>
      <c r="H49" s="95"/>
      <c r="I49" s="94"/>
      <c r="J49" s="96"/>
      <c r="K49" s="97"/>
    </row>
    <row r="50" spans="1:11" s="1" customFormat="1" ht="11.25">
      <c r="A50" s="21">
        <f>A48+1</f>
        <v>18</v>
      </c>
      <c r="B50" s="90" t="s">
        <v>65</v>
      </c>
      <c r="C50" s="90" t="s">
        <v>66</v>
      </c>
      <c r="D50" s="91" t="s">
        <v>34</v>
      </c>
      <c r="E50" s="113">
        <v>41.56</v>
      </c>
      <c r="F50" s="93"/>
      <c r="G50" s="94"/>
      <c r="H50" s="181"/>
      <c r="I50" s="94">
        <f t="shared" si="2"/>
        <v>0</v>
      </c>
      <c r="J50" s="96">
        <v>0.0047355</v>
      </c>
      <c r="K50" s="97">
        <f t="shared" si="3"/>
        <v>0.19680738</v>
      </c>
    </row>
    <row r="51" spans="1:11" s="1" customFormat="1" ht="11.25">
      <c r="A51" s="21"/>
      <c r="B51" s="98" t="s">
        <v>434</v>
      </c>
      <c r="C51" s="102">
        <v>41.56</v>
      </c>
      <c r="D51" s="100" t="s">
        <v>436</v>
      </c>
      <c r="E51" s="101">
        <v>41.56</v>
      </c>
      <c r="F51" s="93"/>
      <c r="G51" s="94"/>
      <c r="H51" s="95"/>
      <c r="I51" s="94"/>
      <c r="J51" s="96"/>
      <c r="K51" s="97"/>
    </row>
    <row r="52" spans="1:11" s="1" customFormat="1" ht="11.25">
      <c r="A52" s="21">
        <f>A50+1</f>
        <v>19</v>
      </c>
      <c r="B52" s="90" t="s">
        <v>67</v>
      </c>
      <c r="C52" s="90" t="s">
        <v>68</v>
      </c>
      <c r="D52" s="91" t="s">
        <v>34</v>
      </c>
      <c r="E52" s="113">
        <v>9.31</v>
      </c>
      <c r="F52" s="93"/>
      <c r="G52" s="94"/>
      <c r="H52" s="181"/>
      <c r="I52" s="94">
        <f t="shared" si="2"/>
        <v>0</v>
      </c>
      <c r="J52" s="96">
        <v>0.027527792</v>
      </c>
      <c r="K52" s="97">
        <f t="shared" si="3"/>
        <v>0.25628374352</v>
      </c>
    </row>
    <row r="53" spans="1:11" s="1" customFormat="1" ht="11.25">
      <c r="A53" s="21"/>
      <c r="B53" s="98" t="s">
        <v>434</v>
      </c>
      <c r="C53" s="102">
        <v>9.31</v>
      </c>
      <c r="D53" s="100" t="s">
        <v>436</v>
      </c>
      <c r="E53" s="101">
        <v>9.31</v>
      </c>
      <c r="F53" s="93"/>
      <c r="G53" s="94"/>
      <c r="H53" s="95"/>
      <c r="I53" s="94"/>
      <c r="J53" s="96"/>
      <c r="K53" s="97"/>
    </row>
    <row r="54" spans="1:11" s="1" customFormat="1" ht="11.25">
      <c r="A54" s="21">
        <f>A52+1</f>
        <v>20</v>
      </c>
      <c r="B54" s="90" t="s">
        <v>69</v>
      </c>
      <c r="C54" s="90" t="s">
        <v>70</v>
      </c>
      <c r="D54" s="91" t="s">
        <v>34</v>
      </c>
      <c r="E54" s="114">
        <v>54.3</v>
      </c>
      <c r="F54" s="93"/>
      <c r="G54" s="94"/>
      <c r="H54" s="181"/>
      <c r="I54" s="94">
        <f t="shared" si="2"/>
        <v>0</v>
      </c>
      <c r="J54" s="96">
        <v>0.0206</v>
      </c>
      <c r="K54" s="97">
        <f t="shared" si="3"/>
        <v>1.11858</v>
      </c>
    </row>
    <row r="55" spans="1:11" s="1" customFormat="1" ht="11.25">
      <c r="A55" s="21"/>
      <c r="B55" s="98" t="s">
        <v>434</v>
      </c>
      <c r="C55" s="102">
        <v>54.3</v>
      </c>
      <c r="D55" s="100" t="s">
        <v>436</v>
      </c>
      <c r="E55" s="101">
        <v>54.3</v>
      </c>
      <c r="F55" s="93"/>
      <c r="G55" s="94"/>
      <c r="H55" s="95"/>
      <c r="I55" s="94"/>
      <c r="J55" s="96"/>
      <c r="K55" s="97"/>
    </row>
    <row r="56" spans="1:11" s="1" customFormat="1" ht="11.25">
      <c r="A56" s="21">
        <f>A54+1</f>
        <v>21</v>
      </c>
      <c r="B56" s="90" t="s">
        <v>71</v>
      </c>
      <c r="C56" s="90" t="s">
        <v>72</v>
      </c>
      <c r="D56" s="91" t="s">
        <v>34</v>
      </c>
      <c r="E56" s="113">
        <v>15.68</v>
      </c>
      <c r="F56" s="93"/>
      <c r="G56" s="94"/>
      <c r="H56" s="181"/>
      <c r="I56" s="94">
        <f t="shared" si="2"/>
        <v>0</v>
      </c>
      <c r="J56" s="96">
        <v>0.060507792</v>
      </c>
      <c r="K56" s="97">
        <f t="shared" si="3"/>
        <v>0.94876217856</v>
      </c>
    </row>
    <row r="57" spans="1:11" s="1" customFormat="1" ht="11.25">
      <c r="A57" s="21"/>
      <c r="B57" s="98" t="s">
        <v>434</v>
      </c>
      <c r="C57" s="102" t="s">
        <v>673</v>
      </c>
      <c r="D57" s="100" t="s">
        <v>436</v>
      </c>
      <c r="E57" s="101">
        <v>15.68</v>
      </c>
      <c r="F57" s="93"/>
      <c r="G57" s="94"/>
      <c r="H57" s="95"/>
      <c r="I57" s="103"/>
      <c r="J57" s="96"/>
      <c r="K57" s="97"/>
    </row>
    <row r="58" spans="1:11" s="17" customFormat="1" ht="11.25">
      <c r="A58" s="23"/>
      <c r="B58" s="104">
        <v>61</v>
      </c>
      <c r="C58" s="105" t="s">
        <v>73</v>
      </c>
      <c r="D58" s="106"/>
      <c r="E58" s="106"/>
      <c r="F58" s="107"/>
      <c r="G58" s="108">
        <f>SUM(G46:G56)</f>
        <v>0</v>
      </c>
      <c r="H58" s="109"/>
      <c r="I58" s="110">
        <f>SUM(I46:I56)</f>
        <v>0</v>
      </c>
      <c r="J58" s="109"/>
      <c r="K58" s="111">
        <f>SUM(K46:K56)</f>
        <v>2.9051546520800002</v>
      </c>
    </row>
    <row r="59" spans="1:11" s="17" customFormat="1" ht="11.25">
      <c r="A59" s="19"/>
      <c r="B59" s="82" t="s">
        <v>74</v>
      </c>
      <c r="C59" s="83" t="s">
        <v>75</v>
      </c>
      <c r="D59" s="84"/>
      <c r="E59" s="84"/>
      <c r="F59" s="85"/>
      <c r="G59" s="86"/>
      <c r="H59" s="87"/>
      <c r="I59" s="88"/>
      <c r="J59" s="87"/>
      <c r="K59" s="89"/>
    </row>
    <row r="60" spans="1:11" s="1" customFormat="1" ht="11.25">
      <c r="A60" s="21">
        <f>A56+1</f>
        <v>22</v>
      </c>
      <c r="B60" s="90" t="s">
        <v>76</v>
      </c>
      <c r="C60" s="90" t="s">
        <v>77</v>
      </c>
      <c r="D60" s="91" t="s">
        <v>39</v>
      </c>
      <c r="E60" s="92">
        <v>0.5</v>
      </c>
      <c r="F60" s="93"/>
      <c r="G60" s="94"/>
      <c r="H60" s="181"/>
      <c r="I60" s="94">
        <f>E60*H60</f>
        <v>0</v>
      </c>
      <c r="J60" s="96">
        <v>2.33108</v>
      </c>
      <c r="K60" s="97">
        <f>E60*J60</f>
        <v>1.16554</v>
      </c>
    </row>
    <row r="61" spans="1:11" s="1" customFormat="1" ht="11.25">
      <c r="A61" s="21"/>
      <c r="B61" s="98" t="s">
        <v>434</v>
      </c>
      <c r="C61" s="102" t="s">
        <v>442</v>
      </c>
      <c r="D61" s="100" t="s">
        <v>443</v>
      </c>
      <c r="E61" s="101">
        <v>0.5</v>
      </c>
      <c r="F61" s="93"/>
      <c r="G61" s="94"/>
      <c r="H61" s="95"/>
      <c r="I61" s="94"/>
      <c r="J61" s="96"/>
      <c r="K61" s="97"/>
    </row>
    <row r="62" spans="1:11" s="1" customFormat="1" ht="11.25">
      <c r="A62" s="21">
        <f>A60+1</f>
        <v>23</v>
      </c>
      <c r="B62" s="90" t="s">
        <v>78</v>
      </c>
      <c r="C62" s="90" t="s">
        <v>79</v>
      </c>
      <c r="D62" s="91" t="s">
        <v>39</v>
      </c>
      <c r="E62" s="92">
        <v>1.39</v>
      </c>
      <c r="F62" s="93"/>
      <c r="G62" s="94"/>
      <c r="H62" s="181"/>
      <c r="I62" s="94">
        <f>E62*H62</f>
        <v>0</v>
      </c>
      <c r="J62" s="96">
        <v>2.33108</v>
      </c>
      <c r="K62" s="97">
        <f>E62*J62</f>
        <v>3.2402012</v>
      </c>
    </row>
    <row r="63" spans="1:11" s="1" customFormat="1" ht="11.25">
      <c r="A63" s="21"/>
      <c r="B63" s="98" t="s">
        <v>434</v>
      </c>
      <c r="C63" s="102" t="s">
        <v>444</v>
      </c>
      <c r="D63" s="100" t="s">
        <v>443</v>
      </c>
      <c r="E63" s="101">
        <v>1.39</v>
      </c>
      <c r="F63" s="93"/>
      <c r="G63" s="94"/>
      <c r="H63" s="95"/>
      <c r="I63" s="94"/>
      <c r="J63" s="96"/>
      <c r="K63" s="97"/>
    </row>
    <row r="64" spans="1:11" s="1" customFormat="1" ht="11.25">
      <c r="A64" s="21">
        <f>A62+1</f>
        <v>24</v>
      </c>
      <c r="B64" s="90" t="s">
        <v>80</v>
      </c>
      <c r="C64" s="90" t="s">
        <v>81</v>
      </c>
      <c r="D64" s="91" t="s">
        <v>34</v>
      </c>
      <c r="E64" s="92">
        <v>15.8</v>
      </c>
      <c r="F64" s="93"/>
      <c r="G64" s="94"/>
      <c r="H64" s="181"/>
      <c r="I64" s="94">
        <f>E64*H64</f>
        <v>0</v>
      </c>
      <c r="J64" s="96">
        <v>0.11515</v>
      </c>
      <c r="K64" s="97">
        <f>E64*J64</f>
        <v>1.8193700000000002</v>
      </c>
    </row>
    <row r="65" spans="1:11" s="1" customFormat="1" ht="11.25">
      <c r="A65" s="21"/>
      <c r="B65" s="98" t="s">
        <v>434</v>
      </c>
      <c r="C65" s="102">
        <v>15.8</v>
      </c>
      <c r="D65" s="100" t="s">
        <v>436</v>
      </c>
      <c r="E65" s="101">
        <v>15.8</v>
      </c>
      <c r="F65" s="93"/>
      <c r="G65" s="94"/>
      <c r="H65" s="95"/>
      <c r="I65" s="103"/>
      <c r="J65" s="96"/>
      <c r="K65" s="97"/>
    </row>
    <row r="66" spans="1:11" s="17" customFormat="1" ht="11.25">
      <c r="A66" s="23"/>
      <c r="B66" s="104">
        <v>63</v>
      </c>
      <c r="C66" s="105" t="s">
        <v>82</v>
      </c>
      <c r="D66" s="106"/>
      <c r="E66" s="106"/>
      <c r="F66" s="107"/>
      <c r="G66" s="108">
        <f>SUM(G60:G64)</f>
        <v>0</v>
      </c>
      <c r="H66" s="109"/>
      <c r="I66" s="110">
        <f>SUM(I60:I64)</f>
        <v>0</v>
      </c>
      <c r="J66" s="109"/>
      <c r="K66" s="111">
        <f>SUM(K60:K64)</f>
        <v>6.2251112</v>
      </c>
    </row>
    <row r="67" spans="1:11" s="17" customFormat="1" ht="11.25">
      <c r="A67" s="19"/>
      <c r="B67" s="82" t="s">
        <v>83</v>
      </c>
      <c r="C67" s="83" t="s">
        <v>84</v>
      </c>
      <c r="D67" s="84"/>
      <c r="E67" s="84"/>
      <c r="F67" s="85"/>
      <c r="G67" s="86"/>
      <c r="H67" s="87"/>
      <c r="I67" s="88"/>
      <c r="J67" s="87"/>
      <c r="K67" s="89"/>
    </row>
    <row r="68" spans="1:11" s="1" customFormat="1" ht="11.25">
      <c r="A68" s="21">
        <f>A64+1</f>
        <v>25</v>
      </c>
      <c r="B68" s="115" t="s">
        <v>85</v>
      </c>
      <c r="C68" s="90" t="s">
        <v>86</v>
      </c>
      <c r="D68" s="91" t="s">
        <v>30</v>
      </c>
      <c r="E68" s="92">
        <v>4</v>
      </c>
      <c r="F68" s="93"/>
      <c r="G68" s="94"/>
      <c r="H68" s="181"/>
      <c r="I68" s="94">
        <f>E68*H68</f>
        <v>0</v>
      </c>
      <c r="J68" s="96">
        <v>0.002821248</v>
      </c>
      <c r="K68" s="97">
        <f>E68*J68</f>
        <v>0.011284992</v>
      </c>
    </row>
    <row r="69" spans="1:11" s="1" customFormat="1" ht="11.25">
      <c r="A69" s="21"/>
      <c r="B69" s="98" t="s">
        <v>434</v>
      </c>
      <c r="C69" s="102" t="s">
        <v>445</v>
      </c>
      <c r="D69" s="100" t="s">
        <v>437</v>
      </c>
      <c r="E69" s="101">
        <v>4</v>
      </c>
      <c r="F69" s="93"/>
      <c r="G69" s="94"/>
      <c r="H69" s="95"/>
      <c r="I69" s="94"/>
      <c r="J69" s="96"/>
      <c r="K69" s="97"/>
    </row>
    <row r="70" spans="1:11" s="1" customFormat="1" ht="11.25">
      <c r="A70" s="21">
        <f>A68+1</f>
        <v>26</v>
      </c>
      <c r="B70" s="90" t="s">
        <v>87</v>
      </c>
      <c r="C70" s="90" t="s">
        <v>88</v>
      </c>
      <c r="D70" s="91" t="s">
        <v>30</v>
      </c>
      <c r="E70" s="92">
        <v>2</v>
      </c>
      <c r="F70" s="182"/>
      <c r="G70" s="94">
        <f>E70*F70</f>
        <v>0</v>
      </c>
      <c r="H70" s="95"/>
      <c r="I70" s="94"/>
      <c r="J70" s="96">
        <v>0.01116</v>
      </c>
      <c r="K70" s="97">
        <f>E70*J70</f>
        <v>0.02232</v>
      </c>
    </row>
    <row r="71" spans="1:11" s="1" customFormat="1" ht="11.25">
      <c r="A71" s="21"/>
      <c r="B71" s="98" t="s">
        <v>434</v>
      </c>
      <c r="C71" s="102" t="s">
        <v>446</v>
      </c>
      <c r="D71" s="100" t="s">
        <v>437</v>
      </c>
      <c r="E71" s="101">
        <v>2</v>
      </c>
      <c r="F71" s="93"/>
      <c r="G71" s="94"/>
      <c r="H71" s="95"/>
      <c r="I71" s="94"/>
      <c r="J71" s="96"/>
      <c r="K71" s="97"/>
    </row>
    <row r="72" spans="1:11" s="1" customFormat="1" ht="11.25">
      <c r="A72" s="21">
        <f>A70+1</f>
        <v>27</v>
      </c>
      <c r="B72" s="90" t="s">
        <v>89</v>
      </c>
      <c r="C72" s="90" t="s">
        <v>90</v>
      </c>
      <c r="D72" s="91" t="s">
        <v>30</v>
      </c>
      <c r="E72" s="92">
        <v>2</v>
      </c>
      <c r="F72" s="182"/>
      <c r="G72" s="94">
        <f>E72*F72</f>
        <v>0</v>
      </c>
      <c r="H72" s="95"/>
      <c r="I72" s="94"/>
      <c r="J72" s="96">
        <v>0.01167</v>
      </c>
      <c r="K72" s="97">
        <f>E72*J72</f>
        <v>0.02334</v>
      </c>
    </row>
    <row r="73" spans="1:11" s="1" customFormat="1" ht="11.25">
      <c r="A73" s="21"/>
      <c r="B73" s="98" t="s">
        <v>434</v>
      </c>
      <c r="C73" s="99">
        <v>2</v>
      </c>
      <c r="D73" s="100" t="s">
        <v>437</v>
      </c>
      <c r="E73" s="101">
        <v>2</v>
      </c>
      <c r="F73" s="93"/>
      <c r="G73" s="94"/>
      <c r="H73" s="95"/>
      <c r="I73" s="103"/>
      <c r="J73" s="96"/>
      <c r="K73" s="97"/>
    </row>
    <row r="74" spans="1:11" s="17" customFormat="1" ht="11.25">
      <c r="A74" s="23"/>
      <c r="B74" s="104">
        <v>64</v>
      </c>
      <c r="C74" s="105" t="s">
        <v>91</v>
      </c>
      <c r="D74" s="106"/>
      <c r="E74" s="106"/>
      <c r="F74" s="107"/>
      <c r="G74" s="108">
        <f>SUM(G68:G72)</f>
        <v>0</v>
      </c>
      <c r="H74" s="109"/>
      <c r="I74" s="110">
        <f>SUM(I68:I72)</f>
        <v>0</v>
      </c>
      <c r="J74" s="109"/>
      <c r="K74" s="111">
        <f>SUM(K68:K72)</f>
        <v>0.056944992</v>
      </c>
    </row>
    <row r="75" spans="1:11" s="17" customFormat="1" ht="11.25">
      <c r="A75" s="19"/>
      <c r="B75" s="82" t="s">
        <v>92</v>
      </c>
      <c r="C75" s="83" t="s">
        <v>93</v>
      </c>
      <c r="D75" s="84"/>
      <c r="E75" s="84"/>
      <c r="F75" s="85"/>
      <c r="G75" s="86"/>
      <c r="H75" s="87"/>
      <c r="I75" s="88"/>
      <c r="J75" s="87"/>
      <c r="K75" s="89"/>
    </row>
    <row r="76" spans="1:11" s="1" customFormat="1" ht="11.25">
      <c r="A76" s="21">
        <f>A72+1</f>
        <v>28</v>
      </c>
      <c r="B76" s="90" t="s">
        <v>94</v>
      </c>
      <c r="C76" s="90" t="s">
        <v>447</v>
      </c>
      <c r="D76" s="91" t="s">
        <v>95</v>
      </c>
      <c r="E76" s="92">
        <v>8</v>
      </c>
      <c r="F76" s="93"/>
      <c r="G76" s="94"/>
      <c r="H76" s="181"/>
      <c r="I76" s="94">
        <f>E76*H76</f>
        <v>0</v>
      </c>
      <c r="J76" s="96">
        <v>0.69158107</v>
      </c>
      <c r="K76" s="97">
        <f>E76*J76</f>
        <v>5.53264856</v>
      </c>
    </row>
    <row r="77" spans="1:11" s="1" customFormat="1" ht="11.25">
      <c r="A77" s="21"/>
      <c r="B77" s="98" t="s">
        <v>434</v>
      </c>
      <c r="C77" s="99" t="s">
        <v>457</v>
      </c>
      <c r="D77" s="100" t="s">
        <v>448</v>
      </c>
      <c r="E77" s="101">
        <v>8</v>
      </c>
      <c r="F77" s="93"/>
      <c r="G77" s="94"/>
      <c r="H77" s="95"/>
      <c r="I77" s="94"/>
      <c r="J77" s="96"/>
      <c r="K77" s="97"/>
    </row>
    <row r="78" spans="1:11" s="1" customFormat="1" ht="11.25">
      <c r="A78" s="21">
        <f>A76+1</f>
        <v>29</v>
      </c>
      <c r="B78" s="90" t="s">
        <v>96</v>
      </c>
      <c r="C78" s="90" t="s">
        <v>97</v>
      </c>
      <c r="D78" s="91" t="s">
        <v>34</v>
      </c>
      <c r="E78" s="92">
        <v>17.35</v>
      </c>
      <c r="F78" s="93"/>
      <c r="G78" s="94"/>
      <c r="H78" s="181"/>
      <c r="I78" s="94">
        <f>E78*H78</f>
        <v>0</v>
      </c>
      <c r="J78" s="96">
        <v>4.49E-05</v>
      </c>
      <c r="K78" s="97">
        <f>E78*J78</f>
        <v>0.0007790150000000001</v>
      </c>
    </row>
    <row r="79" spans="1:11" s="1" customFormat="1" ht="11.25">
      <c r="A79" s="21"/>
      <c r="B79" s="98" t="s">
        <v>434</v>
      </c>
      <c r="C79" s="102">
        <v>17.35</v>
      </c>
      <c r="D79" s="100" t="s">
        <v>436</v>
      </c>
      <c r="E79" s="101">
        <v>17.35</v>
      </c>
      <c r="F79" s="93"/>
      <c r="G79" s="94"/>
      <c r="H79" s="95"/>
      <c r="I79" s="103"/>
      <c r="J79" s="96"/>
      <c r="K79" s="97"/>
    </row>
    <row r="80" spans="1:11" s="17" customFormat="1" ht="11.25">
      <c r="A80" s="23"/>
      <c r="B80" s="104">
        <v>9</v>
      </c>
      <c r="C80" s="105" t="s">
        <v>98</v>
      </c>
      <c r="D80" s="106"/>
      <c r="E80" s="106"/>
      <c r="F80" s="107"/>
      <c r="G80" s="108">
        <f>SUM(G76:G78)</f>
        <v>0</v>
      </c>
      <c r="H80" s="109"/>
      <c r="I80" s="110">
        <f>SUM(I76:I78)</f>
        <v>0</v>
      </c>
      <c r="J80" s="109"/>
      <c r="K80" s="111">
        <f>SUM(K76:K78)</f>
        <v>5.533427575</v>
      </c>
    </row>
    <row r="81" spans="1:11" s="17" customFormat="1" ht="11.25">
      <c r="A81" s="19"/>
      <c r="B81" s="82" t="s">
        <v>99</v>
      </c>
      <c r="C81" s="83" t="s">
        <v>100</v>
      </c>
      <c r="D81" s="84"/>
      <c r="E81" s="84"/>
      <c r="F81" s="85"/>
      <c r="G81" s="86"/>
      <c r="H81" s="87"/>
      <c r="I81" s="88"/>
      <c r="J81" s="87"/>
      <c r="K81" s="89"/>
    </row>
    <row r="82" spans="1:11" s="1" customFormat="1" ht="11.25">
      <c r="A82" s="21">
        <f>A78+1</f>
        <v>30</v>
      </c>
      <c r="B82" s="90" t="s">
        <v>101</v>
      </c>
      <c r="C82" s="90" t="s">
        <v>102</v>
      </c>
      <c r="D82" s="91" t="s">
        <v>34</v>
      </c>
      <c r="E82" s="92">
        <v>20</v>
      </c>
      <c r="F82" s="93"/>
      <c r="G82" s="94"/>
      <c r="H82" s="181"/>
      <c r="I82" s="94">
        <f>E82*H82</f>
        <v>0</v>
      </c>
      <c r="J82" s="96">
        <v>0.001</v>
      </c>
      <c r="K82" s="97">
        <f>E82*J82</f>
        <v>0.02</v>
      </c>
    </row>
    <row r="83" spans="1:11" s="1" customFormat="1" ht="11.25">
      <c r="A83" s="21"/>
      <c r="B83" s="98" t="s">
        <v>434</v>
      </c>
      <c r="C83" s="99">
        <v>20</v>
      </c>
      <c r="D83" s="100" t="s">
        <v>436</v>
      </c>
      <c r="E83" s="101">
        <v>20</v>
      </c>
      <c r="F83" s="93"/>
      <c r="G83" s="94"/>
      <c r="H83" s="95"/>
      <c r="I83" s="94"/>
      <c r="J83" s="96"/>
      <c r="K83" s="97"/>
    </row>
    <row r="84" spans="1:11" s="1" customFormat="1" ht="11.25">
      <c r="A84" s="21">
        <f>A82+1</f>
        <v>31</v>
      </c>
      <c r="B84" s="90" t="s">
        <v>103</v>
      </c>
      <c r="C84" s="90" t="s">
        <v>104</v>
      </c>
      <c r="D84" s="91" t="s">
        <v>34</v>
      </c>
      <c r="E84" s="92">
        <v>40</v>
      </c>
      <c r="F84" s="93"/>
      <c r="G84" s="94"/>
      <c r="H84" s="181"/>
      <c r="I84" s="94">
        <f>E84*H84</f>
        <v>0</v>
      </c>
      <c r="J84" s="96">
        <v>0.00174656</v>
      </c>
      <c r="K84" s="97">
        <f>E84*J84</f>
        <v>0.0698624</v>
      </c>
    </row>
    <row r="85" spans="1:11" s="1" customFormat="1" ht="11.25">
      <c r="A85" s="21"/>
      <c r="B85" s="98" t="s">
        <v>434</v>
      </c>
      <c r="C85" s="99">
        <v>40</v>
      </c>
      <c r="D85" s="100" t="s">
        <v>436</v>
      </c>
      <c r="E85" s="101">
        <v>40</v>
      </c>
      <c r="F85" s="93"/>
      <c r="G85" s="94"/>
      <c r="H85" s="95"/>
      <c r="I85" s="94"/>
      <c r="J85" s="96"/>
      <c r="K85" s="97"/>
    </row>
    <row r="86" spans="1:11" s="1" customFormat="1" ht="11.25">
      <c r="A86" s="21">
        <f>A84+1</f>
        <v>32</v>
      </c>
      <c r="B86" s="90" t="s">
        <v>105</v>
      </c>
      <c r="C86" s="90" t="s">
        <v>106</v>
      </c>
      <c r="D86" s="91" t="s">
        <v>34</v>
      </c>
      <c r="E86" s="92">
        <v>20</v>
      </c>
      <c r="F86" s="93"/>
      <c r="G86" s="94"/>
      <c r="H86" s="181"/>
      <c r="I86" s="94">
        <f>E86*H86</f>
        <v>0</v>
      </c>
      <c r="J86" s="96">
        <v>0.001</v>
      </c>
      <c r="K86" s="97">
        <f>E86*J86</f>
        <v>0.02</v>
      </c>
    </row>
    <row r="87" spans="1:11" s="1" customFormat="1" ht="11.25">
      <c r="A87" s="21"/>
      <c r="B87" s="98" t="s">
        <v>434</v>
      </c>
      <c r="C87" s="99">
        <v>20</v>
      </c>
      <c r="D87" s="100" t="s">
        <v>436</v>
      </c>
      <c r="E87" s="101">
        <v>20</v>
      </c>
      <c r="F87" s="93"/>
      <c r="G87" s="94"/>
      <c r="H87" s="95"/>
      <c r="I87" s="94"/>
      <c r="J87" s="96"/>
      <c r="K87" s="97"/>
    </row>
    <row r="88" spans="1:11" s="1" customFormat="1" ht="11.25">
      <c r="A88" s="21">
        <f>A86+1</f>
        <v>33</v>
      </c>
      <c r="B88" s="90" t="s">
        <v>107</v>
      </c>
      <c r="C88" s="90" t="s">
        <v>108</v>
      </c>
      <c r="D88" s="91" t="s">
        <v>54</v>
      </c>
      <c r="E88" s="116">
        <v>0.11</v>
      </c>
      <c r="F88" s="93"/>
      <c r="G88" s="94"/>
      <c r="H88" s="181"/>
      <c r="I88" s="94">
        <f>E88*H88</f>
        <v>0</v>
      </c>
      <c r="J88" s="96">
        <v>0</v>
      </c>
      <c r="K88" s="97">
        <f>E88*J88</f>
        <v>0</v>
      </c>
    </row>
    <row r="89" spans="1:11" s="1" customFormat="1" ht="11.25">
      <c r="A89" s="21"/>
      <c r="B89" s="98" t="s">
        <v>434</v>
      </c>
      <c r="C89" s="102">
        <v>0.11</v>
      </c>
      <c r="D89" s="100" t="s">
        <v>438</v>
      </c>
      <c r="E89" s="117">
        <v>0.11</v>
      </c>
      <c r="F89" s="93"/>
      <c r="G89" s="94"/>
      <c r="H89" s="95"/>
      <c r="I89" s="103"/>
      <c r="J89" s="96"/>
      <c r="K89" s="97"/>
    </row>
    <row r="90" spans="1:11" s="17" customFormat="1" ht="11.25">
      <c r="A90" s="23"/>
      <c r="B90" s="104">
        <v>94</v>
      </c>
      <c r="C90" s="105" t="s">
        <v>109</v>
      </c>
      <c r="D90" s="106"/>
      <c r="E90" s="106"/>
      <c r="F90" s="107"/>
      <c r="G90" s="108">
        <f>SUM(G82:G88)</f>
        <v>0</v>
      </c>
      <c r="H90" s="109"/>
      <c r="I90" s="110">
        <f>SUM(I82:I88)</f>
        <v>0</v>
      </c>
      <c r="J90" s="109"/>
      <c r="K90" s="111">
        <f>SUM(K82:K88)</f>
        <v>0.10986240000000001</v>
      </c>
    </row>
    <row r="91" spans="1:11" s="17" customFormat="1" ht="11.25">
      <c r="A91" s="19"/>
      <c r="B91" s="82" t="s">
        <v>110</v>
      </c>
      <c r="C91" s="83" t="s">
        <v>111</v>
      </c>
      <c r="D91" s="84"/>
      <c r="E91" s="84"/>
      <c r="F91" s="85"/>
      <c r="G91" s="86"/>
      <c r="H91" s="87"/>
      <c r="I91" s="88"/>
      <c r="J91" s="87"/>
      <c r="K91" s="89"/>
    </row>
    <row r="92" spans="1:11" s="1" customFormat="1" ht="11.25">
      <c r="A92" s="21">
        <f>A88+1</f>
        <v>34</v>
      </c>
      <c r="B92" s="90" t="s">
        <v>112</v>
      </c>
      <c r="C92" s="90" t="s">
        <v>113</v>
      </c>
      <c r="D92" s="91" t="s">
        <v>34</v>
      </c>
      <c r="E92" s="92">
        <v>1.8</v>
      </c>
      <c r="F92" s="93"/>
      <c r="G92" s="94"/>
      <c r="H92" s="181"/>
      <c r="I92" s="94">
        <f aca="true" t="shared" si="4" ref="I92:I124">E92*H92</f>
        <v>0</v>
      </c>
      <c r="J92" s="96">
        <v>0.033026816</v>
      </c>
      <c r="K92" s="97">
        <f aca="true" t="shared" si="5" ref="K92:K124">E92*J92</f>
        <v>0.0594482688</v>
      </c>
    </row>
    <row r="93" spans="1:11" s="1" customFormat="1" ht="11.25">
      <c r="A93" s="21"/>
      <c r="B93" s="98" t="s">
        <v>434</v>
      </c>
      <c r="C93" s="102" t="s">
        <v>459</v>
      </c>
      <c r="D93" s="100" t="s">
        <v>436</v>
      </c>
      <c r="E93" s="101">
        <v>1.8</v>
      </c>
      <c r="F93" s="93"/>
      <c r="G93" s="94"/>
      <c r="H93" s="95"/>
      <c r="I93" s="94"/>
      <c r="J93" s="96"/>
      <c r="K93" s="97"/>
    </row>
    <row r="94" spans="1:11" s="1" customFormat="1" ht="11.25">
      <c r="A94" s="21">
        <f>A92+1</f>
        <v>35</v>
      </c>
      <c r="B94" s="90" t="s">
        <v>114</v>
      </c>
      <c r="C94" s="90" t="s">
        <v>115</v>
      </c>
      <c r="D94" s="91" t="s">
        <v>34</v>
      </c>
      <c r="E94" s="92">
        <v>7</v>
      </c>
      <c r="F94" s="93"/>
      <c r="G94" s="94"/>
      <c r="H94" s="181"/>
      <c r="I94" s="94">
        <f t="shared" si="4"/>
        <v>0</v>
      </c>
      <c r="J94" s="96">
        <v>0.045201008</v>
      </c>
      <c r="K94" s="97">
        <f t="shared" si="5"/>
        <v>0.316407056</v>
      </c>
    </row>
    <row r="95" spans="1:11" s="1" customFormat="1" ht="11.25">
      <c r="A95" s="21"/>
      <c r="B95" s="98" t="s">
        <v>434</v>
      </c>
      <c r="C95" s="99" t="s">
        <v>460</v>
      </c>
      <c r="D95" s="100" t="s">
        <v>436</v>
      </c>
      <c r="E95" s="101">
        <v>7</v>
      </c>
      <c r="F95" s="93"/>
      <c r="G95" s="94"/>
      <c r="H95" s="95"/>
      <c r="I95" s="94"/>
      <c r="J95" s="96"/>
      <c r="K95" s="97"/>
    </row>
    <row r="96" spans="1:11" s="1" customFormat="1" ht="11.25">
      <c r="A96" s="21">
        <f>A94+1</f>
        <v>36</v>
      </c>
      <c r="B96" s="90" t="s">
        <v>116</v>
      </c>
      <c r="C96" s="90" t="s">
        <v>117</v>
      </c>
      <c r="D96" s="91" t="s">
        <v>34</v>
      </c>
      <c r="E96" s="92">
        <v>0</v>
      </c>
      <c r="F96" s="93"/>
      <c r="G96" s="94"/>
      <c r="H96" s="181"/>
      <c r="I96" s="94">
        <f t="shared" si="4"/>
        <v>0</v>
      </c>
      <c r="J96" s="96">
        <v>0.14068301600000002</v>
      </c>
      <c r="K96" s="97">
        <f t="shared" si="5"/>
        <v>0</v>
      </c>
    </row>
    <row r="97" spans="1:11" s="1" customFormat="1" ht="11.25">
      <c r="A97" s="21"/>
      <c r="B97" s="98" t="s">
        <v>434</v>
      </c>
      <c r="C97" s="102" t="s">
        <v>435</v>
      </c>
      <c r="D97" s="100" t="s">
        <v>436</v>
      </c>
      <c r="E97" s="101">
        <v>0</v>
      </c>
      <c r="F97" s="93"/>
      <c r="G97" s="94"/>
      <c r="H97" s="95"/>
      <c r="I97" s="94"/>
      <c r="J97" s="96"/>
      <c r="K97" s="97"/>
    </row>
    <row r="98" spans="1:11" s="1" customFormat="1" ht="11.25">
      <c r="A98" s="21">
        <f>A96+1</f>
        <v>37</v>
      </c>
      <c r="B98" s="90" t="s">
        <v>118</v>
      </c>
      <c r="C98" s="90" t="s">
        <v>119</v>
      </c>
      <c r="D98" s="91" t="s">
        <v>34</v>
      </c>
      <c r="E98" s="92">
        <v>36.98</v>
      </c>
      <c r="F98" s="93"/>
      <c r="G98" s="94"/>
      <c r="H98" s="181"/>
      <c r="I98" s="94">
        <f t="shared" si="4"/>
        <v>0</v>
      </c>
      <c r="J98" s="96">
        <v>0.210683016</v>
      </c>
      <c r="K98" s="97">
        <f t="shared" si="5"/>
        <v>7.791057931679999</v>
      </c>
    </row>
    <row r="99" spans="1:11" s="1" customFormat="1" ht="11.25">
      <c r="A99" s="21"/>
      <c r="B99" s="98" t="s">
        <v>434</v>
      </c>
      <c r="C99" s="102" t="s">
        <v>465</v>
      </c>
      <c r="D99" s="100" t="s">
        <v>436</v>
      </c>
      <c r="E99" s="101">
        <v>36.98</v>
      </c>
      <c r="F99" s="93"/>
      <c r="G99" s="94"/>
      <c r="H99" s="95"/>
      <c r="I99" s="94"/>
      <c r="J99" s="96"/>
      <c r="K99" s="97"/>
    </row>
    <row r="100" spans="1:11" s="1" customFormat="1" ht="22.5">
      <c r="A100" s="21">
        <f>A98+1</f>
        <v>38</v>
      </c>
      <c r="B100" s="90" t="s">
        <v>120</v>
      </c>
      <c r="C100" s="90" t="s">
        <v>461</v>
      </c>
      <c r="D100" s="91" t="s">
        <v>39</v>
      </c>
      <c r="E100" s="92">
        <v>1.29</v>
      </c>
      <c r="F100" s="93"/>
      <c r="G100" s="94"/>
      <c r="H100" s="181"/>
      <c r="I100" s="94">
        <f t="shared" si="4"/>
        <v>0</v>
      </c>
      <c r="J100" s="96">
        <v>1.701311024</v>
      </c>
      <c r="K100" s="97">
        <f t="shared" si="5"/>
        <v>2.1946912209600002</v>
      </c>
    </row>
    <row r="101" spans="1:11" s="1" customFormat="1" ht="11.25">
      <c r="A101" s="21"/>
      <c r="B101" s="98" t="s">
        <v>434</v>
      </c>
      <c r="C101" s="102">
        <v>1.29</v>
      </c>
      <c r="D101" s="100" t="s">
        <v>443</v>
      </c>
      <c r="E101" s="101">
        <v>1.29</v>
      </c>
      <c r="F101" s="93"/>
      <c r="G101" s="94"/>
      <c r="H101" s="95"/>
      <c r="I101" s="94"/>
      <c r="J101" s="96"/>
      <c r="K101" s="97"/>
    </row>
    <row r="102" spans="1:11" s="1" customFormat="1" ht="22.5">
      <c r="A102" s="21">
        <f>A100+1</f>
        <v>39</v>
      </c>
      <c r="B102" s="90" t="s">
        <v>121</v>
      </c>
      <c r="C102" s="90" t="s">
        <v>462</v>
      </c>
      <c r="D102" s="91" t="s">
        <v>39</v>
      </c>
      <c r="E102" s="92">
        <v>0.48</v>
      </c>
      <c r="F102" s="93"/>
      <c r="G102" s="94"/>
      <c r="H102" s="181"/>
      <c r="I102" s="94">
        <f t="shared" si="4"/>
        <v>0</v>
      </c>
      <c r="J102" s="96">
        <v>1.801311024</v>
      </c>
      <c r="K102" s="97">
        <f t="shared" si="5"/>
        <v>0.86462929152</v>
      </c>
    </row>
    <row r="103" spans="1:11" s="1" customFormat="1" ht="11.25">
      <c r="A103" s="21"/>
      <c r="B103" s="98" t="s">
        <v>434</v>
      </c>
      <c r="C103" s="102">
        <v>0.48</v>
      </c>
      <c r="D103" s="100" t="s">
        <v>443</v>
      </c>
      <c r="E103" s="101">
        <v>0.48</v>
      </c>
      <c r="F103" s="93"/>
      <c r="G103" s="94"/>
      <c r="H103" s="95"/>
      <c r="I103" s="94"/>
      <c r="J103" s="96"/>
      <c r="K103" s="97"/>
    </row>
    <row r="104" spans="1:11" s="1" customFormat="1" ht="22.5">
      <c r="A104" s="21">
        <f>A102+1</f>
        <v>40</v>
      </c>
      <c r="B104" s="90" t="s">
        <v>122</v>
      </c>
      <c r="C104" s="90" t="s">
        <v>463</v>
      </c>
      <c r="D104" s="91" t="s">
        <v>39</v>
      </c>
      <c r="E104" s="92">
        <v>0</v>
      </c>
      <c r="F104" s="93"/>
      <c r="G104" s="94"/>
      <c r="H104" s="181"/>
      <c r="I104" s="94">
        <f t="shared" si="4"/>
        <v>0</v>
      </c>
      <c r="J104" s="96">
        <v>2.151311024</v>
      </c>
      <c r="K104" s="97">
        <f t="shared" si="5"/>
        <v>0</v>
      </c>
    </row>
    <row r="105" spans="1:11" s="1" customFormat="1" ht="11.25">
      <c r="A105" s="21"/>
      <c r="B105" s="98" t="s">
        <v>434</v>
      </c>
      <c r="C105" s="102">
        <v>0</v>
      </c>
      <c r="D105" s="100" t="s">
        <v>443</v>
      </c>
      <c r="E105" s="101">
        <v>0</v>
      </c>
      <c r="F105" s="93"/>
      <c r="G105" s="94"/>
      <c r="H105" s="95"/>
      <c r="I105" s="94"/>
      <c r="J105" s="96"/>
      <c r="K105" s="97"/>
    </row>
    <row r="106" spans="1:11" s="1" customFormat="1" ht="11.25">
      <c r="A106" s="21">
        <f>A104+1</f>
        <v>41</v>
      </c>
      <c r="B106" s="90" t="s">
        <v>123</v>
      </c>
      <c r="C106" s="90" t="s">
        <v>124</v>
      </c>
      <c r="D106" s="91" t="s">
        <v>34</v>
      </c>
      <c r="E106" s="92">
        <v>15.8</v>
      </c>
      <c r="F106" s="93"/>
      <c r="G106" s="94"/>
      <c r="H106" s="181"/>
      <c r="I106" s="94">
        <f t="shared" si="4"/>
        <v>0</v>
      </c>
      <c r="J106" s="96">
        <v>0.046</v>
      </c>
      <c r="K106" s="97">
        <f t="shared" si="5"/>
        <v>0.7268</v>
      </c>
    </row>
    <row r="107" spans="1:11" s="1" customFormat="1" ht="11.25">
      <c r="A107" s="21"/>
      <c r="B107" s="98" t="s">
        <v>434</v>
      </c>
      <c r="C107" s="102">
        <v>15.8</v>
      </c>
      <c r="D107" s="100" t="s">
        <v>436</v>
      </c>
      <c r="E107" s="101">
        <v>15.8</v>
      </c>
      <c r="F107" s="93"/>
      <c r="G107" s="94"/>
      <c r="H107" s="95"/>
      <c r="I107" s="94"/>
      <c r="J107" s="96"/>
      <c r="K107" s="97"/>
    </row>
    <row r="108" spans="1:11" s="1" customFormat="1" ht="11.25">
      <c r="A108" s="21">
        <f>A106+1</f>
        <v>42</v>
      </c>
      <c r="B108" s="90" t="s">
        <v>125</v>
      </c>
      <c r="C108" s="90" t="s">
        <v>126</v>
      </c>
      <c r="D108" s="91" t="s">
        <v>39</v>
      </c>
      <c r="E108" s="92">
        <v>1.26</v>
      </c>
      <c r="F108" s="93"/>
      <c r="G108" s="94"/>
      <c r="H108" s="181"/>
      <c r="I108" s="94">
        <f t="shared" si="4"/>
        <v>0</v>
      </c>
      <c r="J108" s="96">
        <v>2.3</v>
      </c>
      <c r="K108" s="97">
        <f t="shared" si="5"/>
        <v>2.8979999999999997</v>
      </c>
    </row>
    <row r="109" spans="1:11" s="1" customFormat="1" ht="11.25">
      <c r="A109" s="21"/>
      <c r="B109" s="98" t="s">
        <v>434</v>
      </c>
      <c r="C109" s="102">
        <v>1.26</v>
      </c>
      <c r="D109" s="100" t="s">
        <v>443</v>
      </c>
      <c r="E109" s="101">
        <v>1.26</v>
      </c>
      <c r="F109" s="93"/>
      <c r="G109" s="94"/>
      <c r="H109" s="95"/>
      <c r="I109" s="94"/>
      <c r="J109" s="96"/>
      <c r="K109" s="97"/>
    </row>
    <row r="110" spans="1:11" s="1" customFormat="1" ht="11.25">
      <c r="A110" s="21">
        <v>45</v>
      </c>
      <c r="B110" s="90" t="s">
        <v>125</v>
      </c>
      <c r="C110" s="90" t="s">
        <v>464</v>
      </c>
      <c r="D110" s="91" t="s">
        <v>34</v>
      </c>
      <c r="E110" s="92">
        <v>75.08</v>
      </c>
      <c r="F110" s="93"/>
      <c r="G110" s="94"/>
      <c r="H110" s="181"/>
      <c r="I110" s="94">
        <f>E110*H110</f>
        <v>0</v>
      </c>
      <c r="J110" s="96">
        <v>0.042</v>
      </c>
      <c r="K110" s="97">
        <f>E110*J110</f>
        <v>3.15336</v>
      </c>
    </row>
    <row r="111" spans="1:11" s="1" customFormat="1" ht="11.25">
      <c r="A111" s="21"/>
      <c r="B111" s="98" t="s">
        <v>434</v>
      </c>
      <c r="C111" s="102">
        <v>75.08</v>
      </c>
      <c r="D111" s="100" t="s">
        <v>436</v>
      </c>
      <c r="E111" s="101">
        <v>75.08</v>
      </c>
      <c r="F111" s="93"/>
      <c r="G111" s="94"/>
      <c r="H111" s="95"/>
      <c r="I111" s="94"/>
      <c r="J111" s="96"/>
      <c r="K111" s="97"/>
    </row>
    <row r="112" spans="1:11" s="1" customFormat="1" ht="11.25">
      <c r="A112" s="21">
        <v>46</v>
      </c>
      <c r="B112" s="90" t="s">
        <v>127</v>
      </c>
      <c r="C112" s="90" t="s">
        <v>128</v>
      </c>
      <c r="D112" s="91" t="s">
        <v>34</v>
      </c>
      <c r="E112" s="92">
        <v>75.08</v>
      </c>
      <c r="F112" s="93"/>
      <c r="G112" s="94"/>
      <c r="H112" s="181"/>
      <c r="I112" s="94">
        <f t="shared" si="4"/>
        <v>0</v>
      </c>
      <c r="J112" s="96">
        <v>0.05</v>
      </c>
      <c r="K112" s="97">
        <f t="shared" si="5"/>
        <v>3.754</v>
      </c>
    </row>
    <row r="113" spans="1:11" s="1" customFormat="1" ht="11.25">
      <c r="A113" s="21"/>
      <c r="B113" s="98" t="s">
        <v>434</v>
      </c>
      <c r="C113" s="102">
        <v>75.08</v>
      </c>
      <c r="D113" s="100" t="s">
        <v>436</v>
      </c>
      <c r="E113" s="101">
        <v>75.08</v>
      </c>
      <c r="F113" s="93"/>
      <c r="G113" s="94"/>
      <c r="H113" s="95"/>
      <c r="I113" s="94"/>
      <c r="J113" s="96"/>
      <c r="K113" s="97"/>
    </row>
    <row r="114" spans="1:11" s="1" customFormat="1" ht="11.25">
      <c r="A114" s="21">
        <f>A112+1</f>
        <v>47</v>
      </c>
      <c r="B114" s="90" t="s">
        <v>129</v>
      </c>
      <c r="C114" s="90" t="s">
        <v>130</v>
      </c>
      <c r="D114" s="91" t="s">
        <v>54</v>
      </c>
      <c r="E114" s="96">
        <v>21.945</v>
      </c>
      <c r="F114" s="93"/>
      <c r="G114" s="94"/>
      <c r="H114" s="181"/>
      <c r="I114" s="94">
        <f t="shared" si="4"/>
        <v>0</v>
      </c>
      <c r="J114" s="96">
        <v>0</v>
      </c>
      <c r="K114" s="97">
        <f t="shared" si="5"/>
        <v>0</v>
      </c>
    </row>
    <row r="115" spans="1:11" s="1" customFormat="1" ht="11.25">
      <c r="A115" s="21"/>
      <c r="B115" s="98" t="s">
        <v>434</v>
      </c>
      <c r="C115" s="102">
        <v>21.945</v>
      </c>
      <c r="D115" s="100" t="s">
        <v>438</v>
      </c>
      <c r="E115" s="112">
        <v>21.945</v>
      </c>
      <c r="F115" s="93"/>
      <c r="G115" s="94"/>
      <c r="H115" s="95"/>
      <c r="I115" s="94"/>
      <c r="J115" s="96"/>
      <c r="K115" s="97"/>
    </row>
    <row r="116" spans="1:11" s="1" customFormat="1" ht="11.25">
      <c r="A116" s="21">
        <f>A114+1</f>
        <v>48</v>
      </c>
      <c r="B116" s="90" t="s">
        <v>131</v>
      </c>
      <c r="C116" s="90" t="s">
        <v>132</v>
      </c>
      <c r="D116" s="91" t="s">
        <v>54</v>
      </c>
      <c r="E116" s="96">
        <v>21.945</v>
      </c>
      <c r="F116" s="93"/>
      <c r="G116" s="94"/>
      <c r="H116" s="181"/>
      <c r="I116" s="94">
        <f t="shared" si="4"/>
        <v>0</v>
      </c>
      <c r="J116" s="96">
        <v>0</v>
      </c>
      <c r="K116" s="97">
        <f t="shared" si="5"/>
        <v>0</v>
      </c>
    </row>
    <row r="117" spans="1:11" s="1" customFormat="1" ht="11.25">
      <c r="A117" s="21"/>
      <c r="B117" s="98" t="s">
        <v>434</v>
      </c>
      <c r="C117" s="102">
        <v>21945</v>
      </c>
      <c r="D117" s="100" t="s">
        <v>438</v>
      </c>
      <c r="E117" s="112">
        <v>21.945</v>
      </c>
      <c r="F117" s="93"/>
      <c r="G117" s="94"/>
      <c r="H117" s="95"/>
      <c r="I117" s="94"/>
      <c r="J117" s="96"/>
      <c r="K117" s="97"/>
    </row>
    <row r="118" spans="1:11" s="1" customFormat="1" ht="11.25">
      <c r="A118" s="21">
        <f>A116+1</f>
        <v>49</v>
      </c>
      <c r="B118" s="90" t="s">
        <v>133</v>
      </c>
      <c r="C118" s="90" t="s">
        <v>134</v>
      </c>
      <c r="D118" s="91" t="s">
        <v>54</v>
      </c>
      <c r="E118" s="96">
        <v>21.945</v>
      </c>
      <c r="F118" s="93"/>
      <c r="G118" s="94"/>
      <c r="H118" s="181"/>
      <c r="I118" s="94">
        <f t="shared" si="4"/>
        <v>0</v>
      </c>
      <c r="J118" s="96">
        <v>0</v>
      </c>
      <c r="K118" s="97">
        <f t="shared" si="5"/>
        <v>0</v>
      </c>
    </row>
    <row r="119" spans="1:11" s="1" customFormat="1" ht="11.25">
      <c r="A119" s="21"/>
      <c r="B119" s="98" t="s">
        <v>434</v>
      </c>
      <c r="C119" s="102">
        <v>21.945</v>
      </c>
      <c r="D119" s="100" t="s">
        <v>438</v>
      </c>
      <c r="E119" s="112">
        <v>21.945</v>
      </c>
      <c r="F119" s="93"/>
      <c r="G119" s="94"/>
      <c r="H119" s="95"/>
      <c r="I119" s="94"/>
      <c r="J119" s="96"/>
      <c r="K119" s="97"/>
    </row>
    <row r="120" spans="1:11" s="1" customFormat="1" ht="11.25">
      <c r="A120" s="21">
        <f>A118+1</f>
        <v>50</v>
      </c>
      <c r="B120" s="90" t="s">
        <v>135</v>
      </c>
      <c r="C120" s="90" t="s">
        <v>136</v>
      </c>
      <c r="D120" s="91" t="s">
        <v>54</v>
      </c>
      <c r="E120" s="96">
        <v>219.45</v>
      </c>
      <c r="F120" s="93"/>
      <c r="G120" s="94"/>
      <c r="H120" s="181"/>
      <c r="I120" s="94">
        <f t="shared" si="4"/>
        <v>0</v>
      </c>
      <c r="J120" s="96">
        <v>0</v>
      </c>
      <c r="K120" s="97">
        <f t="shared" si="5"/>
        <v>0</v>
      </c>
    </row>
    <row r="121" spans="1:11" s="1" customFormat="1" ht="11.25">
      <c r="A121" s="21"/>
      <c r="B121" s="98" t="s">
        <v>434</v>
      </c>
      <c r="C121" s="102">
        <v>21.945</v>
      </c>
      <c r="D121" s="100" t="s">
        <v>438</v>
      </c>
      <c r="E121" s="112">
        <v>219.45</v>
      </c>
      <c r="F121" s="93"/>
      <c r="G121" s="94"/>
      <c r="H121" s="95"/>
      <c r="I121" s="94"/>
      <c r="J121" s="96"/>
      <c r="K121" s="97"/>
    </row>
    <row r="122" spans="1:11" s="1" customFormat="1" ht="11.25">
      <c r="A122" s="21">
        <f>A120+1</f>
        <v>51</v>
      </c>
      <c r="B122" s="90" t="s">
        <v>137</v>
      </c>
      <c r="C122" s="90" t="s">
        <v>138</v>
      </c>
      <c r="D122" s="91" t="s">
        <v>54</v>
      </c>
      <c r="E122" s="96">
        <v>21.945</v>
      </c>
      <c r="F122" s="93"/>
      <c r="G122" s="94"/>
      <c r="H122" s="181"/>
      <c r="I122" s="94">
        <f t="shared" si="4"/>
        <v>0</v>
      </c>
      <c r="J122" s="96">
        <v>0</v>
      </c>
      <c r="K122" s="97">
        <f t="shared" si="5"/>
        <v>0</v>
      </c>
    </row>
    <row r="123" spans="1:11" s="1" customFormat="1" ht="11.25">
      <c r="A123" s="21"/>
      <c r="B123" s="98" t="s">
        <v>434</v>
      </c>
      <c r="C123" s="102">
        <v>21.945</v>
      </c>
      <c r="D123" s="100" t="s">
        <v>438</v>
      </c>
      <c r="E123" s="112">
        <v>21.945</v>
      </c>
      <c r="F123" s="93"/>
      <c r="G123" s="94"/>
      <c r="H123" s="95"/>
      <c r="I123" s="94"/>
      <c r="J123" s="96"/>
      <c r="K123" s="97"/>
    </row>
    <row r="124" spans="1:11" s="1" customFormat="1" ht="11.25">
      <c r="A124" s="21">
        <f>A122+1</f>
        <v>52</v>
      </c>
      <c r="B124" s="90" t="s">
        <v>139</v>
      </c>
      <c r="C124" s="90" t="s">
        <v>466</v>
      </c>
      <c r="D124" s="91" t="s">
        <v>39</v>
      </c>
      <c r="E124" s="92">
        <v>1.15</v>
      </c>
      <c r="F124" s="93"/>
      <c r="G124" s="94"/>
      <c r="H124" s="181"/>
      <c r="I124" s="94">
        <f t="shared" si="4"/>
        <v>0</v>
      </c>
      <c r="J124" s="96">
        <v>0.16228879200000002</v>
      </c>
      <c r="K124" s="97">
        <f t="shared" si="5"/>
        <v>0.1866321108</v>
      </c>
    </row>
    <row r="125" spans="1:11" s="1" customFormat="1" ht="11.25">
      <c r="A125" s="21"/>
      <c r="B125" s="98" t="s">
        <v>434</v>
      </c>
      <c r="C125" s="102">
        <v>1.15</v>
      </c>
      <c r="D125" s="100" t="s">
        <v>443</v>
      </c>
      <c r="E125" s="101">
        <v>1.15</v>
      </c>
      <c r="F125" s="93"/>
      <c r="G125" s="94"/>
      <c r="H125" s="95"/>
      <c r="I125" s="103"/>
      <c r="J125" s="96"/>
      <c r="K125" s="97"/>
    </row>
    <row r="126" spans="1:11" s="17" customFormat="1" ht="11.25">
      <c r="A126" s="23"/>
      <c r="B126" s="104">
        <v>96</v>
      </c>
      <c r="C126" s="105" t="s">
        <v>140</v>
      </c>
      <c r="D126" s="106"/>
      <c r="E126" s="106"/>
      <c r="F126" s="107"/>
      <c r="G126" s="108">
        <f>SUM(G92:G124)</f>
        <v>0</v>
      </c>
      <c r="H126" s="109"/>
      <c r="I126" s="110">
        <f>SUM(I92:I124)</f>
        <v>0</v>
      </c>
      <c r="J126" s="109"/>
      <c r="K126" s="111">
        <f>SUM(K92:K124)</f>
        <v>21.945025879760003</v>
      </c>
    </row>
    <row r="127" spans="1:11" s="17" customFormat="1" ht="11.25">
      <c r="A127" s="19"/>
      <c r="B127" s="82" t="s">
        <v>141</v>
      </c>
      <c r="C127" s="83" t="s">
        <v>142</v>
      </c>
      <c r="D127" s="84"/>
      <c r="E127" s="84"/>
      <c r="F127" s="85"/>
      <c r="G127" s="86"/>
      <c r="H127" s="87"/>
      <c r="I127" s="88"/>
      <c r="J127" s="87"/>
      <c r="K127" s="89"/>
    </row>
    <row r="128" spans="1:11" s="1" customFormat="1" ht="11.25">
      <c r="A128" s="21">
        <f>A124+1</f>
        <v>53</v>
      </c>
      <c r="B128" s="90" t="s">
        <v>143</v>
      </c>
      <c r="C128" s="90" t="s">
        <v>144</v>
      </c>
      <c r="D128" s="91" t="s">
        <v>54</v>
      </c>
      <c r="E128" s="96">
        <v>18.539</v>
      </c>
      <c r="F128" s="93"/>
      <c r="G128" s="94"/>
      <c r="H128" s="181"/>
      <c r="I128" s="94">
        <f>E128*H128</f>
        <v>0</v>
      </c>
      <c r="J128" s="96">
        <v>0</v>
      </c>
      <c r="K128" s="97">
        <f>E128*J128</f>
        <v>0</v>
      </c>
    </row>
    <row r="129" spans="1:11" s="1" customFormat="1" ht="11.25">
      <c r="A129" s="21"/>
      <c r="B129" s="98" t="s">
        <v>434</v>
      </c>
      <c r="C129" s="118">
        <f>K36+K44+K58+K66+K74+K80</f>
        <v>18.9829594524</v>
      </c>
      <c r="D129" s="100" t="s">
        <v>438</v>
      </c>
      <c r="E129" s="112">
        <v>18.539</v>
      </c>
      <c r="F129" s="93"/>
      <c r="G129" s="94"/>
      <c r="H129" s="95"/>
      <c r="I129" s="103"/>
      <c r="J129" s="96"/>
      <c r="K129" s="97"/>
    </row>
    <row r="130" spans="1:11" s="17" customFormat="1" ht="12" thickBot="1">
      <c r="A130" s="22"/>
      <c r="B130" s="119">
        <v>99</v>
      </c>
      <c r="C130" s="120" t="s">
        <v>145</v>
      </c>
      <c r="D130" s="121"/>
      <c r="E130" s="121"/>
      <c r="F130" s="122"/>
      <c r="G130" s="123">
        <f>SUM(G128:G128)</f>
        <v>0</v>
      </c>
      <c r="H130" s="124"/>
      <c r="I130" s="125">
        <f>SUM(I128:I128)</f>
        <v>0</v>
      </c>
      <c r="J130" s="124"/>
      <c r="K130" s="126">
        <f>SUM(K128:K128)</f>
        <v>0</v>
      </c>
    </row>
    <row r="131" spans="1:11" ht="13.5" thickBot="1">
      <c r="A131" s="24"/>
      <c r="B131" s="127"/>
      <c r="C131" s="127"/>
      <c r="D131" s="127"/>
      <c r="E131" s="127"/>
      <c r="F131" s="127"/>
      <c r="G131" s="127"/>
      <c r="H131" s="127"/>
      <c r="I131" s="188"/>
      <c r="J131" s="127"/>
      <c r="K131" s="127"/>
    </row>
    <row r="132" spans="1:11" s="17" customFormat="1" ht="11.25">
      <c r="A132" s="18"/>
      <c r="B132" s="75"/>
      <c r="C132" s="76" t="s">
        <v>146</v>
      </c>
      <c r="D132" s="75"/>
      <c r="E132" s="75"/>
      <c r="F132" s="77"/>
      <c r="G132" s="78"/>
      <c r="H132" s="79"/>
      <c r="I132" s="80"/>
      <c r="J132" s="79"/>
      <c r="K132" s="81"/>
    </row>
    <row r="133" spans="1:11" s="17" customFormat="1" ht="11.25">
      <c r="A133" s="19"/>
      <c r="B133" s="82" t="s">
        <v>147</v>
      </c>
      <c r="C133" s="83" t="s">
        <v>148</v>
      </c>
      <c r="D133" s="84"/>
      <c r="E133" s="84"/>
      <c r="F133" s="85"/>
      <c r="G133" s="86"/>
      <c r="H133" s="87"/>
      <c r="I133" s="88"/>
      <c r="J133" s="87"/>
      <c r="K133" s="89"/>
    </row>
    <row r="134" spans="1:11" s="1" customFormat="1" ht="11.25">
      <c r="A134" s="21">
        <f>A128+1</f>
        <v>54</v>
      </c>
      <c r="B134" s="115" t="s">
        <v>149</v>
      </c>
      <c r="C134" s="90" t="s">
        <v>150</v>
      </c>
      <c r="D134" s="91" t="s">
        <v>34</v>
      </c>
      <c r="E134" s="92">
        <v>17.89</v>
      </c>
      <c r="F134" s="93"/>
      <c r="G134" s="94"/>
      <c r="H134" s="181"/>
      <c r="I134" s="94">
        <f aca="true" t="shared" si="6" ref="I134:I150">E134*H134</f>
        <v>0</v>
      </c>
      <c r="J134" s="96">
        <v>0.001</v>
      </c>
      <c r="K134" s="97">
        <f aca="true" t="shared" si="7" ref="K134:K150">E134*J134</f>
        <v>0.01789</v>
      </c>
    </row>
    <row r="135" spans="1:11" s="1" customFormat="1" ht="11.25">
      <c r="A135" s="21"/>
      <c r="B135" s="98" t="s">
        <v>434</v>
      </c>
      <c r="C135" s="102">
        <v>17.89</v>
      </c>
      <c r="D135" s="100" t="s">
        <v>436</v>
      </c>
      <c r="E135" s="101">
        <v>17.89</v>
      </c>
      <c r="F135" s="93"/>
      <c r="G135" s="94"/>
      <c r="H135" s="95"/>
      <c r="I135" s="94"/>
      <c r="J135" s="96"/>
      <c r="K135" s="97"/>
    </row>
    <row r="136" spans="1:11" s="1" customFormat="1" ht="11.25">
      <c r="A136" s="21">
        <f>A134+1</f>
        <v>55</v>
      </c>
      <c r="B136" s="90" t="s">
        <v>151</v>
      </c>
      <c r="C136" s="90" t="s">
        <v>152</v>
      </c>
      <c r="D136" s="91" t="s">
        <v>34</v>
      </c>
      <c r="E136" s="113">
        <v>17.89</v>
      </c>
      <c r="F136" s="93"/>
      <c r="G136" s="94"/>
      <c r="H136" s="181"/>
      <c r="I136" s="94">
        <f t="shared" si="6"/>
        <v>0</v>
      </c>
      <c r="J136" s="96">
        <v>0.001</v>
      </c>
      <c r="K136" s="97">
        <f t="shared" si="7"/>
        <v>0.01789</v>
      </c>
    </row>
    <row r="137" spans="1:11" s="1" customFormat="1" ht="11.25">
      <c r="A137" s="21"/>
      <c r="B137" s="98" t="s">
        <v>434</v>
      </c>
      <c r="C137" s="102">
        <v>17.89</v>
      </c>
      <c r="D137" s="100" t="s">
        <v>436</v>
      </c>
      <c r="E137" s="101">
        <v>17.89</v>
      </c>
      <c r="F137" s="93"/>
      <c r="G137" s="94"/>
      <c r="H137" s="95"/>
      <c r="I137" s="94"/>
      <c r="J137" s="96"/>
      <c r="K137" s="97"/>
    </row>
    <row r="138" spans="1:11" s="1" customFormat="1" ht="11.25">
      <c r="A138" s="21">
        <f>A136+1</f>
        <v>56</v>
      </c>
      <c r="B138" s="90" t="s">
        <v>153</v>
      </c>
      <c r="C138" s="90" t="s">
        <v>154</v>
      </c>
      <c r="D138" s="91" t="s">
        <v>34</v>
      </c>
      <c r="E138" s="113">
        <v>17.89</v>
      </c>
      <c r="F138" s="93"/>
      <c r="G138" s="94"/>
      <c r="H138" s="181"/>
      <c r="I138" s="94">
        <f t="shared" si="6"/>
        <v>0</v>
      </c>
      <c r="J138" s="96">
        <v>0.0003982</v>
      </c>
      <c r="K138" s="97">
        <f t="shared" si="7"/>
        <v>0.007123798</v>
      </c>
    </row>
    <row r="139" spans="1:11" s="1" customFormat="1" ht="11.25">
      <c r="A139" s="21"/>
      <c r="B139" s="98" t="s">
        <v>434</v>
      </c>
      <c r="C139" s="102">
        <v>17.89</v>
      </c>
      <c r="D139" s="100" t="s">
        <v>436</v>
      </c>
      <c r="E139" s="101">
        <v>17.89</v>
      </c>
      <c r="F139" s="93"/>
      <c r="G139" s="94"/>
      <c r="H139" s="95"/>
      <c r="I139" s="94"/>
      <c r="J139" s="96"/>
      <c r="K139" s="97"/>
    </row>
    <row r="140" spans="1:11" s="1" customFormat="1" ht="11.25">
      <c r="A140" s="21">
        <f>A138+1</f>
        <v>57</v>
      </c>
      <c r="B140" s="90" t="s">
        <v>155</v>
      </c>
      <c r="C140" s="90" t="s">
        <v>156</v>
      </c>
      <c r="D140" s="91" t="s">
        <v>34</v>
      </c>
      <c r="E140" s="114">
        <v>8</v>
      </c>
      <c r="F140" s="93"/>
      <c r="G140" s="94"/>
      <c r="H140" s="181"/>
      <c r="I140" s="94">
        <f t="shared" si="6"/>
        <v>0</v>
      </c>
      <c r="J140" s="96">
        <v>0.000572392</v>
      </c>
      <c r="K140" s="97">
        <f t="shared" si="7"/>
        <v>0.004579136</v>
      </c>
    </row>
    <row r="141" spans="1:11" s="1" customFormat="1" ht="11.25">
      <c r="A141" s="21"/>
      <c r="B141" s="98" t="s">
        <v>434</v>
      </c>
      <c r="C141" s="99">
        <v>8</v>
      </c>
      <c r="D141" s="100" t="s">
        <v>436</v>
      </c>
      <c r="E141" s="101">
        <v>8</v>
      </c>
      <c r="F141" s="93"/>
      <c r="G141" s="94"/>
      <c r="H141" s="95"/>
      <c r="I141" s="94"/>
      <c r="J141" s="96"/>
      <c r="K141" s="97"/>
    </row>
    <row r="142" spans="1:11" s="1" customFormat="1" ht="11.25">
      <c r="A142" s="21">
        <v>58</v>
      </c>
      <c r="B142" s="90" t="s">
        <v>468</v>
      </c>
      <c r="C142" s="90" t="s">
        <v>469</v>
      </c>
      <c r="D142" s="137" t="s">
        <v>34</v>
      </c>
      <c r="E142" s="101">
        <v>19.68</v>
      </c>
      <c r="F142" s="182"/>
      <c r="G142" s="94">
        <f>E142*F142</f>
        <v>0</v>
      </c>
      <c r="H142" s="95"/>
      <c r="I142" s="94"/>
      <c r="J142" s="96">
        <v>0.006</v>
      </c>
      <c r="K142" s="97">
        <f t="shared" si="7"/>
        <v>0.11808</v>
      </c>
    </row>
    <row r="143" spans="1:11" s="1" customFormat="1" ht="11.25">
      <c r="A143" s="21"/>
      <c r="B143" s="98"/>
      <c r="C143" s="99" t="s">
        <v>470</v>
      </c>
      <c r="D143" s="100" t="s">
        <v>436</v>
      </c>
      <c r="E143" s="101">
        <v>19.68</v>
      </c>
      <c r="F143" s="93"/>
      <c r="G143" s="94"/>
      <c r="H143" s="95"/>
      <c r="I143" s="94"/>
      <c r="J143" s="96"/>
      <c r="K143" s="97"/>
    </row>
    <row r="144" spans="1:11" s="1" customFormat="1" ht="11.25">
      <c r="A144" s="21">
        <v>59</v>
      </c>
      <c r="B144" s="90" t="s">
        <v>157</v>
      </c>
      <c r="C144" s="90" t="s">
        <v>467</v>
      </c>
      <c r="D144" s="91" t="s">
        <v>34</v>
      </c>
      <c r="E144" s="114">
        <v>4</v>
      </c>
      <c r="F144" s="93"/>
      <c r="G144" s="94"/>
      <c r="H144" s="181"/>
      <c r="I144" s="94">
        <f t="shared" si="6"/>
        <v>0</v>
      </c>
      <c r="J144" s="96">
        <v>0.004385</v>
      </c>
      <c r="K144" s="97">
        <f t="shared" si="7"/>
        <v>0.01754</v>
      </c>
    </row>
    <row r="145" spans="1:11" s="1" customFormat="1" ht="11.25">
      <c r="A145" s="21"/>
      <c r="B145" s="98" t="s">
        <v>434</v>
      </c>
      <c r="C145" s="99">
        <v>4</v>
      </c>
      <c r="D145" s="100" t="s">
        <v>436</v>
      </c>
      <c r="E145" s="101">
        <v>4</v>
      </c>
      <c r="F145" s="93"/>
      <c r="G145" s="94"/>
      <c r="H145" s="95"/>
      <c r="I145" s="94"/>
      <c r="J145" s="96"/>
      <c r="K145" s="97"/>
    </row>
    <row r="146" spans="1:11" s="1" customFormat="1" ht="11.25">
      <c r="A146" s="21">
        <f>A144+1</f>
        <v>60</v>
      </c>
      <c r="B146" s="90" t="s">
        <v>158</v>
      </c>
      <c r="C146" s="90" t="s">
        <v>159</v>
      </c>
      <c r="D146" s="91" t="s">
        <v>34</v>
      </c>
      <c r="E146" s="114">
        <v>4</v>
      </c>
      <c r="F146" s="93"/>
      <c r="G146" s="94"/>
      <c r="H146" s="181"/>
      <c r="I146" s="94">
        <f t="shared" si="6"/>
        <v>0</v>
      </c>
      <c r="J146" s="96">
        <v>0.004559192</v>
      </c>
      <c r="K146" s="97">
        <f t="shared" si="7"/>
        <v>0.018236768</v>
      </c>
    </row>
    <row r="147" spans="1:11" s="1" customFormat="1" ht="11.25">
      <c r="A147" s="21"/>
      <c r="B147" s="98" t="s">
        <v>434</v>
      </c>
      <c r="C147" s="99">
        <v>4</v>
      </c>
      <c r="D147" s="100" t="s">
        <v>436</v>
      </c>
      <c r="E147" s="138">
        <v>4</v>
      </c>
      <c r="F147" s="93"/>
      <c r="G147" s="94"/>
      <c r="H147" s="95"/>
      <c r="I147" s="94"/>
      <c r="J147" s="96"/>
      <c r="K147" s="97"/>
    </row>
    <row r="148" spans="1:11" s="1" customFormat="1" ht="11.25">
      <c r="A148" s="21">
        <f>A146+1</f>
        <v>61</v>
      </c>
      <c r="B148" s="90" t="s">
        <v>160</v>
      </c>
      <c r="C148" s="90" t="s">
        <v>161</v>
      </c>
      <c r="D148" s="91" t="s">
        <v>95</v>
      </c>
      <c r="E148" s="114">
        <v>3.7</v>
      </c>
      <c r="F148" s="93"/>
      <c r="G148" s="94"/>
      <c r="H148" s="181"/>
      <c r="I148" s="94">
        <f t="shared" si="6"/>
        <v>0</v>
      </c>
      <c r="J148" s="96">
        <v>0.000218</v>
      </c>
      <c r="K148" s="97">
        <f t="shared" si="7"/>
        <v>0.0008066000000000001</v>
      </c>
    </row>
    <row r="149" spans="1:11" s="1" customFormat="1" ht="11.25">
      <c r="A149" s="21"/>
      <c r="B149" s="98" t="s">
        <v>434</v>
      </c>
      <c r="C149" s="139">
        <v>3.7</v>
      </c>
      <c r="D149" s="100" t="s">
        <v>448</v>
      </c>
      <c r="E149" s="101">
        <v>3.7</v>
      </c>
      <c r="F149" s="93"/>
      <c r="G149" s="94"/>
      <c r="H149" s="95"/>
      <c r="I149" s="94"/>
      <c r="J149" s="96"/>
      <c r="K149" s="97"/>
    </row>
    <row r="150" spans="1:11" s="1" customFormat="1" ht="11.25">
      <c r="A150" s="21">
        <f>A148+1</f>
        <v>62</v>
      </c>
      <c r="B150" s="90" t="s">
        <v>162</v>
      </c>
      <c r="C150" s="90" t="s">
        <v>163</v>
      </c>
      <c r="D150" s="91" t="s">
        <v>54</v>
      </c>
      <c r="E150" s="113">
        <v>0.202</v>
      </c>
      <c r="F150" s="93"/>
      <c r="G150" s="94"/>
      <c r="H150" s="181"/>
      <c r="I150" s="94">
        <f t="shared" si="6"/>
        <v>0</v>
      </c>
      <c r="J150" s="96">
        <v>0</v>
      </c>
      <c r="K150" s="97">
        <f t="shared" si="7"/>
        <v>0</v>
      </c>
    </row>
    <row r="151" spans="1:11" s="1" customFormat="1" ht="11.25">
      <c r="A151" s="21"/>
      <c r="B151" s="98" t="s">
        <v>434</v>
      </c>
      <c r="C151" s="102">
        <v>0.202</v>
      </c>
      <c r="D151" s="100" t="s">
        <v>438</v>
      </c>
      <c r="E151" s="112">
        <v>0.202</v>
      </c>
      <c r="F151" s="93"/>
      <c r="G151" s="94"/>
      <c r="H151" s="95"/>
      <c r="I151" s="103"/>
      <c r="J151" s="96"/>
      <c r="K151" s="97"/>
    </row>
    <row r="152" spans="1:11" s="17" customFormat="1" ht="11.25">
      <c r="A152" s="23"/>
      <c r="B152" s="104">
        <v>711</v>
      </c>
      <c r="C152" s="105" t="s">
        <v>164</v>
      </c>
      <c r="D152" s="106"/>
      <c r="E152" s="106"/>
      <c r="F152" s="107"/>
      <c r="G152" s="108">
        <f>SUM(G134:G150)</f>
        <v>0</v>
      </c>
      <c r="H152" s="109"/>
      <c r="I152" s="110">
        <f>SUM(I134:I150)</f>
        <v>0</v>
      </c>
      <c r="J152" s="109"/>
      <c r="K152" s="111">
        <f>SUM(K134:K150)</f>
        <v>0.202146302</v>
      </c>
    </row>
    <row r="153" spans="1:11" s="17" customFormat="1" ht="11.25">
      <c r="A153" s="19"/>
      <c r="B153" s="82" t="s">
        <v>165</v>
      </c>
      <c r="C153" s="83" t="s">
        <v>166</v>
      </c>
      <c r="D153" s="84"/>
      <c r="E153" s="84"/>
      <c r="F153" s="85"/>
      <c r="G153" s="86"/>
      <c r="H153" s="87"/>
      <c r="I153" s="88"/>
      <c r="J153" s="87"/>
      <c r="K153" s="89"/>
    </row>
    <row r="154" spans="1:11" s="1" customFormat="1" ht="11.25">
      <c r="A154" s="21">
        <f>A150+1</f>
        <v>63</v>
      </c>
      <c r="B154" s="90" t="s">
        <v>167</v>
      </c>
      <c r="C154" s="90" t="s">
        <v>168</v>
      </c>
      <c r="D154" s="91" t="s">
        <v>34</v>
      </c>
      <c r="E154" s="92">
        <v>17.33</v>
      </c>
      <c r="F154" s="93"/>
      <c r="G154" s="94"/>
      <c r="H154" s="181"/>
      <c r="I154" s="94">
        <f>E154*H154</f>
        <v>0</v>
      </c>
      <c r="J154" s="96">
        <v>0.002273534</v>
      </c>
      <c r="K154" s="97">
        <f>E154*J154</f>
        <v>0.039400344219999994</v>
      </c>
    </row>
    <row r="155" spans="1:11" s="1" customFormat="1" ht="11.25">
      <c r="A155" s="21"/>
      <c r="B155" s="98" t="s">
        <v>434</v>
      </c>
      <c r="C155" s="102">
        <v>17.33</v>
      </c>
      <c r="D155" s="100" t="s">
        <v>436</v>
      </c>
      <c r="E155" s="101">
        <v>17.33</v>
      </c>
      <c r="F155" s="93"/>
      <c r="G155" s="94"/>
      <c r="H155" s="95"/>
      <c r="I155" s="94"/>
      <c r="J155" s="96"/>
      <c r="K155" s="97"/>
    </row>
    <row r="156" spans="1:11" s="1" customFormat="1" ht="11.25">
      <c r="A156" s="21">
        <f>A154+1</f>
        <v>64</v>
      </c>
      <c r="B156" s="90" t="s">
        <v>169</v>
      </c>
      <c r="C156" s="90" t="s">
        <v>170</v>
      </c>
      <c r="D156" s="91" t="s">
        <v>34</v>
      </c>
      <c r="E156" s="113">
        <v>17.33</v>
      </c>
      <c r="F156" s="93"/>
      <c r="G156" s="94"/>
      <c r="H156" s="181"/>
      <c r="I156" s="94">
        <f>E156*H156</f>
        <v>0</v>
      </c>
      <c r="J156" s="96">
        <v>0.000533784</v>
      </c>
      <c r="K156" s="97">
        <f>E156*J156</f>
        <v>0.00925047672</v>
      </c>
    </row>
    <row r="157" spans="1:11" s="1" customFormat="1" ht="11.25">
      <c r="A157" s="21"/>
      <c r="B157" s="98" t="s">
        <v>434</v>
      </c>
      <c r="C157" s="102">
        <v>17.33</v>
      </c>
      <c r="D157" s="100" t="s">
        <v>436</v>
      </c>
      <c r="E157" s="101">
        <v>17.33</v>
      </c>
      <c r="F157" s="93"/>
      <c r="G157" s="94"/>
      <c r="H157" s="95"/>
      <c r="I157" s="94"/>
      <c r="J157" s="96"/>
      <c r="K157" s="97"/>
    </row>
    <row r="158" spans="1:11" s="1" customFormat="1" ht="10.5" customHeight="1">
      <c r="A158" s="21">
        <f>A156+1</f>
        <v>65</v>
      </c>
      <c r="B158" s="90" t="s">
        <v>171</v>
      </c>
      <c r="C158" s="90" t="s">
        <v>471</v>
      </c>
      <c r="D158" s="91" t="s">
        <v>34</v>
      </c>
      <c r="E158" s="113">
        <v>17.33</v>
      </c>
      <c r="F158" s="182"/>
      <c r="G158" s="94">
        <f>E158*F158</f>
        <v>0</v>
      </c>
      <c r="H158" s="95"/>
      <c r="I158" s="94"/>
      <c r="J158" s="96">
        <v>0.013</v>
      </c>
      <c r="K158" s="97">
        <f>E158*J158</f>
        <v>0.22528999999999996</v>
      </c>
    </row>
    <row r="159" spans="1:11" s="1" customFormat="1" ht="10.5" customHeight="1">
      <c r="A159" s="21"/>
      <c r="B159" s="98" t="s">
        <v>434</v>
      </c>
      <c r="C159" s="102">
        <v>17.33</v>
      </c>
      <c r="D159" s="100" t="s">
        <v>436</v>
      </c>
      <c r="E159" s="101">
        <v>17.33</v>
      </c>
      <c r="F159" s="93"/>
      <c r="G159" s="94"/>
      <c r="H159" s="95"/>
      <c r="I159" s="94"/>
      <c r="J159" s="96"/>
      <c r="K159" s="97"/>
    </row>
    <row r="160" spans="1:11" s="1" customFormat="1" ht="11.25">
      <c r="A160" s="21">
        <f>A158+1</f>
        <v>66</v>
      </c>
      <c r="B160" s="90" t="s">
        <v>172</v>
      </c>
      <c r="C160" s="90" t="s">
        <v>173</v>
      </c>
      <c r="D160" s="91" t="s">
        <v>54</v>
      </c>
      <c r="E160" s="113">
        <v>0.274</v>
      </c>
      <c r="F160" s="93"/>
      <c r="G160" s="94"/>
      <c r="H160" s="181"/>
      <c r="I160" s="94">
        <f>E160*H160</f>
        <v>0</v>
      </c>
      <c r="J160" s="96">
        <v>0</v>
      </c>
      <c r="K160" s="97">
        <f>E160*J160</f>
        <v>0</v>
      </c>
    </row>
    <row r="161" spans="1:11" s="1" customFormat="1" ht="11.25">
      <c r="A161" s="21"/>
      <c r="B161" s="98" t="s">
        <v>434</v>
      </c>
      <c r="C161" s="102">
        <v>0.274</v>
      </c>
      <c r="D161" s="100" t="s">
        <v>438</v>
      </c>
      <c r="E161" s="112">
        <v>0.274</v>
      </c>
      <c r="F161" s="93"/>
      <c r="G161" s="94"/>
      <c r="H161" s="95"/>
      <c r="I161" s="103"/>
      <c r="J161" s="96"/>
      <c r="K161" s="97"/>
    </row>
    <row r="162" spans="1:11" s="17" customFormat="1" ht="11.25">
      <c r="A162" s="23"/>
      <c r="B162" s="104">
        <v>713</v>
      </c>
      <c r="C162" s="105" t="s">
        <v>174</v>
      </c>
      <c r="D162" s="106"/>
      <c r="E162" s="106"/>
      <c r="F162" s="107"/>
      <c r="G162" s="108">
        <f>SUM(G154:G160)</f>
        <v>0</v>
      </c>
      <c r="H162" s="109"/>
      <c r="I162" s="110">
        <f>SUM(I154:I160)</f>
        <v>0</v>
      </c>
      <c r="J162" s="109"/>
      <c r="K162" s="111">
        <f>SUM(K154:K160)</f>
        <v>0.27394082093999994</v>
      </c>
    </row>
    <row r="163" spans="1:11" s="17" customFormat="1" ht="11.25">
      <c r="A163" s="19"/>
      <c r="B163" s="82" t="s">
        <v>175</v>
      </c>
      <c r="C163" s="83" t="s">
        <v>176</v>
      </c>
      <c r="D163" s="84"/>
      <c r="E163" s="84"/>
      <c r="F163" s="85"/>
      <c r="G163" s="86"/>
      <c r="H163" s="87"/>
      <c r="I163" s="88"/>
      <c r="J163" s="87"/>
      <c r="K163" s="89"/>
    </row>
    <row r="164" spans="1:11" s="1" customFormat="1" ht="11.25">
      <c r="A164" s="21">
        <f>A160+1</f>
        <v>67</v>
      </c>
      <c r="B164" s="90" t="s">
        <v>177</v>
      </c>
      <c r="C164" s="90" t="s">
        <v>178</v>
      </c>
      <c r="D164" s="91" t="s">
        <v>34</v>
      </c>
      <c r="E164" s="92">
        <v>1.25</v>
      </c>
      <c r="F164" s="93"/>
      <c r="G164" s="94"/>
      <c r="H164" s="181"/>
      <c r="I164" s="94">
        <f>E164*H164</f>
        <v>0</v>
      </c>
      <c r="J164" s="96">
        <v>0.089275036</v>
      </c>
      <c r="K164" s="97">
        <f>E164*J164</f>
        <v>0.111593795</v>
      </c>
    </row>
    <row r="165" spans="1:11" s="1" customFormat="1" ht="11.25">
      <c r="A165" s="21"/>
      <c r="B165" s="98" t="s">
        <v>434</v>
      </c>
      <c r="C165" s="102">
        <v>1.25</v>
      </c>
      <c r="D165" s="100" t="s">
        <v>436</v>
      </c>
      <c r="E165" s="101">
        <v>1.25</v>
      </c>
      <c r="F165" s="93"/>
      <c r="G165" s="94"/>
      <c r="H165" s="95"/>
      <c r="I165" s="94"/>
      <c r="J165" s="96"/>
      <c r="K165" s="97"/>
    </row>
    <row r="166" spans="1:11" s="1" customFormat="1" ht="11.25">
      <c r="A166" s="21">
        <f>A164+1</f>
        <v>68</v>
      </c>
      <c r="B166" s="90" t="s">
        <v>179</v>
      </c>
      <c r="C166" s="90" t="s">
        <v>180</v>
      </c>
      <c r="D166" s="91" t="s">
        <v>54</v>
      </c>
      <c r="E166" s="113">
        <v>0.112</v>
      </c>
      <c r="F166" s="93"/>
      <c r="G166" s="94"/>
      <c r="H166" s="181"/>
      <c r="I166" s="94">
        <f>E166*H166</f>
        <v>0</v>
      </c>
      <c r="J166" s="96">
        <v>0</v>
      </c>
      <c r="K166" s="97">
        <f>E166*J166</f>
        <v>0</v>
      </c>
    </row>
    <row r="167" spans="1:11" s="1" customFormat="1" ht="11.25">
      <c r="A167" s="21"/>
      <c r="B167" s="98" t="s">
        <v>434</v>
      </c>
      <c r="C167" s="102">
        <v>0.112</v>
      </c>
      <c r="D167" s="100" t="s">
        <v>438</v>
      </c>
      <c r="E167" s="112">
        <v>0.112</v>
      </c>
      <c r="F167" s="93"/>
      <c r="G167" s="94"/>
      <c r="H167" s="95"/>
      <c r="I167" s="103"/>
      <c r="J167" s="96"/>
      <c r="K167" s="97"/>
    </row>
    <row r="168" spans="1:11" s="17" customFormat="1" ht="11.25">
      <c r="A168" s="23"/>
      <c r="B168" s="104">
        <v>761</v>
      </c>
      <c r="C168" s="105" t="s">
        <v>181</v>
      </c>
      <c r="D168" s="106"/>
      <c r="E168" s="106"/>
      <c r="F168" s="107"/>
      <c r="G168" s="108">
        <f>SUM(G164:G166)</f>
        <v>0</v>
      </c>
      <c r="H168" s="109"/>
      <c r="I168" s="110">
        <f>SUM(I164:I166)</f>
        <v>0</v>
      </c>
      <c r="J168" s="109"/>
      <c r="K168" s="111">
        <f>SUM(K164:K166)</f>
        <v>0.111593795</v>
      </c>
    </row>
    <row r="169" spans="1:11" s="17" customFormat="1" ht="11.25">
      <c r="A169" s="19"/>
      <c r="B169" s="82" t="s">
        <v>182</v>
      </c>
      <c r="C169" s="83" t="s">
        <v>183</v>
      </c>
      <c r="D169" s="84"/>
      <c r="E169" s="84"/>
      <c r="F169" s="85"/>
      <c r="G169" s="86"/>
      <c r="H169" s="87"/>
      <c r="I169" s="88"/>
      <c r="J169" s="87"/>
      <c r="K169" s="89"/>
    </row>
    <row r="170" spans="1:11" s="1" customFormat="1" ht="11.25">
      <c r="A170" s="21">
        <f>A166+1</f>
        <v>69</v>
      </c>
      <c r="B170" s="90" t="s">
        <v>184</v>
      </c>
      <c r="C170" s="90" t="s">
        <v>185</v>
      </c>
      <c r="D170" s="91" t="s">
        <v>34</v>
      </c>
      <c r="E170" s="96">
        <v>17.33</v>
      </c>
      <c r="F170" s="93"/>
      <c r="G170" s="94"/>
      <c r="H170" s="181"/>
      <c r="I170" s="94">
        <f aca="true" t="shared" si="8" ref="I170:I182">E170*H170</f>
        <v>0</v>
      </c>
      <c r="J170" s="96">
        <v>0.012927138</v>
      </c>
      <c r="K170" s="97">
        <f aca="true" t="shared" si="9" ref="K170:K182">E170*J170</f>
        <v>0.22402730153999997</v>
      </c>
    </row>
    <row r="171" spans="1:11" s="1" customFormat="1" ht="11.25">
      <c r="A171" s="21"/>
      <c r="B171" s="98" t="s">
        <v>434</v>
      </c>
      <c r="C171" s="102">
        <v>17.33</v>
      </c>
      <c r="D171" s="100" t="s">
        <v>436</v>
      </c>
      <c r="E171" s="112">
        <v>17.33</v>
      </c>
      <c r="F171" s="93"/>
      <c r="G171" s="94"/>
      <c r="H171" s="95"/>
      <c r="I171" s="94"/>
      <c r="J171" s="96"/>
      <c r="K171" s="97"/>
    </row>
    <row r="172" spans="1:11" s="1" customFormat="1" ht="11.25">
      <c r="A172" s="21">
        <f>A170+1</f>
        <v>70</v>
      </c>
      <c r="B172" s="90" t="s">
        <v>186</v>
      </c>
      <c r="C172" s="90" t="s">
        <v>472</v>
      </c>
      <c r="D172" s="91" t="s">
        <v>30</v>
      </c>
      <c r="E172" s="96">
        <v>3</v>
      </c>
      <c r="F172" s="93"/>
      <c r="G172" s="94"/>
      <c r="H172" s="181"/>
      <c r="I172" s="94">
        <f t="shared" si="8"/>
        <v>0</v>
      </c>
      <c r="J172" s="96">
        <v>0.000573</v>
      </c>
      <c r="K172" s="97">
        <f t="shared" si="9"/>
        <v>0.001719</v>
      </c>
    </row>
    <row r="173" spans="1:11" s="1" customFormat="1" ht="11.25">
      <c r="A173" s="21"/>
      <c r="B173" s="98" t="s">
        <v>434</v>
      </c>
      <c r="C173" s="99">
        <v>3</v>
      </c>
      <c r="D173" s="100" t="s">
        <v>437</v>
      </c>
      <c r="E173" s="112">
        <v>3</v>
      </c>
      <c r="F173" s="93"/>
      <c r="G173" s="94"/>
      <c r="H173" s="95"/>
      <c r="I173" s="94"/>
      <c r="J173" s="96"/>
      <c r="K173" s="97"/>
    </row>
    <row r="174" spans="1:11" s="1" customFormat="1" ht="11.25">
      <c r="A174" s="21">
        <f>A172+1</f>
        <v>71</v>
      </c>
      <c r="B174" s="90" t="s">
        <v>187</v>
      </c>
      <c r="C174" s="90" t="s">
        <v>473</v>
      </c>
      <c r="D174" s="91" t="s">
        <v>34</v>
      </c>
      <c r="E174" s="96">
        <v>7.84</v>
      </c>
      <c r="F174" s="93"/>
      <c r="G174" s="94"/>
      <c r="H174" s="181"/>
      <c r="I174" s="94">
        <f t="shared" si="8"/>
        <v>0</v>
      </c>
      <c r="J174" s="96">
        <v>0.046291084</v>
      </c>
      <c r="K174" s="97">
        <f t="shared" si="9"/>
        <v>0.36292209856</v>
      </c>
    </row>
    <row r="175" spans="1:11" s="1" customFormat="1" ht="11.25">
      <c r="A175" s="21"/>
      <c r="B175" s="98" t="s">
        <v>434</v>
      </c>
      <c r="C175" s="102">
        <v>7.84</v>
      </c>
      <c r="D175" s="100" t="s">
        <v>436</v>
      </c>
      <c r="E175" s="112">
        <v>7.84</v>
      </c>
      <c r="F175" s="93"/>
      <c r="G175" s="94"/>
      <c r="H175" s="95"/>
      <c r="I175" s="94"/>
      <c r="J175" s="96"/>
      <c r="K175" s="97"/>
    </row>
    <row r="176" spans="1:11" s="1" customFormat="1" ht="11.25">
      <c r="A176" s="21">
        <v>72</v>
      </c>
      <c r="B176" s="90" t="s">
        <v>188</v>
      </c>
      <c r="C176" s="90" t="s">
        <v>474</v>
      </c>
      <c r="D176" s="91" t="s">
        <v>30</v>
      </c>
      <c r="E176" s="96">
        <v>1</v>
      </c>
      <c r="F176" s="93"/>
      <c r="G176" s="94"/>
      <c r="H176" s="181"/>
      <c r="I176" s="94">
        <f t="shared" si="8"/>
        <v>0</v>
      </c>
      <c r="J176" s="96">
        <v>0</v>
      </c>
      <c r="K176" s="97">
        <f t="shared" si="9"/>
        <v>0</v>
      </c>
    </row>
    <row r="177" spans="1:11" s="1" customFormat="1" ht="11.25">
      <c r="A177" s="21"/>
      <c r="B177" s="98" t="s">
        <v>434</v>
      </c>
      <c r="C177" s="99">
        <v>1</v>
      </c>
      <c r="D177" s="100" t="s">
        <v>437</v>
      </c>
      <c r="E177" s="101">
        <v>1</v>
      </c>
      <c r="F177" s="93"/>
      <c r="G177" s="94"/>
      <c r="H177" s="95"/>
      <c r="I177" s="94"/>
      <c r="J177" s="96"/>
      <c r="K177" s="97"/>
    </row>
    <row r="178" spans="1:11" s="1" customFormat="1" ht="11.25">
      <c r="A178" s="21">
        <f>A176+1</f>
        <v>73</v>
      </c>
      <c r="B178" s="90" t="s">
        <v>188</v>
      </c>
      <c r="C178" s="90" t="s">
        <v>475</v>
      </c>
      <c r="D178" s="91" t="s">
        <v>30</v>
      </c>
      <c r="E178" s="114">
        <v>2</v>
      </c>
      <c r="F178" s="93"/>
      <c r="G178" s="94"/>
      <c r="H178" s="181"/>
      <c r="I178" s="94">
        <f t="shared" si="8"/>
        <v>0</v>
      </c>
      <c r="J178" s="96">
        <v>0</v>
      </c>
      <c r="K178" s="97">
        <f t="shared" si="9"/>
        <v>0</v>
      </c>
    </row>
    <row r="179" spans="1:11" s="1" customFormat="1" ht="11.25">
      <c r="A179" s="21"/>
      <c r="B179" s="98" t="s">
        <v>434</v>
      </c>
      <c r="C179" s="102" t="s">
        <v>476</v>
      </c>
      <c r="D179" s="100" t="s">
        <v>437</v>
      </c>
      <c r="E179" s="101">
        <v>2</v>
      </c>
      <c r="F179" s="93"/>
      <c r="G179" s="94"/>
      <c r="H179" s="95"/>
      <c r="I179" s="94"/>
      <c r="J179" s="96"/>
      <c r="K179" s="97"/>
    </row>
    <row r="180" spans="1:11" s="1" customFormat="1" ht="11.25">
      <c r="A180" s="21">
        <f>A178+1</f>
        <v>74</v>
      </c>
      <c r="B180" s="90" t="s">
        <v>188</v>
      </c>
      <c r="C180" s="90" t="s">
        <v>477</v>
      </c>
      <c r="D180" s="91" t="s">
        <v>30</v>
      </c>
      <c r="E180" s="114">
        <v>1</v>
      </c>
      <c r="F180" s="93"/>
      <c r="G180" s="94"/>
      <c r="H180" s="181"/>
      <c r="I180" s="94">
        <f t="shared" si="8"/>
        <v>0</v>
      </c>
      <c r="J180" s="96">
        <v>0</v>
      </c>
      <c r="K180" s="97">
        <f t="shared" si="9"/>
        <v>0</v>
      </c>
    </row>
    <row r="181" spans="1:11" s="1" customFormat="1" ht="11.25">
      <c r="A181" s="21"/>
      <c r="B181" s="98" t="s">
        <v>434</v>
      </c>
      <c r="C181" s="99">
        <v>1</v>
      </c>
      <c r="D181" s="100" t="s">
        <v>437</v>
      </c>
      <c r="E181" s="101">
        <v>1</v>
      </c>
      <c r="F181" s="93"/>
      <c r="G181" s="94"/>
      <c r="H181" s="95"/>
      <c r="I181" s="94"/>
      <c r="J181" s="96"/>
      <c r="K181" s="97"/>
    </row>
    <row r="182" spans="1:11" s="1" customFormat="1" ht="11.25">
      <c r="A182" s="21">
        <v>75</v>
      </c>
      <c r="B182" s="90" t="s">
        <v>189</v>
      </c>
      <c r="C182" s="90" t="s">
        <v>190</v>
      </c>
      <c r="D182" s="91" t="s">
        <v>54</v>
      </c>
      <c r="E182" s="113">
        <v>0.589</v>
      </c>
      <c r="F182" s="93"/>
      <c r="G182" s="94"/>
      <c r="H182" s="181"/>
      <c r="I182" s="94">
        <f t="shared" si="8"/>
        <v>0</v>
      </c>
      <c r="J182" s="96">
        <v>0</v>
      </c>
      <c r="K182" s="97">
        <f t="shared" si="9"/>
        <v>0</v>
      </c>
    </row>
    <row r="183" spans="1:11" s="1" customFormat="1" ht="11.25">
      <c r="A183" s="21"/>
      <c r="B183" s="98" t="s">
        <v>434</v>
      </c>
      <c r="C183" s="102">
        <v>0.589</v>
      </c>
      <c r="D183" s="100" t="s">
        <v>438</v>
      </c>
      <c r="E183" s="112">
        <v>0.589</v>
      </c>
      <c r="F183" s="93"/>
      <c r="G183" s="94"/>
      <c r="H183" s="95"/>
      <c r="I183" s="103"/>
      <c r="J183" s="96"/>
      <c r="K183" s="97"/>
    </row>
    <row r="184" spans="1:11" s="17" customFormat="1" ht="22.5">
      <c r="A184" s="23"/>
      <c r="B184" s="104">
        <v>763</v>
      </c>
      <c r="C184" s="105" t="s">
        <v>191</v>
      </c>
      <c r="D184" s="106"/>
      <c r="E184" s="106"/>
      <c r="F184" s="107"/>
      <c r="G184" s="108">
        <f>SUM(G170:G182)</f>
        <v>0</v>
      </c>
      <c r="H184" s="109"/>
      <c r="I184" s="110">
        <f>SUM(I170:I182)</f>
        <v>0</v>
      </c>
      <c r="J184" s="109"/>
      <c r="K184" s="111">
        <f>SUM(K170:K182)</f>
        <v>0.5886684001</v>
      </c>
    </row>
    <row r="185" spans="1:11" s="17" customFormat="1" ht="11.25">
      <c r="A185" s="19"/>
      <c r="B185" s="82" t="s">
        <v>192</v>
      </c>
      <c r="C185" s="83" t="s">
        <v>193</v>
      </c>
      <c r="D185" s="84"/>
      <c r="E185" s="84"/>
      <c r="F185" s="85"/>
      <c r="G185" s="86"/>
      <c r="H185" s="87"/>
      <c r="I185" s="88"/>
      <c r="J185" s="87"/>
      <c r="K185" s="89"/>
    </row>
    <row r="186" spans="1:11" s="1" customFormat="1" ht="11.25">
      <c r="A186" s="21">
        <f>A182+1</f>
        <v>76</v>
      </c>
      <c r="B186" s="90" t="s">
        <v>194</v>
      </c>
      <c r="C186" s="90" t="s">
        <v>195</v>
      </c>
      <c r="D186" s="91" t="s">
        <v>95</v>
      </c>
      <c r="E186" s="92">
        <v>1.5</v>
      </c>
      <c r="F186" s="93"/>
      <c r="G186" s="94"/>
      <c r="H186" s="181"/>
      <c r="I186" s="94">
        <f>E186*H186</f>
        <v>0</v>
      </c>
      <c r="J186" s="96">
        <v>0.001</v>
      </c>
      <c r="K186" s="97">
        <f>E186*J186</f>
        <v>0.0015</v>
      </c>
    </row>
    <row r="187" spans="1:11" s="1" customFormat="1" ht="11.25">
      <c r="A187" s="21"/>
      <c r="B187" s="98" t="s">
        <v>434</v>
      </c>
      <c r="C187" s="102">
        <v>1.5</v>
      </c>
      <c r="D187" s="100" t="s">
        <v>448</v>
      </c>
      <c r="E187" s="101">
        <v>1.5</v>
      </c>
      <c r="F187" s="93"/>
      <c r="G187" s="94"/>
      <c r="H187" s="95"/>
      <c r="I187" s="94"/>
      <c r="J187" s="96"/>
      <c r="K187" s="97"/>
    </row>
    <row r="188" spans="1:11" s="1" customFormat="1" ht="11.25">
      <c r="A188" s="21">
        <f>A186+1</f>
        <v>77</v>
      </c>
      <c r="B188" s="90" t="s">
        <v>196</v>
      </c>
      <c r="C188" s="90" t="s">
        <v>197</v>
      </c>
      <c r="D188" s="91" t="s">
        <v>95</v>
      </c>
      <c r="E188" s="92">
        <v>1.5</v>
      </c>
      <c r="F188" s="93"/>
      <c r="G188" s="94"/>
      <c r="H188" s="181"/>
      <c r="I188" s="94">
        <f>E188*H188</f>
        <v>0</v>
      </c>
      <c r="J188" s="96">
        <v>0.00336761</v>
      </c>
      <c r="K188" s="97">
        <f>E188*J188</f>
        <v>0.005051415</v>
      </c>
    </row>
    <row r="189" spans="1:11" s="1" customFormat="1" ht="11.25">
      <c r="A189" s="21"/>
      <c r="B189" s="98" t="s">
        <v>434</v>
      </c>
      <c r="C189" s="102">
        <v>1.5</v>
      </c>
      <c r="D189" s="100" t="s">
        <v>448</v>
      </c>
      <c r="E189" s="101">
        <v>1.5</v>
      </c>
      <c r="F189" s="93"/>
      <c r="G189" s="94"/>
      <c r="H189" s="95"/>
      <c r="I189" s="94"/>
      <c r="J189" s="96"/>
      <c r="K189" s="97"/>
    </row>
    <row r="190" spans="1:11" s="1" customFormat="1" ht="11.25">
      <c r="A190" s="21">
        <f>A188+1</f>
        <v>78</v>
      </c>
      <c r="B190" s="90" t="s">
        <v>198</v>
      </c>
      <c r="C190" s="90" t="s">
        <v>199</v>
      </c>
      <c r="D190" s="91" t="s">
        <v>54</v>
      </c>
      <c r="E190" s="113">
        <v>0.007</v>
      </c>
      <c r="F190" s="93"/>
      <c r="G190" s="94"/>
      <c r="H190" s="181"/>
      <c r="I190" s="94">
        <f>E190*H190</f>
        <v>0</v>
      </c>
      <c r="J190" s="96">
        <v>0</v>
      </c>
      <c r="K190" s="97">
        <f>E190*J190</f>
        <v>0</v>
      </c>
    </row>
    <row r="191" spans="1:11" s="1" customFormat="1" ht="11.25">
      <c r="A191" s="21"/>
      <c r="B191" s="98" t="s">
        <v>434</v>
      </c>
      <c r="C191" s="102">
        <v>0.007</v>
      </c>
      <c r="D191" s="100" t="s">
        <v>438</v>
      </c>
      <c r="E191" s="112">
        <v>0.007</v>
      </c>
      <c r="F191" s="93"/>
      <c r="G191" s="94"/>
      <c r="H191" s="95"/>
      <c r="I191" s="103"/>
      <c r="J191" s="96"/>
      <c r="K191" s="97"/>
    </row>
    <row r="192" spans="1:11" s="17" customFormat="1" ht="11.25">
      <c r="A192" s="23"/>
      <c r="B192" s="104">
        <v>764</v>
      </c>
      <c r="C192" s="105" t="s">
        <v>200</v>
      </c>
      <c r="D192" s="106"/>
      <c r="E192" s="106"/>
      <c r="F192" s="107"/>
      <c r="G192" s="108">
        <f>SUM(G186:G190)</f>
        <v>0</v>
      </c>
      <c r="H192" s="109"/>
      <c r="I192" s="110">
        <f>SUM(I186:I190)</f>
        <v>0</v>
      </c>
      <c r="J192" s="109"/>
      <c r="K192" s="111">
        <f>SUM(K186:K190)</f>
        <v>0.006551415</v>
      </c>
    </row>
    <row r="193" spans="1:11" s="17" customFormat="1" ht="11.25">
      <c r="A193" s="19"/>
      <c r="B193" s="82" t="s">
        <v>201</v>
      </c>
      <c r="C193" s="83" t="s">
        <v>202</v>
      </c>
      <c r="D193" s="84"/>
      <c r="E193" s="84"/>
      <c r="F193" s="85"/>
      <c r="G193" s="86"/>
      <c r="H193" s="87"/>
      <c r="I193" s="88"/>
      <c r="J193" s="87"/>
      <c r="K193" s="89"/>
    </row>
    <row r="194" spans="1:11" s="1" customFormat="1" ht="11.25">
      <c r="A194" s="21">
        <f>A190+1</f>
        <v>79</v>
      </c>
      <c r="B194" s="90" t="s">
        <v>203</v>
      </c>
      <c r="C194" s="90" t="s">
        <v>204</v>
      </c>
      <c r="D194" s="91" t="s">
        <v>30</v>
      </c>
      <c r="E194" s="92">
        <v>4</v>
      </c>
      <c r="F194" s="93"/>
      <c r="G194" s="94"/>
      <c r="H194" s="181"/>
      <c r="I194" s="94">
        <f>E194*H194</f>
        <v>0</v>
      </c>
      <c r="J194" s="96">
        <v>0</v>
      </c>
      <c r="K194" s="97">
        <f aca="true" t="shared" si="10" ref="K194:K220">E194*J194</f>
        <v>0</v>
      </c>
    </row>
    <row r="195" spans="1:11" s="1" customFormat="1" ht="11.25">
      <c r="A195" s="21"/>
      <c r="B195" s="98" t="s">
        <v>434</v>
      </c>
      <c r="C195" s="99">
        <v>4</v>
      </c>
      <c r="D195" s="100" t="s">
        <v>437</v>
      </c>
      <c r="E195" s="101">
        <v>4</v>
      </c>
      <c r="F195" s="93"/>
      <c r="G195" s="94"/>
      <c r="H195" s="95"/>
      <c r="I195" s="94"/>
      <c r="J195" s="96"/>
      <c r="K195" s="97"/>
    </row>
    <row r="196" spans="1:11" s="1" customFormat="1" ht="11.25">
      <c r="A196" s="21">
        <v>80</v>
      </c>
      <c r="B196" s="90" t="s">
        <v>205</v>
      </c>
      <c r="C196" s="90" t="s">
        <v>478</v>
      </c>
      <c r="D196" s="91" t="s">
        <v>30</v>
      </c>
      <c r="E196" s="92">
        <v>2</v>
      </c>
      <c r="F196" s="182"/>
      <c r="G196" s="94">
        <f>E196*F196</f>
        <v>0</v>
      </c>
      <c r="H196" s="95"/>
      <c r="I196" s="94"/>
      <c r="J196" s="96">
        <v>0.014</v>
      </c>
      <c r="K196" s="97">
        <f t="shared" si="10"/>
        <v>0.028</v>
      </c>
    </row>
    <row r="197" spans="1:11" s="1" customFormat="1" ht="11.25">
      <c r="A197" s="21"/>
      <c r="B197" s="98" t="s">
        <v>434</v>
      </c>
      <c r="C197" s="99" t="s">
        <v>476</v>
      </c>
      <c r="D197" s="100" t="s">
        <v>437</v>
      </c>
      <c r="E197" s="101">
        <v>2</v>
      </c>
      <c r="F197" s="93"/>
      <c r="G197" s="94"/>
      <c r="H197" s="95"/>
      <c r="I197" s="94"/>
      <c r="J197" s="96"/>
      <c r="K197" s="97"/>
    </row>
    <row r="198" spans="1:11" s="1" customFormat="1" ht="11.25">
      <c r="A198" s="21">
        <f>A196+1</f>
        <v>81</v>
      </c>
      <c r="B198" s="90" t="s">
        <v>206</v>
      </c>
      <c r="C198" s="90" t="s">
        <v>479</v>
      </c>
      <c r="D198" s="91" t="s">
        <v>30</v>
      </c>
      <c r="E198" s="92">
        <v>2</v>
      </c>
      <c r="F198" s="182"/>
      <c r="G198" s="94">
        <f>E198*F198</f>
        <v>0</v>
      </c>
      <c r="H198" s="95"/>
      <c r="I198" s="94"/>
      <c r="J198" s="96">
        <v>0.016</v>
      </c>
      <c r="K198" s="97">
        <f t="shared" si="10"/>
        <v>0.032</v>
      </c>
    </row>
    <row r="199" spans="1:11" s="1" customFormat="1" ht="11.25">
      <c r="A199" s="21"/>
      <c r="B199" s="98" t="s">
        <v>434</v>
      </c>
      <c r="C199" s="99">
        <v>2</v>
      </c>
      <c r="D199" s="100" t="s">
        <v>437</v>
      </c>
      <c r="E199" s="101">
        <v>2</v>
      </c>
      <c r="F199" s="93"/>
      <c r="G199" s="94"/>
      <c r="H199" s="95"/>
      <c r="I199" s="94"/>
      <c r="J199" s="96"/>
      <c r="K199" s="97"/>
    </row>
    <row r="200" spans="1:11" s="1" customFormat="1" ht="11.25">
      <c r="A200" s="21">
        <v>82</v>
      </c>
      <c r="B200" s="90" t="s">
        <v>207</v>
      </c>
      <c r="C200" s="90" t="s">
        <v>208</v>
      </c>
      <c r="D200" s="91" t="s">
        <v>30</v>
      </c>
      <c r="E200" s="92">
        <v>0</v>
      </c>
      <c r="F200" s="182"/>
      <c r="G200" s="94">
        <f>E200*F200</f>
        <v>0</v>
      </c>
      <c r="H200" s="95"/>
      <c r="I200" s="94"/>
      <c r="J200" s="96">
        <v>0.005</v>
      </c>
      <c r="K200" s="97">
        <f t="shared" si="10"/>
        <v>0</v>
      </c>
    </row>
    <row r="201" spans="1:11" s="1" customFormat="1" ht="11.25">
      <c r="A201" s="21"/>
      <c r="B201" s="98" t="s">
        <v>434</v>
      </c>
      <c r="C201" s="102">
        <v>0</v>
      </c>
      <c r="D201" s="100" t="s">
        <v>437</v>
      </c>
      <c r="E201" s="101">
        <v>0</v>
      </c>
      <c r="F201" s="93"/>
      <c r="G201" s="94"/>
      <c r="H201" s="95"/>
      <c r="I201" s="94"/>
      <c r="J201" s="96"/>
      <c r="K201" s="97"/>
    </row>
    <row r="202" spans="1:11" s="1" customFormat="1" ht="11.25">
      <c r="A202" s="21">
        <f>A200+1</f>
        <v>83</v>
      </c>
      <c r="B202" s="90" t="s">
        <v>209</v>
      </c>
      <c r="C202" s="90" t="s">
        <v>210</v>
      </c>
      <c r="D202" s="91" t="s">
        <v>30</v>
      </c>
      <c r="E202" s="92">
        <v>0</v>
      </c>
      <c r="F202" s="93"/>
      <c r="G202" s="94"/>
      <c r="H202" s="181"/>
      <c r="I202" s="94">
        <f>E202*H202</f>
        <v>0</v>
      </c>
      <c r="J202" s="96">
        <v>0.00076704</v>
      </c>
      <c r="K202" s="97">
        <f t="shared" si="10"/>
        <v>0</v>
      </c>
    </row>
    <row r="203" spans="1:11" s="1" customFormat="1" ht="11.25">
      <c r="A203" s="21"/>
      <c r="B203" s="98" t="s">
        <v>434</v>
      </c>
      <c r="C203" s="102">
        <v>0</v>
      </c>
      <c r="D203" s="100" t="s">
        <v>437</v>
      </c>
      <c r="E203" s="101">
        <v>0</v>
      </c>
      <c r="F203" s="93"/>
      <c r="G203" s="94"/>
      <c r="H203" s="95"/>
      <c r="I203" s="94"/>
      <c r="J203" s="96"/>
      <c r="K203" s="97"/>
    </row>
    <row r="204" spans="1:11" s="1" customFormat="1" ht="11.25">
      <c r="A204" s="21">
        <f>A202+1</f>
        <v>84</v>
      </c>
      <c r="B204" s="90" t="s">
        <v>211</v>
      </c>
      <c r="C204" s="90" t="s">
        <v>212</v>
      </c>
      <c r="D204" s="91" t="s">
        <v>30</v>
      </c>
      <c r="E204" s="92">
        <v>0</v>
      </c>
      <c r="F204" s="182"/>
      <c r="G204" s="94">
        <f>E204*F204</f>
        <v>0</v>
      </c>
      <c r="H204" s="95"/>
      <c r="I204" s="94"/>
      <c r="J204" s="96">
        <v>0.049</v>
      </c>
      <c r="K204" s="97">
        <f t="shared" si="10"/>
        <v>0</v>
      </c>
    </row>
    <row r="205" spans="1:11" s="1" customFormat="1" ht="11.25">
      <c r="A205" s="21"/>
      <c r="B205" s="98" t="s">
        <v>434</v>
      </c>
      <c r="C205" s="102">
        <v>0</v>
      </c>
      <c r="D205" s="100" t="s">
        <v>437</v>
      </c>
      <c r="E205" s="101">
        <v>0</v>
      </c>
      <c r="F205" s="93"/>
      <c r="G205" s="94"/>
      <c r="H205" s="95"/>
      <c r="I205" s="94"/>
      <c r="J205" s="96"/>
      <c r="K205" s="97"/>
    </row>
    <row r="206" spans="1:11" s="1" customFormat="1" ht="11.25">
      <c r="A206" s="21">
        <f>A204+1</f>
        <v>85</v>
      </c>
      <c r="B206" s="90" t="s">
        <v>213</v>
      </c>
      <c r="C206" s="90" t="s">
        <v>214</v>
      </c>
      <c r="D206" s="91" t="s">
        <v>30</v>
      </c>
      <c r="E206" s="92">
        <v>0</v>
      </c>
      <c r="F206" s="182"/>
      <c r="G206" s="94">
        <f>E206*F206</f>
        <v>0</v>
      </c>
      <c r="H206" s="95"/>
      <c r="I206" s="94"/>
      <c r="J206" s="96">
        <v>0.028</v>
      </c>
      <c r="K206" s="97">
        <f t="shared" si="10"/>
        <v>0</v>
      </c>
    </row>
    <row r="207" spans="1:11" s="1" customFormat="1" ht="11.25">
      <c r="A207" s="21"/>
      <c r="B207" s="98" t="s">
        <v>434</v>
      </c>
      <c r="C207" s="102">
        <v>0</v>
      </c>
      <c r="D207" s="100" t="s">
        <v>437</v>
      </c>
      <c r="E207" s="101">
        <v>0</v>
      </c>
      <c r="F207" s="93"/>
      <c r="G207" s="94"/>
      <c r="H207" s="95"/>
      <c r="I207" s="94"/>
      <c r="J207" s="96"/>
      <c r="K207" s="97"/>
    </row>
    <row r="208" spans="1:11" s="1" customFormat="1" ht="11.25">
      <c r="A208" s="21">
        <f>A206+1</f>
        <v>86</v>
      </c>
      <c r="B208" s="90" t="s">
        <v>215</v>
      </c>
      <c r="C208" s="90" t="s">
        <v>216</v>
      </c>
      <c r="D208" s="91" t="s">
        <v>30</v>
      </c>
      <c r="E208" s="92">
        <v>0</v>
      </c>
      <c r="F208" s="182"/>
      <c r="G208" s="94">
        <f>E208*F208</f>
        <v>0</v>
      </c>
      <c r="H208" s="95"/>
      <c r="I208" s="94"/>
      <c r="J208" s="96">
        <v>0.041</v>
      </c>
      <c r="K208" s="97">
        <f t="shared" si="10"/>
        <v>0</v>
      </c>
    </row>
    <row r="209" spans="1:11" s="1" customFormat="1" ht="11.25">
      <c r="A209" s="21"/>
      <c r="B209" s="98" t="s">
        <v>434</v>
      </c>
      <c r="C209" s="102">
        <v>0</v>
      </c>
      <c r="D209" s="100" t="s">
        <v>437</v>
      </c>
      <c r="E209" s="101">
        <v>0</v>
      </c>
      <c r="F209" s="93"/>
      <c r="G209" s="94"/>
      <c r="H209" s="95"/>
      <c r="I209" s="94"/>
      <c r="J209" s="96"/>
      <c r="K209" s="97"/>
    </row>
    <row r="210" spans="1:11" s="1" customFormat="1" ht="11.25">
      <c r="A210" s="21">
        <f>A208+1</f>
        <v>87</v>
      </c>
      <c r="B210" s="90" t="s">
        <v>217</v>
      </c>
      <c r="C210" s="90" t="s">
        <v>218</v>
      </c>
      <c r="D210" s="91" t="s">
        <v>30</v>
      </c>
      <c r="E210" s="92">
        <v>0</v>
      </c>
      <c r="F210" s="93"/>
      <c r="G210" s="94"/>
      <c r="H210" s="181"/>
      <c r="I210" s="94">
        <f>E210*H210</f>
        <v>0</v>
      </c>
      <c r="J210" s="96">
        <v>0.00089574</v>
      </c>
      <c r="K210" s="97">
        <f t="shared" si="10"/>
        <v>0</v>
      </c>
    </row>
    <row r="211" spans="1:11" s="1" customFormat="1" ht="11.25">
      <c r="A211" s="21"/>
      <c r="B211" s="98" t="s">
        <v>434</v>
      </c>
      <c r="C211" s="102">
        <v>0</v>
      </c>
      <c r="D211" s="100" t="s">
        <v>437</v>
      </c>
      <c r="E211" s="101">
        <v>0</v>
      </c>
      <c r="F211" s="93"/>
      <c r="G211" s="94"/>
      <c r="H211" s="95"/>
      <c r="I211" s="94"/>
      <c r="J211" s="96"/>
      <c r="K211" s="97"/>
    </row>
    <row r="212" spans="1:11" s="1" customFormat="1" ht="11.25">
      <c r="A212" s="21">
        <f>A210+1</f>
        <v>88</v>
      </c>
      <c r="B212" s="90" t="s">
        <v>219</v>
      </c>
      <c r="C212" s="90" t="s">
        <v>220</v>
      </c>
      <c r="D212" s="91" t="s">
        <v>30</v>
      </c>
      <c r="E212" s="92">
        <v>0</v>
      </c>
      <c r="F212" s="93"/>
      <c r="G212" s="94"/>
      <c r="H212" s="181"/>
      <c r="I212" s="94">
        <f>E212*H212</f>
        <v>0</v>
      </c>
      <c r="J212" s="96">
        <v>9.6264E-05</v>
      </c>
      <c r="K212" s="97">
        <f t="shared" si="10"/>
        <v>0</v>
      </c>
    </row>
    <row r="213" spans="1:11" s="1" customFormat="1" ht="11.25">
      <c r="A213" s="21"/>
      <c r="B213" s="98" t="s">
        <v>434</v>
      </c>
      <c r="C213" s="102">
        <v>0</v>
      </c>
      <c r="D213" s="100" t="s">
        <v>437</v>
      </c>
      <c r="E213" s="101">
        <v>0</v>
      </c>
      <c r="F213" s="93"/>
      <c r="G213" s="94"/>
      <c r="H213" s="95"/>
      <c r="I213" s="94"/>
      <c r="J213" s="96"/>
      <c r="K213" s="97"/>
    </row>
    <row r="214" spans="1:11" s="1" customFormat="1" ht="11.25">
      <c r="A214" s="21">
        <f>A212+1</f>
        <v>89</v>
      </c>
      <c r="B214" s="90" t="s">
        <v>221</v>
      </c>
      <c r="C214" s="90" t="s">
        <v>222</v>
      </c>
      <c r="D214" s="91" t="s">
        <v>30</v>
      </c>
      <c r="E214" s="92">
        <v>1</v>
      </c>
      <c r="F214" s="93"/>
      <c r="G214" s="94"/>
      <c r="H214" s="181"/>
      <c r="I214" s="94">
        <f>E214*H214</f>
        <v>0</v>
      </c>
      <c r="J214" s="96">
        <v>0.000144395</v>
      </c>
      <c r="K214" s="97">
        <f t="shared" si="10"/>
        <v>0.000144395</v>
      </c>
    </row>
    <row r="215" spans="1:11" s="1" customFormat="1" ht="11.25">
      <c r="A215" s="21"/>
      <c r="B215" s="98" t="s">
        <v>434</v>
      </c>
      <c r="C215" s="102">
        <v>1.5</v>
      </c>
      <c r="D215" s="100" t="s">
        <v>437</v>
      </c>
      <c r="E215" s="101">
        <v>1</v>
      </c>
      <c r="F215" s="93"/>
      <c r="G215" s="94"/>
      <c r="H215" s="95"/>
      <c r="I215" s="94"/>
      <c r="J215" s="96"/>
      <c r="K215" s="97"/>
    </row>
    <row r="216" spans="1:11" s="1" customFormat="1" ht="11.25">
      <c r="A216" s="21">
        <f>A214+1</f>
        <v>90</v>
      </c>
      <c r="B216" s="90" t="s">
        <v>223</v>
      </c>
      <c r="C216" s="90" t="s">
        <v>224</v>
      </c>
      <c r="D216" s="91" t="s">
        <v>95</v>
      </c>
      <c r="E216" s="92">
        <v>0</v>
      </c>
      <c r="F216" s="182"/>
      <c r="G216" s="94">
        <f>E216*F216</f>
        <v>0</v>
      </c>
      <c r="H216" s="95"/>
      <c r="I216" s="94"/>
      <c r="J216" s="96">
        <v>0.0032</v>
      </c>
      <c r="K216" s="97">
        <f t="shared" si="10"/>
        <v>0</v>
      </c>
    </row>
    <row r="217" spans="1:11" s="1" customFormat="1" ht="11.25">
      <c r="A217" s="21"/>
      <c r="B217" s="98" t="s">
        <v>434</v>
      </c>
      <c r="C217" s="102">
        <v>0</v>
      </c>
      <c r="D217" s="100" t="s">
        <v>437</v>
      </c>
      <c r="E217" s="101">
        <v>0</v>
      </c>
      <c r="F217" s="93"/>
      <c r="G217" s="94"/>
      <c r="H217" s="95"/>
      <c r="I217" s="94"/>
      <c r="J217" s="96"/>
      <c r="K217" s="97"/>
    </row>
    <row r="218" spans="1:11" s="1" customFormat="1" ht="11.25">
      <c r="A218" s="21">
        <f>A216+1</f>
        <v>91</v>
      </c>
      <c r="B218" s="90" t="s">
        <v>225</v>
      </c>
      <c r="C218" s="90" t="s">
        <v>226</v>
      </c>
      <c r="D218" s="91" t="s">
        <v>95</v>
      </c>
      <c r="E218" s="92">
        <v>0</v>
      </c>
      <c r="F218" s="182"/>
      <c r="G218" s="94">
        <f>E218*F218</f>
        <v>0</v>
      </c>
      <c r="H218" s="95"/>
      <c r="I218" s="94"/>
      <c r="J218" s="96">
        <v>0.004</v>
      </c>
      <c r="K218" s="97">
        <f t="shared" si="10"/>
        <v>0</v>
      </c>
    </row>
    <row r="219" spans="1:11" s="1" customFormat="1" ht="11.25">
      <c r="A219" s="21"/>
      <c r="B219" s="98" t="s">
        <v>434</v>
      </c>
      <c r="C219" s="102">
        <v>0</v>
      </c>
      <c r="D219" s="100" t="s">
        <v>448</v>
      </c>
      <c r="E219" s="101">
        <v>0</v>
      </c>
      <c r="F219" s="93"/>
      <c r="G219" s="94"/>
      <c r="H219" s="95"/>
      <c r="I219" s="94"/>
      <c r="J219" s="96"/>
      <c r="K219" s="97"/>
    </row>
    <row r="220" spans="1:11" s="1" customFormat="1" ht="11.25">
      <c r="A220" s="21">
        <f>A218+1</f>
        <v>92</v>
      </c>
      <c r="B220" s="90" t="s">
        <v>227</v>
      </c>
      <c r="C220" s="90" t="s">
        <v>228</v>
      </c>
      <c r="D220" s="91" t="s">
        <v>54</v>
      </c>
      <c r="E220" s="113">
        <v>0.06</v>
      </c>
      <c r="F220" s="93"/>
      <c r="G220" s="94"/>
      <c r="H220" s="181"/>
      <c r="I220" s="94">
        <f>E220*H220</f>
        <v>0</v>
      </c>
      <c r="J220" s="96">
        <v>0</v>
      </c>
      <c r="K220" s="97">
        <f t="shared" si="10"/>
        <v>0</v>
      </c>
    </row>
    <row r="221" spans="1:11" s="1" customFormat="1" ht="11.25">
      <c r="A221" s="21"/>
      <c r="B221" s="98" t="s">
        <v>434</v>
      </c>
      <c r="C221" s="102">
        <v>0.06</v>
      </c>
      <c r="D221" s="100" t="s">
        <v>438</v>
      </c>
      <c r="E221" s="101">
        <v>0.06</v>
      </c>
      <c r="F221" s="93"/>
      <c r="G221" s="94"/>
      <c r="H221" s="95"/>
      <c r="I221" s="103"/>
      <c r="J221" s="96"/>
      <c r="K221" s="97"/>
    </row>
    <row r="222" spans="1:11" s="17" customFormat="1" ht="11.25">
      <c r="A222" s="23"/>
      <c r="B222" s="104">
        <v>766</v>
      </c>
      <c r="C222" s="105" t="s">
        <v>229</v>
      </c>
      <c r="D222" s="106"/>
      <c r="E222" s="106"/>
      <c r="F222" s="107"/>
      <c r="G222" s="108">
        <f>SUM(G194:G220)</f>
        <v>0</v>
      </c>
      <c r="H222" s="109"/>
      <c r="I222" s="110">
        <f>SUM(I194:I220)</f>
        <v>0</v>
      </c>
      <c r="J222" s="109"/>
      <c r="K222" s="111">
        <f>SUM(K194:K220)</f>
        <v>0.060144394999999996</v>
      </c>
    </row>
    <row r="223" spans="1:11" s="17" customFormat="1" ht="11.25">
      <c r="A223" s="19"/>
      <c r="B223" s="82" t="s">
        <v>230</v>
      </c>
      <c r="C223" s="83" t="s">
        <v>231</v>
      </c>
      <c r="D223" s="84"/>
      <c r="E223" s="84"/>
      <c r="F223" s="85"/>
      <c r="G223" s="86"/>
      <c r="H223" s="87"/>
      <c r="I223" s="88"/>
      <c r="J223" s="87"/>
      <c r="K223" s="89"/>
    </row>
    <row r="224" spans="1:11" s="1" customFormat="1" ht="11.25">
      <c r="A224" s="21">
        <f>A220+1</f>
        <v>93</v>
      </c>
      <c r="B224" s="90" t="s">
        <v>232</v>
      </c>
      <c r="C224" s="90" t="s">
        <v>233</v>
      </c>
      <c r="D224" s="91" t="s">
        <v>34</v>
      </c>
      <c r="E224" s="92">
        <v>17.33</v>
      </c>
      <c r="F224" s="93"/>
      <c r="G224" s="94"/>
      <c r="H224" s="181"/>
      <c r="I224" s="94">
        <f aca="true" t="shared" si="11" ref="I224:I234">E224*H224</f>
        <v>0</v>
      </c>
      <c r="J224" s="96">
        <v>0.000125</v>
      </c>
      <c r="K224" s="97">
        <f aca="true" t="shared" si="12" ref="K224:K234">E224*J224</f>
        <v>0.0021662499999999998</v>
      </c>
    </row>
    <row r="225" spans="1:11" s="1" customFormat="1" ht="11.25">
      <c r="A225" s="21"/>
      <c r="B225" s="98" t="s">
        <v>434</v>
      </c>
      <c r="C225" s="102">
        <v>17.33</v>
      </c>
      <c r="D225" s="100" t="s">
        <v>436</v>
      </c>
      <c r="E225" s="101">
        <v>17.33</v>
      </c>
      <c r="F225" s="93"/>
      <c r="G225" s="94"/>
      <c r="H225" s="95"/>
      <c r="I225" s="94"/>
      <c r="J225" s="96"/>
      <c r="K225" s="97"/>
    </row>
    <row r="226" spans="1:11" s="1" customFormat="1" ht="11.25">
      <c r="A226" s="21">
        <f>A224+1</f>
        <v>94</v>
      </c>
      <c r="B226" s="90" t="s">
        <v>234</v>
      </c>
      <c r="C226" s="90" t="s">
        <v>235</v>
      </c>
      <c r="D226" s="91" t="s">
        <v>34</v>
      </c>
      <c r="E226" s="113">
        <v>17.33</v>
      </c>
      <c r="F226" s="93"/>
      <c r="G226" s="94"/>
      <c r="H226" s="181"/>
      <c r="I226" s="94">
        <f t="shared" si="11"/>
        <v>0</v>
      </c>
      <c r="J226" s="96">
        <v>0.00201</v>
      </c>
      <c r="K226" s="97">
        <f t="shared" si="12"/>
        <v>0.0348333</v>
      </c>
    </row>
    <row r="227" spans="1:11" s="1" customFormat="1" ht="11.25">
      <c r="A227" s="21"/>
      <c r="B227" s="98" t="s">
        <v>434</v>
      </c>
      <c r="C227" s="102">
        <v>17.33</v>
      </c>
      <c r="D227" s="100" t="s">
        <v>436</v>
      </c>
      <c r="E227" s="101">
        <v>17.33</v>
      </c>
      <c r="F227" s="93"/>
      <c r="G227" s="94"/>
      <c r="H227" s="95"/>
      <c r="I227" s="94"/>
      <c r="J227" s="96"/>
      <c r="K227" s="97"/>
    </row>
    <row r="228" spans="1:11" s="1" customFormat="1" ht="11.25">
      <c r="A228" s="21">
        <f>A226+1</f>
        <v>95</v>
      </c>
      <c r="B228" s="90" t="s">
        <v>236</v>
      </c>
      <c r="C228" s="90" t="s">
        <v>480</v>
      </c>
      <c r="D228" s="91" t="s">
        <v>95</v>
      </c>
      <c r="E228" s="113">
        <v>10</v>
      </c>
      <c r="F228" s="93"/>
      <c r="G228" s="94"/>
      <c r="H228" s="181"/>
      <c r="I228" s="94">
        <f t="shared" si="11"/>
        <v>0</v>
      </c>
      <c r="J228" s="96">
        <v>0.0073791</v>
      </c>
      <c r="K228" s="97">
        <f t="shared" si="12"/>
        <v>0.07379100000000001</v>
      </c>
    </row>
    <row r="229" spans="1:11" s="1" customFormat="1" ht="11.25">
      <c r="A229" s="21"/>
      <c r="B229" s="98" t="s">
        <v>434</v>
      </c>
      <c r="C229" s="99">
        <v>10</v>
      </c>
      <c r="D229" s="100" t="s">
        <v>448</v>
      </c>
      <c r="E229" s="101">
        <v>10</v>
      </c>
      <c r="F229" s="93"/>
      <c r="G229" s="94"/>
      <c r="H229" s="95"/>
      <c r="I229" s="94"/>
      <c r="J229" s="96"/>
      <c r="K229" s="97"/>
    </row>
    <row r="230" spans="1:11" s="1" customFormat="1" ht="11.25">
      <c r="A230" s="21">
        <f>A228+1</f>
        <v>96</v>
      </c>
      <c r="B230" s="90" t="s">
        <v>237</v>
      </c>
      <c r="C230" s="90" t="s">
        <v>238</v>
      </c>
      <c r="D230" s="91" t="s">
        <v>34</v>
      </c>
      <c r="E230" s="113">
        <v>19.06</v>
      </c>
      <c r="F230" s="182"/>
      <c r="G230" s="94">
        <f>E230*F230</f>
        <v>0</v>
      </c>
      <c r="H230" s="95"/>
      <c r="I230" s="94"/>
      <c r="J230" s="96">
        <v>0.02</v>
      </c>
      <c r="K230" s="97">
        <f t="shared" si="12"/>
        <v>0.3812</v>
      </c>
    </row>
    <row r="231" spans="1:11" s="1" customFormat="1" ht="11.25">
      <c r="A231" s="21"/>
      <c r="B231" s="98" t="s">
        <v>434</v>
      </c>
      <c r="C231" s="102" t="s">
        <v>481</v>
      </c>
      <c r="D231" s="100" t="s">
        <v>436</v>
      </c>
      <c r="E231" s="101">
        <v>19.06</v>
      </c>
      <c r="F231" s="93"/>
      <c r="G231" s="94"/>
      <c r="H231" s="95"/>
      <c r="I231" s="94"/>
      <c r="J231" s="96"/>
      <c r="K231" s="97"/>
    </row>
    <row r="232" spans="1:11" s="1" customFormat="1" ht="11.25">
      <c r="A232" s="21">
        <f>A230+1</f>
        <v>97</v>
      </c>
      <c r="B232" s="90" t="s">
        <v>239</v>
      </c>
      <c r="C232" s="90" t="s">
        <v>240</v>
      </c>
      <c r="D232" s="91" t="s">
        <v>95</v>
      </c>
      <c r="E232" s="113">
        <v>12</v>
      </c>
      <c r="F232" s="93"/>
      <c r="G232" s="94"/>
      <c r="H232" s="181"/>
      <c r="I232" s="94">
        <f t="shared" si="11"/>
        <v>0</v>
      </c>
      <c r="J232" s="96">
        <v>0</v>
      </c>
      <c r="K232" s="97">
        <f t="shared" si="12"/>
        <v>0</v>
      </c>
    </row>
    <row r="233" spans="1:11" s="1" customFormat="1" ht="11.25">
      <c r="A233" s="21"/>
      <c r="B233" s="98" t="s">
        <v>434</v>
      </c>
      <c r="C233" s="99">
        <v>12</v>
      </c>
      <c r="D233" s="100" t="s">
        <v>448</v>
      </c>
      <c r="E233" s="101">
        <v>12</v>
      </c>
      <c r="F233" s="93"/>
      <c r="G233" s="94"/>
      <c r="H233" s="95"/>
      <c r="I233" s="94"/>
      <c r="J233" s="96"/>
      <c r="K233" s="97"/>
    </row>
    <row r="234" spans="1:11" s="1" customFormat="1" ht="11.25">
      <c r="A234" s="21">
        <f>A232+1</f>
        <v>98</v>
      </c>
      <c r="B234" s="90" t="s">
        <v>241</v>
      </c>
      <c r="C234" s="90" t="s">
        <v>242</v>
      </c>
      <c r="D234" s="91" t="s">
        <v>54</v>
      </c>
      <c r="E234" s="113">
        <v>0.492</v>
      </c>
      <c r="F234" s="93"/>
      <c r="G234" s="94"/>
      <c r="H234" s="181"/>
      <c r="I234" s="94">
        <f t="shared" si="11"/>
        <v>0</v>
      </c>
      <c r="J234" s="96">
        <v>0</v>
      </c>
      <c r="K234" s="97">
        <f t="shared" si="12"/>
        <v>0</v>
      </c>
    </row>
    <row r="235" spans="1:11" s="1" customFormat="1" ht="11.25">
      <c r="A235" s="21"/>
      <c r="B235" s="98" t="s">
        <v>434</v>
      </c>
      <c r="C235" s="102">
        <v>0.492</v>
      </c>
      <c r="D235" s="100" t="s">
        <v>438</v>
      </c>
      <c r="E235" s="112">
        <v>0.492</v>
      </c>
      <c r="F235" s="93"/>
      <c r="G235" s="94"/>
      <c r="H235" s="95"/>
      <c r="I235" s="103"/>
      <c r="J235" s="96"/>
      <c r="K235" s="97"/>
    </row>
    <row r="236" spans="1:11" s="17" customFormat="1" ht="11.25">
      <c r="A236" s="23"/>
      <c r="B236" s="104">
        <v>771</v>
      </c>
      <c r="C236" s="105" t="s">
        <v>243</v>
      </c>
      <c r="D236" s="106"/>
      <c r="E236" s="106"/>
      <c r="F236" s="107"/>
      <c r="G236" s="108">
        <f>SUM(G224:G234)</f>
        <v>0</v>
      </c>
      <c r="H236" s="109"/>
      <c r="I236" s="110">
        <f>SUM(I224:I234)</f>
        <v>0</v>
      </c>
      <c r="J236" s="109"/>
      <c r="K236" s="111">
        <f>SUM(K224:K234)</f>
        <v>0.49199055</v>
      </c>
    </row>
    <row r="237" spans="1:11" s="17" customFormat="1" ht="11.25">
      <c r="A237" s="19"/>
      <c r="B237" s="82" t="s">
        <v>244</v>
      </c>
      <c r="C237" s="83" t="s">
        <v>245</v>
      </c>
      <c r="D237" s="84"/>
      <c r="E237" s="84"/>
      <c r="F237" s="85"/>
      <c r="G237" s="86"/>
      <c r="H237" s="87"/>
      <c r="I237" s="88"/>
      <c r="J237" s="87"/>
      <c r="K237" s="89"/>
    </row>
    <row r="238" spans="1:11" s="1" customFormat="1" ht="11.25">
      <c r="A238" s="21">
        <f>A234+1</f>
        <v>99</v>
      </c>
      <c r="B238" s="90" t="s">
        <v>246</v>
      </c>
      <c r="C238" s="90" t="s">
        <v>247</v>
      </c>
      <c r="D238" s="91" t="s">
        <v>34</v>
      </c>
      <c r="E238" s="96">
        <v>39.6</v>
      </c>
      <c r="F238" s="93"/>
      <c r="G238" s="94"/>
      <c r="H238" s="181"/>
      <c r="I238" s="94">
        <f aca="true" t="shared" si="13" ref="I238:I246">E238*H238</f>
        <v>0</v>
      </c>
      <c r="J238" s="96">
        <v>0.000125</v>
      </c>
      <c r="K238" s="97">
        <f aca="true" t="shared" si="14" ref="K238:K246">E238*J238</f>
        <v>0.00495</v>
      </c>
    </row>
    <row r="239" spans="1:11" s="1" customFormat="1" ht="11.25">
      <c r="A239" s="21"/>
      <c r="B239" s="98" t="s">
        <v>434</v>
      </c>
      <c r="C239" s="102">
        <v>39.6</v>
      </c>
      <c r="D239" s="100" t="s">
        <v>436</v>
      </c>
      <c r="E239" s="101">
        <v>39.6</v>
      </c>
      <c r="F239" s="93"/>
      <c r="G239" s="94"/>
      <c r="H239" s="95"/>
      <c r="I239" s="94"/>
      <c r="J239" s="96"/>
      <c r="K239" s="97"/>
    </row>
    <row r="240" spans="1:11" s="1" customFormat="1" ht="11.25">
      <c r="A240" s="21">
        <v>100</v>
      </c>
      <c r="B240" s="90" t="s">
        <v>248</v>
      </c>
      <c r="C240" s="90" t="s">
        <v>249</v>
      </c>
      <c r="D240" s="91" t="s">
        <v>34</v>
      </c>
      <c r="E240" s="114">
        <v>39.6</v>
      </c>
      <c r="F240" s="93"/>
      <c r="G240" s="94"/>
      <c r="H240" s="181"/>
      <c r="I240" s="94">
        <f t="shared" si="13"/>
        <v>0</v>
      </c>
      <c r="J240" s="96">
        <v>0.00180628</v>
      </c>
      <c r="K240" s="97">
        <f t="shared" si="14"/>
        <v>0.071528688</v>
      </c>
    </row>
    <row r="241" spans="1:11" s="1" customFormat="1" ht="11.25">
      <c r="A241" s="21"/>
      <c r="B241" s="98" t="s">
        <v>434</v>
      </c>
      <c r="C241" s="102">
        <v>39.6</v>
      </c>
      <c r="D241" s="100" t="s">
        <v>436</v>
      </c>
      <c r="E241" s="101">
        <v>39.6</v>
      </c>
      <c r="F241" s="93"/>
      <c r="G241" s="94"/>
      <c r="H241" s="95"/>
      <c r="I241" s="94"/>
      <c r="J241" s="96"/>
      <c r="K241" s="97"/>
    </row>
    <row r="242" spans="1:11" s="1" customFormat="1" ht="11.25">
      <c r="A242" s="21">
        <f>A240+1</f>
        <v>101</v>
      </c>
      <c r="B242" s="90" t="s">
        <v>250</v>
      </c>
      <c r="C242" s="90" t="s">
        <v>251</v>
      </c>
      <c r="D242" s="91" t="s">
        <v>95</v>
      </c>
      <c r="E242" s="114">
        <v>18</v>
      </c>
      <c r="F242" s="93"/>
      <c r="G242" s="94"/>
      <c r="H242" s="181"/>
      <c r="I242" s="94">
        <f t="shared" si="13"/>
        <v>0</v>
      </c>
      <c r="J242" s="96">
        <v>0</v>
      </c>
      <c r="K242" s="97">
        <f t="shared" si="14"/>
        <v>0</v>
      </c>
    </row>
    <row r="243" spans="1:11" s="1" customFormat="1" ht="11.25">
      <c r="A243" s="21"/>
      <c r="B243" s="98" t="s">
        <v>434</v>
      </c>
      <c r="C243" s="102">
        <v>18</v>
      </c>
      <c r="D243" s="100" t="s">
        <v>448</v>
      </c>
      <c r="E243" s="101">
        <v>18</v>
      </c>
      <c r="F243" s="93"/>
      <c r="G243" s="94"/>
      <c r="H243" s="95"/>
      <c r="I243" s="94"/>
      <c r="J243" s="96"/>
      <c r="K243" s="97"/>
    </row>
    <row r="244" spans="1:11" s="1" customFormat="1" ht="11.25">
      <c r="A244" s="21">
        <f>A242+1</f>
        <v>102</v>
      </c>
      <c r="B244" s="90" t="s">
        <v>252</v>
      </c>
      <c r="C244" s="90" t="s">
        <v>253</v>
      </c>
      <c r="D244" s="91" t="s">
        <v>34</v>
      </c>
      <c r="E244" s="113">
        <v>43.56</v>
      </c>
      <c r="F244" s="182"/>
      <c r="G244" s="94">
        <f>E244*F244</f>
        <v>0</v>
      </c>
      <c r="H244" s="95"/>
      <c r="I244" s="94"/>
      <c r="J244" s="96">
        <v>0.064</v>
      </c>
      <c r="K244" s="97">
        <f t="shared" si="14"/>
        <v>2.78784</v>
      </c>
    </row>
    <row r="245" spans="1:11" s="1" customFormat="1" ht="11.25">
      <c r="A245" s="21"/>
      <c r="B245" s="98" t="s">
        <v>434</v>
      </c>
      <c r="C245" s="102" t="s">
        <v>482</v>
      </c>
      <c r="D245" s="100" t="s">
        <v>436</v>
      </c>
      <c r="E245" s="101">
        <v>43.56</v>
      </c>
      <c r="F245" s="93"/>
      <c r="G245" s="94"/>
      <c r="H245" s="95"/>
      <c r="I245" s="94"/>
      <c r="J245" s="96"/>
      <c r="K245" s="97"/>
    </row>
    <row r="246" spans="1:11" s="1" customFormat="1" ht="11.25">
      <c r="A246" s="21">
        <f>A244+1</f>
        <v>103</v>
      </c>
      <c r="B246" s="90" t="s">
        <v>254</v>
      </c>
      <c r="C246" s="90" t="s">
        <v>255</v>
      </c>
      <c r="D246" s="91" t="s">
        <v>54</v>
      </c>
      <c r="E246" s="113">
        <v>2.864</v>
      </c>
      <c r="F246" s="93"/>
      <c r="G246" s="94"/>
      <c r="H246" s="181"/>
      <c r="I246" s="94">
        <f t="shared" si="13"/>
        <v>0</v>
      </c>
      <c r="J246" s="96">
        <v>0</v>
      </c>
      <c r="K246" s="97">
        <f t="shared" si="14"/>
        <v>0</v>
      </c>
    </row>
    <row r="247" spans="1:11" s="1" customFormat="1" ht="11.25">
      <c r="A247" s="21"/>
      <c r="B247" s="98" t="s">
        <v>434</v>
      </c>
      <c r="C247" s="102">
        <v>2.864</v>
      </c>
      <c r="D247" s="140" t="s">
        <v>438</v>
      </c>
      <c r="E247" s="141">
        <v>2.864</v>
      </c>
      <c r="F247" s="93"/>
      <c r="G247" s="94"/>
      <c r="H247" s="95"/>
      <c r="I247" s="103"/>
      <c r="J247" s="96"/>
      <c r="K247" s="97"/>
    </row>
    <row r="248" spans="1:11" s="17" customFormat="1" ht="11.25">
      <c r="A248" s="23"/>
      <c r="B248" s="104">
        <v>781</v>
      </c>
      <c r="C248" s="105" t="s">
        <v>256</v>
      </c>
      <c r="D248" s="106"/>
      <c r="E248" s="142"/>
      <c r="F248" s="107"/>
      <c r="G248" s="108">
        <f>SUM(G238:G246)</f>
        <v>0</v>
      </c>
      <c r="H248" s="109"/>
      <c r="I248" s="110">
        <f>SUM(I238:I246)</f>
        <v>0</v>
      </c>
      <c r="J248" s="109"/>
      <c r="K248" s="111">
        <f>SUM(K238:K246)</f>
        <v>2.864318688</v>
      </c>
    </row>
    <row r="249" spans="1:11" s="17" customFormat="1" ht="11.25">
      <c r="A249" s="19"/>
      <c r="B249" s="82" t="s">
        <v>257</v>
      </c>
      <c r="C249" s="83" t="s">
        <v>258</v>
      </c>
      <c r="D249" s="84"/>
      <c r="E249" s="84"/>
      <c r="F249" s="85"/>
      <c r="G249" s="86"/>
      <c r="H249" s="87"/>
      <c r="I249" s="88"/>
      <c r="J249" s="87"/>
      <c r="K249" s="89"/>
    </row>
    <row r="250" spans="1:11" s="1" customFormat="1" ht="11.25">
      <c r="A250" s="21">
        <f>A246+1</f>
        <v>104</v>
      </c>
      <c r="B250" s="90" t="s">
        <v>259</v>
      </c>
      <c r="C250" s="90" t="s">
        <v>260</v>
      </c>
      <c r="D250" s="91" t="s">
        <v>34</v>
      </c>
      <c r="E250" s="92">
        <v>10</v>
      </c>
      <c r="F250" s="93"/>
      <c r="G250" s="94"/>
      <c r="H250" s="181"/>
      <c r="I250" s="94">
        <f>E250*H250</f>
        <v>0</v>
      </c>
      <c r="J250" s="96">
        <v>0.000514681</v>
      </c>
      <c r="K250" s="97">
        <f>E250*J250</f>
        <v>0.00514681</v>
      </c>
    </row>
    <row r="251" spans="1:11" s="1" customFormat="1" ht="11.25">
      <c r="A251" s="21"/>
      <c r="B251" s="98" t="s">
        <v>434</v>
      </c>
      <c r="C251" s="102" t="s">
        <v>483</v>
      </c>
      <c r="D251" s="100" t="s">
        <v>436</v>
      </c>
      <c r="E251" s="101">
        <v>10</v>
      </c>
      <c r="F251" s="93"/>
      <c r="G251" s="94"/>
      <c r="H251" s="95"/>
      <c r="I251" s="94"/>
      <c r="J251" s="96"/>
      <c r="K251" s="97"/>
    </row>
    <row r="252" spans="1:11" s="1" customFormat="1" ht="11.25">
      <c r="A252" s="21">
        <f>A250+1</f>
        <v>105</v>
      </c>
      <c r="B252" s="90" t="s">
        <v>261</v>
      </c>
      <c r="C252" s="90" t="s">
        <v>262</v>
      </c>
      <c r="D252" s="91" t="s">
        <v>34</v>
      </c>
      <c r="E252" s="92">
        <v>10</v>
      </c>
      <c r="F252" s="93"/>
      <c r="G252" s="94"/>
      <c r="H252" s="181"/>
      <c r="I252" s="94">
        <f>E252*H252</f>
        <v>0</v>
      </c>
      <c r="J252" s="96">
        <v>0.00030428</v>
      </c>
      <c r="K252" s="97">
        <f>E252*J252</f>
        <v>0.0030428</v>
      </c>
    </row>
    <row r="253" spans="1:11" s="1" customFormat="1" ht="11.25">
      <c r="A253" s="21"/>
      <c r="B253" s="98" t="s">
        <v>434</v>
      </c>
      <c r="C253" s="99">
        <v>10</v>
      </c>
      <c r="D253" s="100" t="s">
        <v>436</v>
      </c>
      <c r="E253" s="101">
        <v>10</v>
      </c>
      <c r="F253" s="93"/>
      <c r="G253" s="94"/>
      <c r="H253" s="95"/>
      <c r="I253" s="94"/>
      <c r="J253" s="96"/>
      <c r="K253" s="97"/>
    </row>
    <row r="254" spans="1:11" s="1" customFormat="1" ht="11.25">
      <c r="A254" s="21">
        <f>A252+1</f>
        <v>106</v>
      </c>
      <c r="B254" s="90" t="s">
        <v>263</v>
      </c>
      <c r="C254" s="90" t="s">
        <v>264</v>
      </c>
      <c r="D254" s="91" t="s">
        <v>34</v>
      </c>
      <c r="E254" s="92">
        <v>10</v>
      </c>
      <c r="F254" s="93"/>
      <c r="G254" s="94"/>
      <c r="H254" s="181"/>
      <c r="I254" s="94">
        <f>E254*H254</f>
        <v>0</v>
      </c>
      <c r="J254" s="96">
        <v>0.000550061</v>
      </c>
      <c r="K254" s="97">
        <f>E254*J254</f>
        <v>0.00550061</v>
      </c>
    </row>
    <row r="255" spans="1:11" s="1" customFormat="1" ht="11.25">
      <c r="A255" s="21"/>
      <c r="B255" s="98" t="s">
        <v>434</v>
      </c>
      <c r="C255" s="99">
        <v>10</v>
      </c>
      <c r="D255" s="100" t="s">
        <v>436</v>
      </c>
      <c r="E255" s="101">
        <v>10</v>
      </c>
      <c r="F255" s="93"/>
      <c r="G255" s="94"/>
      <c r="H255" s="95"/>
      <c r="I255" s="103"/>
      <c r="J255" s="96"/>
      <c r="K255" s="97"/>
    </row>
    <row r="256" spans="1:11" s="17" customFormat="1" ht="11.25">
      <c r="A256" s="23"/>
      <c r="B256" s="104">
        <v>783</v>
      </c>
      <c r="C256" s="105" t="s">
        <v>265</v>
      </c>
      <c r="D256" s="106"/>
      <c r="E256" s="106"/>
      <c r="F256" s="107"/>
      <c r="G256" s="108">
        <f>SUM(G250:G254)</f>
        <v>0</v>
      </c>
      <c r="H256" s="109"/>
      <c r="I256" s="110">
        <f>SUM(I250:I254)</f>
        <v>0</v>
      </c>
      <c r="J256" s="109"/>
      <c r="K256" s="111">
        <f>SUM(K250:K254)</f>
        <v>0.01369022</v>
      </c>
    </row>
    <row r="257" spans="1:11" s="17" customFormat="1" ht="11.25">
      <c r="A257" s="19"/>
      <c r="B257" s="82" t="s">
        <v>266</v>
      </c>
      <c r="C257" s="83" t="s">
        <v>267</v>
      </c>
      <c r="D257" s="84"/>
      <c r="E257" s="84"/>
      <c r="F257" s="85"/>
      <c r="G257" s="86"/>
      <c r="H257" s="87"/>
      <c r="I257" s="88"/>
      <c r="J257" s="87"/>
      <c r="K257" s="89"/>
    </row>
    <row r="258" spans="1:11" s="1" customFormat="1" ht="11.25">
      <c r="A258" s="21">
        <f>A254+1</f>
        <v>107</v>
      </c>
      <c r="B258" s="90" t="s">
        <v>268</v>
      </c>
      <c r="C258" s="90" t="s">
        <v>269</v>
      </c>
      <c r="D258" s="91" t="s">
        <v>34</v>
      </c>
      <c r="E258" s="96">
        <v>64.38</v>
      </c>
      <c r="F258" s="93"/>
      <c r="G258" s="94"/>
      <c r="H258" s="181"/>
      <c r="I258" s="94">
        <f aca="true" t="shared" si="15" ref="I258:I268">E258*H258</f>
        <v>0</v>
      </c>
      <c r="J258" s="96">
        <v>0.000143</v>
      </c>
      <c r="K258" s="97">
        <f aca="true" t="shared" si="16" ref="K258:K268">E258*J258</f>
        <v>0.00920634</v>
      </c>
    </row>
    <row r="259" spans="1:11" s="1" customFormat="1" ht="11.25">
      <c r="A259" s="21"/>
      <c r="B259" s="98" t="s">
        <v>434</v>
      </c>
      <c r="C259" s="102" t="s">
        <v>484</v>
      </c>
      <c r="D259" s="100" t="s">
        <v>436</v>
      </c>
      <c r="E259" s="101">
        <v>64.38</v>
      </c>
      <c r="F259" s="93"/>
      <c r="G259" s="94"/>
      <c r="H259" s="95"/>
      <c r="I259" s="94"/>
      <c r="J259" s="96"/>
      <c r="K259" s="97"/>
    </row>
    <row r="260" spans="1:11" s="1" customFormat="1" ht="11.25">
      <c r="A260" s="21">
        <f>A258+1</f>
        <v>108</v>
      </c>
      <c r="B260" s="90" t="s">
        <v>270</v>
      </c>
      <c r="C260" s="90" t="s">
        <v>271</v>
      </c>
      <c r="D260" s="91" t="s">
        <v>34</v>
      </c>
      <c r="E260" s="113">
        <v>64.38</v>
      </c>
      <c r="F260" s="93"/>
      <c r="G260" s="94"/>
      <c r="H260" s="181"/>
      <c r="I260" s="94">
        <f t="shared" si="15"/>
        <v>0</v>
      </c>
      <c r="J260" s="96">
        <v>0.00028225</v>
      </c>
      <c r="K260" s="97">
        <f t="shared" si="16"/>
        <v>0.018171254999999997</v>
      </c>
    </row>
    <row r="261" spans="1:11" s="1" customFormat="1" ht="11.25">
      <c r="A261" s="21"/>
      <c r="B261" s="98" t="s">
        <v>434</v>
      </c>
      <c r="C261" s="102">
        <v>64.38</v>
      </c>
      <c r="D261" s="100" t="s">
        <v>436</v>
      </c>
      <c r="E261" s="101">
        <v>64.38</v>
      </c>
      <c r="F261" s="93"/>
      <c r="G261" s="94"/>
      <c r="H261" s="95"/>
      <c r="I261" s="94"/>
      <c r="J261" s="96"/>
      <c r="K261" s="97"/>
    </row>
    <row r="262" spans="1:11" s="1" customFormat="1" ht="11.25">
      <c r="A262" s="21">
        <f>A260+1</f>
        <v>109</v>
      </c>
      <c r="B262" s="90" t="s">
        <v>272</v>
      </c>
      <c r="C262" s="90" t="s">
        <v>273</v>
      </c>
      <c r="D262" s="91" t="s">
        <v>34</v>
      </c>
      <c r="E262" s="113">
        <v>64.38</v>
      </c>
      <c r="F262" s="93"/>
      <c r="G262" s="94"/>
      <c r="H262" s="181"/>
      <c r="I262" s="94">
        <f t="shared" si="15"/>
        <v>0</v>
      </c>
      <c r="J262" s="96">
        <v>0.00051935</v>
      </c>
      <c r="K262" s="97">
        <f t="shared" si="16"/>
        <v>0.033435753</v>
      </c>
    </row>
    <row r="263" spans="1:11" s="1" customFormat="1" ht="11.25">
      <c r="A263" s="21"/>
      <c r="B263" s="98" t="s">
        <v>434</v>
      </c>
      <c r="C263" s="102">
        <v>64.38</v>
      </c>
      <c r="D263" s="100" t="s">
        <v>436</v>
      </c>
      <c r="E263" s="101">
        <v>64.38</v>
      </c>
      <c r="F263" s="93"/>
      <c r="G263" s="94"/>
      <c r="H263" s="95"/>
      <c r="I263" s="94"/>
      <c r="J263" s="96"/>
      <c r="K263" s="97"/>
    </row>
    <row r="264" spans="1:11" s="1" customFormat="1" ht="11.25">
      <c r="A264" s="21">
        <f>A262+1</f>
        <v>110</v>
      </c>
      <c r="B264" s="90" t="s">
        <v>274</v>
      </c>
      <c r="C264" s="90" t="s">
        <v>275</v>
      </c>
      <c r="D264" s="91" t="s">
        <v>34</v>
      </c>
      <c r="E264" s="113">
        <v>25.75</v>
      </c>
      <c r="F264" s="93"/>
      <c r="G264" s="94"/>
      <c r="H264" s="181"/>
      <c r="I264" s="94">
        <f t="shared" si="15"/>
        <v>0</v>
      </c>
      <c r="J264" s="96">
        <v>0.00108099</v>
      </c>
      <c r="K264" s="97">
        <f t="shared" si="16"/>
        <v>0.0278354925</v>
      </c>
    </row>
    <row r="265" spans="1:11" s="1" customFormat="1" ht="11.25">
      <c r="A265" s="21"/>
      <c r="B265" s="98" t="s">
        <v>434</v>
      </c>
      <c r="C265" s="102" t="s">
        <v>485</v>
      </c>
      <c r="D265" s="100" t="s">
        <v>436</v>
      </c>
      <c r="E265" s="101">
        <v>25.75</v>
      </c>
      <c r="F265" s="93"/>
      <c r="G265" s="94"/>
      <c r="H265" s="95"/>
      <c r="I265" s="94"/>
      <c r="J265" s="96"/>
      <c r="K265" s="97"/>
    </row>
    <row r="266" spans="1:11" s="1" customFormat="1" ht="11.25">
      <c r="A266" s="21">
        <f>A264+1</f>
        <v>111</v>
      </c>
      <c r="B266" s="90" t="s">
        <v>276</v>
      </c>
      <c r="C266" s="90" t="s">
        <v>277</v>
      </c>
      <c r="D266" s="91" t="s">
        <v>95</v>
      </c>
      <c r="E266" s="113">
        <v>30</v>
      </c>
      <c r="F266" s="93"/>
      <c r="G266" s="94"/>
      <c r="H266" s="181"/>
      <c r="I266" s="94">
        <f t="shared" si="15"/>
        <v>0</v>
      </c>
      <c r="J266" s="96">
        <v>0.00029085</v>
      </c>
      <c r="K266" s="97">
        <f t="shared" si="16"/>
        <v>0.0087255</v>
      </c>
    </row>
    <row r="267" spans="1:11" s="1" customFormat="1" ht="11.25">
      <c r="A267" s="21"/>
      <c r="B267" s="98" t="s">
        <v>434</v>
      </c>
      <c r="C267" s="99">
        <v>30</v>
      </c>
      <c r="D267" s="100" t="s">
        <v>448</v>
      </c>
      <c r="E267" s="101">
        <v>30</v>
      </c>
      <c r="F267" s="93"/>
      <c r="G267" s="94"/>
      <c r="H267" s="95"/>
      <c r="I267" s="94"/>
      <c r="J267" s="96"/>
      <c r="K267" s="97"/>
    </row>
    <row r="268" spans="1:11" s="1" customFormat="1" ht="11.25">
      <c r="A268" s="21">
        <f>A266+1</f>
        <v>112</v>
      </c>
      <c r="B268" s="90" t="s">
        <v>278</v>
      </c>
      <c r="C268" s="90" t="s">
        <v>279</v>
      </c>
      <c r="D268" s="91" t="s">
        <v>34</v>
      </c>
      <c r="E268" s="113">
        <v>25.75</v>
      </c>
      <c r="F268" s="93"/>
      <c r="G268" s="94"/>
      <c r="H268" s="181"/>
      <c r="I268" s="94">
        <f t="shared" si="15"/>
        <v>0</v>
      </c>
      <c r="J268" s="96">
        <v>0.00023665</v>
      </c>
      <c r="K268" s="97">
        <f t="shared" si="16"/>
        <v>0.0060937375</v>
      </c>
    </row>
    <row r="269" spans="1:11" s="1" customFormat="1" ht="11.25">
      <c r="A269" s="21"/>
      <c r="B269" s="98" t="s">
        <v>434</v>
      </c>
      <c r="C269" s="102">
        <v>25.75</v>
      </c>
      <c r="D269" s="100" t="s">
        <v>436</v>
      </c>
      <c r="E269" s="101">
        <v>25.75</v>
      </c>
      <c r="F269" s="93"/>
      <c r="G269" s="94"/>
      <c r="H269" s="95"/>
      <c r="I269" s="103"/>
      <c r="J269" s="96"/>
      <c r="K269" s="97"/>
    </row>
    <row r="270" spans="1:11" s="17" customFormat="1" ht="12" thickBot="1">
      <c r="A270" s="22"/>
      <c r="B270" s="119">
        <v>784</v>
      </c>
      <c r="C270" s="120" t="s">
        <v>280</v>
      </c>
      <c r="D270" s="121"/>
      <c r="E270" s="121"/>
      <c r="F270" s="122"/>
      <c r="G270" s="123">
        <f>SUM(G258:G268)</f>
        <v>0</v>
      </c>
      <c r="H270" s="124"/>
      <c r="I270" s="125">
        <f>SUM(I258:I268)</f>
        <v>0</v>
      </c>
      <c r="J270" s="124"/>
      <c r="K270" s="126">
        <f>SUM(K258:K268)</f>
        <v>0.10346807799999999</v>
      </c>
    </row>
    <row r="271" spans="1:11" ht="13.5" thickBot="1">
      <c r="A271" s="24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</row>
    <row r="272" spans="1:11" s="1" customFormat="1" ht="9.75" customHeight="1">
      <c r="A272" s="4" t="s">
        <v>1</v>
      </c>
      <c r="B272" s="283" t="s">
        <v>5</v>
      </c>
      <c r="C272" s="283" t="s">
        <v>7</v>
      </c>
      <c r="D272" s="283" t="s">
        <v>9</v>
      </c>
      <c r="E272" s="283" t="s">
        <v>11</v>
      </c>
      <c r="F272" s="285" t="s">
        <v>13</v>
      </c>
      <c r="G272" s="286"/>
      <c r="H272" s="286"/>
      <c r="I272" s="286"/>
      <c r="J272" s="283" t="s">
        <v>22</v>
      </c>
      <c r="K272" s="290"/>
    </row>
    <row r="273" spans="1:11" s="1" customFormat="1" ht="9.75" customHeight="1">
      <c r="A273" s="5" t="s">
        <v>2</v>
      </c>
      <c r="B273" s="284"/>
      <c r="C273" s="284"/>
      <c r="D273" s="284"/>
      <c r="E273" s="284"/>
      <c r="F273" s="287" t="s">
        <v>14</v>
      </c>
      <c r="G273" s="288"/>
      <c r="H273" s="289" t="s">
        <v>19</v>
      </c>
      <c r="I273" s="288"/>
      <c r="J273" s="284"/>
      <c r="K273" s="291"/>
    </row>
    <row r="274" spans="1:11" s="1" customFormat="1" ht="9.75" customHeight="1">
      <c r="A274" s="5" t="s">
        <v>3</v>
      </c>
      <c r="B274" s="284"/>
      <c r="C274" s="284"/>
      <c r="D274" s="284"/>
      <c r="E274" s="284"/>
      <c r="F274" s="128" t="s">
        <v>15</v>
      </c>
      <c r="G274" s="129" t="s">
        <v>17</v>
      </c>
      <c r="H274" s="130" t="s">
        <v>15</v>
      </c>
      <c r="I274" s="129" t="s">
        <v>17</v>
      </c>
      <c r="J274" s="130" t="s">
        <v>15</v>
      </c>
      <c r="K274" s="131" t="s">
        <v>17</v>
      </c>
    </row>
    <row r="275" spans="1:11" s="1" customFormat="1" ht="9.75" customHeight="1" thickBot="1">
      <c r="A275" s="6" t="s">
        <v>4</v>
      </c>
      <c r="B275" s="132" t="s">
        <v>6</v>
      </c>
      <c r="C275" s="132" t="s">
        <v>8</v>
      </c>
      <c r="D275" s="132" t="s">
        <v>10</v>
      </c>
      <c r="E275" s="132" t="s">
        <v>12</v>
      </c>
      <c r="F275" s="133" t="s">
        <v>16</v>
      </c>
      <c r="G275" s="134" t="s">
        <v>18</v>
      </c>
      <c r="H275" s="135" t="s">
        <v>20</v>
      </c>
      <c r="I275" s="134" t="s">
        <v>21</v>
      </c>
      <c r="J275" s="135" t="s">
        <v>23</v>
      </c>
      <c r="K275" s="136" t="s">
        <v>24</v>
      </c>
    </row>
    <row r="276" spans="1:11" s="17" customFormat="1" ht="11.25">
      <c r="A276" s="18"/>
      <c r="B276" s="75"/>
      <c r="C276" s="76" t="s">
        <v>281</v>
      </c>
      <c r="D276" s="75"/>
      <c r="E276" s="75"/>
      <c r="F276" s="77"/>
      <c r="G276" s="78"/>
      <c r="H276" s="79"/>
      <c r="I276" s="80"/>
      <c r="J276" s="79"/>
      <c r="K276" s="81"/>
    </row>
    <row r="277" spans="1:11" s="17" customFormat="1" ht="11.25">
      <c r="A277" s="19"/>
      <c r="B277" s="82" t="s">
        <v>282</v>
      </c>
      <c r="C277" s="83" t="s">
        <v>283</v>
      </c>
      <c r="D277" s="84"/>
      <c r="E277" s="84"/>
      <c r="F277" s="85"/>
      <c r="G277" s="86"/>
      <c r="H277" s="87"/>
      <c r="I277" s="88"/>
      <c r="J277" s="87"/>
      <c r="K277" s="89"/>
    </row>
    <row r="278" spans="1:11" s="1" customFormat="1" ht="11.25">
      <c r="A278" s="21">
        <f>A268+1</f>
        <v>113</v>
      </c>
      <c r="B278" s="90" t="s">
        <v>284</v>
      </c>
      <c r="C278" s="90" t="s">
        <v>486</v>
      </c>
      <c r="D278" s="91" t="s">
        <v>30</v>
      </c>
      <c r="E278" s="92">
        <v>4</v>
      </c>
      <c r="F278" s="93"/>
      <c r="G278" s="94"/>
      <c r="H278" s="181"/>
      <c r="I278" s="94">
        <f>E278*H278</f>
        <v>0</v>
      </c>
      <c r="J278" s="96">
        <v>0.00267869</v>
      </c>
      <c r="K278" s="97">
        <f>E278*J278</f>
        <v>0.01071476</v>
      </c>
    </row>
    <row r="279" spans="1:11" s="1" customFormat="1" ht="11.25">
      <c r="A279" s="21"/>
      <c r="B279" s="98" t="s">
        <v>434</v>
      </c>
      <c r="C279" s="99">
        <v>4</v>
      </c>
      <c r="D279" s="100" t="s">
        <v>437</v>
      </c>
      <c r="E279" s="101">
        <v>4</v>
      </c>
      <c r="F279" s="93"/>
      <c r="G279" s="94"/>
      <c r="H279" s="95"/>
      <c r="I279" s="94"/>
      <c r="J279" s="96"/>
      <c r="K279" s="97"/>
    </row>
    <row r="280" spans="1:11" s="1" customFormat="1" ht="11.25">
      <c r="A280" s="21">
        <v>114</v>
      </c>
      <c r="B280" s="90" t="s">
        <v>487</v>
      </c>
      <c r="C280" s="90" t="s">
        <v>488</v>
      </c>
      <c r="D280" s="91" t="s">
        <v>95</v>
      </c>
      <c r="E280" s="92">
        <v>1.5</v>
      </c>
      <c r="F280" s="143"/>
      <c r="G280" s="94"/>
      <c r="H280" s="181"/>
      <c r="I280" s="94">
        <f>E280*H280</f>
        <v>0</v>
      </c>
      <c r="J280" s="144">
        <v>0</v>
      </c>
      <c r="K280" s="97">
        <f>E280*J280</f>
        <v>0</v>
      </c>
    </row>
    <row r="281" spans="1:11" s="1" customFormat="1" ht="11.25">
      <c r="A281" s="21"/>
      <c r="B281" s="98" t="s">
        <v>434</v>
      </c>
      <c r="C281" s="99">
        <v>1.5</v>
      </c>
      <c r="D281" s="100" t="s">
        <v>448</v>
      </c>
      <c r="E281" s="101">
        <v>1.5</v>
      </c>
      <c r="F281" s="143"/>
      <c r="G281" s="94"/>
      <c r="H281" s="95"/>
      <c r="I281" s="94"/>
      <c r="J281" s="144"/>
      <c r="K281" s="97"/>
    </row>
    <row r="282" spans="1:11" s="1" customFormat="1" ht="11.25">
      <c r="A282" s="21">
        <v>115</v>
      </c>
      <c r="B282" s="90" t="s">
        <v>509</v>
      </c>
      <c r="C282" s="90" t="s">
        <v>508</v>
      </c>
      <c r="D282" s="91" t="s">
        <v>95</v>
      </c>
      <c r="E282" s="92">
        <v>7</v>
      </c>
      <c r="F282" s="143"/>
      <c r="G282" s="94"/>
      <c r="H282" s="181"/>
      <c r="I282" s="94">
        <f>E282*H282</f>
        <v>0</v>
      </c>
      <c r="J282" s="144">
        <v>0</v>
      </c>
      <c r="K282" s="97">
        <f>E282*J282</f>
        <v>0</v>
      </c>
    </row>
    <row r="283" spans="1:11" s="1" customFormat="1" ht="11.25">
      <c r="A283" s="21"/>
      <c r="B283" s="98" t="s">
        <v>434</v>
      </c>
      <c r="C283" s="99">
        <v>7</v>
      </c>
      <c r="D283" s="100" t="s">
        <v>448</v>
      </c>
      <c r="E283" s="101">
        <v>7</v>
      </c>
      <c r="F283" s="143"/>
      <c r="G283" s="94"/>
      <c r="H283" s="95"/>
      <c r="I283" s="94"/>
      <c r="J283" s="144"/>
      <c r="K283" s="97"/>
    </row>
    <row r="284" spans="1:11" s="1" customFormat="1" ht="11.25">
      <c r="A284" s="21">
        <v>116</v>
      </c>
      <c r="B284" s="90" t="s">
        <v>489</v>
      </c>
      <c r="C284" s="90" t="s">
        <v>490</v>
      </c>
      <c r="D284" s="91" t="s">
        <v>95</v>
      </c>
      <c r="E284" s="92">
        <v>6</v>
      </c>
      <c r="F284" s="143"/>
      <c r="G284" s="94"/>
      <c r="H284" s="181"/>
      <c r="I284" s="94">
        <f aca="true" t="shared" si="17" ref="I284:I298">E284*H284</f>
        <v>0</v>
      </c>
      <c r="J284" s="144">
        <v>0</v>
      </c>
      <c r="K284" s="97">
        <f aca="true" t="shared" si="18" ref="K284:K298">E284*J284</f>
        <v>0</v>
      </c>
    </row>
    <row r="285" spans="1:11" s="1" customFormat="1" ht="11.25">
      <c r="A285" s="21"/>
      <c r="B285" s="98" t="s">
        <v>434</v>
      </c>
      <c r="C285" s="99" t="s">
        <v>510</v>
      </c>
      <c r="D285" s="100" t="s">
        <v>448</v>
      </c>
      <c r="E285" s="101">
        <v>6</v>
      </c>
      <c r="F285" s="143"/>
      <c r="G285" s="94"/>
      <c r="H285" s="95"/>
      <c r="I285" s="94"/>
      <c r="J285" s="144"/>
      <c r="K285" s="97"/>
    </row>
    <row r="286" spans="1:11" s="1" customFormat="1" ht="11.25">
      <c r="A286" s="21">
        <v>117</v>
      </c>
      <c r="B286" s="90" t="s">
        <v>491</v>
      </c>
      <c r="C286" s="90" t="s">
        <v>492</v>
      </c>
      <c r="D286" s="91" t="s">
        <v>95</v>
      </c>
      <c r="E286" s="92">
        <v>6</v>
      </c>
      <c r="F286" s="143"/>
      <c r="G286" s="94"/>
      <c r="H286" s="181"/>
      <c r="I286" s="94">
        <f t="shared" si="17"/>
        <v>0</v>
      </c>
      <c r="J286" s="144">
        <v>0</v>
      </c>
      <c r="K286" s="97">
        <f t="shared" si="18"/>
        <v>0</v>
      </c>
    </row>
    <row r="287" spans="1:11" s="1" customFormat="1" ht="11.25">
      <c r="A287" s="21"/>
      <c r="B287" s="98" t="s">
        <v>434</v>
      </c>
      <c r="C287" s="99">
        <v>6</v>
      </c>
      <c r="D287" s="100" t="s">
        <v>448</v>
      </c>
      <c r="E287" s="101">
        <v>6</v>
      </c>
      <c r="F287" s="143"/>
      <c r="G287" s="94"/>
      <c r="H287" s="95"/>
      <c r="I287" s="94"/>
      <c r="J287" s="144"/>
      <c r="K287" s="97"/>
    </row>
    <row r="288" spans="1:11" s="1" customFormat="1" ht="11.25">
      <c r="A288" s="21">
        <v>118</v>
      </c>
      <c r="B288" s="90" t="s">
        <v>493</v>
      </c>
      <c r="C288" s="90" t="s">
        <v>494</v>
      </c>
      <c r="D288" s="91" t="s">
        <v>95</v>
      </c>
      <c r="E288" s="92">
        <v>8</v>
      </c>
      <c r="F288" s="143"/>
      <c r="G288" s="94"/>
      <c r="H288" s="181"/>
      <c r="I288" s="94">
        <f t="shared" si="17"/>
        <v>0</v>
      </c>
      <c r="J288" s="144">
        <v>0</v>
      </c>
      <c r="K288" s="97">
        <f t="shared" si="18"/>
        <v>0</v>
      </c>
    </row>
    <row r="289" spans="1:11" s="1" customFormat="1" ht="11.25">
      <c r="A289" s="21"/>
      <c r="B289" s="98" t="s">
        <v>434</v>
      </c>
      <c r="C289" s="99">
        <v>8</v>
      </c>
      <c r="D289" s="100" t="s">
        <v>448</v>
      </c>
      <c r="E289" s="101">
        <v>8</v>
      </c>
      <c r="F289" s="143"/>
      <c r="G289" s="94"/>
      <c r="H289" s="95"/>
      <c r="I289" s="94"/>
      <c r="J289" s="144"/>
      <c r="K289" s="97"/>
    </row>
    <row r="290" spans="1:11" s="1" customFormat="1" ht="11.25">
      <c r="A290" s="21">
        <v>119</v>
      </c>
      <c r="B290" s="90" t="s">
        <v>495</v>
      </c>
      <c r="C290" s="90" t="s">
        <v>670</v>
      </c>
      <c r="D290" s="91" t="s">
        <v>95</v>
      </c>
      <c r="E290" s="92">
        <v>5</v>
      </c>
      <c r="F290" s="143"/>
      <c r="G290" s="94"/>
      <c r="H290" s="181"/>
      <c r="I290" s="94">
        <f t="shared" si="17"/>
        <v>0</v>
      </c>
      <c r="J290" s="144">
        <v>0</v>
      </c>
      <c r="K290" s="97">
        <f t="shared" si="18"/>
        <v>0</v>
      </c>
    </row>
    <row r="291" spans="1:11" s="1" customFormat="1" ht="11.25">
      <c r="A291" s="21"/>
      <c r="B291" s="98" t="s">
        <v>434</v>
      </c>
      <c r="C291" s="99">
        <v>5</v>
      </c>
      <c r="D291" s="100" t="s">
        <v>448</v>
      </c>
      <c r="E291" s="101">
        <v>5</v>
      </c>
      <c r="F291" s="143"/>
      <c r="G291" s="94"/>
      <c r="H291" s="95"/>
      <c r="I291" s="94"/>
      <c r="J291" s="144"/>
      <c r="K291" s="97"/>
    </row>
    <row r="292" spans="1:11" s="1" customFormat="1" ht="11.25">
      <c r="A292" s="21">
        <v>120</v>
      </c>
      <c r="B292" s="90" t="s">
        <v>496</v>
      </c>
      <c r="C292" s="90" t="s">
        <v>497</v>
      </c>
      <c r="D292" s="91" t="s">
        <v>30</v>
      </c>
      <c r="E292" s="92">
        <v>3</v>
      </c>
      <c r="F292" s="143"/>
      <c r="G292" s="94"/>
      <c r="H292" s="181"/>
      <c r="I292" s="94">
        <f t="shared" si="17"/>
        <v>0</v>
      </c>
      <c r="J292" s="144">
        <v>0</v>
      </c>
      <c r="K292" s="97">
        <f t="shared" si="18"/>
        <v>0</v>
      </c>
    </row>
    <row r="293" spans="1:11" s="1" customFormat="1" ht="11.25">
      <c r="A293" s="21"/>
      <c r="B293" s="98" t="s">
        <v>434</v>
      </c>
      <c r="C293" s="99">
        <v>3</v>
      </c>
      <c r="D293" s="100" t="s">
        <v>437</v>
      </c>
      <c r="E293" s="101">
        <v>3</v>
      </c>
      <c r="F293" s="143"/>
      <c r="G293" s="94"/>
      <c r="H293" s="95"/>
      <c r="I293" s="94"/>
      <c r="J293" s="144"/>
      <c r="K293" s="97"/>
    </row>
    <row r="294" spans="1:11" s="1" customFormat="1" ht="11.25">
      <c r="A294" s="21">
        <v>121</v>
      </c>
      <c r="B294" s="90" t="s">
        <v>498</v>
      </c>
      <c r="C294" s="90" t="s">
        <v>499</v>
      </c>
      <c r="D294" s="91" t="s">
        <v>30</v>
      </c>
      <c r="E294" s="92">
        <v>8</v>
      </c>
      <c r="F294" s="143"/>
      <c r="G294" s="94"/>
      <c r="H294" s="181"/>
      <c r="I294" s="94">
        <f t="shared" si="17"/>
        <v>0</v>
      </c>
      <c r="J294" s="144">
        <v>0</v>
      </c>
      <c r="K294" s="97">
        <f t="shared" si="18"/>
        <v>0</v>
      </c>
    </row>
    <row r="295" spans="1:11" s="1" customFormat="1" ht="11.25">
      <c r="A295" s="21"/>
      <c r="B295" s="98" t="s">
        <v>434</v>
      </c>
      <c r="C295" s="99">
        <v>8</v>
      </c>
      <c r="D295" s="100" t="s">
        <v>437</v>
      </c>
      <c r="E295" s="101">
        <v>8</v>
      </c>
      <c r="F295" s="143"/>
      <c r="G295" s="94"/>
      <c r="H295" s="95"/>
      <c r="I295" s="94"/>
      <c r="J295" s="144"/>
      <c r="K295" s="97"/>
    </row>
    <row r="296" spans="1:11" s="1" customFormat="1" ht="11.25">
      <c r="A296" s="21">
        <v>122</v>
      </c>
      <c r="B296" s="90" t="s">
        <v>500</v>
      </c>
      <c r="C296" s="90" t="s">
        <v>501</v>
      </c>
      <c r="D296" s="91" t="s">
        <v>30</v>
      </c>
      <c r="E296" s="92">
        <v>2</v>
      </c>
      <c r="F296" s="143"/>
      <c r="G296" s="94"/>
      <c r="H296" s="181"/>
      <c r="I296" s="94">
        <f t="shared" si="17"/>
        <v>0</v>
      </c>
      <c r="J296" s="144">
        <v>0</v>
      </c>
      <c r="K296" s="97">
        <f t="shared" si="18"/>
        <v>0</v>
      </c>
    </row>
    <row r="297" spans="1:11" s="1" customFormat="1" ht="11.25">
      <c r="A297" s="21"/>
      <c r="B297" s="98" t="s">
        <v>434</v>
      </c>
      <c r="C297" s="99">
        <v>2</v>
      </c>
      <c r="D297" s="100" t="s">
        <v>437</v>
      </c>
      <c r="E297" s="101">
        <v>2</v>
      </c>
      <c r="F297" s="143"/>
      <c r="G297" s="94"/>
      <c r="H297" s="95"/>
      <c r="I297" s="94"/>
      <c r="J297" s="144"/>
      <c r="K297" s="97"/>
    </row>
    <row r="298" spans="1:11" s="1" customFormat="1" ht="11.25">
      <c r="A298" s="21">
        <v>123</v>
      </c>
      <c r="B298" s="90" t="s">
        <v>502</v>
      </c>
      <c r="C298" s="90" t="s">
        <v>503</v>
      </c>
      <c r="D298" s="91" t="s">
        <v>95</v>
      </c>
      <c r="E298" s="92">
        <v>31</v>
      </c>
      <c r="F298" s="143"/>
      <c r="G298" s="94"/>
      <c r="H298" s="181"/>
      <c r="I298" s="94">
        <f t="shared" si="17"/>
        <v>0</v>
      </c>
      <c r="J298" s="144">
        <v>0</v>
      </c>
      <c r="K298" s="97">
        <f t="shared" si="18"/>
        <v>0</v>
      </c>
    </row>
    <row r="299" spans="1:11" s="1" customFormat="1" ht="11.25">
      <c r="A299" s="21"/>
      <c r="B299" s="98" t="s">
        <v>434</v>
      </c>
      <c r="C299" s="99" t="s">
        <v>511</v>
      </c>
      <c r="D299" s="100" t="s">
        <v>448</v>
      </c>
      <c r="E299" s="101">
        <v>31</v>
      </c>
      <c r="F299" s="143"/>
      <c r="G299" s="94"/>
      <c r="H299" s="95"/>
      <c r="I299" s="94"/>
      <c r="J299" s="144"/>
      <c r="K299" s="97"/>
    </row>
    <row r="300" spans="1:11" s="1" customFormat="1" ht="11.25">
      <c r="A300" s="21">
        <v>124</v>
      </c>
      <c r="B300" s="90" t="s">
        <v>504</v>
      </c>
      <c r="C300" s="90" t="s">
        <v>505</v>
      </c>
      <c r="D300" s="91" t="s">
        <v>30</v>
      </c>
      <c r="E300" s="92">
        <v>1</v>
      </c>
      <c r="F300" s="182"/>
      <c r="G300" s="94">
        <f>E300*F300</f>
        <v>0</v>
      </c>
      <c r="H300" s="181"/>
      <c r="I300" s="94">
        <f>E300*H300</f>
        <v>0</v>
      </c>
      <c r="J300" s="144">
        <v>0</v>
      </c>
      <c r="K300" s="97">
        <f>E300*J300</f>
        <v>0</v>
      </c>
    </row>
    <row r="301" spans="1:11" s="1" customFormat="1" ht="11.25">
      <c r="A301" s="21"/>
      <c r="B301" s="98" t="s">
        <v>434</v>
      </c>
      <c r="C301" s="99">
        <v>1</v>
      </c>
      <c r="D301" s="100" t="s">
        <v>437</v>
      </c>
      <c r="E301" s="101">
        <v>1</v>
      </c>
      <c r="F301" s="143"/>
      <c r="G301" s="94"/>
      <c r="H301" s="95"/>
      <c r="I301" s="94"/>
      <c r="J301" s="144"/>
      <c r="K301" s="97"/>
    </row>
    <row r="302" spans="1:11" s="1" customFormat="1" ht="22.5">
      <c r="A302" s="21">
        <v>125</v>
      </c>
      <c r="B302" s="90" t="s">
        <v>506</v>
      </c>
      <c r="C302" s="90" t="s">
        <v>669</v>
      </c>
      <c r="D302" s="91" t="s">
        <v>507</v>
      </c>
      <c r="E302" s="92">
        <v>30</v>
      </c>
      <c r="F302" s="143"/>
      <c r="G302" s="94"/>
      <c r="H302" s="181"/>
      <c r="I302" s="94">
        <f>E302*H302</f>
        <v>0</v>
      </c>
      <c r="J302" s="144">
        <v>0</v>
      </c>
      <c r="K302" s="97">
        <f>E302*J302</f>
        <v>0</v>
      </c>
    </row>
    <row r="303" spans="1:11" s="1" customFormat="1" ht="11.25">
      <c r="A303" s="21"/>
      <c r="B303" s="98" t="s">
        <v>434</v>
      </c>
      <c r="C303" s="99">
        <v>30</v>
      </c>
      <c r="D303" s="100" t="s">
        <v>512</v>
      </c>
      <c r="E303" s="101">
        <v>30</v>
      </c>
      <c r="F303" s="143"/>
      <c r="G303" s="94"/>
      <c r="H303" s="95"/>
      <c r="I303" s="103"/>
      <c r="J303" s="144"/>
      <c r="K303" s="97"/>
    </row>
    <row r="304" spans="1:11" s="17" customFormat="1" ht="11.25">
      <c r="A304" s="23"/>
      <c r="B304" s="104">
        <v>721</v>
      </c>
      <c r="C304" s="105" t="s">
        <v>285</v>
      </c>
      <c r="D304" s="106"/>
      <c r="E304" s="106"/>
      <c r="F304" s="107"/>
      <c r="G304" s="108">
        <f>SUM(G278:G300)</f>
        <v>0</v>
      </c>
      <c r="H304" s="109"/>
      <c r="I304" s="110">
        <f>SUM(I278:I300)</f>
        <v>0</v>
      </c>
      <c r="J304" s="109"/>
      <c r="K304" s="111">
        <f>SUM(K278:K300)</f>
        <v>0.01071476</v>
      </c>
    </row>
    <row r="305" spans="1:11" s="17" customFormat="1" ht="11.25">
      <c r="A305" s="19"/>
      <c r="B305" s="82" t="s">
        <v>286</v>
      </c>
      <c r="C305" s="83" t="s">
        <v>287</v>
      </c>
      <c r="D305" s="84"/>
      <c r="E305" s="84"/>
      <c r="F305" s="85"/>
      <c r="G305" s="86"/>
      <c r="H305" s="87"/>
      <c r="I305" s="88"/>
      <c r="J305" s="87"/>
      <c r="K305" s="89"/>
    </row>
    <row r="306" spans="1:11" s="1" customFormat="1" ht="11.25">
      <c r="A306" s="21">
        <f>A300+1</f>
        <v>125</v>
      </c>
      <c r="B306" s="90" t="s">
        <v>288</v>
      </c>
      <c r="C306" s="90" t="s">
        <v>671</v>
      </c>
      <c r="D306" s="91" t="s">
        <v>95</v>
      </c>
      <c r="E306" s="92">
        <v>2</v>
      </c>
      <c r="F306" s="93"/>
      <c r="G306" s="94"/>
      <c r="H306" s="181"/>
      <c r="I306" s="94">
        <f>E306*H306</f>
        <v>0</v>
      </c>
      <c r="J306" s="96">
        <v>0.0765</v>
      </c>
      <c r="K306" s="97">
        <f>E306*J306</f>
        <v>0.153</v>
      </c>
    </row>
    <row r="307" spans="1:11" s="1" customFormat="1" ht="11.25">
      <c r="A307" s="21"/>
      <c r="B307" s="98" t="s">
        <v>434</v>
      </c>
      <c r="C307" s="99">
        <v>2</v>
      </c>
      <c r="D307" s="100" t="s">
        <v>448</v>
      </c>
      <c r="E307" s="101">
        <v>2</v>
      </c>
      <c r="F307" s="93"/>
      <c r="G307" s="94"/>
      <c r="H307" s="95"/>
      <c r="I307" s="94"/>
      <c r="J307" s="96"/>
      <c r="K307" s="97"/>
    </row>
    <row r="308" spans="1:11" s="1" customFormat="1" ht="11.25">
      <c r="A308" s="21">
        <f>A306+1</f>
        <v>126</v>
      </c>
      <c r="B308" s="90" t="s">
        <v>289</v>
      </c>
      <c r="C308" s="145" t="s">
        <v>290</v>
      </c>
      <c r="D308" s="91" t="s">
        <v>30</v>
      </c>
      <c r="E308" s="92">
        <v>2</v>
      </c>
      <c r="F308" s="93"/>
      <c r="G308" s="94"/>
      <c r="H308" s="181"/>
      <c r="I308" s="94">
        <f>E308*H308</f>
        <v>0</v>
      </c>
      <c r="J308" s="96">
        <v>0.0031984</v>
      </c>
      <c r="K308" s="97">
        <f>E308*J308</f>
        <v>0.0063968</v>
      </c>
    </row>
    <row r="309" spans="1:11" s="1" customFormat="1" ht="11.25">
      <c r="A309" s="21"/>
      <c r="B309" s="98" t="s">
        <v>434</v>
      </c>
      <c r="C309" s="99">
        <v>2</v>
      </c>
      <c r="D309" s="100" t="s">
        <v>437</v>
      </c>
      <c r="E309" s="101">
        <v>2</v>
      </c>
      <c r="F309" s="93"/>
      <c r="G309" s="94"/>
      <c r="H309" s="95"/>
      <c r="I309" s="94"/>
      <c r="J309" s="96"/>
      <c r="K309" s="97"/>
    </row>
    <row r="310" spans="1:11" s="1" customFormat="1" ht="11.25">
      <c r="A310" s="21">
        <f>A308+1</f>
        <v>127</v>
      </c>
      <c r="B310" s="90" t="s">
        <v>291</v>
      </c>
      <c r="C310" s="145" t="s">
        <v>514</v>
      </c>
      <c r="D310" s="91" t="s">
        <v>292</v>
      </c>
      <c r="E310" s="92">
        <v>1</v>
      </c>
      <c r="F310" s="93"/>
      <c r="G310" s="94"/>
      <c r="H310" s="181"/>
      <c r="I310" s="94">
        <f>E310*H310</f>
        <v>0</v>
      </c>
      <c r="J310" s="96">
        <v>0.0037346</v>
      </c>
      <c r="K310" s="97">
        <f>E310*J310</f>
        <v>0.0037346</v>
      </c>
    </row>
    <row r="311" spans="1:11" s="1" customFormat="1" ht="11.25">
      <c r="A311" s="21"/>
      <c r="B311" s="98" t="s">
        <v>434</v>
      </c>
      <c r="C311" s="99">
        <v>1</v>
      </c>
      <c r="D311" s="100" t="s">
        <v>513</v>
      </c>
      <c r="E311" s="101">
        <v>1</v>
      </c>
      <c r="F311" s="93"/>
      <c r="G311" s="94"/>
      <c r="H311" s="95"/>
      <c r="I311" s="94"/>
      <c r="J311" s="96"/>
      <c r="K311" s="97"/>
    </row>
    <row r="312" spans="1:11" s="1" customFormat="1" ht="11.25">
      <c r="A312" s="21">
        <f>A310+1</f>
        <v>128</v>
      </c>
      <c r="B312" s="90" t="s">
        <v>293</v>
      </c>
      <c r="C312" s="145" t="s">
        <v>672</v>
      </c>
      <c r="D312" s="91" t="s">
        <v>292</v>
      </c>
      <c r="E312" s="92">
        <v>6</v>
      </c>
      <c r="F312" s="93"/>
      <c r="G312" s="94"/>
      <c r="H312" s="181"/>
      <c r="I312" s="94">
        <f>E312*H312</f>
        <v>0</v>
      </c>
      <c r="J312" s="96">
        <v>0.0079652</v>
      </c>
      <c r="K312" s="97">
        <f>E312*J312</f>
        <v>0.047791200000000006</v>
      </c>
    </row>
    <row r="313" spans="1:11" s="1" customFormat="1" ht="11.25">
      <c r="A313" s="21"/>
      <c r="B313" s="98" t="s">
        <v>434</v>
      </c>
      <c r="C313" s="99">
        <v>6</v>
      </c>
      <c r="D313" s="100" t="s">
        <v>513</v>
      </c>
      <c r="E313" s="101">
        <v>6</v>
      </c>
      <c r="F313" s="93"/>
      <c r="G313" s="94"/>
      <c r="H313" s="95"/>
      <c r="I313" s="94"/>
      <c r="J313" s="96"/>
      <c r="K313" s="97"/>
    </row>
    <row r="314" spans="1:11" s="1" customFormat="1" ht="11.25">
      <c r="A314" s="21">
        <f>A312+1</f>
        <v>129</v>
      </c>
      <c r="B314" s="90" t="s">
        <v>544</v>
      </c>
      <c r="C314" s="90" t="s">
        <v>545</v>
      </c>
      <c r="D314" s="91" t="s">
        <v>95</v>
      </c>
      <c r="E314" s="113">
        <v>28.5</v>
      </c>
      <c r="F314" s="93"/>
      <c r="G314" s="94"/>
      <c r="H314" s="181"/>
      <c r="I314" s="94">
        <f>E314*H314</f>
        <v>0</v>
      </c>
      <c r="J314" s="96">
        <v>0.00034474</v>
      </c>
      <c r="K314" s="97">
        <f>E314*J314</f>
        <v>0.00982509</v>
      </c>
    </row>
    <row r="315" spans="1:11" s="1" customFormat="1" ht="11.25">
      <c r="A315" s="21"/>
      <c r="B315" s="98" t="s">
        <v>434</v>
      </c>
      <c r="C315" s="99">
        <v>28.5</v>
      </c>
      <c r="D315" s="100" t="s">
        <v>448</v>
      </c>
      <c r="E315" s="101">
        <v>28.5</v>
      </c>
      <c r="F315" s="93"/>
      <c r="G315" s="94"/>
      <c r="H315" s="95"/>
      <c r="I315" s="94"/>
      <c r="J315" s="96"/>
      <c r="K315" s="97"/>
    </row>
    <row r="316" spans="1:11" s="1" customFormat="1" ht="11.25">
      <c r="A316" s="21">
        <v>130</v>
      </c>
      <c r="B316" s="90" t="s">
        <v>546</v>
      </c>
      <c r="C316" s="90" t="s">
        <v>547</v>
      </c>
      <c r="D316" s="91" t="s">
        <v>95</v>
      </c>
      <c r="E316" s="92">
        <v>8</v>
      </c>
      <c r="F316" s="93"/>
      <c r="G316" s="94"/>
      <c r="H316" s="181"/>
      <c r="I316" s="94">
        <f>E316*H316</f>
        <v>0</v>
      </c>
      <c r="J316" s="96">
        <v>0.000331665</v>
      </c>
      <c r="K316" s="97">
        <f>E316*J316</f>
        <v>0.00265332</v>
      </c>
    </row>
    <row r="317" spans="1:11" s="1" customFormat="1" ht="11.25">
      <c r="A317" s="21"/>
      <c r="B317" s="98" t="s">
        <v>434</v>
      </c>
      <c r="C317" s="99">
        <v>8</v>
      </c>
      <c r="D317" s="100" t="s">
        <v>448</v>
      </c>
      <c r="E317" s="101">
        <v>8</v>
      </c>
      <c r="F317" s="93"/>
      <c r="G317" s="94"/>
      <c r="H317" s="95"/>
      <c r="I317" s="94"/>
      <c r="J317" s="96"/>
      <c r="K317" s="97"/>
    </row>
    <row r="318" spans="1:11" s="1" customFormat="1" ht="11.25">
      <c r="A318" s="21">
        <v>131</v>
      </c>
      <c r="B318" s="90" t="s">
        <v>294</v>
      </c>
      <c r="C318" s="145" t="s">
        <v>515</v>
      </c>
      <c r="D318" s="91" t="s">
        <v>30</v>
      </c>
      <c r="E318" s="92">
        <v>3</v>
      </c>
      <c r="F318" s="93"/>
      <c r="G318" s="94"/>
      <c r="H318" s="181"/>
      <c r="I318" s="94">
        <f>E318*H318</f>
        <v>0</v>
      </c>
      <c r="J318" s="96">
        <v>0.000867</v>
      </c>
      <c r="K318" s="97">
        <f>E318*J318</f>
        <v>0.002601</v>
      </c>
    </row>
    <row r="319" spans="1:11" s="1" customFormat="1" ht="11.25">
      <c r="A319" s="21"/>
      <c r="B319" s="98" t="s">
        <v>434</v>
      </c>
      <c r="C319" s="99">
        <v>3</v>
      </c>
      <c r="D319" s="100" t="s">
        <v>437</v>
      </c>
      <c r="E319" s="101">
        <v>3</v>
      </c>
      <c r="F319" s="93"/>
      <c r="G319" s="94"/>
      <c r="H319" s="95"/>
      <c r="I319" s="94"/>
      <c r="J319" s="96"/>
      <c r="K319" s="97"/>
    </row>
    <row r="320" spans="1:11" s="1" customFormat="1" ht="11.25">
      <c r="A320" s="21">
        <f>A318+1</f>
        <v>132</v>
      </c>
      <c r="B320" s="90" t="s">
        <v>295</v>
      </c>
      <c r="C320" s="90" t="s">
        <v>296</v>
      </c>
      <c r="D320" s="91" t="s">
        <v>54</v>
      </c>
      <c r="E320" s="113">
        <v>0.226</v>
      </c>
      <c r="F320" s="93"/>
      <c r="G320" s="94"/>
      <c r="H320" s="181"/>
      <c r="I320" s="94">
        <f>E320*H320</f>
        <v>0</v>
      </c>
      <c r="J320" s="96">
        <v>0</v>
      </c>
      <c r="K320" s="97">
        <f>E320*J320</f>
        <v>0</v>
      </c>
    </row>
    <row r="321" spans="1:11" s="1" customFormat="1" ht="11.25">
      <c r="A321" s="21"/>
      <c r="B321" s="98" t="s">
        <v>434</v>
      </c>
      <c r="C321" s="102">
        <v>0.226</v>
      </c>
      <c r="D321" s="100" t="s">
        <v>438</v>
      </c>
      <c r="E321" s="112">
        <v>0.226</v>
      </c>
      <c r="F321" s="93"/>
      <c r="G321" s="94"/>
      <c r="H321" s="95"/>
      <c r="I321" s="103"/>
      <c r="J321" s="96"/>
      <c r="K321" s="97"/>
    </row>
    <row r="322" spans="1:11" s="17" customFormat="1" ht="11.25">
      <c r="A322" s="23"/>
      <c r="B322" s="104">
        <v>722</v>
      </c>
      <c r="C322" s="105" t="s">
        <v>297</v>
      </c>
      <c r="D322" s="106"/>
      <c r="E322" s="106"/>
      <c r="F322" s="107"/>
      <c r="G322" s="108">
        <f>SUM(G306:G320)</f>
        <v>0</v>
      </c>
      <c r="H322" s="109"/>
      <c r="I322" s="110">
        <f>SUM(I306:I320)</f>
        <v>0</v>
      </c>
      <c r="J322" s="109"/>
      <c r="K322" s="111">
        <f>SUM(K306:K320)</f>
        <v>0.22600201</v>
      </c>
    </row>
    <row r="323" spans="1:11" s="17" customFormat="1" ht="11.25">
      <c r="A323" s="19"/>
      <c r="B323" s="82" t="s">
        <v>298</v>
      </c>
      <c r="C323" s="83" t="s">
        <v>299</v>
      </c>
      <c r="D323" s="84"/>
      <c r="E323" s="84"/>
      <c r="F323" s="85"/>
      <c r="G323" s="86"/>
      <c r="H323" s="87"/>
      <c r="I323" s="88"/>
      <c r="J323" s="87"/>
      <c r="K323" s="89"/>
    </row>
    <row r="324" spans="1:11" s="17" customFormat="1" ht="11.25">
      <c r="A324" s="21">
        <v>133</v>
      </c>
      <c r="B324" s="90" t="s">
        <v>516</v>
      </c>
      <c r="C324" s="90" t="s">
        <v>517</v>
      </c>
      <c r="D324" s="91" t="s">
        <v>292</v>
      </c>
      <c r="E324" s="92">
        <v>1</v>
      </c>
      <c r="F324" s="93"/>
      <c r="G324" s="94"/>
      <c r="H324" s="181"/>
      <c r="I324" s="94">
        <f>E324*H324</f>
        <v>0</v>
      </c>
      <c r="J324" s="96">
        <v>0.0193</v>
      </c>
      <c r="K324" s="97">
        <f aca="true" t="shared" si="19" ref="K324:K354">E324*J324</f>
        <v>0.0193</v>
      </c>
    </row>
    <row r="325" spans="1:11" s="17" customFormat="1" ht="11.25">
      <c r="A325" s="69"/>
      <c r="B325" s="98" t="s">
        <v>434</v>
      </c>
      <c r="C325" s="99">
        <v>1</v>
      </c>
      <c r="D325" s="100" t="s">
        <v>513</v>
      </c>
      <c r="E325" s="101">
        <v>1</v>
      </c>
      <c r="F325" s="93"/>
      <c r="G325" s="94"/>
      <c r="H325" s="95"/>
      <c r="I325" s="94"/>
      <c r="J325" s="96"/>
      <c r="K325" s="97"/>
    </row>
    <row r="326" spans="1:11" s="17" customFormat="1" ht="11.25">
      <c r="A326" s="21">
        <f>A324+1</f>
        <v>134</v>
      </c>
      <c r="B326" s="90" t="s">
        <v>518</v>
      </c>
      <c r="C326" s="90" t="s">
        <v>519</v>
      </c>
      <c r="D326" s="91" t="s">
        <v>292</v>
      </c>
      <c r="E326" s="92">
        <v>3</v>
      </c>
      <c r="F326" s="93"/>
      <c r="G326" s="94"/>
      <c r="H326" s="181"/>
      <c r="I326" s="94">
        <f>E326*H326</f>
        <v>0</v>
      </c>
      <c r="J326" s="96">
        <v>0.0195</v>
      </c>
      <c r="K326" s="97">
        <f t="shared" si="19"/>
        <v>0.058499999999999996</v>
      </c>
    </row>
    <row r="327" spans="1:11" s="17" customFormat="1" ht="11.25">
      <c r="A327" s="69"/>
      <c r="B327" s="98" t="s">
        <v>434</v>
      </c>
      <c r="C327" s="99">
        <v>3</v>
      </c>
      <c r="D327" s="100" t="s">
        <v>513</v>
      </c>
      <c r="E327" s="101">
        <v>3</v>
      </c>
      <c r="F327" s="93"/>
      <c r="G327" s="94"/>
      <c r="H327" s="95"/>
      <c r="I327" s="94"/>
      <c r="J327" s="96"/>
      <c r="K327" s="97"/>
    </row>
    <row r="328" spans="1:11" s="17" customFormat="1" ht="11.25">
      <c r="A328" s="21">
        <f>A326+1</f>
        <v>135</v>
      </c>
      <c r="B328" s="90" t="s">
        <v>520</v>
      </c>
      <c r="C328" s="90" t="s">
        <v>521</v>
      </c>
      <c r="D328" s="91" t="s">
        <v>30</v>
      </c>
      <c r="E328" s="92">
        <v>1</v>
      </c>
      <c r="F328" s="93"/>
      <c r="G328" s="94"/>
      <c r="H328" s="181"/>
      <c r="I328" s="94">
        <f>E328*H328</f>
        <v>0</v>
      </c>
      <c r="J328" s="96">
        <v>0.0022228</v>
      </c>
      <c r="K328" s="97">
        <f t="shared" si="19"/>
        <v>0.0022228</v>
      </c>
    </row>
    <row r="329" spans="1:11" s="17" customFormat="1" ht="11.25">
      <c r="A329" s="69"/>
      <c r="B329" s="98" t="s">
        <v>434</v>
      </c>
      <c r="C329" s="99">
        <v>1</v>
      </c>
      <c r="D329" s="100" t="s">
        <v>437</v>
      </c>
      <c r="E329" s="101">
        <v>1</v>
      </c>
      <c r="F329" s="93"/>
      <c r="G329" s="94"/>
      <c r="H329" s="95"/>
      <c r="I329" s="94"/>
      <c r="J329" s="96"/>
      <c r="K329" s="97"/>
    </row>
    <row r="330" spans="1:11" s="17" customFormat="1" ht="11.25">
      <c r="A330" s="21">
        <f>A328+1</f>
        <v>136</v>
      </c>
      <c r="B330" s="90" t="s">
        <v>522</v>
      </c>
      <c r="C330" s="90" t="s">
        <v>523</v>
      </c>
      <c r="D330" s="91" t="s">
        <v>292</v>
      </c>
      <c r="E330" s="92">
        <v>3</v>
      </c>
      <c r="F330" s="182"/>
      <c r="G330" s="94">
        <f>E330*F330</f>
        <v>0</v>
      </c>
      <c r="H330" s="95"/>
      <c r="I330" s="94"/>
      <c r="J330" s="96">
        <v>0.011</v>
      </c>
      <c r="K330" s="97">
        <f t="shared" si="19"/>
        <v>0.033</v>
      </c>
    </row>
    <row r="331" spans="1:11" s="17" customFormat="1" ht="11.25">
      <c r="A331" s="69"/>
      <c r="B331" s="98" t="s">
        <v>434</v>
      </c>
      <c r="C331" s="99">
        <v>3</v>
      </c>
      <c r="D331" s="100" t="s">
        <v>513</v>
      </c>
      <c r="E331" s="101">
        <v>3</v>
      </c>
      <c r="F331" s="93"/>
      <c r="G331" s="94"/>
      <c r="H331" s="95"/>
      <c r="I331" s="94"/>
      <c r="J331" s="96"/>
      <c r="K331" s="97"/>
    </row>
    <row r="332" spans="1:11" s="17" customFormat="1" ht="11.25">
      <c r="A332" s="21">
        <f>A330+1</f>
        <v>137</v>
      </c>
      <c r="B332" s="90" t="s">
        <v>518</v>
      </c>
      <c r="C332" s="90" t="s">
        <v>548</v>
      </c>
      <c r="D332" s="91" t="s">
        <v>292</v>
      </c>
      <c r="E332" s="92">
        <v>4</v>
      </c>
      <c r="F332" s="93"/>
      <c r="G332" s="94"/>
      <c r="H332" s="181"/>
      <c r="I332" s="94">
        <f>E332*H332</f>
        <v>0</v>
      </c>
      <c r="J332" s="96">
        <v>0.0195</v>
      </c>
      <c r="K332" s="97">
        <f t="shared" si="19"/>
        <v>0.078</v>
      </c>
    </row>
    <row r="333" spans="1:11" s="17" customFormat="1" ht="11.25">
      <c r="A333" s="69"/>
      <c r="B333" s="98" t="s">
        <v>434</v>
      </c>
      <c r="C333" s="99">
        <v>4</v>
      </c>
      <c r="D333" s="100" t="s">
        <v>513</v>
      </c>
      <c r="E333" s="101">
        <v>4</v>
      </c>
      <c r="F333" s="93"/>
      <c r="G333" s="94"/>
      <c r="H333" s="95"/>
      <c r="I333" s="94"/>
      <c r="J333" s="96"/>
      <c r="K333" s="97"/>
    </row>
    <row r="334" spans="1:11" s="17" customFormat="1" ht="11.25">
      <c r="A334" s="21">
        <f>A332+1</f>
        <v>138</v>
      </c>
      <c r="B334" s="90" t="s">
        <v>524</v>
      </c>
      <c r="C334" s="90" t="s">
        <v>525</v>
      </c>
      <c r="D334" s="91" t="s">
        <v>292</v>
      </c>
      <c r="E334" s="92">
        <v>2</v>
      </c>
      <c r="F334" s="93"/>
      <c r="G334" s="94"/>
      <c r="H334" s="181"/>
      <c r="I334" s="94">
        <f>E334*H334</f>
        <v>0</v>
      </c>
      <c r="J334" s="96">
        <v>0.00067894</v>
      </c>
      <c r="K334" s="97">
        <f t="shared" si="19"/>
        <v>0.00135788</v>
      </c>
    </row>
    <row r="335" spans="1:11" s="17" customFormat="1" ht="11.25">
      <c r="A335" s="69"/>
      <c r="B335" s="98" t="s">
        <v>434</v>
      </c>
      <c r="C335" s="99">
        <v>2</v>
      </c>
      <c r="D335" s="100" t="s">
        <v>513</v>
      </c>
      <c r="E335" s="101">
        <v>2</v>
      </c>
      <c r="F335" s="93"/>
      <c r="G335" s="94"/>
      <c r="H335" s="95"/>
      <c r="I335" s="94"/>
      <c r="J335" s="96"/>
      <c r="K335" s="97"/>
    </row>
    <row r="336" spans="1:11" s="17" customFormat="1" ht="11.25">
      <c r="A336" s="21">
        <f>A334+1</f>
        <v>139</v>
      </c>
      <c r="B336" s="90" t="s">
        <v>526</v>
      </c>
      <c r="C336" s="90" t="s">
        <v>527</v>
      </c>
      <c r="D336" s="91" t="s">
        <v>292</v>
      </c>
      <c r="E336" s="92">
        <v>2</v>
      </c>
      <c r="F336" s="93"/>
      <c r="G336" s="94"/>
      <c r="H336" s="181"/>
      <c r="I336" s="94">
        <f>E336*H336</f>
        <v>0</v>
      </c>
      <c r="J336" s="96">
        <v>0.003</v>
      </c>
      <c r="K336" s="97">
        <f t="shared" si="19"/>
        <v>0.006</v>
      </c>
    </row>
    <row r="337" spans="1:11" s="17" customFormat="1" ht="11.25">
      <c r="A337" s="69"/>
      <c r="B337" s="98" t="s">
        <v>434</v>
      </c>
      <c r="C337" s="99">
        <v>2</v>
      </c>
      <c r="D337" s="100" t="s">
        <v>513</v>
      </c>
      <c r="E337" s="101">
        <v>2</v>
      </c>
      <c r="F337" s="93"/>
      <c r="G337" s="94"/>
      <c r="H337" s="95"/>
      <c r="I337" s="94"/>
      <c r="J337" s="96"/>
      <c r="K337" s="97"/>
    </row>
    <row r="338" spans="1:11" s="17" customFormat="1" ht="11.25">
      <c r="A338" s="21">
        <f>A336+1</f>
        <v>140</v>
      </c>
      <c r="B338" s="90" t="s">
        <v>528</v>
      </c>
      <c r="C338" s="90" t="s">
        <v>529</v>
      </c>
      <c r="D338" s="91" t="s">
        <v>30</v>
      </c>
      <c r="E338" s="92">
        <v>2</v>
      </c>
      <c r="F338" s="182"/>
      <c r="G338" s="94">
        <f>E338*F338</f>
        <v>0</v>
      </c>
      <c r="H338" s="95"/>
      <c r="I338" s="94"/>
      <c r="J338" s="96">
        <v>0.0135</v>
      </c>
      <c r="K338" s="97">
        <f t="shared" si="19"/>
        <v>0.027</v>
      </c>
    </row>
    <row r="339" spans="1:11" s="17" customFormat="1" ht="11.25">
      <c r="A339" s="69"/>
      <c r="B339" s="98" t="s">
        <v>434</v>
      </c>
      <c r="C339" s="99">
        <v>2</v>
      </c>
      <c r="D339" s="100" t="s">
        <v>437</v>
      </c>
      <c r="E339" s="101">
        <v>2</v>
      </c>
      <c r="F339" s="93"/>
      <c r="G339" s="94"/>
      <c r="H339" s="95"/>
      <c r="I339" s="94"/>
      <c r="J339" s="96"/>
      <c r="K339" s="97"/>
    </row>
    <row r="340" spans="1:11" s="17" customFormat="1" ht="22.5">
      <c r="A340" s="21">
        <f>A338+1</f>
        <v>141</v>
      </c>
      <c r="B340" s="90" t="s">
        <v>530</v>
      </c>
      <c r="C340" s="90" t="s">
        <v>549</v>
      </c>
      <c r="D340" s="91" t="s">
        <v>30</v>
      </c>
      <c r="E340" s="92">
        <v>4</v>
      </c>
      <c r="F340" s="182"/>
      <c r="G340" s="94">
        <f>E340*F340</f>
        <v>0</v>
      </c>
      <c r="H340" s="95"/>
      <c r="I340" s="94"/>
      <c r="J340" s="96">
        <v>0.009</v>
      </c>
      <c r="K340" s="97">
        <f t="shared" si="19"/>
        <v>0.036</v>
      </c>
    </row>
    <row r="341" spans="1:11" s="17" customFormat="1" ht="11.25">
      <c r="A341" s="69"/>
      <c r="B341" s="98" t="s">
        <v>434</v>
      </c>
      <c r="C341" s="99">
        <v>4</v>
      </c>
      <c r="D341" s="100" t="s">
        <v>30</v>
      </c>
      <c r="E341" s="101">
        <v>4</v>
      </c>
      <c r="F341" s="93"/>
      <c r="G341" s="94"/>
      <c r="H341" s="95"/>
      <c r="I341" s="94"/>
      <c r="J341" s="96"/>
      <c r="K341" s="97"/>
    </row>
    <row r="342" spans="1:11" s="17" customFormat="1" ht="11.25">
      <c r="A342" s="21">
        <f>A340+1</f>
        <v>142</v>
      </c>
      <c r="B342" s="90" t="s">
        <v>531</v>
      </c>
      <c r="C342" s="90" t="s">
        <v>532</v>
      </c>
      <c r="D342" s="91" t="s">
        <v>30</v>
      </c>
      <c r="E342" s="92">
        <v>1</v>
      </c>
      <c r="F342" s="182"/>
      <c r="G342" s="94">
        <f>E342*F342</f>
        <v>0</v>
      </c>
      <c r="H342" s="95"/>
      <c r="I342" s="94"/>
      <c r="J342" s="96">
        <v>0.00128</v>
      </c>
      <c r="K342" s="97">
        <f t="shared" si="19"/>
        <v>0.00128</v>
      </c>
    </row>
    <row r="343" spans="1:11" s="17" customFormat="1" ht="11.25">
      <c r="A343" s="69"/>
      <c r="B343" s="98" t="s">
        <v>434</v>
      </c>
      <c r="C343" s="99">
        <v>1</v>
      </c>
      <c r="D343" s="100" t="s">
        <v>437</v>
      </c>
      <c r="E343" s="101">
        <v>1</v>
      </c>
      <c r="F343" s="93"/>
      <c r="G343" s="94"/>
      <c r="H343" s="95"/>
      <c r="I343" s="94"/>
      <c r="J343" s="96"/>
      <c r="K343" s="97"/>
    </row>
    <row r="344" spans="1:11" s="17" customFormat="1" ht="11.25">
      <c r="A344" s="21">
        <f>A342+1</f>
        <v>143</v>
      </c>
      <c r="B344" s="90" t="s">
        <v>533</v>
      </c>
      <c r="C344" s="90" t="s">
        <v>550</v>
      </c>
      <c r="D344" s="91" t="s">
        <v>292</v>
      </c>
      <c r="E344" s="92">
        <v>1</v>
      </c>
      <c r="F344" s="93"/>
      <c r="G344" s="94"/>
      <c r="H344" s="181"/>
      <c r="I344" s="94">
        <f>E344*H344</f>
        <v>0</v>
      </c>
      <c r="J344" s="96">
        <v>0.0329</v>
      </c>
      <c r="K344" s="97">
        <f t="shared" si="19"/>
        <v>0.0329</v>
      </c>
    </row>
    <row r="345" spans="1:11" s="17" customFormat="1" ht="11.25">
      <c r="A345" s="69"/>
      <c r="B345" s="98" t="s">
        <v>434</v>
      </c>
      <c r="C345" s="99">
        <v>1</v>
      </c>
      <c r="D345" s="100" t="s">
        <v>513</v>
      </c>
      <c r="E345" s="101">
        <v>1</v>
      </c>
      <c r="F345" s="93"/>
      <c r="G345" s="94"/>
      <c r="H345" s="95"/>
      <c r="I345" s="94"/>
      <c r="J345" s="96"/>
      <c r="K345" s="97"/>
    </row>
    <row r="346" spans="1:11" s="17" customFormat="1" ht="11.25">
      <c r="A346" s="21">
        <f>A344+1</f>
        <v>144</v>
      </c>
      <c r="B346" s="90" t="s">
        <v>534</v>
      </c>
      <c r="C346" s="90" t="s">
        <v>535</v>
      </c>
      <c r="D346" s="91" t="s">
        <v>292</v>
      </c>
      <c r="E346" s="92">
        <v>1</v>
      </c>
      <c r="F346" s="93"/>
      <c r="G346" s="94"/>
      <c r="H346" s="181"/>
      <c r="I346" s="94">
        <f>E346*H346</f>
        <v>0</v>
      </c>
      <c r="J346" s="96">
        <v>0.00099</v>
      </c>
      <c r="K346" s="97">
        <f t="shared" si="19"/>
        <v>0.00099</v>
      </c>
    </row>
    <row r="347" spans="1:11" s="17" customFormat="1" ht="11.25">
      <c r="A347" s="69"/>
      <c r="B347" s="98" t="s">
        <v>434</v>
      </c>
      <c r="C347" s="99">
        <v>1</v>
      </c>
      <c r="D347" s="100" t="s">
        <v>448</v>
      </c>
      <c r="E347" s="101">
        <v>1</v>
      </c>
      <c r="F347" s="93"/>
      <c r="G347" s="94"/>
      <c r="H347" s="95"/>
      <c r="I347" s="94"/>
      <c r="J347" s="96"/>
      <c r="K347" s="97"/>
    </row>
    <row r="348" spans="1:11" s="17" customFormat="1" ht="11.25">
      <c r="A348" s="21">
        <f>A346+1</f>
        <v>145</v>
      </c>
      <c r="B348" s="90" t="s">
        <v>536</v>
      </c>
      <c r="C348" s="90" t="s">
        <v>537</v>
      </c>
      <c r="D348" s="91" t="s">
        <v>30</v>
      </c>
      <c r="E348" s="92">
        <v>1</v>
      </c>
      <c r="F348" s="182"/>
      <c r="G348" s="94">
        <f>E348*F348</f>
        <v>0</v>
      </c>
      <c r="H348" s="95"/>
      <c r="I348" s="94"/>
      <c r="J348" s="96">
        <v>0.01</v>
      </c>
      <c r="K348" s="97">
        <f t="shared" si="19"/>
        <v>0.01</v>
      </c>
    </row>
    <row r="349" spans="1:11" s="17" customFormat="1" ht="11.25">
      <c r="A349" s="69"/>
      <c r="B349" s="98" t="s">
        <v>434</v>
      </c>
      <c r="C349" s="99">
        <v>1</v>
      </c>
      <c r="D349" s="100" t="s">
        <v>437</v>
      </c>
      <c r="E349" s="101">
        <v>1</v>
      </c>
      <c r="F349" s="93"/>
      <c r="G349" s="94"/>
      <c r="H349" s="95"/>
      <c r="I349" s="94"/>
      <c r="J349" s="96"/>
      <c r="K349" s="97"/>
    </row>
    <row r="350" spans="1:11" s="17" customFormat="1" ht="11.25">
      <c r="A350" s="21">
        <f>A348+1</f>
        <v>146</v>
      </c>
      <c r="B350" s="90" t="s">
        <v>538</v>
      </c>
      <c r="C350" s="90" t="s">
        <v>539</v>
      </c>
      <c r="D350" s="91" t="s">
        <v>292</v>
      </c>
      <c r="E350" s="92">
        <v>1</v>
      </c>
      <c r="F350" s="93"/>
      <c r="G350" s="94"/>
      <c r="H350" s="181"/>
      <c r="I350" s="94">
        <f>E350*H350</f>
        <v>0</v>
      </c>
      <c r="J350" s="96">
        <v>0.00055</v>
      </c>
      <c r="K350" s="97">
        <f t="shared" si="19"/>
        <v>0.00055</v>
      </c>
    </row>
    <row r="351" spans="1:11" s="1" customFormat="1" ht="11.25">
      <c r="A351" s="21"/>
      <c r="B351" s="98" t="s">
        <v>434</v>
      </c>
      <c r="C351" s="99">
        <v>1</v>
      </c>
      <c r="D351" s="100" t="s">
        <v>513</v>
      </c>
      <c r="E351" s="101">
        <v>1</v>
      </c>
      <c r="F351" s="93"/>
      <c r="G351" s="94"/>
      <c r="H351" s="95"/>
      <c r="I351" s="94"/>
      <c r="J351" s="96"/>
      <c r="K351" s="97"/>
    </row>
    <row r="352" spans="1:11" s="1" customFormat="1" ht="11.25">
      <c r="A352" s="21">
        <f>A350+1</f>
        <v>147</v>
      </c>
      <c r="B352" s="90" t="s">
        <v>540</v>
      </c>
      <c r="C352" s="90" t="s">
        <v>541</v>
      </c>
      <c r="D352" s="91" t="s">
        <v>30</v>
      </c>
      <c r="E352" s="92">
        <v>3</v>
      </c>
      <c r="F352" s="182"/>
      <c r="G352" s="94">
        <f>E352*F352</f>
        <v>0</v>
      </c>
      <c r="H352" s="95"/>
      <c r="I352" s="94"/>
      <c r="J352" s="96">
        <v>0.00265</v>
      </c>
      <c r="K352" s="97">
        <f t="shared" si="19"/>
        <v>0.00795</v>
      </c>
    </row>
    <row r="353" spans="1:11" s="1" customFormat="1" ht="11.25">
      <c r="A353" s="21"/>
      <c r="B353" s="98" t="s">
        <v>434</v>
      </c>
      <c r="C353" s="99">
        <v>3</v>
      </c>
      <c r="D353" s="100" t="s">
        <v>437</v>
      </c>
      <c r="E353" s="101">
        <v>3</v>
      </c>
      <c r="F353" s="93"/>
      <c r="G353" s="94"/>
      <c r="H353" s="95"/>
      <c r="I353" s="94"/>
      <c r="J353" s="96"/>
      <c r="K353" s="97"/>
    </row>
    <row r="354" spans="1:11" s="1" customFormat="1" ht="11.25">
      <c r="A354" s="21">
        <f>A352+1</f>
        <v>148</v>
      </c>
      <c r="B354" s="90" t="s">
        <v>542</v>
      </c>
      <c r="C354" s="90" t="s">
        <v>543</v>
      </c>
      <c r="D354" s="91" t="s">
        <v>551</v>
      </c>
      <c r="E354" s="92">
        <v>1</v>
      </c>
      <c r="F354" s="182"/>
      <c r="G354" s="94">
        <f>E354*F354</f>
        <v>0</v>
      </c>
      <c r="H354" s="95"/>
      <c r="I354" s="94"/>
      <c r="J354" s="96">
        <v>0.00963</v>
      </c>
      <c r="K354" s="97">
        <f t="shared" si="19"/>
        <v>0.00963</v>
      </c>
    </row>
    <row r="355" spans="1:11" s="1" customFormat="1" ht="11.25">
      <c r="A355" s="21"/>
      <c r="B355" s="98" t="s">
        <v>434</v>
      </c>
      <c r="C355" s="99">
        <v>1</v>
      </c>
      <c r="D355" s="100" t="s">
        <v>513</v>
      </c>
      <c r="E355" s="101">
        <v>1</v>
      </c>
      <c r="F355" s="93"/>
      <c r="G355" s="94"/>
      <c r="H355" s="95"/>
      <c r="I355" s="94"/>
      <c r="J355" s="96"/>
      <c r="K355" s="97"/>
    </row>
    <row r="356" spans="1:11" s="1" customFormat="1" ht="11.25">
      <c r="A356" s="21">
        <v>149</v>
      </c>
      <c r="B356" s="90" t="s">
        <v>300</v>
      </c>
      <c r="C356" s="90" t="s">
        <v>301</v>
      </c>
      <c r="D356" s="91" t="s">
        <v>30</v>
      </c>
      <c r="E356" s="92">
        <v>2</v>
      </c>
      <c r="F356" s="182"/>
      <c r="G356" s="94">
        <f>E356*F356</f>
        <v>0</v>
      </c>
      <c r="H356" s="95"/>
      <c r="I356" s="94"/>
      <c r="J356" s="96">
        <v>0.115</v>
      </c>
      <c r="K356" s="97">
        <f aca="true" t="shared" si="20" ref="K356:K362">E356*J356</f>
        <v>0.23</v>
      </c>
    </row>
    <row r="357" spans="1:11" s="1" customFormat="1" ht="11.25">
      <c r="A357" s="21"/>
      <c r="B357" s="98" t="s">
        <v>434</v>
      </c>
      <c r="C357" s="99">
        <v>2</v>
      </c>
      <c r="D357" s="100" t="s">
        <v>437</v>
      </c>
      <c r="E357" s="101">
        <v>2</v>
      </c>
      <c r="F357" s="93"/>
      <c r="G357" s="94"/>
      <c r="H357" s="95"/>
      <c r="I357" s="94"/>
      <c r="J357" s="96"/>
      <c r="K357" s="97"/>
    </row>
    <row r="358" spans="1:11" s="1" customFormat="1" ht="11.25">
      <c r="A358" s="21">
        <f>A356+1</f>
        <v>150</v>
      </c>
      <c r="B358" s="90" t="s">
        <v>302</v>
      </c>
      <c r="C358" s="145" t="s">
        <v>303</v>
      </c>
      <c r="D358" s="91" t="s">
        <v>30</v>
      </c>
      <c r="E358" s="92">
        <v>2</v>
      </c>
      <c r="F358" s="182"/>
      <c r="G358" s="94">
        <f>E358*F358</f>
        <v>0</v>
      </c>
      <c r="H358" s="95"/>
      <c r="I358" s="94"/>
      <c r="J358" s="96">
        <v>0.006</v>
      </c>
      <c r="K358" s="97">
        <f t="shared" si="20"/>
        <v>0.012</v>
      </c>
    </row>
    <row r="359" spans="1:11" s="1" customFormat="1" ht="11.25">
      <c r="A359" s="21"/>
      <c r="B359" s="98" t="s">
        <v>434</v>
      </c>
      <c r="C359" s="99">
        <v>2</v>
      </c>
      <c r="D359" s="100" t="s">
        <v>437</v>
      </c>
      <c r="E359" s="101">
        <v>2</v>
      </c>
      <c r="F359" s="93"/>
      <c r="G359" s="94"/>
      <c r="H359" s="95"/>
      <c r="I359" s="94"/>
      <c r="J359" s="96"/>
      <c r="K359" s="97"/>
    </row>
    <row r="360" spans="1:11" s="1" customFormat="1" ht="11.25">
      <c r="A360" s="21">
        <f>A358+1</f>
        <v>151</v>
      </c>
      <c r="B360" s="90" t="s">
        <v>304</v>
      </c>
      <c r="C360" s="145" t="s">
        <v>305</v>
      </c>
      <c r="D360" s="91" t="s">
        <v>30</v>
      </c>
      <c r="E360" s="92">
        <v>4</v>
      </c>
      <c r="F360" s="182"/>
      <c r="G360" s="94">
        <f>E360*F360</f>
        <v>0</v>
      </c>
      <c r="H360" s="95"/>
      <c r="I360" s="94"/>
      <c r="J360" s="96">
        <v>0.003</v>
      </c>
      <c r="K360" s="97">
        <f t="shared" si="20"/>
        <v>0.012</v>
      </c>
    </row>
    <row r="361" spans="1:11" s="1" customFormat="1" ht="11.25">
      <c r="A361" s="21"/>
      <c r="B361" s="98" t="s">
        <v>434</v>
      </c>
      <c r="C361" s="99">
        <v>4</v>
      </c>
      <c r="D361" s="100" t="s">
        <v>437</v>
      </c>
      <c r="E361" s="101">
        <v>4</v>
      </c>
      <c r="F361" s="93"/>
      <c r="G361" s="94"/>
      <c r="H361" s="95"/>
      <c r="I361" s="94"/>
      <c r="J361" s="96"/>
      <c r="K361" s="97"/>
    </row>
    <row r="362" spans="1:11" s="1" customFormat="1" ht="11.25">
      <c r="A362" s="21">
        <f>A360+1</f>
        <v>152</v>
      </c>
      <c r="B362" s="90" t="s">
        <v>306</v>
      </c>
      <c r="C362" s="90" t="s">
        <v>307</v>
      </c>
      <c r="D362" s="91" t="s">
        <v>54</v>
      </c>
      <c r="E362" s="96">
        <v>0.272</v>
      </c>
      <c r="F362" s="93"/>
      <c r="G362" s="94"/>
      <c r="H362" s="181"/>
      <c r="I362" s="94">
        <f>E362*H362</f>
        <v>0</v>
      </c>
      <c r="J362" s="96">
        <v>0</v>
      </c>
      <c r="K362" s="97">
        <f t="shared" si="20"/>
        <v>0</v>
      </c>
    </row>
    <row r="363" spans="1:11" s="1" customFormat="1" ht="11.25">
      <c r="A363" s="21"/>
      <c r="B363" s="98" t="s">
        <v>434</v>
      </c>
      <c r="C363" s="102">
        <v>0.272</v>
      </c>
      <c r="D363" s="100" t="s">
        <v>438</v>
      </c>
      <c r="E363" s="112">
        <v>0.272</v>
      </c>
      <c r="F363" s="93"/>
      <c r="G363" s="94"/>
      <c r="H363" s="95"/>
      <c r="I363" s="103"/>
      <c r="J363" s="96"/>
      <c r="K363" s="97"/>
    </row>
    <row r="364" spans="1:11" s="17" customFormat="1" ht="11.25">
      <c r="A364" s="23"/>
      <c r="B364" s="104">
        <v>725</v>
      </c>
      <c r="C364" s="105" t="s">
        <v>308</v>
      </c>
      <c r="D364" s="106"/>
      <c r="E364" s="106"/>
      <c r="F364" s="107"/>
      <c r="G364" s="108">
        <f>SUM(G324:G362)</f>
        <v>0</v>
      </c>
      <c r="H364" s="109"/>
      <c r="I364" s="110">
        <f>SUM(I324:I362)</f>
        <v>0</v>
      </c>
      <c r="J364" s="109"/>
      <c r="K364" s="111">
        <f>SUM(K351:K362)</f>
        <v>0.27158000000000004</v>
      </c>
    </row>
    <row r="365" spans="1:11" s="17" customFormat="1" ht="11.25">
      <c r="A365" s="19"/>
      <c r="B365" s="82" t="s">
        <v>309</v>
      </c>
      <c r="C365" s="83" t="s">
        <v>310</v>
      </c>
      <c r="D365" s="84"/>
      <c r="E365" s="84"/>
      <c r="F365" s="85"/>
      <c r="G365" s="86"/>
      <c r="H365" s="87"/>
      <c r="I365" s="88"/>
      <c r="J365" s="87"/>
      <c r="K365" s="89"/>
    </row>
    <row r="366" spans="1:11" s="1" customFormat="1" ht="11.25">
      <c r="A366" s="21">
        <f>A362+1</f>
        <v>153</v>
      </c>
      <c r="B366" s="115" t="s">
        <v>311</v>
      </c>
      <c r="C366" s="90" t="s">
        <v>312</v>
      </c>
      <c r="D366" s="91" t="s">
        <v>292</v>
      </c>
      <c r="E366" s="92">
        <v>0</v>
      </c>
      <c r="F366" s="93"/>
      <c r="G366" s="94"/>
      <c r="H366" s="181"/>
      <c r="I366" s="94">
        <f>E366*H366</f>
        <v>0</v>
      </c>
      <c r="J366" s="96">
        <v>0</v>
      </c>
      <c r="K366" s="97">
        <f>E366*J366</f>
        <v>0</v>
      </c>
    </row>
    <row r="367" spans="1:11" s="1" customFormat="1" ht="11.25">
      <c r="A367" s="21"/>
      <c r="B367" s="98" t="s">
        <v>434</v>
      </c>
      <c r="C367" s="102">
        <v>0</v>
      </c>
      <c r="D367" s="100" t="s">
        <v>513</v>
      </c>
      <c r="E367" s="101">
        <v>0</v>
      </c>
      <c r="F367" s="93"/>
      <c r="G367" s="94"/>
      <c r="H367" s="95"/>
      <c r="I367" s="103"/>
      <c r="J367" s="96"/>
      <c r="K367" s="97"/>
    </row>
    <row r="368" spans="1:11" s="17" customFormat="1" ht="11.25">
      <c r="A368" s="23"/>
      <c r="B368" s="104">
        <v>731</v>
      </c>
      <c r="C368" s="105" t="s">
        <v>313</v>
      </c>
      <c r="D368" s="106"/>
      <c r="E368" s="106"/>
      <c r="F368" s="107"/>
      <c r="G368" s="108">
        <f>SUM(G366:G366)</f>
        <v>0</v>
      </c>
      <c r="H368" s="109"/>
      <c r="I368" s="110">
        <f>SUM(I366:I366)</f>
        <v>0</v>
      </c>
      <c r="J368" s="109"/>
      <c r="K368" s="111">
        <f>SUM(K366:K366)</f>
        <v>0</v>
      </c>
    </row>
    <row r="369" spans="1:11" s="17" customFormat="1" ht="11.25">
      <c r="A369" s="19"/>
      <c r="B369" s="82" t="s">
        <v>314</v>
      </c>
      <c r="C369" s="83" t="s">
        <v>315</v>
      </c>
      <c r="D369" s="84"/>
      <c r="E369" s="84"/>
      <c r="F369" s="85"/>
      <c r="G369" s="86"/>
      <c r="H369" s="87"/>
      <c r="I369" s="88"/>
      <c r="J369" s="87"/>
      <c r="K369" s="89"/>
    </row>
    <row r="370" spans="1:11" s="1" customFormat="1" ht="22.5">
      <c r="A370" s="21">
        <f>A366+1</f>
        <v>154</v>
      </c>
      <c r="B370" s="90" t="s">
        <v>316</v>
      </c>
      <c r="C370" s="90" t="s">
        <v>664</v>
      </c>
      <c r="D370" s="91" t="s">
        <v>95</v>
      </c>
      <c r="E370" s="92">
        <v>10.8</v>
      </c>
      <c r="F370" s="93"/>
      <c r="G370" s="94"/>
      <c r="H370" s="181"/>
      <c r="I370" s="94">
        <f>E370*H370</f>
        <v>0</v>
      </c>
      <c r="J370" s="96">
        <v>0.08210706</v>
      </c>
      <c r="K370" s="97">
        <f>E370*J370</f>
        <v>0.886756248</v>
      </c>
    </row>
    <row r="371" spans="1:11" s="1" customFormat="1" ht="11.25">
      <c r="A371" s="21"/>
      <c r="B371" s="98" t="s">
        <v>434</v>
      </c>
      <c r="C371" s="102" t="s">
        <v>665</v>
      </c>
      <c r="D371" s="100" t="s">
        <v>448</v>
      </c>
      <c r="E371" s="101">
        <v>10.8</v>
      </c>
      <c r="F371" s="93"/>
      <c r="G371" s="94"/>
      <c r="H371" s="95"/>
      <c r="I371" s="94"/>
      <c r="J371" s="96"/>
      <c r="K371" s="97"/>
    </row>
    <row r="372" spans="1:11" s="1" customFormat="1" ht="22.5">
      <c r="A372" s="21">
        <f>A370+1</f>
        <v>155</v>
      </c>
      <c r="B372" s="90" t="s">
        <v>317</v>
      </c>
      <c r="C372" s="90" t="s">
        <v>666</v>
      </c>
      <c r="D372" s="91" t="s">
        <v>292</v>
      </c>
      <c r="E372" s="92">
        <v>2</v>
      </c>
      <c r="F372" s="93"/>
      <c r="G372" s="94"/>
      <c r="H372" s="181"/>
      <c r="I372" s="94">
        <f>E372*H372</f>
        <v>0</v>
      </c>
      <c r="J372" s="96">
        <v>0.062268</v>
      </c>
      <c r="K372" s="97">
        <f>E372*J372</f>
        <v>0.124536</v>
      </c>
    </row>
    <row r="373" spans="1:11" s="1" customFormat="1" ht="11.25">
      <c r="A373" s="21"/>
      <c r="B373" s="98" t="s">
        <v>434</v>
      </c>
      <c r="C373" s="99">
        <v>2</v>
      </c>
      <c r="D373" s="100" t="s">
        <v>513</v>
      </c>
      <c r="E373" s="101">
        <v>2</v>
      </c>
      <c r="F373" s="93"/>
      <c r="G373" s="94"/>
      <c r="H373" s="95"/>
      <c r="I373" s="94"/>
      <c r="J373" s="96"/>
      <c r="K373" s="97"/>
    </row>
    <row r="374" spans="1:11" s="1" customFormat="1" ht="11.25">
      <c r="A374" s="21">
        <f>A372+1</f>
        <v>156</v>
      </c>
      <c r="B374" s="90" t="s">
        <v>318</v>
      </c>
      <c r="C374" s="90" t="s">
        <v>552</v>
      </c>
      <c r="D374" s="91" t="s">
        <v>292</v>
      </c>
      <c r="E374" s="92">
        <v>2</v>
      </c>
      <c r="F374" s="182"/>
      <c r="G374" s="94">
        <f>E374*F374</f>
        <v>0</v>
      </c>
      <c r="H374" s="181"/>
      <c r="I374" s="94">
        <f>E374*H374</f>
        <v>0</v>
      </c>
      <c r="J374" s="96">
        <v>0.0297824</v>
      </c>
      <c r="K374" s="97">
        <f>E374*J374</f>
        <v>0.0595648</v>
      </c>
    </row>
    <row r="375" spans="1:11" s="1" customFormat="1" ht="11.25">
      <c r="A375" s="21"/>
      <c r="B375" s="98" t="s">
        <v>434</v>
      </c>
      <c r="C375" s="102" t="s">
        <v>435</v>
      </c>
      <c r="D375" s="100" t="s">
        <v>513</v>
      </c>
      <c r="E375" s="101">
        <v>2</v>
      </c>
      <c r="F375" s="93"/>
      <c r="G375" s="94"/>
      <c r="H375" s="95"/>
      <c r="I375" s="103"/>
      <c r="J375" s="96"/>
      <c r="K375" s="97"/>
    </row>
    <row r="376" spans="1:11" s="17" customFormat="1" ht="11.25">
      <c r="A376" s="23"/>
      <c r="B376" s="104">
        <v>732</v>
      </c>
      <c r="C376" s="105" t="s">
        <v>319</v>
      </c>
      <c r="D376" s="106"/>
      <c r="E376" s="106"/>
      <c r="F376" s="107"/>
      <c r="G376" s="108">
        <f>SUM(G370:G374)</f>
        <v>0</v>
      </c>
      <c r="H376" s="109"/>
      <c r="I376" s="110">
        <f>SUM(I370:I374)</f>
        <v>0</v>
      </c>
      <c r="J376" s="109"/>
      <c r="K376" s="111">
        <f>SUM(K370:K374)</f>
        <v>1.070857048</v>
      </c>
    </row>
    <row r="377" spans="1:11" s="17" customFormat="1" ht="11.25">
      <c r="A377" s="19"/>
      <c r="B377" s="82" t="s">
        <v>320</v>
      </c>
      <c r="C377" s="83" t="s">
        <v>321</v>
      </c>
      <c r="D377" s="84"/>
      <c r="E377" s="84"/>
      <c r="F377" s="85"/>
      <c r="G377" s="86"/>
      <c r="H377" s="87"/>
      <c r="I377" s="88"/>
      <c r="J377" s="87"/>
      <c r="K377" s="89"/>
    </row>
    <row r="378" spans="1:11" s="1" customFormat="1" ht="11.25">
      <c r="A378" s="21">
        <f>A374+1</f>
        <v>157</v>
      </c>
      <c r="B378" s="90" t="s">
        <v>322</v>
      </c>
      <c r="C378" s="90" t="s">
        <v>323</v>
      </c>
      <c r="D378" s="91" t="s">
        <v>95</v>
      </c>
      <c r="E378" s="92">
        <v>6</v>
      </c>
      <c r="F378" s="93"/>
      <c r="G378" s="94"/>
      <c r="H378" s="181"/>
      <c r="I378" s="94">
        <f>E378*H378</f>
        <v>0</v>
      </c>
      <c r="J378" s="96">
        <v>0.0004655</v>
      </c>
      <c r="K378" s="97">
        <f>E378*J378</f>
        <v>0.002793</v>
      </c>
    </row>
    <row r="379" spans="1:11" s="1" customFormat="1" ht="11.25">
      <c r="A379" s="21"/>
      <c r="B379" s="98" t="s">
        <v>434</v>
      </c>
      <c r="C379" s="99">
        <v>6</v>
      </c>
      <c r="D379" s="100" t="s">
        <v>448</v>
      </c>
      <c r="E379" s="101">
        <v>6</v>
      </c>
      <c r="F379" s="93"/>
      <c r="G379" s="94"/>
      <c r="H379" s="95"/>
      <c r="I379" s="94"/>
      <c r="J379" s="96"/>
      <c r="K379" s="97"/>
    </row>
    <row r="380" spans="1:11" s="1" customFormat="1" ht="11.25">
      <c r="A380" s="21">
        <f>A378+1</f>
        <v>158</v>
      </c>
      <c r="B380" s="90" t="s">
        <v>324</v>
      </c>
      <c r="C380" s="145" t="s">
        <v>325</v>
      </c>
      <c r="D380" s="91" t="s">
        <v>95</v>
      </c>
      <c r="E380" s="92">
        <v>8</v>
      </c>
      <c r="F380" s="93"/>
      <c r="G380" s="94"/>
      <c r="H380" s="181"/>
      <c r="I380" s="94">
        <f>E380*H380</f>
        <v>0</v>
      </c>
      <c r="J380" s="96">
        <v>0.000637416</v>
      </c>
      <c r="K380" s="97">
        <f>E380*J380</f>
        <v>0.005099328</v>
      </c>
    </row>
    <row r="381" spans="1:11" s="1" customFormat="1" ht="11.25">
      <c r="A381" s="21"/>
      <c r="B381" s="98" t="s">
        <v>434</v>
      </c>
      <c r="C381" s="99">
        <v>8</v>
      </c>
      <c r="D381" s="100" t="s">
        <v>448</v>
      </c>
      <c r="E381" s="101">
        <v>8</v>
      </c>
      <c r="F381" s="93"/>
      <c r="G381" s="94"/>
      <c r="H381" s="95"/>
      <c r="I381" s="94"/>
      <c r="J381" s="96"/>
      <c r="K381" s="97"/>
    </row>
    <row r="382" spans="1:11" s="1" customFormat="1" ht="11.25">
      <c r="A382" s="21">
        <f>A380+1</f>
        <v>159</v>
      </c>
      <c r="B382" s="90" t="s">
        <v>326</v>
      </c>
      <c r="C382" s="145" t="s">
        <v>327</v>
      </c>
      <c r="D382" s="91" t="s">
        <v>30</v>
      </c>
      <c r="E382" s="92">
        <v>2</v>
      </c>
      <c r="F382" s="93"/>
      <c r="G382" s="94"/>
      <c r="H382" s="181"/>
      <c r="I382" s="94">
        <f>E382*H382</f>
        <v>0</v>
      </c>
      <c r="J382" s="96">
        <v>0.00039004</v>
      </c>
      <c r="K382" s="97">
        <f>E382*J382</f>
        <v>0.00078008</v>
      </c>
    </row>
    <row r="383" spans="1:11" s="1" customFormat="1" ht="11.25">
      <c r="A383" s="21"/>
      <c r="B383" s="98" t="s">
        <v>434</v>
      </c>
      <c r="C383" s="99">
        <v>2</v>
      </c>
      <c r="D383" s="100" t="s">
        <v>437</v>
      </c>
      <c r="E383" s="101">
        <v>2</v>
      </c>
      <c r="F383" s="93"/>
      <c r="G383" s="94"/>
      <c r="H383" s="95"/>
      <c r="I383" s="103"/>
      <c r="J383" s="96"/>
      <c r="K383" s="97"/>
    </row>
    <row r="384" spans="1:11" s="17" customFormat="1" ht="11.25">
      <c r="A384" s="23"/>
      <c r="B384" s="104">
        <v>733</v>
      </c>
      <c r="C384" s="146" t="s">
        <v>328</v>
      </c>
      <c r="D384" s="106"/>
      <c r="E384" s="106"/>
      <c r="F384" s="107"/>
      <c r="G384" s="108">
        <f>SUM(G378:G382)</f>
        <v>0</v>
      </c>
      <c r="H384" s="109"/>
      <c r="I384" s="110">
        <f>SUM(I378:I382)</f>
        <v>0</v>
      </c>
      <c r="J384" s="109"/>
      <c r="K384" s="111">
        <f>SUM(K378:K382)</f>
        <v>0.008672408000000001</v>
      </c>
    </row>
    <row r="385" spans="1:11" s="17" customFormat="1" ht="11.25">
      <c r="A385" s="19"/>
      <c r="B385" s="82" t="s">
        <v>329</v>
      </c>
      <c r="C385" s="147" t="s">
        <v>330</v>
      </c>
      <c r="D385" s="84"/>
      <c r="E385" s="84"/>
      <c r="F385" s="85"/>
      <c r="G385" s="86"/>
      <c r="H385" s="87"/>
      <c r="I385" s="88"/>
      <c r="J385" s="87"/>
      <c r="K385" s="89"/>
    </row>
    <row r="386" spans="1:11" s="1" customFormat="1" ht="11.25">
      <c r="A386" s="21">
        <f>A382+1</f>
        <v>160</v>
      </c>
      <c r="B386" s="90" t="s">
        <v>331</v>
      </c>
      <c r="C386" s="145" t="s">
        <v>553</v>
      </c>
      <c r="D386" s="91" t="s">
        <v>30</v>
      </c>
      <c r="E386" s="92">
        <v>3</v>
      </c>
      <c r="F386" s="93"/>
      <c r="G386" s="94"/>
      <c r="H386" s="181"/>
      <c r="I386" s="94">
        <f>E386*H386</f>
        <v>0</v>
      </c>
      <c r="J386" s="96">
        <v>0.0022928</v>
      </c>
      <c r="K386" s="97">
        <f>E386*J386</f>
        <v>0.0068784</v>
      </c>
    </row>
    <row r="387" spans="1:11" s="1" customFormat="1" ht="11.25">
      <c r="A387" s="21"/>
      <c r="B387" s="98" t="s">
        <v>434</v>
      </c>
      <c r="C387" s="99">
        <v>3</v>
      </c>
      <c r="D387" s="100" t="s">
        <v>437</v>
      </c>
      <c r="E387" s="101">
        <v>3</v>
      </c>
      <c r="F387" s="93"/>
      <c r="G387" s="94"/>
      <c r="H387" s="95"/>
      <c r="I387" s="94"/>
      <c r="J387" s="96"/>
      <c r="K387" s="97"/>
    </row>
    <row r="388" spans="1:11" s="1" customFormat="1" ht="11.25">
      <c r="A388" s="21">
        <f>A386+1</f>
        <v>161</v>
      </c>
      <c r="B388" s="90" t="s">
        <v>332</v>
      </c>
      <c r="C388" s="90" t="s">
        <v>558</v>
      </c>
      <c r="D388" s="91" t="s">
        <v>30</v>
      </c>
      <c r="E388" s="92">
        <v>1</v>
      </c>
      <c r="F388" s="93"/>
      <c r="G388" s="94"/>
      <c r="H388" s="181"/>
      <c r="I388" s="94">
        <f>E388*H388</f>
        <v>0</v>
      </c>
      <c r="J388" s="96">
        <v>0.0033928</v>
      </c>
      <c r="K388" s="97">
        <f>E388*J388</f>
        <v>0.0033928</v>
      </c>
    </row>
    <row r="389" spans="1:11" s="1" customFormat="1" ht="11.25">
      <c r="A389" s="21"/>
      <c r="B389" s="98" t="s">
        <v>434</v>
      </c>
      <c r="C389" s="102">
        <v>1</v>
      </c>
      <c r="D389" s="100" t="s">
        <v>437</v>
      </c>
      <c r="E389" s="101">
        <v>1</v>
      </c>
      <c r="F389" s="93"/>
      <c r="G389" s="94"/>
      <c r="H389" s="95"/>
      <c r="I389" s="94"/>
      <c r="J389" s="96"/>
      <c r="K389" s="97"/>
    </row>
    <row r="390" spans="1:11" s="17" customFormat="1" ht="11.25">
      <c r="A390" s="23"/>
      <c r="B390" s="104">
        <v>734</v>
      </c>
      <c r="C390" s="105" t="s">
        <v>333</v>
      </c>
      <c r="D390" s="106"/>
      <c r="E390" s="106"/>
      <c r="F390" s="107"/>
      <c r="G390" s="108">
        <f>SUM(G386:G389)</f>
        <v>0</v>
      </c>
      <c r="H390" s="109"/>
      <c r="I390" s="110">
        <f>SUM(I386:I389)</f>
        <v>0</v>
      </c>
      <c r="J390" s="109"/>
      <c r="K390" s="111">
        <f>SUM(K386:K389)</f>
        <v>0.0102712</v>
      </c>
    </row>
    <row r="391" spans="1:11" s="17" customFormat="1" ht="11.25">
      <c r="A391" s="19"/>
      <c r="B391" s="82" t="s">
        <v>334</v>
      </c>
      <c r="C391" s="83" t="s">
        <v>335</v>
      </c>
      <c r="D391" s="84"/>
      <c r="E391" s="84"/>
      <c r="F391" s="85"/>
      <c r="G391" s="86"/>
      <c r="H391" s="87"/>
      <c r="I391" s="88"/>
      <c r="J391" s="87"/>
      <c r="K391" s="89"/>
    </row>
    <row r="392" spans="1:11" s="1" customFormat="1" ht="11.25">
      <c r="A392" s="21">
        <v>162</v>
      </c>
      <c r="B392" s="90" t="s">
        <v>336</v>
      </c>
      <c r="C392" s="90" t="s">
        <v>337</v>
      </c>
      <c r="D392" s="91" t="s">
        <v>34</v>
      </c>
      <c r="E392" s="92">
        <v>1.24</v>
      </c>
      <c r="F392" s="93"/>
      <c r="G392" s="94"/>
      <c r="H392" s="181"/>
      <c r="I392" s="94">
        <f>E392*H392</f>
        <v>0</v>
      </c>
      <c r="J392" s="96">
        <v>0.016601</v>
      </c>
      <c r="K392" s="97">
        <f>E392*J392</f>
        <v>0.02058524</v>
      </c>
    </row>
    <row r="393" spans="1:11" s="1" customFormat="1" ht="11.25">
      <c r="A393" s="21"/>
      <c r="B393" s="98" t="s">
        <v>434</v>
      </c>
      <c r="C393" s="102" t="s">
        <v>554</v>
      </c>
      <c r="D393" s="100" t="s">
        <v>436</v>
      </c>
      <c r="E393" s="101">
        <v>1.24</v>
      </c>
      <c r="F393" s="93"/>
      <c r="G393" s="94"/>
      <c r="H393" s="95"/>
      <c r="I393" s="103"/>
      <c r="J393" s="96"/>
      <c r="K393" s="97"/>
    </row>
    <row r="394" spans="1:11" s="1" customFormat="1" ht="22.5">
      <c r="A394" s="21">
        <v>163</v>
      </c>
      <c r="B394" s="90" t="s">
        <v>332</v>
      </c>
      <c r="C394" s="90" t="s">
        <v>555</v>
      </c>
      <c r="D394" s="91" t="s">
        <v>30</v>
      </c>
      <c r="E394" s="92">
        <v>1</v>
      </c>
      <c r="F394" s="182"/>
      <c r="G394" s="94">
        <f>E394*F394</f>
        <v>0</v>
      </c>
      <c r="H394" s="95"/>
      <c r="I394" s="94"/>
      <c r="J394" s="96">
        <v>0.012</v>
      </c>
      <c r="K394" s="97">
        <f>E394*J394</f>
        <v>0.012</v>
      </c>
    </row>
    <row r="395" spans="1:11" s="1" customFormat="1" ht="11.25">
      <c r="A395" s="21"/>
      <c r="B395" s="98"/>
      <c r="C395" s="99">
        <v>1</v>
      </c>
      <c r="D395" s="100" t="s">
        <v>437</v>
      </c>
      <c r="E395" s="101">
        <v>1</v>
      </c>
      <c r="F395" s="93"/>
      <c r="G395" s="94"/>
      <c r="H395" s="95"/>
      <c r="I395" s="103"/>
      <c r="J395" s="96"/>
      <c r="K395" s="97"/>
    </row>
    <row r="396" spans="1:11" s="1" customFormat="1" ht="22.5">
      <c r="A396" s="21">
        <v>164</v>
      </c>
      <c r="B396" s="90" t="s">
        <v>556</v>
      </c>
      <c r="C396" s="145" t="s">
        <v>557</v>
      </c>
      <c r="D396" s="91" t="s">
        <v>30</v>
      </c>
      <c r="E396" s="92">
        <v>1</v>
      </c>
      <c r="F396" s="182"/>
      <c r="G396" s="94">
        <f>E396*F396</f>
        <v>0</v>
      </c>
      <c r="H396" s="95"/>
      <c r="I396" s="94"/>
      <c r="J396" s="96">
        <v>0.0033928</v>
      </c>
      <c r="K396" s="97">
        <f>E396*J396</f>
        <v>0.0033928</v>
      </c>
    </row>
    <row r="397" spans="1:11" s="1" customFormat="1" ht="11.25">
      <c r="A397" s="21"/>
      <c r="B397" s="98"/>
      <c r="C397" s="99">
        <v>1</v>
      </c>
      <c r="D397" s="100" t="s">
        <v>437</v>
      </c>
      <c r="E397" s="101">
        <v>1</v>
      </c>
      <c r="F397" s="93"/>
      <c r="G397" s="94"/>
      <c r="H397" s="95"/>
      <c r="I397" s="103"/>
      <c r="J397" s="96"/>
      <c r="K397" s="97"/>
    </row>
    <row r="398" spans="1:11" s="17" customFormat="1" ht="12" thickBot="1">
      <c r="A398" s="22"/>
      <c r="B398" s="119">
        <v>735</v>
      </c>
      <c r="C398" s="120" t="s">
        <v>338</v>
      </c>
      <c r="D398" s="121"/>
      <c r="E398" s="121"/>
      <c r="F398" s="122"/>
      <c r="G398" s="123">
        <f>SUM(G392:G396)</f>
        <v>0</v>
      </c>
      <c r="H398" s="124"/>
      <c r="I398" s="125">
        <f>SUM(I392:I396)</f>
        <v>0</v>
      </c>
      <c r="J398" s="124"/>
      <c r="K398" s="126">
        <f>SUM(K392:K397)</f>
        <v>0.03597804</v>
      </c>
    </row>
    <row r="399" spans="1:11" ht="13.5" thickBot="1">
      <c r="A399" s="24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</row>
    <row r="400" spans="1:11" s="17" customFormat="1" ht="12" thickBot="1">
      <c r="A400" s="18"/>
      <c r="B400" s="75" t="s">
        <v>340</v>
      </c>
      <c r="C400" s="76" t="s">
        <v>339</v>
      </c>
      <c r="D400" s="75"/>
      <c r="E400" s="75"/>
      <c r="F400" s="148"/>
      <c r="G400" s="149"/>
      <c r="H400" s="150"/>
      <c r="I400" s="151"/>
      <c r="J400" s="150"/>
      <c r="K400" s="152"/>
    </row>
    <row r="401" spans="1:11" s="17" customFormat="1" ht="22.5">
      <c r="A401" s="70">
        <v>165</v>
      </c>
      <c r="B401" s="153" t="s">
        <v>559</v>
      </c>
      <c r="C401" s="154" t="s">
        <v>560</v>
      </c>
      <c r="D401" s="155" t="s">
        <v>448</v>
      </c>
      <c r="E401" s="156">
        <v>15</v>
      </c>
      <c r="F401" s="157"/>
      <c r="G401" s="158"/>
      <c r="H401" s="183"/>
      <c r="I401" s="159">
        <f aca="true" t="shared" si="21" ref="I401:I438">E401*H401</f>
        <v>0</v>
      </c>
      <c r="J401" s="160"/>
      <c r="K401" s="161"/>
    </row>
    <row r="402" spans="1:11" s="17" customFormat="1" ht="11.25">
      <c r="A402" s="21">
        <v>165</v>
      </c>
      <c r="B402" s="162" t="s">
        <v>561</v>
      </c>
      <c r="C402" s="163" t="s">
        <v>562</v>
      </c>
      <c r="D402" s="164" t="s">
        <v>448</v>
      </c>
      <c r="E402" s="165">
        <v>15</v>
      </c>
      <c r="F402" s="166"/>
      <c r="G402" s="167"/>
      <c r="H402" s="184"/>
      <c r="I402" s="168">
        <f t="shared" si="21"/>
        <v>0</v>
      </c>
      <c r="J402" s="160"/>
      <c r="K402" s="161"/>
    </row>
    <row r="403" spans="1:11" s="17" customFormat="1" ht="22.5">
      <c r="A403" s="21">
        <v>165</v>
      </c>
      <c r="B403" s="162" t="s">
        <v>563</v>
      </c>
      <c r="C403" s="163" t="s">
        <v>564</v>
      </c>
      <c r="D403" s="164" t="s">
        <v>565</v>
      </c>
      <c r="E403" s="165">
        <v>5</v>
      </c>
      <c r="F403" s="166"/>
      <c r="G403" s="167"/>
      <c r="H403" s="184"/>
      <c r="I403" s="168">
        <f t="shared" si="21"/>
        <v>0</v>
      </c>
      <c r="J403" s="160"/>
      <c r="K403" s="161"/>
    </row>
    <row r="404" spans="1:11" s="17" customFormat="1" ht="11.25">
      <c r="A404" s="21">
        <v>165</v>
      </c>
      <c r="B404" s="162" t="s">
        <v>566</v>
      </c>
      <c r="C404" s="163" t="s">
        <v>567</v>
      </c>
      <c r="D404" s="164" t="s">
        <v>565</v>
      </c>
      <c r="E404" s="165">
        <v>5</v>
      </c>
      <c r="F404" s="166"/>
      <c r="G404" s="167"/>
      <c r="H404" s="184"/>
      <c r="I404" s="168">
        <f t="shared" si="21"/>
        <v>0</v>
      </c>
      <c r="J404" s="160"/>
      <c r="K404" s="161"/>
    </row>
    <row r="405" spans="1:11" s="17" customFormat="1" ht="22.5">
      <c r="A405" s="21">
        <v>165</v>
      </c>
      <c r="B405" s="162" t="s">
        <v>568</v>
      </c>
      <c r="C405" s="163" t="s">
        <v>569</v>
      </c>
      <c r="D405" s="164" t="s">
        <v>565</v>
      </c>
      <c r="E405" s="165">
        <v>1</v>
      </c>
      <c r="F405" s="166"/>
      <c r="G405" s="167"/>
      <c r="H405" s="184"/>
      <c r="I405" s="168">
        <f t="shared" si="21"/>
        <v>0</v>
      </c>
      <c r="J405" s="160"/>
      <c r="K405" s="161"/>
    </row>
    <row r="406" spans="1:11" s="17" customFormat="1" ht="11.25">
      <c r="A406" s="21">
        <v>165</v>
      </c>
      <c r="B406" s="162" t="s">
        <v>570</v>
      </c>
      <c r="C406" s="163" t="s">
        <v>571</v>
      </c>
      <c r="D406" s="164" t="s">
        <v>565</v>
      </c>
      <c r="E406" s="165">
        <v>1</v>
      </c>
      <c r="F406" s="166"/>
      <c r="G406" s="167"/>
      <c r="H406" s="184"/>
      <c r="I406" s="168">
        <f t="shared" si="21"/>
        <v>0</v>
      </c>
      <c r="J406" s="160"/>
      <c r="K406" s="161"/>
    </row>
    <row r="407" spans="1:11" s="17" customFormat="1" ht="22.5">
      <c r="A407" s="21">
        <v>165</v>
      </c>
      <c r="B407" s="162" t="s">
        <v>572</v>
      </c>
      <c r="C407" s="163" t="s">
        <v>573</v>
      </c>
      <c r="D407" s="164" t="s">
        <v>565</v>
      </c>
      <c r="E407" s="165">
        <v>2</v>
      </c>
      <c r="F407" s="166"/>
      <c r="G407" s="167"/>
      <c r="H407" s="184"/>
      <c r="I407" s="168">
        <f t="shared" si="21"/>
        <v>0</v>
      </c>
      <c r="J407" s="160"/>
      <c r="K407" s="161"/>
    </row>
    <row r="408" spans="1:11" s="17" customFormat="1" ht="11.25">
      <c r="A408" s="21">
        <v>165</v>
      </c>
      <c r="B408" s="162" t="s">
        <v>574</v>
      </c>
      <c r="C408" s="163" t="s">
        <v>575</v>
      </c>
      <c r="D408" s="164" t="s">
        <v>565</v>
      </c>
      <c r="E408" s="165">
        <v>2</v>
      </c>
      <c r="F408" s="166"/>
      <c r="G408" s="167"/>
      <c r="H408" s="184"/>
      <c r="I408" s="168">
        <f t="shared" si="21"/>
        <v>0</v>
      </c>
      <c r="J408" s="160"/>
      <c r="K408" s="161"/>
    </row>
    <row r="409" spans="1:11" s="17" customFormat="1" ht="22.5">
      <c r="A409" s="21">
        <v>165</v>
      </c>
      <c r="B409" s="162" t="s">
        <v>576</v>
      </c>
      <c r="C409" s="163" t="s">
        <v>577</v>
      </c>
      <c r="D409" s="164" t="s">
        <v>565</v>
      </c>
      <c r="E409" s="165">
        <v>2</v>
      </c>
      <c r="F409" s="166"/>
      <c r="G409" s="167"/>
      <c r="H409" s="184"/>
      <c r="I409" s="168">
        <f t="shared" si="21"/>
        <v>0</v>
      </c>
      <c r="J409" s="160"/>
      <c r="K409" s="161"/>
    </row>
    <row r="410" spans="1:11" s="17" customFormat="1" ht="22.5">
      <c r="A410" s="21">
        <v>165</v>
      </c>
      <c r="B410" s="162" t="s">
        <v>578</v>
      </c>
      <c r="C410" s="163" t="s">
        <v>579</v>
      </c>
      <c r="D410" s="164" t="s">
        <v>565</v>
      </c>
      <c r="E410" s="165">
        <v>2</v>
      </c>
      <c r="F410" s="166"/>
      <c r="G410" s="167"/>
      <c r="H410" s="184"/>
      <c r="I410" s="168">
        <f t="shared" si="21"/>
        <v>0</v>
      </c>
      <c r="J410" s="160"/>
      <c r="K410" s="161"/>
    </row>
    <row r="411" spans="1:11" s="17" customFormat="1" ht="22.5">
      <c r="A411" s="21">
        <v>165</v>
      </c>
      <c r="B411" s="162" t="s">
        <v>580</v>
      </c>
      <c r="C411" s="163" t="s">
        <v>581</v>
      </c>
      <c r="D411" s="164" t="s">
        <v>565</v>
      </c>
      <c r="E411" s="165">
        <v>2</v>
      </c>
      <c r="F411" s="166"/>
      <c r="G411" s="167"/>
      <c r="H411" s="184"/>
      <c r="I411" s="168">
        <f t="shared" si="21"/>
        <v>0</v>
      </c>
      <c r="J411" s="160"/>
      <c r="K411" s="161"/>
    </row>
    <row r="412" spans="1:11" s="17" customFormat="1" ht="11.25">
      <c r="A412" s="21">
        <v>165</v>
      </c>
      <c r="B412" s="162" t="s">
        <v>582</v>
      </c>
      <c r="C412" s="163" t="s">
        <v>583</v>
      </c>
      <c r="D412" s="164" t="s">
        <v>565</v>
      </c>
      <c r="E412" s="165">
        <v>2</v>
      </c>
      <c r="F412" s="166"/>
      <c r="G412" s="167"/>
      <c r="H412" s="184"/>
      <c r="I412" s="168">
        <f t="shared" si="21"/>
        <v>0</v>
      </c>
      <c r="J412" s="160"/>
      <c r="K412" s="161"/>
    </row>
    <row r="413" spans="1:11" s="17" customFormat="1" ht="22.5">
      <c r="A413" s="21">
        <v>165</v>
      </c>
      <c r="B413" s="162" t="s">
        <v>584</v>
      </c>
      <c r="C413" s="163" t="s">
        <v>585</v>
      </c>
      <c r="D413" s="164" t="s">
        <v>565</v>
      </c>
      <c r="E413" s="165">
        <v>1</v>
      </c>
      <c r="F413" s="166"/>
      <c r="G413" s="167"/>
      <c r="H413" s="184"/>
      <c r="I413" s="168">
        <f t="shared" si="21"/>
        <v>0</v>
      </c>
      <c r="J413" s="160"/>
      <c r="K413" s="161"/>
    </row>
    <row r="414" spans="1:11" s="17" customFormat="1" ht="11.25">
      <c r="A414" s="21">
        <v>165</v>
      </c>
      <c r="B414" s="162" t="s">
        <v>586</v>
      </c>
      <c r="C414" s="163" t="s">
        <v>587</v>
      </c>
      <c r="D414" s="164" t="s">
        <v>565</v>
      </c>
      <c r="E414" s="165">
        <v>1</v>
      </c>
      <c r="F414" s="166"/>
      <c r="G414" s="167"/>
      <c r="H414" s="184"/>
      <c r="I414" s="168">
        <f t="shared" si="21"/>
        <v>0</v>
      </c>
      <c r="J414" s="160"/>
      <c r="K414" s="161"/>
    </row>
    <row r="415" spans="1:11" s="17" customFormat="1" ht="22.5">
      <c r="A415" s="21">
        <v>165</v>
      </c>
      <c r="B415" s="162" t="s">
        <v>588</v>
      </c>
      <c r="C415" s="163" t="s">
        <v>589</v>
      </c>
      <c r="D415" s="164" t="s">
        <v>565</v>
      </c>
      <c r="E415" s="165">
        <v>1</v>
      </c>
      <c r="F415" s="166"/>
      <c r="G415" s="167"/>
      <c r="H415" s="184"/>
      <c r="I415" s="168">
        <f t="shared" si="21"/>
        <v>0</v>
      </c>
      <c r="J415" s="160"/>
      <c r="K415" s="161"/>
    </row>
    <row r="416" spans="1:11" s="17" customFormat="1" ht="22.5">
      <c r="A416" s="21">
        <v>165</v>
      </c>
      <c r="B416" s="162" t="s">
        <v>590</v>
      </c>
      <c r="C416" s="163" t="s">
        <v>591</v>
      </c>
      <c r="D416" s="164" t="s">
        <v>565</v>
      </c>
      <c r="E416" s="165">
        <v>1</v>
      </c>
      <c r="F416" s="166"/>
      <c r="G416" s="167"/>
      <c r="H416" s="184"/>
      <c r="I416" s="168">
        <f t="shared" si="21"/>
        <v>0</v>
      </c>
      <c r="J416" s="160"/>
      <c r="K416" s="161"/>
    </row>
    <row r="417" spans="1:11" s="17" customFormat="1" ht="22.5">
      <c r="A417" s="21">
        <v>165</v>
      </c>
      <c r="B417" s="162" t="s">
        <v>592</v>
      </c>
      <c r="C417" s="163" t="s">
        <v>593</v>
      </c>
      <c r="D417" s="164" t="s">
        <v>565</v>
      </c>
      <c r="E417" s="165">
        <v>1</v>
      </c>
      <c r="F417" s="166"/>
      <c r="G417" s="167"/>
      <c r="H417" s="184"/>
      <c r="I417" s="168">
        <f t="shared" si="21"/>
        <v>0</v>
      </c>
      <c r="J417" s="160"/>
      <c r="K417" s="161"/>
    </row>
    <row r="418" spans="1:11" s="17" customFormat="1" ht="11.25">
      <c r="A418" s="21">
        <v>165</v>
      </c>
      <c r="B418" s="162" t="s">
        <v>594</v>
      </c>
      <c r="C418" s="163" t="s">
        <v>595</v>
      </c>
      <c r="D418" s="164" t="s">
        <v>565</v>
      </c>
      <c r="E418" s="165">
        <v>1</v>
      </c>
      <c r="F418" s="166"/>
      <c r="G418" s="167"/>
      <c r="H418" s="184"/>
      <c r="I418" s="168">
        <f t="shared" si="21"/>
        <v>0</v>
      </c>
      <c r="J418" s="160"/>
      <c r="K418" s="161"/>
    </row>
    <row r="419" spans="1:11" s="17" customFormat="1" ht="22.5">
      <c r="A419" s="21">
        <v>165</v>
      </c>
      <c r="B419" s="162" t="s">
        <v>596</v>
      </c>
      <c r="C419" s="163" t="s">
        <v>597</v>
      </c>
      <c r="D419" s="164" t="s">
        <v>565</v>
      </c>
      <c r="E419" s="165">
        <v>1</v>
      </c>
      <c r="F419" s="166"/>
      <c r="G419" s="167"/>
      <c r="H419" s="184"/>
      <c r="I419" s="168">
        <f t="shared" si="21"/>
        <v>0</v>
      </c>
      <c r="J419" s="160"/>
      <c r="K419" s="161"/>
    </row>
    <row r="420" spans="1:11" s="17" customFormat="1" ht="11.25">
      <c r="A420" s="21">
        <v>165</v>
      </c>
      <c r="B420" s="162" t="s">
        <v>598</v>
      </c>
      <c r="C420" s="163" t="s">
        <v>599</v>
      </c>
      <c r="D420" s="164" t="s">
        <v>565</v>
      </c>
      <c r="E420" s="165">
        <v>1</v>
      </c>
      <c r="F420" s="166"/>
      <c r="G420" s="167"/>
      <c r="H420" s="184"/>
      <c r="I420" s="168">
        <f t="shared" si="21"/>
        <v>0</v>
      </c>
      <c r="J420" s="160"/>
      <c r="K420" s="161"/>
    </row>
    <row r="421" spans="1:11" s="17" customFormat="1" ht="11.25">
      <c r="A421" s="21">
        <v>165</v>
      </c>
      <c r="B421" s="162" t="s">
        <v>600</v>
      </c>
      <c r="C421" s="163" t="s">
        <v>601</v>
      </c>
      <c r="D421" s="164" t="s">
        <v>565</v>
      </c>
      <c r="E421" s="165">
        <v>2</v>
      </c>
      <c r="F421" s="166"/>
      <c r="G421" s="167"/>
      <c r="H421" s="184"/>
      <c r="I421" s="168">
        <f t="shared" si="21"/>
        <v>0</v>
      </c>
      <c r="J421" s="160"/>
      <c r="K421" s="161"/>
    </row>
    <row r="422" spans="1:11" s="17" customFormat="1" ht="11.25">
      <c r="A422" s="21">
        <v>165</v>
      </c>
      <c r="B422" s="162" t="s">
        <v>602</v>
      </c>
      <c r="C422" s="163" t="s">
        <v>603</v>
      </c>
      <c r="D422" s="164" t="s">
        <v>565</v>
      </c>
      <c r="E422" s="165">
        <v>1</v>
      </c>
      <c r="F422" s="166"/>
      <c r="G422" s="167"/>
      <c r="H422" s="184"/>
      <c r="I422" s="168">
        <f t="shared" si="21"/>
        <v>0</v>
      </c>
      <c r="J422" s="160"/>
      <c r="K422" s="161"/>
    </row>
    <row r="423" spans="1:11" s="17" customFormat="1" ht="11.25">
      <c r="A423" s="21">
        <v>165</v>
      </c>
      <c r="B423" s="162" t="s">
        <v>604</v>
      </c>
      <c r="C423" s="163" t="s">
        <v>605</v>
      </c>
      <c r="D423" s="164" t="s">
        <v>565</v>
      </c>
      <c r="E423" s="165">
        <v>1</v>
      </c>
      <c r="F423" s="166"/>
      <c r="G423" s="167"/>
      <c r="H423" s="184"/>
      <c r="I423" s="168">
        <f t="shared" si="21"/>
        <v>0</v>
      </c>
      <c r="J423" s="160"/>
      <c r="K423" s="161"/>
    </row>
    <row r="424" spans="1:11" s="17" customFormat="1" ht="11.25">
      <c r="A424" s="21">
        <v>165</v>
      </c>
      <c r="B424" s="162" t="s">
        <v>606</v>
      </c>
      <c r="C424" s="163" t="s">
        <v>607</v>
      </c>
      <c r="D424" s="164" t="s">
        <v>565</v>
      </c>
      <c r="E424" s="165">
        <v>7</v>
      </c>
      <c r="F424" s="166"/>
      <c r="G424" s="167"/>
      <c r="H424" s="184"/>
      <c r="I424" s="168">
        <f t="shared" si="21"/>
        <v>0</v>
      </c>
      <c r="J424" s="160"/>
      <c r="K424" s="161"/>
    </row>
    <row r="425" spans="1:11" s="17" customFormat="1" ht="11.25">
      <c r="A425" s="21">
        <v>165</v>
      </c>
      <c r="B425" s="162" t="s">
        <v>608</v>
      </c>
      <c r="C425" s="163" t="s">
        <v>609</v>
      </c>
      <c r="D425" s="164" t="s">
        <v>565</v>
      </c>
      <c r="E425" s="165">
        <v>2</v>
      </c>
      <c r="F425" s="166"/>
      <c r="G425" s="167"/>
      <c r="H425" s="184"/>
      <c r="I425" s="168">
        <f t="shared" si="21"/>
        <v>0</v>
      </c>
      <c r="J425" s="160"/>
      <c r="K425" s="161"/>
    </row>
    <row r="426" spans="1:11" s="17" customFormat="1" ht="11.25">
      <c r="A426" s="21">
        <v>165</v>
      </c>
      <c r="B426" s="162" t="s">
        <v>610</v>
      </c>
      <c r="C426" s="163" t="s">
        <v>611</v>
      </c>
      <c r="D426" s="164" t="s">
        <v>565</v>
      </c>
      <c r="E426" s="165">
        <v>5</v>
      </c>
      <c r="F426" s="166"/>
      <c r="G426" s="167"/>
      <c r="H426" s="184"/>
      <c r="I426" s="168">
        <f t="shared" si="21"/>
        <v>0</v>
      </c>
      <c r="J426" s="160"/>
      <c r="K426" s="161"/>
    </row>
    <row r="427" spans="1:11" s="17" customFormat="1" ht="11.25">
      <c r="A427" s="21">
        <v>165</v>
      </c>
      <c r="B427" s="162" t="s">
        <v>612</v>
      </c>
      <c r="C427" s="163" t="s">
        <v>613</v>
      </c>
      <c r="D427" s="164" t="s">
        <v>565</v>
      </c>
      <c r="E427" s="165">
        <v>2</v>
      </c>
      <c r="F427" s="166"/>
      <c r="G427" s="167"/>
      <c r="H427" s="184"/>
      <c r="I427" s="168">
        <f t="shared" si="21"/>
        <v>0</v>
      </c>
      <c r="J427" s="160"/>
      <c r="K427" s="161"/>
    </row>
    <row r="428" spans="1:11" s="17" customFormat="1" ht="22.5">
      <c r="A428" s="21">
        <v>165</v>
      </c>
      <c r="B428" s="162" t="s">
        <v>614</v>
      </c>
      <c r="C428" s="163" t="s">
        <v>615</v>
      </c>
      <c r="D428" s="164" t="s">
        <v>565</v>
      </c>
      <c r="E428" s="165">
        <v>2</v>
      </c>
      <c r="F428" s="166"/>
      <c r="G428" s="167"/>
      <c r="H428" s="184"/>
      <c r="I428" s="168">
        <f t="shared" si="21"/>
        <v>0</v>
      </c>
      <c r="J428" s="160"/>
      <c r="K428" s="161"/>
    </row>
    <row r="429" spans="1:11" s="17" customFormat="1" ht="22.5">
      <c r="A429" s="21">
        <v>165</v>
      </c>
      <c r="B429" s="162" t="s">
        <v>616</v>
      </c>
      <c r="C429" s="163" t="s">
        <v>617</v>
      </c>
      <c r="D429" s="164" t="s">
        <v>565</v>
      </c>
      <c r="E429" s="165">
        <v>4</v>
      </c>
      <c r="F429" s="166"/>
      <c r="G429" s="167"/>
      <c r="H429" s="184"/>
      <c r="I429" s="168">
        <f t="shared" si="21"/>
        <v>0</v>
      </c>
      <c r="J429" s="160"/>
      <c r="K429" s="161"/>
    </row>
    <row r="430" spans="1:11" s="17" customFormat="1" ht="11.25">
      <c r="A430" s="21">
        <v>165</v>
      </c>
      <c r="B430" s="162" t="s">
        <v>618</v>
      </c>
      <c r="C430" s="163" t="s">
        <v>619</v>
      </c>
      <c r="D430" s="164" t="s">
        <v>565</v>
      </c>
      <c r="E430" s="165">
        <v>4</v>
      </c>
      <c r="F430" s="166"/>
      <c r="G430" s="167"/>
      <c r="H430" s="184"/>
      <c r="I430" s="168">
        <f t="shared" si="21"/>
        <v>0</v>
      </c>
      <c r="J430" s="160"/>
      <c r="K430" s="161"/>
    </row>
    <row r="431" spans="1:11" s="17" customFormat="1" ht="11.25">
      <c r="A431" s="21">
        <v>165</v>
      </c>
      <c r="B431" s="162" t="s">
        <v>620</v>
      </c>
      <c r="C431" s="163" t="s">
        <v>621</v>
      </c>
      <c r="D431" s="164" t="s">
        <v>565</v>
      </c>
      <c r="E431" s="165">
        <v>1</v>
      </c>
      <c r="F431" s="166"/>
      <c r="G431" s="167"/>
      <c r="H431" s="184"/>
      <c r="I431" s="168">
        <f t="shared" si="21"/>
        <v>0</v>
      </c>
      <c r="J431" s="160"/>
      <c r="K431" s="161"/>
    </row>
    <row r="432" spans="1:11" s="17" customFormat="1" ht="11.25">
      <c r="A432" s="21">
        <v>165</v>
      </c>
      <c r="B432" s="162" t="s">
        <v>622</v>
      </c>
      <c r="C432" s="163" t="s">
        <v>623</v>
      </c>
      <c r="D432" s="164" t="s">
        <v>565</v>
      </c>
      <c r="E432" s="165">
        <v>1</v>
      </c>
      <c r="F432" s="166"/>
      <c r="G432" s="167"/>
      <c r="H432" s="184"/>
      <c r="I432" s="168">
        <f t="shared" si="21"/>
        <v>0</v>
      </c>
      <c r="J432" s="160"/>
      <c r="K432" s="161"/>
    </row>
    <row r="433" spans="1:11" s="17" customFormat="1" ht="22.5">
      <c r="A433" s="21">
        <v>165</v>
      </c>
      <c r="B433" s="162" t="s">
        <v>624</v>
      </c>
      <c r="C433" s="163" t="s">
        <v>625</v>
      </c>
      <c r="D433" s="164" t="s">
        <v>448</v>
      </c>
      <c r="E433" s="165">
        <v>20</v>
      </c>
      <c r="F433" s="166"/>
      <c r="G433" s="167"/>
      <c r="H433" s="184"/>
      <c r="I433" s="168">
        <f t="shared" si="21"/>
        <v>0</v>
      </c>
      <c r="J433" s="160"/>
      <c r="K433" s="161"/>
    </row>
    <row r="434" spans="1:11" s="17" customFormat="1" ht="11.25">
      <c r="A434" s="21">
        <v>165</v>
      </c>
      <c r="B434" s="162" t="s">
        <v>626</v>
      </c>
      <c r="C434" s="163" t="s">
        <v>627</v>
      </c>
      <c r="D434" s="164" t="s">
        <v>448</v>
      </c>
      <c r="E434" s="165">
        <v>20</v>
      </c>
      <c r="F434" s="166"/>
      <c r="G434" s="167"/>
      <c r="H434" s="184"/>
      <c r="I434" s="168">
        <f t="shared" si="21"/>
        <v>0</v>
      </c>
      <c r="J434" s="160"/>
      <c r="K434" s="161"/>
    </row>
    <row r="435" spans="1:11" s="17" customFormat="1" ht="22.5">
      <c r="A435" s="21">
        <v>165</v>
      </c>
      <c r="B435" s="162" t="s">
        <v>628</v>
      </c>
      <c r="C435" s="163" t="s">
        <v>629</v>
      </c>
      <c r="D435" s="164" t="s">
        <v>448</v>
      </c>
      <c r="E435" s="165">
        <v>50</v>
      </c>
      <c r="F435" s="166"/>
      <c r="G435" s="167"/>
      <c r="H435" s="184"/>
      <c r="I435" s="168">
        <f t="shared" si="21"/>
        <v>0</v>
      </c>
      <c r="J435" s="160"/>
      <c r="K435" s="161"/>
    </row>
    <row r="436" spans="1:11" s="17" customFormat="1" ht="11.25">
      <c r="A436" s="21">
        <v>165</v>
      </c>
      <c r="B436" s="162" t="s">
        <v>630</v>
      </c>
      <c r="C436" s="163" t="s">
        <v>631</v>
      </c>
      <c r="D436" s="164" t="s">
        <v>448</v>
      </c>
      <c r="E436" s="165">
        <v>50</v>
      </c>
      <c r="F436" s="166"/>
      <c r="G436" s="167"/>
      <c r="H436" s="184"/>
      <c r="I436" s="168">
        <f t="shared" si="21"/>
        <v>0</v>
      </c>
      <c r="J436" s="160"/>
      <c r="K436" s="161"/>
    </row>
    <row r="437" spans="1:11" s="17" customFormat="1" ht="22.5">
      <c r="A437" s="21">
        <v>165</v>
      </c>
      <c r="B437" s="162" t="s">
        <v>632</v>
      </c>
      <c r="C437" s="163" t="s">
        <v>633</v>
      </c>
      <c r="D437" s="164" t="s">
        <v>448</v>
      </c>
      <c r="E437" s="165">
        <v>15</v>
      </c>
      <c r="F437" s="166"/>
      <c r="G437" s="167"/>
      <c r="H437" s="184"/>
      <c r="I437" s="168">
        <f t="shared" si="21"/>
        <v>0</v>
      </c>
      <c r="J437" s="160"/>
      <c r="K437" s="161"/>
    </row>
    <row r="438" spans="1:11" s="17" customFormat="1" ht="11.25">
      <c r="A438" s="21">
        <v>165</v>
      </c>
      <c r="B438" s="162" t="s">
        <v>634</v>
      </c>
      <c r="C438" s="163" t="s">
        <v>635</v>
      </c>
      <c r="D438" s="164" t="s">
        <v>448</v>
      </c>
      <c r="E438" s="165">
        <v>15</v>
      </c>
      <c r="F438" s="166"/>
      <c r="G438" s="167"/>
      <c r="H438" s="184"/>
      <c r="I438" s="168">
        <f t="shared" si="21"/>
        <v>0</v>
      </c>
      <c r="J438" s="160"/>
      <c r="K438" s="161"/>
    </row>
    <row r="439" spans="1:11" s="17" customFormat="1" ht="11.25">
      <c r="A439" s="21"/>
      <c r="B439" s="162" t="s">
        <v>636</v>
      </c>
      <c r="C439" s="169" t="s">
        <v>637</v>
      </c>
      <c r="D439" s="164" t="s">
        <v>378</v>
      </c>
      <c r="E439" s="165"/>
      <c r="F439" s="170"/>
      <c r="G439" s="171"/>
      <c r="H439" s="172"/>
      <c r="I439" s="168"/>
      <c r="J439" s="160"/>
      <c r="K439" s="161"/>
    </row>
    <row r="440" spans="1:11" s="17" customFormat="1" ht="22.5">
      <c r="A440" s="21">
        <v>165</v>
      </c>
      <c r="B440" s="162" t="s">
        <v>638</v>
      </c>
      <c r="C440" s="163" t="s">
        <v>639</v>
      </c>
      <c r="D440" s="164" t="s">
        <v>565</v>
      </c>
      <c r="E440" s="165">
        <v>8</v>
      </c>
      <c r="F440" s="166"/>
      <c r="G440" s="167"/>
      <c r="H440" s="184"/>
      <c r="I440" s="168">
        <f>E440*H440</f>
        <v>0</v>
      </c>
      <c r="J440" s="160"/>
      <c r="K440" s="161"/>
    </row>
    <row r="441" spans="1:11" s="17" customFormat="1" ht="22.5">
      <c r="A441" s="21">
        <v>165</v>
      </c>
      <c r="B441" s="162" t="s">
        <v>640</v>
      </c>
      <c r="C441" s="163" t="s">
        <v>641</v>
      </c>
      <c r="D441" s="164" t="s">
        <v>448</v>
      </c>
      <c r="E441" s="165">
        <v>10</v>
      </c>
      <c r="F441" s="166"/>
      <c r="G441" s="167"/>
      <c r="H441" s="184"/>
      <c r="I441" s="168">
        <f>E441*H441</f>
        <v>0</v>
      </c>
      <c r="J441" s="160"/>
      <c r="K441" s="161"/>
    </row>
    <row r="442" spans="1:11" s="17" customFormat="1" ht="22.5">
      <c r="A442" s="21">
        <v>165</v>
      </c>
      <c r="B442" s="162" t="s">
        <v>642</v>
      </c>
      <c r="C442" s="163" t="s">
        <v>643</v>
      </c>
      <c r="D442" s="164" t="s">
        <v>565</v>
      </c>
      <c r="E442" s="165">
        <v>4</v>
      </c>
      <c r="F442" s="166"/>
      <c r="G442" s="167"/>
      <c r="H442" s="184"/>
      <c r="I442" s="168">
        <f>E442*H442</f>
        <v>0</v>
      </c>
      <c r="J442" s="160"/>
      <c r="K442" s="161"/>
    </row>
    <row r="443" spans="1:11" s="17" customFormat="1" ht="22.5">
      <c r="A443" s="21">
        <v>165</v>
      </c>
      <c r="B443" s="162" t="s">
        <v>644</v>
      </c>
      <c r="C443" s="163" t="s">
        <v>645</v>
      </c>
      <c r="D443" s="164" t="s">
        <v>565</v>
      </c>
      <c r="E443" s="165">
        <v>21</v>
      </c>
      <c r="F443" s="166"/>
      <c r="G443" s="167"/>
      <c r="H443" s="184"/>
      <c r="I443" s="168">
        <f>E443*H443</f>
        <v>0</v>
      </c>
      <c r="J443" s="160"/>
      <c r="K443" s="161"/>
    </row>
    <row r="444" spans="1:11" s="17" customFormat="1" ht="11.25">
      <c r="A444" s="69"/>
      <c r="B444" s="162" t="s">
        <v>646</v>
      </c>
      <c r="C444" s="169" t="s">
        <v>647</v>
      </c>
      <c r="D444" s="164" t="s">
        <v>378</v>
      </c>
      <c r="E444" s="165"/>
      <c r="F444" s="170"/>
      <c r="G444" s="171"/>
      <c r="H444" s="172"/>
      <c r="I444" s="168"/>
      <c r="J444" s="160"/>
      <c r="K444" s="161"/>
    </row>
    <row r="445" spans="1:11" s="17" customFormat="1" ht="11.25">
      <c r="A445" s="21">
        <v>165</v>
      </c>
      <c r="B445" s="162" t="s">
        <v>648</v>
      </c>
      <c r="C445" s="163" t="s">
        <v>649</v>
      </c>
      <c r="D445" s="164" t="s">
        <v>650</v>
      </c>
      <c r="E445" s="165">
        <v>7</v>
      </c>
      <c r="F445" s="166"/>
      <c r="G445" s="167"/>
      <c r="H445" s="184"/>
      <c r="I445" s="168">
        <f>E445*H445</f>
        <v>0</v>
      </c>
      <c r="J445" s="160"/>
      <c r="K445" s="161"/>
    </row>
    <row r="446" spans="1:11" s="1" customFormat="1" ht="11.25">
      <c r="A446" s="21">
        <v>165</v>
      </c>
      <c r="B446" s="162" t="s">
        <v>651</v>
      </c>
      <c r="C446" s="163" t="s">
        <v>652</v>
      </c>
      <c r="D446" s="164" t="s">
        <v>650</v>
      </c>
      <c r="E446" s="165">
        <v>6</v>
      </c>
      <c r="F446" s="166"/>
      <c r="G446" s="167"/>
      <c r="H446" s="184"/>
      <c r="I446" s="168">
        <f>E446*H446</f>
        <v>0</v>
      </c>
      <c r="J446" s="96"/>
      <c r="K446" s="97"/>
    </row>
    <row r="447" spans="1:11" s="1" customFormat="1" ht="11.25">
      <c r="A447" s="21"/>
      <c r="B447" s="162" t="s">
        <v>653</v>
      </c>
      <c r="C447" s="169" t="s">
        <v>654</v>
      </c>
      <c r="D447" s="164" t="s">
        <v>378</v>
      </c>
      <c r="E447" s="165"/>
      <c r="F447" s="170"/>
      <c r="G447" s="171"/>
      <c r="H447" s="172"/>
      <c r="I447" s="168"/>
      <c r="J447" s="96"/>
      <c r="K447" s="97"/>
    </row>
    <row r="448" spans="1:11" s="1" customFormat="1" ht="11.25">
      <c r="A448" s="21"/>
      <c r="B448" s="162" t="s">
        <v>667</v>
      </c>
      <c r="C448" s="163" t="s">
        <v>668</v>
      </c>
      <c r="D448" s="164" t="s">
        <v>425</v>
      </c>
      <c r="E448" s="165">
        <v>1</v>
      </c>
      <c r="F448" s="170"/>
      <c r="G448" s="171"/>
      <c r="H448" s="185"/>
      <c r="I448" s="168">
        <f>E448*H448</f>
        <v>0</v>
      </c>
      <c r="J448" s="96"/>
      <c r="K448" s="97"/>
    </row>
    <row r="449" spans="1:11" s="1" customFormat="1" ht="11.25">
      <c r="A449" s="21">
        <v>165</v>
      </c>
      <c r="B449" s="162" t="s">
        <v>655</v>
      </c>
      <c r="C449" s="163" t="s">
        <v>656</v>
      </c>
      <c r="D449" s="164" t="s">
        <v>425</v>
      </c>
      <c r="E449" s="165">
        <v>1</v>
      </c>
      <c r="F449" s="166"/>
      <c r="G449" s="167"/>
      <c r="H449" s="184"/>
      <c r="I449" s="168">
        <f>E449*H449</f>
        <v>0</v>
      </c>
      <c r="J449" s="96"/>
      <c r="K449" s="97"/>
    </row>
    <row r="450" spans="1:11" s="1" customFormat="1" ht="11.25">
      <c r="A450" s="21"/>
      <c r="B450" s="162" t="s">
        <v>657</v>
      </c>
      <c r="C450" s="169" t="s">
        <v>658</v>
      </c>
      <c r="D450" s="164" t="s">
        <v>378</v>
      </c>
      <c r="E450" s="165"/>
      <c r="F450" s="170"/>
      <c r="G450" s="171"/>
      <c r="H450" s="172"/>
      <c r="I450" s="168"/>
      <c r="J450" s="96"/>
      <c r="K450" s="97"/>
    </row>
    <row r="451" spans="1:11" s="1" customFormat="1" ht="11.25">
      <c r="A451" s="21">
        <v>165</v>
      </c>
      <c r="B451" s="162" t="s">
        <v>659</v>
      </c>
      <c r="C451" s="163" t="s">
        <v>660</v>
      </c>
      <c r="D451" s="164" t="s">
        <v>425</v>
      </c>
      <c r="E451" s="165">
        <v>1</v>
      </c>
      <c r="F451" s="166"/>
      <c r="G451" s="167"/>
      <c r="H451" s="184"/>
      <c r="I451" s="168">
        <f>E451*H451</f>
        <v>0</v>
      </c>
      <c r="J451" s="96"/>
      <c r="K451" s="97"/>
    </row>
    <row r="452" spans="1:11" s="1" customFormat="1" ht="11.25">
      <c r="A452" s="21">
        <v>165</v>
      </c>
      <c r="B452" s="162" t="s">
        <v>661</v>
      </c>
      <c r="C452" s="163" t="s">
        <v>662</v>
      </c>
      <c r="D452" s="164" t="s">
        <v>425</v>
      </c>
      <c r="E452" s="165">
        <v>1</v>
      </c>
      <c r="F452" s="166"/>
      <c r="G452" s="167"/>
      <c r="H452" s="184"/>
      <c r="I452" s="168">
        <f>E452*H452</f>
        <v>0</v>
      </c>
      <c r="J452" s="96"/>
      <c r="K452" s="97"/>
    </row>
    <row r="453" spans="1:11" s="17" customFormat="1" ht="12" thickBot="1">
      <c r="A453" s="71"/>
      <c r="B453" s="173" t="s">
        <v>340</v>
      </c>
      <c r="C453" s="174" t="s">
        <v>341</v>
      </c>
      <c r="D453" s="175"/>
      <c r="E453" s="176"/>
      <c r="F453" s="177"/>
      <c r="G453" s="123"/>
      <c r="H453" s="124"/>
      <c r="I453" s="125">
        <f>SUM(I401:I452)</f>
        <v>0</v>
      </c>
      <c r="J453" s="124"/>
      <c r="K453" s="126">
        <f>SUM(K446:K452)</f>
        <v>0</v>
      </c>
    </row>
    <row r="454" spans="1:11" ht="13.5" thickBot="1">
      <c r="A454" s="24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</row>
    <row r="455" spans="1:11" s="17" customFormat="1" ht="23.25" thickBot="1">
      <c r="A455" s="25"/>
      <c r="B455" s="178"/>
      <c r="C455" s="179" t="s">
        <v>342</v>
      </c>
      <c r="D455" s="180"/>
      <c r="E455" s="180"/>
      <c r="F455" s="180"/>
      <c r="G455" s="180"/>
      <c r="H455" s="180"/>
      <c r="I455" s="180"/>
      <c r="J455" s="281">
        <f>'KRYCÍ LIST'!E20</f>
        <v>0</v>
      </c>
      <c r="K455" s="282"/>
    </row>
  </sheetData>
  <sheetProtection/>
  <mergeCells count="20">
    <mergeCell ref="J272:K273"/>
    <mergeCell ref="F7:G7"/>
    <mergeCell ref="H7:I7"/>
    <mergeCell ref="J6:K7"/>
    <mergeCell ref="A4:K4"/>
    <mergeCell ref="B6:B8"/>
    <mergeCell ref="C6:C8"/>
    <mergeCell ref="D6:D8"/>
    <mergeCell ref="E6:E8"/>
    <mergeCell ref="F6:I6"/>
    <mergeCell ref="A1:K1"/>
    <mergeCell ref="A2:K2"/>
    <mergeCell ref="J455:K455"/>
    <mergeCell ref="B272:B274"/>
    <mergeCell ref="C272:C274"/>
    <mergeCell ref="D272:D274"/>
    <mergeCell ref="E272:E274"/>
    <mergeCell ref="F272:I272"/>
    <mergeCell ref="F273:G273"/>
    <mergeCell ref="H273:I273"/>
  </mergeCells>
  <printOptions horizontalCentered="1"/>
  <pageMargins left="0.3937007874015748" right="0.3937007874015748" top="0.7874015748031497" bottom="0.5905511811023623" header="0.5118110236220472" footer="0.5118110236220472"/>
  <pageSetup fitToHeight="17" fitToWidth="1" horizontalDpi="600" verticalDpi="600" orientation="portrait" paperSize="9" scale="75" r:id="rId1"/>
  <headerFooter alignWithMargins="0">
    <oddHeader xml:space="preserve">&amp;R&amp;"Arial,Tučné"&amp;9Stránka &amp;P+2 z &amp;N+2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90" zoomScaleSheetLayoutView="90" zoomScalePageLayoutView="0" workbookViewId="0" topLeftCell="A1">
      <selection activeCell="A23" sqref="A23:B37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13" ht="18" customHeight="1">
      <c r="A1" s="266" t="s">
        <v>679</v>
      </c>
      <c r="B1" s="272"/>
      <c r="C1" s="272"/>
      <c r="D1" s="272"/>
      <c r="E1" s="272"/>
      <c r="F1" s="272"/>
      <c r="G1" s="273"/>
      <c r="H1" s="186"/>
      <c r="I1" s="186"/>
      <c r="J1" s="186"/>
      <c r="K1" s="186"/>
      <c r="L1" s="186"/>
      <c r="M1" s="186"/>
    </row>
    <row r="2" spans="1:13" ht="9.75" customHeight="1" thickBot="1">
      <c r="A2" s="269"/>
      <c r="B2" s="248"/>
      <c r="C2" s="248"/>
      <c r="D2" s="248"/>
      <c r="E2" s="248"/>
      <c r="F2" s="248"/>
      <c r="G2" s="256"/>
      <c r="H2" s="186"/>
      <c r="I2" s="186"/>
      <c r="J2" s="186"/>
      <c r="K2" s="186"/>
      <c r="L2" s="186"/>
      <c r="M2" s="186"/>
    </row>
    <row r="3" spans="1:13" s="2" customFormat="1" ht="9.75" customHeight="1" thickBot="1">
      <c r="A3" s="321"/>
      <c r="B3" s="248"/>
      <c r="C3" s="248"/>
      <c r="D3" s="248"/>
      <c r="E3" s="248"/>
      <c r="F3" s="248"/>
      <c r="G3" s="248"/>
      <c r="H3" s="189"/>
      <c r="I3" s="189"/>
      <c r="J3" s="189"/>
      <c r="K3" s="189"/>
      <c r="L3" s="189"/>
      <c r="M3" s="189"/>
    </row>
    <row r="4" spans="1:7" s="2" customFormat="1" ht="12.75" customHeight="1">
      <c r="A4" s="190" t="s">
        <v>375</v>
      </c>
      <c r="B4" s="202" t="s">
        <v>376</v>
      </c>
      <c r="C4" s="203"/>
      <c r="D4" s="203"/>
      <c r="E4" s="203"/>
      <c r="F4" s="203"/>
      <c r="G4" s="204"/>
    </row>
    <row r="5" spans="1:7" s="2" customFormat="1" ht="12.75" customHeight="1">
      <c r="A5" s="64" t="s">
        <v>663</v>
      </c>
      <c r="B5" s="205" t="s">
        <v>675</v>
      </c>
      <c r="C5" s="206"/>
      <c r="D5" s="206"/>
      <c r="E5" s="206"/>
      <c r="F5" s="206"/>
      <c r="G5" s="207"/>
    </row>
    <row r="6" spans="1:7" s="2" customFormat="1" ht="12.75" customHeight="1">
      <c r="A6" s="191" t="s">
        <v>428</v>
      </c>
      <c r="B6" s="208" t="s">
        <v>380</v>
      </c>
      <c r="C6" s="209"/>
      <c r="D6" s="209"/>
      <c r="E6" s="209"/>
      <c r="F6" s="209"/>
      <c r="G6" s="210"/>
    </row>
    <row r="7" spans="1:7" s="2" customFormat="1" ht="12.75" customHeight="1" thickBot="1">
      <c r="A7" s="74"/>
      <c r="B7" s="205" t="s">
        <v>676</v>
      </c>
      <c r="C7" s="206"/>
      <c r="D7" s="206"/>
      <c r="E7" s="206"/>
      <c r="F7" s="206"/>
      <c r="G7" s="207"/>
    </row>
    <row r="8" spans="1:7" s="2" customFormat="1" ht="28.5" customHeight="1" thickBot="1">
      <c r="A8" s="240" t="s">
        <v>389</v>
      </c>
      <c r="B8" s="241"/>
      <c r="C8" s="241"/>
      <c r="D8" s="241"/>
      <c r="E8" s="241"/>
      <c r="F8" s="241"/>
      <c r="G8" s="242"/>
    </row>
    <row r="9" spans="1:7" s="2" customFormat="1" ht="12.75" customHeight="1">
      <c r="A9" s="212" t="s">
        <v>390</v>
      </c>
      <c r="B9" s="216"/>
      <c r="C9" s="216"/>
      <c r="D9" s="319"/>
      <c r="E9" s="320">
        <f>'KRYCÍ LIST'!E20</f>
        <v>0</v>
      </c>
      <c r="F9" s="216"/>
      <c r="G9" s="65" t="s">
        <v>425</v>
      </c>
    </row>
    <row r="10" spans="1:7" s="2" customFormat="1" ht="12.75" customHeight="1">
      <c r="A10" s="192" t="s">
        <v>429</v>
      </c>
      <c r="B10" s="196"/>
      <c r="C10" s="196"/>
      <c r="D10" s="260"/>
      <c r="E10" s="197">
        <f>SUM('KRYCÍ LIST'!E21:'KRYCÍ LIST'!E23)</f>
        <v>0</v>
      </c>
      <c r="F10" s="196"/>
      <c r="G10" s="66" t="s">
        <v>425</v>
      </c>
    </row>
    <row r="11" spans="1:7" s="2" customFormat="1" ht="12.75" customHeight="1">
      <c r="A11" s="192" t="s">
        <v>391</v>
      </c>
      <c r="B11" s="196"/>
      <c r="C11" s="196"/>
      <c r="D11" s="260"/>
      <c r="E11" s="197">
        <f>'KRYCÍ LIST'!E25</f>
        <v>0</v>
      </c>
      <c r="F11" s="196"/>
      <c r="G11" s="66" t="s">
        <v>425</v>
      </c>
    </row>
    <row r="12" spans="1:7" s="2" customFormat="1" ht="12.75" customHeight="1">
      <c r="A12" s="192" t="s">
        <v>417</v>
      </c>
      <c r="B12" s="196"/>
      <c r="C12" s="196"/>
      <c r="D12" s="260"/>
      <c r="E12" s="197">
        <f>'KRYCÍ LIST'!E26</f>
        <v>0</v>
      </c>
      <c r="F12" s="196"/>
      <c r="G12" s="66" t="s">
        <v>425</v>
      </c>
    </row>
    <row r="13" spans="1:7" s="2" customFormat="1" ht="12.75" customHeight="1">
      <c r="A13" s="192" t="s">
        <v>418</v>
      </c>
      <c r="B13" s="196"/>
      <c r="C13" s="196"/>
      <c r="D13" s="260"/>
      <c r="E13" s="197">
        <f>'KRYCÍ LIST'!E27</f>
        <v>0</v>
      </c>
      <c r="F13" s="196"/>
      <c r="G13" s="66" t="s">
        <v>425</v>
      </c>
    </row>
    <row r="14" spans="1:7" s="2" customFormat="1" ht="12.75" customHeight="1">
      <c r="A14" s="315"/>
      <c r="B14" s="196"/>
      <c r="C14" s="196"/>
      <c r="D14" s="196"/>
      <c r="E14" s="196"/>
      <c r="F14" s="196"/>
      <c r="G14" s="252"/>
    </row>
    <row r="15" spans="1:7" s="2" customFormat="1" ht="12.75" customHeight="1">
      <c r="A15" s="316" t="s">
        <v>430</v>
      </c>
      <c r="B15" s="196"/>
      <c r="C15" s="196"/>
      <c r="D15" s="260"/>
      <c r="E15" s="317">
        <f>'KRYCÍ LIST'!E28</f>
        <v>0</v>
      </c>
      <c r="F15" s="318"/>
      <c r="G15" s="66" t="s">
        <v>425</v>
      </c>
    </row>
    <row r="16" spans="1:7" s="2" customFormat="1" ht="12.75" customHeight="1">
      <c r="A16" s="315"/>
      <c r="B16" s="196"/>
      <c r="C16" s="196"/>
      <c r="D16" s="196"/>
      <c r="E16" s="196"/>
      <c r="F16" s="196"/>
      <c r="G16" s="252"/>
    </row>
    <row r="17" spans="1:7" s="2" customFormat="1" ht="12.75" customHeight="1">
      <c r="A17" s="192" t="s">
        <v>423</v>
      </c>
      <c r="B17" s="196"/>
      <c r="C17" s="196"/>
      <c r="D17" s="67" t="s">
        <v>431</v>
      </c>
      <c r="E17" s="313">
        <f>'KRYCÍ LIST'!H30</f>
        <v>0</v>
      </c>
      <c r="F17" s="314"/>
      <c r="G17" s="66" t="s">
        <v>425</v>
      </c>
    </row>
    <row r="18" spans="1:7" s="2" customFormat="1" ht="12.75" customHeight="1">
      <c r="A18" s="192" t="s">
        <v>426</v>
      </c>
      <c r="B18" s="196"/>
      <c r="C18" s="196"/>
      <c r="D18" s="67" t="s">
        <v>431</v>
      </c>
      <c r="E18" s="197">
        <f>'KRYCÍ LIST'!H31</f>
        <v>0</v>
      </c>
      <c r="F18" s="196"/>
      <c r="G18" s="66" t="s">
        <v>425</v>
      </c>
    </row>
    <row r="19" spans="1:7" s="2" customFormat="1" ht="12.75" customHeight="1">
      <c r="A19" s="192" t="s">
        <v>423</v>
      </c>
      <c r="B19" s="196"/>
      <c r="C19" s="196"/>
      <c r="D19" s="67" t="s">
        <v>432</v>
      </c>
      <c r="E19" s="197">
        <f>'KRYCÍ LIST'!H32</f>
        <v>0</v>
      </c>
      <c r="F19" s="196"/>
      <c r="G19" s="66" t="s">
        <v>425</v>
      </c>
    </row>
    <row r="20" spans="1:7" s="2" customFormat="1" ht="12.75" customHeight="1" thickBot="1">
      <c r="A20" s="309" t="s">
        <v>426</v>
      </c>
      <c r="B20" s="201"/>
      <c r="C20" s="201"/>
      <c r="D20" s="67" t="s">
        <v>432</v>
      </c>
      <c r="E20" s="310">
        <f>'KRYCÍ LIST'!H33</f>
        <v>0</v>
      </c>
      <c r="F20" s="201"/>
      <c r="G20" s="66" t="s">
        <v>425</v>
      </c>
    </row>
    <row r="21" spans="1:7" s="2" customFormat="1" ht="19.5" customHeight="1" thickBot="1">
      <c r="A21" s="311" t="s">
        <v>433</v>
      </c>
      <c r="B21" s="241"/>
      <c r="C21" s="241"/>
      <c r="D21" s="241"/>
      <c r="E21" s="312">
        <f>SUM(E17:E20)</f>
        <v>0</v>
      </c>
      <c r="F21" s="241"/>
      <c r="G21" s="68" t="s">
        <v>425</v>
      </c>
    </row>
    <row r="23" spans="1:7" s="2" customFormat="1" ht="12.75">
      <c r="A23" s="304" t="s">
        <v>382</v>
      </c>
      <c r="B23" s="261"/>
      <c r="D23" s="304" t="s">
        <v>388</v>
      </c>
      <c r="E23" s="230"/>
      <c r="F23" s="230"/>
      <c r="G23" s="262"/>
    </row>
    <row r="24" spans="1:7" s="2" customFormat="1" ht="12.75">
      <c r="A24" s="305"/>
      <c r="B24" s="307"/>
      <c r="D24" s="305"/>
      <c r="E24" s="306"/>
      <c r="F24" s="306"/>
      <c r="G24" s="307"/>
    </row>
    <row r="25" spans="1:7" ht="12.75">
      <c r="A25" s="295"/>
      <c r="B25" s="307"/>
      <c r="D25" s="295"/>
      <c r="E25" s="306"/>
      <c r="F25" s="306"/>
      <c r="G25" s="307"/>
    </row>
    <row r="26" spans="1:7" ht="12.75">
      <c r="A26" s="295"/>
      <c r="B26" s="307"/>
      <c r="D26" s="295"/>
      <c r="E26" s="306"/>
      <c r="F26" s="306"/>
      <c r="G26" s="307"/>
    </row>
    <row r="27" spans="1:7" ht="12.75">
      <c r="A27" s="295"/>
      <c r="B27" s="307"/>
      <c r="D27" s="295"/>
      <c r="E27" s="306"/>
      <c r="F27" s="306"/>
      <c r="G27" s="307"/>
    </row>
    <row r="28" spans="1:7" ht="12.75">
      <c r="A28" s="295"/>
      <c r="B28" s="307"/>
      <c r="D28" s="295"/>
      <c r="E28" s="306"/>
      <c r="F28" s="306"/>
      <c r="G28" s="307"/>
    </row>
    <row r="29" spans="1:7" ht="12.75">
      <c r="A29" s="295"/>
      <c r="B29" s="307"/>
      <c r="D29" s="295"/>
      <c r="E29" s="306"/>
      <c r="F29" s="306"/>
      <c r="G29" s="307"/>
    </row>
    <row r="30" spans="1:7" ht="12.75">
      <c r="A30" s="295"/>
      <c r="B30" s="307"/>
      <c r="D30" s="295"/>
      <c r="E30" s="306"/>
      <c r="F30" s="306"/>
      <c r="G30" s="307"/>
    </row>
    <row r="31" spans="1:7" ht="12.75">
      <c r="A31" s="295"/>
      <c r="B31" s="307"/>
      <c r="D31" s="295"/>
      <c r="E31" s="306"/>
      <c r="F31" s="306"/>
      <c r="G31" s="307"/>
    </row>
    <row r="32" spans="1:7" ht="12.75">
      <c r="A32" s="295"/>
      <c r="B32" s="307"/>
      <c r="D32" s="295"/>
      <c r="E32" s="306"/>
      <c r="F32" s="306"/>
      <c r="G32" s="307"/>
    </row>
    <row r="33" spans="1:7" ht="12.75">
      <c r="A33" s="300" t="s">
        <v>680</v>
      </c>
      <c r="B33" s="308"/>
      <c r="D33" s="300" t="s">
        <v>684</v>
      </c>
      <c r="E33" s="301"/>
      <c r="F33" s="301"/>
      <c r="G33" s="72"/>
    </row>
    <row r="34" spans="1:7" ht="12.75">
      <c r="A34" s="300" t="s">
        <v>681</v>
      </c>
      <c r="B34" s="308"/>
      <c r="D34" s="298" t="s">
        <v>685</v>
      </c>
      <c r="E34" s="299"/>
      <c r="F34" s="299"/>
      <c r="G34" s="72"/>
    </row>
    <row r="35" spans="1:7" ht="12.75">
      <c r="A35" s="300" t="s">
        <v>682</v>
      </c>
      <c r="B35" s="308"/>
      <c r="D35" s="298" t="s">
        <v>686</v>
      </c>
      <c r="E35" s="299"/>
      <c r="F35" s="299"/>
      <c r="G35" s="72"/>
    </row>
    <row r="36" spans="1:7" ht="12.75">
      <c r="A36" s="300" t="s">
        <v>683</v>
      </c>
      <c r="B36" s="308"/>
      <c r="D36" s="300" t="s">
        <v>687</v>
      </c>
      <c r="E36" s="301"/>
      <c r="F36" s="301"/>
      <c r="G36" s="72"/>
    </row>
    <row r="37" spans="1:7" s="2" customFormat="1" ht="4.5" customHeight="1">
      <c r="A37" s="302"/>
      <c r="B37" s="303"/>
      <c r="D37" s="302"/>
      <c r="E37" s="264"/>
      <c r="F37" s="264"/>
      <c r="G37" s="265"/>
    </row>
  </sheetData>
  <sheetProtection/>
  <mergeCells count="46">
    <mergeCell ref="A8:G8"/>
    <mergeCell ref="A9:D9"/>
    <mergeCell ref="E9:F9"/>
    <mergeCell ref="B7:G7"/>
    <mergeCell ref="A3:G3"/>
    <mergeCell ref="B6:G6"/>
    <mergeCell ref="A10:D10"/>
    <mergeCell ref="E10:F10"/>
    <mergeCell ref="A11:D11"/>
    <mergeCell ref="E11:F11"/>
    <mergeCell ref="A12:D12"/>
    <mergeCell ref="E12:F12"/>
    <mergeCell ref="A13:D13"/>
    <mergeCell ref="E13:F13"/>
    <mergeCell ref="A14:G14"/>
    <mergeCell ref="A15:D15"/>
    <mergeCell ref="E15:F15"/>
    <mergeCell ref="A16:G16"/>
    <mergeCell ref="A21:D21"/>
    <mergeCell ref="E21:F21"/>
    <mergeCell ref="A17:C17"/>
    <mergeCell ref="E17:F17"/>
    <mergeCell ref="A18:C18"/>
    <mergeCell ref="E18:F18"/>
    <mergeCell ref="A19:C19"/>
    <mergeCell ref="E19:F19"/>
    <mergeCell ref="A1:G1"/>
    <mergeCell ref="A2:G2"/>
    <mergeCell ref="B4:G4"/>
    <mergeCell ref="B5:G5"/>
    <mergeCell ref="A33:B33"/>
    <mergeCell ref="A23:B23"/>
    <mergeCell ref="A24:B32"/>
    <mergeCell ref="D33:F33"/>
    <mergeCell ref="A20:C20"/>
    <mergeCell ref="E20:F20"/>
    <mergeCell ref="D34:F34"/>
    <mergeCell ref="D35:F35"/>
    <mergeCell ref="D36:F36"/>
    <mergeCell ref="A37:B37"/>
    <mergeCell ref="D23:G23"/>
    <mergeCell ref="D24:G32"/>
    <mergeCell ref="D37:G37"/>
    <mergeCell ref="A34:B34"/>
    <mergeCell ref="A35:B35"/>
    <mergeCell ref="A36:B3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&amp;R&amp;"Arial,Tučné"&amp;9list č.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Ladislav Vokoun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Nezmeškal Vladimír</cp:lastModifiedBy>
  <cp:lastPrinted>2020-06-11T12:28:11Z</cp:lastPrinted>
  <dcterms:created xsi:type="dcterms:W3CDTF">2020-03-29T23:24:46Z</dcterms:created>
  <dcterms:modified xsi:type="dcterms:W3CDTF">2020-06-26T08:27:54Z</dcterms:modified>
  <cp:category/>
  <cp:version/>
  <cp:contentType/>
  <cp:contentStatus/>
</cp:coreProperties>
</file>