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975" activeTab="1"/>
  </bookViews>
  <sheets>
    <sheet name="Stavba" sheetId="7" r:id="rId1"/>
    <sheet name="položkový rozpočet" sheetId="1" r:id="rId2"/>
  </sheets>
  <externalReferences>
    <externalReference r:id="rId5"/>
    <externalReference r:id="rId6"/>
  </externalReferences>
  <definedNames>
    <definedName name="CelkemDPHVypocet" localSheetId="0">'Stavba'!#REF!</definedName>
    <definedName name="CenaCelkem">'Stavba'!$G$23</definedName>
    <definedName name="CenaCelkemBezDPH">'Stavba'!#REF!</definedName>
    <definedName name="CenaCelkemVypocet" localSheetId="0">'Stavba'!#REF!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>'Stavba'!#REF!</definedName>
    <definedName name="dadresa">'Stavba'!$D$8:$G$8</definedName>
    <definedName name="DIČ" localSheetId="0">'Stavba'!$I$8</definedName>
    <definedName name="dmisto">'Stavba'!$D$9:$G$9</definedName>
    <definedName name="DPHSni" localSheetId="0">'Stavba'!$G$20</definedName>
    <definedName name="DPHSni">'[2]Stavba'!$G$24</definedName>
    <definedName name="DPHZakl" localSheetId="0">'Stavba'!$G$22</definedName>
    <definedName name="DPHZakl">'[2]Stavba'!$G$26</definedName>
    <definedName name="dpsc" localSheetId="0">'Stavba'!$B$9</definedName>
    <definedName name="IČO" localSheetId="0">'Stavba'!$I$7</definedName>
    <definedName name="Mena" localSheetId="0">'Stavba'!$J$23</definedName>
    <definedName name="Mena">'[2]Stavba'!$J$29</definedName>
    <definedName name="MistoStavby">'Stavba'!#REF!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>'Stavba'!#REF!</definedName>
    <definedName name="oadresa">'Stavba'!$D$5</definedName>
    <definedName name="Objednatel" localSheetId="0">'Stavba'!$D$4</definedName>
    <definedName name="Objekt" localSheetId="0">'Stavba'!#REF!</definedName>
    <definedName name="_xlnm.Print_Area" localSheetId="1">'položkový rozpočet'!$A$6:$G$92</definedName>
    <definedName name="_xlnm.Print_Area" localSheetId="0">'Stavba'!$B$1:$J$25</definedName>
    <definedName name="odic" localSheetId="0">'Stavba'!$I$5</definedName>
    <definedName name="oico" localSheetId="0">'Stavba'!$I$4</definedName>
    <definedName name="omisto" localSheetId="0">'Stavba'!$D$6</definedName>
    <definedName name="onazev" localSheetId="0">'Stavba'!$D$5</definedName>
    <definedName name="opsc" localSheetId="0">'Stavba'!$C$6</definedName>
    <definedName name="padresa">'Stavba'!#REF!</definedName>
    <definedName name="pdic">'Stavba'!#REF!</definedName>
    <definedName name="pico">'Stavba'!#REF!</definedName>
    <definedName name="pmisto">'Stavba'!#REF!</definedName>
    <definedName name="PocetMJ" localSheetId="0">#REF!</definedName>
    <definedName name="PocetMJ">#REF!</definedName>
    <definedName name="PoptavkaID">'Stavba'!$A$1</definedName>
    <definedName name="pPSC">'Stavba'!#REF!</definedName>
    <definedName name="Projektant">'Stavba'!#REF!</definedName>
    <definedName name="SazbaDPH1" localSheetId="0">'Stavba'!$E$19</definedName>
    <definedName name="SazbaDPH1">'[1]Krycí list'!$C$30</definedName>
    <definedName name="SazbaDPH2" localSheetId="0">'Stavba'!$E$21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'Stavba'!$D$10</definedName>
    <definedName name="Z_B7E7C763_C459_487D_8ABA_5CFDDFBD5A84_.wvu.Cols" localSheetId="0" hidden="1">'Stavba'!$A:$A</definedName>
    <definedName name="Z_B7E7C763_C459_487D_8ABA_5CFDDFBD5A84_.wvu.PrintArea" localSheetId="0" hidden="1">'Stavba'!$B$1:$J$25</definedName>
    <definedName name="ZakladDPHSni" localSheetId="0">'Stavba'!$G$19</definedName>
    <definedName name="ZakladDPHSni">'[2]Stavba'!$G$23</definedName>
    <definedName name="ZakladDPHSniVypocet" localSheetId="0">'Stavba'!#REF!</definedName>
    <definedName name="ZakladDPHZakl" localSheetId="0">'Stavba'!$G$21</definedName>
    <definedName name="ZakladDPHZakl">'[2]Stavba'!$G$25</definedName>
    <definedName name="ZakladDPHZaklVypocet" localSheetId="0">'Stavba'!#REF!</definedName>
    <definedName name="Zaokrouhleni" localSheetId="0">'Stavba'!#REF!</definedName>
    <definedName name="Zaokrouhleni">'[2]Stavba'!$G$27</definedName>
    <definedName name="Zhotovitel">'Stavba'!$D$7:$G$7</definedName>
    <definedName name="_xlnm.Print_Titles" localSheetId="1">'položkový rozpočet'!$1:$5</definedName>
  </definedNames>
  <calcPr calcId="162913"/>
</workbook>
</file>

<file path=xl/sharedStrings.xml><?xml version="1.0" encoding="utf-8"?>
<sst xmlns="http://schemas.openxmlformats.org/spreadsheetml/2006/main" count="217" uniqueCount="132">
  <si>
    <t/>
  </si>
  <si>
    <t>m</t>
  </si>
  <si>
    <t>Celkem</t>
  </si>
  <si>
    <t>cena / MJ</t>
  </si>
  <si>
    <t>množství</t>
  </si>
  <si>
    <t>MJ</t>
  </si>
  <si>
    <t>Název položky</t>
  </si>
  <si>
    <t>P.č.</t>
  </si>
  <si>
    <t>POPUZIV</t>
  </si>
  <si>
    <t>#RTSROZP#</t>
  </si>
  <si>
    <t>Zakázka:</t>
  </si>
  <si>
    <t>Misto</t>
  </si>
  <si>
    <t>Objednatel:</t>
  </si>
  <si>
    <t>Město Kolín</t>
  </si>
  <si>
    <t>IČ:</t>
  </si>
  <si>
    <t>Karlovo náměstí 78</t>
  </si>
  <si>
    <t>DIČ:</t>
  </si>
  <si>
    <t>Kolín 1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</si>
  <si>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</si>
  <si>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</si>
  <si>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</si>
  <si>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</si>
  <si>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</si>
  <si>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</si>
  <si>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</si>
  <si>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</si>
  <si>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</si>
  <si>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</si>
  <si>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</si>
  <si>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</si>
  <si>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</si>
  <si>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</si>
  <si>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</si>
  <si>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</si>
  <si>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Cena celkem s DPH</t>
  </si>
  <si>
    <t>CZK</t>
  </si>
  <si>
    <t>Příloha č.1 Smlouvy o dílo - položkový rozpočet</t>
  </si>
  <si>
    <t>V Kolíně dne</t>
  </si>
  <si>
    <t>dne</t>
  </si>
  <si>
    <t>objednatel:</t>
  </si>
  <si>
    <t>zhotovitel:</t>
  </si>
  <si>
    <t>město Kolín</t>
  </si>
  <si>
    <t>002 35 440</t>
  </si>
  <si>
    <t>CZ 002 35 440</t>
  </si>
  <si>
    <t>280 12</t>
  </si>
  <si>
    <t>jednatelem</t>
  </si>
  <si>
    <t>PSČ</t>
  </si>
  <si>
    <t>název firmy</t>
  </si>
  <si>
    <t>ulice čp.</t>
  </si>
  <si>
    <t>obec</t>
  </si>
  <si>
    <t>Celkem Kč</t>
  </si>
  <si>
    <t>firma</t>
  </si>
  <si>
    <t>zast.: jednatel,</t>
  </si>
  <si>
    <t>číslo</t>
  </si>
  <si>
    <t>CZ číslo</t>
  </si>
  <si>
    <t>zast. Michalem Najbrtem,</t>
  </si>
  <si>
    <t>místostarostou města Kolín</t>
  </si>
  <si>
    <t>01</t>
  </si>
  <si>
    <t>t</t>
  </si>
  <si>
    <t>stavební část</t>
  </si>
  <si>
    <t>ks</t>
  </si>
  <si>
    <t>MŠ Chelčického – plynovodní zdroj pro část objektu MŠ</t>
  </si>
  <si>
    <t>MŠ Chelčického čp. 1299; 280 02  Kolín V, číslo pozemku st.4644, v kat. území Kolín</t>
  </si>
  <si>
    <t>ÚSTŘEDNÍ VYTÁPĚNÍ</t>
  </si>
  <si>
    <t>Demontáže stávajícího zařízení</t>
  </si>
  <si>
    <t>přesuny hmot</t>
  </si>
  <si>
    <t>kpl</t>
  </si>
  <si>
    <t>HZS</t>
  </si>
  <si>
    <t xml:space="preserve">demontáže stávajícího zařízení strojní </t>
  </si>
  <si>
    <t>Plynový nástěnny kondezční kotle BAXI LUNA DUO TEC MP 1.35  (vč. čepradla a PV)</t>
  </si>
  <si>
    <t>Kulový kohout 1"</t>
  </si>
  <si>
    <t>Filtr1"</t>
  </si>
  <si>
    <t>Šroubení topenářské G 1"</t>
  </si>
  <si>
    <t>Teploměr d 100  O-120 C G 1/2" vč.jímky l=80</t>
  </si>
  <si>
    <t>Sestava odkouření BAXI sání vzduchu z prostoru kotelny</t>
  </si>
  <si>
    <t>Potrubí plastové d 80 - hadice, l = 10 bm + zakončovací střešní hlavice + patní koleno</t>
  </si>
  <si>
    <t>MTZ odkouření</t>
  </si>
  <si>
    <t>potrubí d80 l = 2000mm, koleno d80</t>
  </si>
  <si>
    <t>Regulce kotlů BAXI - základní kotlová regulace dvou kotlů do kaskády+ řízení 1 směšovací okruh+TUV</t>
  </si>
  <si>
    <t>elektroinstalační materiál</t>
  </si>
  <si>
    <t>elektroinstalace plynového zařízení</t>
  </si>
  <si>
    <t>Nosmý rám pro kotle - 2 vedle sebe</t>
  </si>
  <si>
    <t>Hydraulické propoje kotlů vč. anuloidu a tep.izolace</t>
  </si>
  <si>
    <t>Ústřední vytápění - strojovna</t>
  </si>
  <si>
    <t>Ústřední vytápění - rozvody</t>
  </si>
  <si>
    <t>Kulový kohout 6/4"</t>
  </si>
  <si>
    <t>Filtr 6/4"</t>
  </si>
  <si>
    <t>Zpětná klapka 6/4"</t>
  </si>
  <si>
    <t>Oběhové čerpaldo GRUNDFOS MAGNA  32-80 230 V-stávající</t>
  </si>
  <si>
    <t>Manometr d 100 0-6 bar G 1/2" vč KK 1/2" s vypouštěním</t>
  </si>
  <si>
    <t>Vypouštěcí kohout G 1/2"</t>
  </si>
  <si>
    <t>Trojcestný směšovací ventil ESBE 3 G 32 + pohon ARA 600 3 bodovy</t>
  </si>
  <si>
    <t>Šroubení - komplet</t>
  </si>
  <si>
    <t>Teplá užitková voda - rozvody</t>
  </si>
  <si>
    <t>Filtr 1"</t>
  </si>
  <si>
    <t>Zpětná klapka1 "</t>
  </si>
  <si>
    <t>Oběhové čerpaldo GRUNDFOS UPS  25-40</t>
  </si>
  <si>
    <t>Těleso R+S se dvěma vývody DN 40</t>
  </si>
  <si>
    <t>Rám + uchycení</t>
  </si>
  <si>
    <t>Revize stávajících armatur na R+S systému ÚT</t>
  </si>
  <si>
    <t>Oddělovací nádobka pro dávkování chemikálíí DN 100 + 4xKK 1/2"</t>
  </si>
  <si>
    <t>zejména se jedná o rekonstrukci rozdělovače - výměna armatur za závitové (DN 40-2*DN 25-1x)</t>
  </si>
  <si>
    <t>R+S - strojovna</t>
  </si>
  <si>
    <t>R+S - rozvody</t>
  </si>
  <si>
    <t>AOV G 1/2"</t>
  </si>
  <si>
    <t xml:space="preserve">Expanzní nádoba REFLEX N 100/6 </t>
  </si>
  <si>
    <t>Pojistný ventil DUCO 1"x5/4" otv.př.3,5 bar</t>
  </si>
  <si>
    <t xml:space="preserve">Potrubí černé bezešvé DN 25 </t>
  </si>
  <si>
    <t>Potrubí černé bezešvé DN 32</t>
  </si>
  <si>
    <t>Potrubí černé bezešvé DN 40</t>
  </si>
  <si>
    <t>Potrubí černé bezešvé DN 50</t>
  </si>
  <si>
    <t>Kolena, redukce, závity, příruby</t>
  </si>
  <si>
    <t>Nosné konstrukce</t>
  </si>
  <si>
    <t>Spojovací materiál</t>
  </si>
  <si>
    <t xml:space="preserve">Napojení na stávající rozvody </t>
  </si>
  <si>
    <t>ODMM - černý-redukce, přechody, závity, šroubení</t>
  </si>
  <si>
    <t>Nátěry</t>
  </si>
  <si>
    <t>Tepelné izolace-isover Ml-3 tl. 30 mm vč. miralon 2 mm</t>
  </si>
  <si>
    <t>OSTATNÍ</t>
  </si>
  <si>
    <t>Nepředpokládané náklady</t>
  </si>
  <si>
    <t>Vypouštění rozvodů</t>
  </si>
  <si>
    <t>Napuštění rozvodů</t>
  </si>
  <si>
    <t>Ovzdušnění rozvodů</t>
  </si>
  <si>
    <t>Zprovoznění</t>
  </si>
  <si>
    <t>Tlaková a těstnostní zkouška</t>
  </si>
  <si>
    <t>Revize plynovodu</t>
  </si>
  <si>
    <t>Revize odkouření</t>
  </si>
  <si>
    <t>Autorizované zprovoznění</t>
  </si>
  <si>
    <t>Topná zkouška</t>
  </si>
  <si>
    <t>Požární dozor</t>
  </si>
  <si>
    <t>Mezistaveništní doprava</t>
  </si>
  <si>
    <t>Doprava na staveniště, ubytování, cestovné, režie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</si>
</sst>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 x&quot;"/>
    <numFmt numFmtId="165" formatCode="#,##0.00&quot;  m&quot;"/>
    <numFmt numFmtId="166" formatCode="&quot;=  &quot;#,##0.00&quot;  m2&quot;"/>
    <numFmt numFmtId="167" formatCode="#,##0.00\ &quot;Kč&quot;"/>
  </numFmts>
  <fonts count="1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8"/>
      <color rgb="FF003366"/>
      <name val="Arial CE"/>
      <family val="2"/>
    </font>
    <font>
      <sz val="8"/>
      <color indexed="61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86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2" xfId="0" applyBorder="1"/>
    <xf numFmtId="0" fontId="0" fillId="0" borderId="3" xfId="0" applyBorder="1"/>
    <xf numFmtId="0" fontId="6" fillId="2" borderId="3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left" indent="1"/>
    </xf>
    <xf numFmtId="0" fontId="0" fillId="0" borderId="5" xfId="0" applyBorder="1" applyAlignment="1">
      <alignment/>
    </xf>
    <xf numFmtId="0" fontId="0" fillId="0" borderId="8" xfId="0" applyFont="1" applyBorder="1" applyAlignment="1">
      <alignment horizontal="left" vertical="top" indent="1"/>
    </xf>
    <xf numFmtId="0" fontId="0" fillId="0" borderId="9" xfId="0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49" fontId="0" fillId="0" borderId="3" xfId="0" applyNumberFormat="1" applyBorder="1"/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0" fillId="0" borderId="12" xfId="0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 indent="1"/>
    </xf>
    <xf numFmtId="1" fontId="2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2" fillId="0" borderId="1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49" fontId="0" fillId="0" borderId="6" xfId="0" applyNumberFormat="1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indent="1"/>
    </xf>
    <xf numFmtId="0" fontId="0" fillId="2" borderId="17" xfId="0" applyFill="1" applyBorder="1"/>
    <xf numFmtId="49" fontId="2" fillId="2" borderId="18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11" fillId="0" borderId="0" xfId="0" applyNumberFormat="1" applyFont="1" applyAlignment="1">
      <alignment wrapText="1"/>
    </xf>
    <xf numFmtId="4" fontId="0" fillId="0" borderId="0" xfId="0" applyNumberFormat="1"/>
    <xf numFmtId="4" fontId="0" fillId="0" borderId="0" xfId="0" applyNumberFormat="1" applyAlignment="1">
      <alignment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 indent="1"/>
    </xf>
    <xf numFmtId="166" fontId="13" fillId="0" borderId="0" xfId="0" applyNumberFormat="1" applyFont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49" fontId="2" fillId="3" borderId="0" xfId="0" applyNumberFormat="1" applyFont="1" applyFill="1" applyBorder="1" applyAlignment="1">
      <alignment horizontal="left" vertical="center"/>
    </xf>
    <xf numFmtId="4" fontId="3" fillId="4" borderId="24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13" fillId="0" borderId="0" xfId="0" applyFont="1" applyAlignment="1">
      <alignment vertical="top"/>
    </xf>
    <xf numFmtId="0" fontId="13" fillId="0" borderId="0" xfId="0" applyFont="1"/>
    <xf numFmtId="4" fontId="3" fillId="4" borderId="24" xfId="0" applyNumberFormat="1" applyFont="1" applyFill="1" applyBorder="1" applyAlignment="1" applyProtection="1">
      <alignment vertical="center"/>
      <protection locked="0"/>
    </xf>
    <xf numFmtId="49" fontId="13" fillId="5" borderId="0" xfId="0" applyNumberFormat="1" applyFont="1" applyFill="1" applyBorder="1" applyAlignment="1">
      <alignment vertical="center"/>
    </xf>
    <xf numFmtId="4" fontId="3" fillId="0" borderId="25" xfId="0" applyNumberFormat="1" applyFont="1" applyBorder="1" applyAlignment="1" applyProtection="1">
      <alignment vertical="center"/>
      <protection locked="0"/>
    </xf>
    <xf numFmtId="0" fontId="0" fillId="0" borderId="15" xfId="0" applyBorder="1"/>
    <xf numFmtId="49" fontId="0" fillId="0" borderId="5" xfId="0" applyNumberFormat="1" applyBorder="1"/>
    <xf numFmtId="0" fontId="0" fillId="0" borderId="26" xfId="0" applyBorder="1"/>
    <xf numFmtId="49" fontId="13" fillId="6" borderId="23" xfId="0" applyNumberFormat="1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left"/>
    </xf>
    <xf numFmtId="49" fontId="13" fillId="6" borderId="9" xfId="0" applyNumberFormat="1" applyFont="1" applyFill="1" applyBorder="1" applyAlignment="1">
      <alignment vertical="center"/>
    </xf>
    <xf numFmtId="167" fontId="13" fillId="6" borderId="9" xfId="0" applyNumberFormat="1" applyFont="1" applyFill="1" applyBorder="1" applyAlignment="1">
      <alignment horizontal="right" vertical="center" indent="1"/>
    </xf>
    <xf numFmtId="167" fontId="13" fillId="6" borderId="27" xfId="0" applyNumberFormat="1" applyFont="1" applyFill="1" applyBorder="1" applyAlignment="1">
      <alignment horizontal="right" vertical="center" indent="1"/>
    </xf>
    <xf numFmtId="0" fontId="14" fillId="6" borderId="9" xfId="0" applyFont="1" applyFill="1" applyBorder="1" applyAlignment="1">
      <alignment horizontal="left" wrapText="1" shrinkToFit="1"/>
    </xf>
    <xf numFmtId="49" fontId="2" fillId="5" borderId="1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 applyProtection="1">
      <alignment horizontal="left" vertical="center"/>
      <protection/>
    </xf>
    <xf numFmtId="4" fontId="15" fillId="0" borderId="28" xfId="0" applyNumberFormat="1" applyFont="1" applyFill="1" applyBorder="1" applyAlignment="1" applyProtection="1">
      <alignment horizontal="right" vertical="center"/>
      <protection/>
    </xf>
    <xf numFmtId="49" fontId="15" fillId="0" borderId="28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Alignment="1">
      <alignment vertical="center" shrinkToFit="1"/>
    </xf>
    <xf numFmtId="0" fontId="14" fillId="6" borderId="9" xfId="0" applyFont="1" applyFill="1" applyBorder="1" applyAlignment="1">
      <alignment horizontal="left" shrinkToFit="1"/>
    </xf>
    <xf numFmtId="49" fontId="15" fillId="0" borderId="28" xfId="0" applyNumberFormat="1" applyFont="1" applyFill="1" applyBorder="1" applyAlignment="1" applyProtection="1">
      <alignment horizontal="left" vertical="center" shrinkToFit="1"/>
      <protection/>
    </xf>
    <xf numFmtId="49" fontId="0" fillId="0" borderId="5" xfId="0" applyNumberFormat="1" applyBorder="1" applyAlignment="1">
      <alignment shrinkToFit="1"/>
    </xf>
    <xf numFmtId="49" fontId="0" fillId="0" borderId="0" xfId="0" applyNumberFormat="1" applyAlignment="1">
      <alignment shrinkToFi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NumberFormat="1" applyAlignment="1">
      <alignment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10" fillId="2" borderId="17" xfId="0" applyNumberFormat="1" applyFont="1" applyFill="1" applyBorder="1" applyAlignment="1">
      <alignment horizontal="right" vertical="center"/>
    </xf>
    <xf numFmtId="4" fontId="9" fillId="0" borderId="14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49" fontId="0" fillId="0" borderId="12" xfId="0" applyNumberFormat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indent="1"/>
    </xf>
    <xf numFmtId="49" fontId="0" fillId="0" borderId="29" xfId="0" applyNumberFormat="1" applyBorder="1" applyAlignment="1">
      <alignment horizontal="lef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right" vertical="center" indent="1"/>
    </xf>
    <xf numFmtId="49" fontId="2" fillId="3" borderId="5" xfId="0" applyNumberFormat="1" applyFont="1" applyFill="1" applyBorder="1" applyAlignment="1">
      <alignment horizontal="right" vertical="center" indent="1"/>
    </xf>
    <xf numFmtId="49" fontId="2" fillId="0" borderId="7" xfId="0" applyNumberFormat="1" applyFont="1" applyBorder="1" applyAlignment="1">
      <alignment horizontal="right" vertical="center" indent="1"/>
    </xf>
    <xf numFmtId="49" fontId="2" fillId="0" borderId="5" xfId="0" applyNumberFormat="1" applyFont="1" applyBorder="1" applyAlignment="1">
      <alignment horizontal="right" vertical="center" indent="1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1" fontId="0" fillId="0" borderId="5" xfId="0" applyNumberFormat="1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indent="2"/>
    </xf>
    <xf numFmtId="0" fontId="3" fillId="0" borderId="0" xfId="0" applyFont="1" applyAlignment="1">
      <alignment vertical="top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indent="4"/>
    </xf>
    <xf numFmtId="0" fontId="3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7" fontId="13" fillId="5" borderId="0" xfId="0" applyNumberFormat="1" applyFont="1" applyFill="1" applyBorder="1" applyAlignment="1">
      <alignment horizontal="right" vertical="center" indent="1"/>
    </xf>
    <xf numFmtId="167" fontId="13" fillId="5" borderId="33" xfId="0" applyNumberFormat="1" applyFont="1" applyFill="1" applyBorder="1" applyAlignment="1">
      <alignment horizontal="right" vertical="center" indent="1"/>
    </xf>
    <xf numFmtId="49" fontId="2" fillId="5" borderId="0" xfId="0" applyNumberFormat="1" applyFont="1" applyFill="1" applyBorder="1" applyAlignment="1">
      <alignment horizontal="left" vertical="center" indent="2"/>
    </xf>
    <xf numFmtId="49" fontId="12" fillId="0" borderId="5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indent="1"/>
    </xf>
    <xf numFmtId="0" fontId="4" fillId="0" borderId="27" xfId="0" applyFont="1" applyBorder="1" applyAlignment="1">
      <alignment horizontal="left" indent="1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left"/>
    </xf>
    <xf numFmtId="0" fontId="16" fillId="7" borderId="28" xfId="0" applyFont="1" applyFill="1" applyBorder="1" applyAlignment="1">
      <alignment horizontal="left" wrapText="1" shrinkToFit="1"/>
    </xf>
    <xf numFmtId="0" fontId="16" fillId="7" borderId="28" xfId="21" applyFont="1" applyFill="1" applyBorder="1" applyAlignment="1">
      <alignment wrapText="1" shrinkToFit="1"/>
      <protection/>
    </xf>
    <xf numFmtId="0" fontId="16" fillId="7" borderId="28" xfId="0" applyFont="1" applyFill="1" applyBorder="1" applyAlignment="1">
      <alignment horizontal="left" wrapText="1"/>
    </xf>
    <xf numFmtId="0" fontId="16" fillId="7" borderId="28" xfId="21" applyFont="1" applyFill="1" applyBorder="1" applyAlignment="1">
      <alignment horizontal="left" wrapText="1"/>
      <protection/>
    </xf>
    <xf numFmtId="0" fontId="16" fillId="7" borderId="28" xfId="21" applyFont="1" applyFill="1" applyBorder="1" applyAlignment="1">
      <alignment wrapText="1"/>
      <protection/>
    </xf>
    <xf numFmtId="0" fontId="16" fillId="0" borderId="28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49" fontId="15" fillId="0" borderId="28" xfId="0" applyNumberFormat="1" applyFont="1" applyFill="1" applyBorder="1" applyAlignment="1" applyProtection="1">
      <alignment horizontal="left" vertical="center" wrapText="1"/>
      <protection/>
    </xf>
    <xf numFmtId="0" fontId="16" fillId="0" borderId="28" xfId="0" applyFont="1" applyBorder="1" applyAlignment="1">
      <alignment horizontal="left" wrapText="1"/>
    </xf>
    <xf numFmtId="49" fontId="15" fillId="0" borderId="28" xfId="0" applyNumberFormat="1" applyFont="1" applyFill="1" applyBorder="1" applyAlignment="1" applyProtection="1">
      <alignment horizontal="center" vertical="center" wrapText="1"/>
      <protection/>
    </xf>
    <xf numFmtId="4" fontId="15" fillId="0" borderId="28" xfId="0" applyNumberFormat="1" applyFont="1" applyFill="1" applyBorder="1" applyAlignment="1" applyProtection="1">
      <alignment horizontal="right" vertical="center" wrapText="1"/>
      <protection/>
    </xf>
    <xf numFmtId="4" fontId="3" fillId="4" borderId="24" xfId="0" applyNumberFormat="1" applyFont="1" applyFill="1" applyBorder="1" applyAlignment="1" applyProtection="1">
      <alignment vertical="center" wrapText="1"/>
      <protection locked="0"/>
    </xf>
    <xf numFmtId="4" fontId="3" fillId="0" borderId="25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4" fontId="3" fillId="7" borderId="24" xfId="0" applyNumberFormat="1" applyFont="1" applyFill="1" applyBorder="1" applyAlignment="1" applyProtection="1">
      <alignment vertical="center" wrapText="1"/>
      <protection locked="0"/>
    </xf>
    <xf numFmtId="0" fontId="16" fillId="0" borderId="28" xfId="23" applyFont="1" applyBorder="1" applyAlignment="1">
      <alignment horizontal="left"/>
      <protection/>
    </xf>
    <xf numFmtId="0" fontId="16" fillId="0" borderId="28" xfId="21" applyFont="1" applyBorder="1" applyAlignment="1">
      <alignment horizontal="left" wrapText="1"/>
      <protection/>
    </xf>
    <xf numFmtId="0" fontId="16" fillId="0" borderId="28" xfId="21" applyFont="1" applyBorder="1" applyAlignment="1">
      <alignment wrapText="1"/>
      <protection/>
    </xf>
    <xf numFmtId="0" fontId="16" fillId="0" borderId="28" xfId="23" applyFont="1" applyBorder="1" applyAlignment="1">
      <alignment horizontal="left" wrapText="1"/>
      <protection/>
    </xf>
    <xf numFmtId="0" fontId="16" fillId="0" borderId="28" xfId="22" applyFont="1" applyBorder="1" applyAlignme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_výdejka T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8%20O&#352;KS\2.1_V&#253;b&#283;rov&#225;%20&#345;&#237;zen&#237;\do%20250%20000,-\2019\04.xx_4.Z&#352;%20Lipansk&#225;%20-%208130%20WC%20d&#237;vky\1.V&#253;zva\Kopie%20-%20ZAD&#193;N&#205;%20%20-%20WC%20I.NP%20D&#205;VKY%20-%201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 Pol (2)"/>
      <sheetName val=" Pol (3)"/>
      <sheetName val=" Pol (4)"/>
      <sheetName val="List1"/>
    </sheetNames>
    <sheetDataSet>
      <sheetData sheetId="0" refreshError="1"/>
      <sheetData sheetId="1" refreshError="1">
        <row r="23">
          <cell r="G23">
            <v>0</v>
          </cell>
        </row>
        <row r="24">
          <cell r="G24">
            <v>0</v>
          </cell>
        </row>
        <row r="25">
          <cell r="G25">
            <v>159799.19</v>
          </cell>
        </row>
        <row r="26">
          <cell r="G26">
            <v>33557.829900000004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Z32"/>
  <sheetViews>
    <sheetView showGridLines="0" zoomScaleSheetLayoutView="75" workbookViewId="0" topLeftCell="B1">
      <selection activeCell="I14" sqref="I14:J14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58" customWidth="1"/>
    <col min="8" max="8" width="12.75390625" style="0" customWidth="1"/>
    <col min="9" max="9" width="12.75390625" style="58" customWidth="1"/>
    <col min="10" max="10" width="6.75390625" style="58" customWidth="1"/>
    <col min="11" max="11" width="4.25390625" style="0" customWidth="1"/>
    <col min="12" max="15" width="10.75390625" style="0" customWidth="1"/>
    <col min="52" max="52" width="93.125" style="0" customWidth="1"/>
  </cols>
  <sheetData>
    <row r="1" spans="1:10" ht="33.75" customHeight="1">
      <c r="A1" s="6" t="s">
        <v>9</v>
      </c>
      <c r="B1" s="124" t="s">
        <v>36</v>
      </c>
      <c r="C1" s="125"/>
      <c r="D1" s="125"/>
      <c r="E1" s="125"/>
      <c r="F1" s="125"/>
      <c r="G1" s="125"/>
      <c r="H1" s="125"/>
      <c r="I1" s="125"/>
      <c r="J1" s="126"/>
    </row>
    <row r="2" spans="1:15" ht="23.25" customHeight="1">
      <c r="A2" s="7"/>
      <c r="B2" s="8" t="s">
        <v>10</v>
      </c>
      <c r="C2" s="9"/>
      <c r="D2" s="127" t="s">
        <v>61</v>
      </c>
      <c r="E2" s="128"/>
      <c r="F2" s="128"/>
      <c r="G2" s="128"/>
      <c r="H2" s="128"/>
      <c r="I2" s="128"/>
      <c r="J2" s="129"/>
      <c r="O2" s="10"/>
    </row>
    <row r="3" spans="1:10" ht="23.25" customHeight="1">
      <c r="A3" s="7"/>
      <c r="B3" s="11" t="s">
        <v>11</v>
      </c>
      <c r="C3" s="12"/>
      <c r="D3" s="130" t="s">
        <v>62</v>
      </c>
      <c r="E3" s="131"/>
      <c r="F3" s="131"/>
      <c r="G3" s="131"/>
      <c r="H3" s="131"/>
      <c r="I3" s="131"/>
      <c r="J3" s="132"/>
    </row>
    <row r="4" spans="1:10" ht="18" customHeight="1">
      <c r="A4" s="7"/>
      <c r="B4" s="13" t="s">
        <v>12</v>
      </c>
      <c r="C4" s="14"/>
      <c r="D4" s="15" t="s">
        <v>13</v>
      </c>
      <c r="E4" s="63"/>
      <c r="F4" s="63"/>
      <c r="G4" s="63"/>
      <c r="H4" s="17" t="s">
        <v>14</v>
      </c>
      <c r="I4" s="15" t="s">
        <v>42</v>
      </c>
      <c r="J4" s="18"/>
    </row>
    <row r="5" spans="1:10" ht="15" customHeight="1">
      <c r="A5" s="7"/>
      <c r="B5" s="19"/>
      <c r="C5" s="63"/>
      <c r="D5" s="15" t="s">
        <v>15</v>
      </c>
      <c r="E5" s="63"/>
      <c r="F5" s="63"/>
      <c r="G5" s="63"/>
      <c r="H5" s="17" t="s">
        <v>16</v>
      </c>
      <c r="I5" s="15" t="s">
        <v>43</v>
      </c>
      <c r="J5" s="18"/>
    </row>
    <row r="6" spans="1:10" ht="15" customHeight="1">
      <c r="A6" s="7"/>
      <c r="B6" s="135" t="s">
        <v>44</v>
      </c>
      <c r="C6" s="136"/>
      <c r="D6" s="20" t="s">
        <v>17</v>
      </c>
      <c r="E6" s="21"/>
      <c r="F6" s="21"/>
      <c r="G6" s="21"/>
      <c r="H6" s="22"/>
      <c r="I6" s="21"/>
      <c r="J6" s="23"/>
    </row>
    <row r="7" spans="1:10" ht="18" customHeight="1">
      <c r="A7" s="7"/>
      <c r="B7" s="13" t="s">
        <v>18</v>
      </c>
      <c r="C7" s="14"/>
      <c r="D7" s="137" t="s">
        <v>47</v>
      </c>
      <c r="E7" s="137"/>
      <c r="F7" s="137"/>
      <c r="G7" s="137"/>
      <c r="H7" s="17" t="s">
        <v>14</v>
      </c>
      <c r="I7" s="76" t="s">
        <v>53</v>
      </c>
      <c r="J7" s="18"/>
    </row>
    <row r="8" spans="1:10" ht="15" customHeight="1">
      <c r="A8" s="7"/>
      <c r="B8" s="19"/>
      <c r="C8" s="16"/>
      <c r="D8" s="138" t="s">
        <v>48</v>
      </c>
      <c r="E8" s="138"/>
      <c r="F8" s="138"/>
      <c r="G8" s="138"/>
      <c r="H8" s="17" t="s">
        <v>16</v>
      </c>
      <c r="I8" s="76" t="s">
        <v>54</v>
      </c>
      <c r="J8" s="18"/>
    </row>
    <row r="9" spans="1:10" ht="15" customHeight="1">
      <c r="A9" s="7"/>
      <c r="B9" s="133" t="s">
        <v>46</v>
      </c>
      <c r="C9" s="134"/>
      <c r="D9" s="139" t="s">
        <v>49</v>
      </c>
      <c r="E9" s="139"/>
      <c r="F9" s="139"/>
      <c r="G9" s="139"/>
      <c r="H9" s="22"/>
      <c r="I9" s="21"/>
      <c r="J9" s="23"/>
    </row>
    <row r="10" spans="1:10" ht="18" customHeight="1">
      <c r="A10" s="7"/>
      <c r="B10" s="27" t="s">
        <v>19</v>
      </c>
      <c r="C10" s="28"/>
      <c r="D10" s="29"/>
      <c r="E10" s="30"/>
      <c r="F10" s="30"/>
      <c r="G10" s="30"/>
      <c r="H10" s="31"/>
      <c r="I10" s="30"/>
      <c r="J10" s="32"/>
    </row>
    <row r="11" spans="1:10" ht="18" customHeight="1">
      <c r="A11" s="7"/>
      <c r="B11" s="25" t="s">
        <v>20</v>
      </c>
      <c r="C11" s="33"/>
      <c r="D11" s="26"/>
      <c r="E11" s="140"/>
      <c r="F11" s="140"/>
      <c r="G11" s="141"/>
      <c r="H11" s="141"/>
      <c r="I11" s="141" t="s">
        <v>2</v>
      </c>
      <c r="J11" s="142"/>
    </row>
    <row r="12" spans="1:10" ht="23.25" customHeight="1">
      <c r="A12" s="34" t="s">
        <v>21</v>
      </c>
      <c r="B12" s="119" t="s">
        <v>59</v>
      </c>
      <c r="C12" s="120"/>
      <c r="D12" s="120"/>
      <c r="E12" s="120"/>
      <c r="F12" s="120"/>
      <c r="G12" s="120"/>
      <c r="H12" s="121"/>
      <c r="I12" s="122">
        <f>SUM('položkový rozpočet'!G7:G84)</f>
        <v>0</v>
      </c>
      <c r="J12" s="123"/>
    </row>
    <row r="13" spans="1:10" ht="23.25" customHeight="1">
      <c r="A13" s="34" t="s">
        <v>22</v>
      </c>
      <c r="B13" s="119"/>
      <c r="C13" s="120"/>
      <c r="D13" s="120"/>
      <c r="E13" s="120"/>
      <c r="F13" s="120"/>
      <c r="G13" s="120"/>
      <c r="H13" s="121"/>
      <c r="I13" s="122"/>
      <c r="J13" s="123"/>
    </row>
    <row r="14" spans="1:10" ht="23.25" customHeight="1">
      <c r="A14" s="34" t="s">
        <v>23</v>
      </c>
      <c r="B14" s="119"/>
      <c r="C14" s="120"/>
      <c r="D14" s="120"/>
      <c r="E14" s="120"/>
      <c r="F14" s="120"/>
      <c r="G14" s="120"/>
      <c r="H14" s="121"/>
      <c r="I14" s="122"/>
      <c r="J14" s="123"/>
    </row>
    <row r="15" spans="1:10" ht="23.25" customHeight="1">
      <c r="A15" s="34" t="s">
        <v>24</v>
      </c>
      <c r="B15" s="119" t="s">
        <v>25</v>
      </c>
      <c r="C15" s="120"/>
      <c r="D15" s="120"/>
      <c r="E15" s="120"/>
      <c r="F15" s="120"/>
      <c r="G15" s="120"/>
      <c r="H15" s="121"/>
      <c r="I15" s="122">
        <v>0</v>
      </c>
      <c r="J15" s="123"/>
    </row>
    <row r="16" spans="1:10" ht="23.25" customHeight="1">
      <c r="A16" s="34" t="s">
        <v>26</v>
      </c>
      <c r="B16" s="119" t="s">
        <v>27</v>
      </c>
      <c r="C16" s="120"/>
      <c r="D16" s="120"/>
      <c r="E16" s="120"/>
      <c r="F16" s="120"/>
      <c r="G16" s="120"/>
      <c r="H16" s="121"/>
      <c r="I16" s="122">
        <v>0</v>
      </c>
      <c r="J16" s="123"/>
    </row>
    <row r="17" spans="1:10" ht="23.25" customHeight="1">
      <c r="A17" s="7"/>
      <c r="B17" s="116" t="s">
        <v>2</v>
      </c>
      <c r="C17" s="117"/>
      <c r="D17" s="117"/>
      <c r="E17" s="117"/>
      <c r="F17" s="117"/>
      <c r="G17" s="117"/>
      <c r="H17" s="118"/>
      <c r="I17" s="112">
        <f>SUM(I12:J16)</f>
        <v>0</v>
      </c>
      <c r="J17" s="113"/>
    </row>
    <row r="18" spans="1:10" ht="33" customHeight="1">
      <c r="A18" s="7"/>
      <c r="B18" s="37" t="s">
        <v>28</v>
      </c>
      <c r="C18" s="35"/>
      <c r="D18" s="36"/>
      <c r="E18" s="38"/>
      <c r="F18" s="39"/>
      <c r="G18" s="40"/>
      <c r="H18" s="40"/>
      <c r="I18" s="40"/>
      <c r="J18" s="41"/>
    </row>
    <row r="19" spans="1:10" ht="23.25" customHeight="1">
      <c r="A19" s="7"/>
      <c r="B19" s="42" t="s">
        <v>29</v>
      </c>
      <c r="C19" s="35"/>
      <c r="D19" s="36"/>
      <c r="E19" s="43">
        <v>15</v>
      </c>
      <c r="F19" s="39" t="s">
        <v>30</v>
      </c>
      <c r="G19" s="110">
        <f>0</f>
        <v>0</v>
      </c>
      <c r="H19" s="111"/>
      <c r="I19" s="111"/>
      <c r="J19" s="41" t="str">
        <f aca="true" t="shared" si="0" ref="J19:J22">Mena</f>
        <v>CZK</v>
      </c>
    </row>
    <row r="20" spans="1:10" ht="23.25" customHeight="1">
      <c r="A20" s="7"/>
      <c r="B20" s="42" t="s">
        <v>31</v>
      </c>
      <c r="C20" s="35"/>
      <c r="D20" s="36"/>
      <c r="E20" s="43">
        <f>SazbaDPH1</f>
        <v>15</v>
      </c>
      <c r="F20" s="39" t="s">
        <v>30</v>
      </c>
      <c r="G20" s="114">
        <f>ZakladDPHSni*SazbaDPH1/100</f>
        <v>0</v>
      </c>
      <c r="H20" s="115"/>
      <c r="I20" s="115"/>
      <c r="J20" s="41" t="str">
        <f t="shared" si="0"/>
        <v>CZK</v>
      </c>
    </row>
    <row r="21" spans="1:10" ht="23.25" customHeight="1">
      <c r="A21" s="7"/>
      <c r="B21" s="42" t="s">
        <v>32</v>
      </c>
      <c r="C21" s="35"/>
      <c r="D21" s="36"/>
      <c r="E21" s="43">
        <v>21</v>
      </c>
      <c r="F21" s="39" t="s">
        <v>30</v>
      </c>
      <c r="G21" s="110">
        <f>I17</f>
        <v>0</v>
      </c>
      <c r="H21" s="111"/>
      <c r="I21" s="111"/>
      <c r="J21" s="41" t="str">
        <f t="shared" si="0"/>
        <v>CZK</v>
      </c>
    </row>
    <row r="22" spans="1:10" ht="23.25" customHeight="1" thickBot="1">
      <c r="A22" s="7"/>
      <c r="B22" s="44" t="s">
        <v>33</v>
      </c>
      <c r="C22" s="45"/>
      <c r="D22" s="46"/>
      <c r="E22" s="47">
        <f>SazbaDPH2</f>
        <v>21</v>
      </c>
      <c r="F22" s="48" t="s">
        <v>30</v>
      </c>
      <c r="G22" s="107">
        <f>I17*0.21</f>
        <v>0</v>
      </c>
      <c r="H22" s="108"/>
      <c r="I22" s="108"/>
      <c r="J22" s="49" t="str">
        <f t="shared" si="0"/>
        <v>CZK</v>
      </c>
    </row>
    <row r="23" spans="1:10" ht="27.75" customHeight="1" thickBot="1">
      <c r="A23" s="7"/>
      <c r="B23" s="50" t="s">
        <v>34</v>
      </c>
      <c r="C23" s="51"/>
      <c r="D23" s="51"/>
      <c r="E23" s="51"/>
      <c r="F23" s="51"/>
      <c r="G23" s="109">
        <f>ZakladDPHSni+DPHSni+ZakladDPHZakl+DPHZakl</f>
        <v>0</v>
      </c>
      <c r="H23" s="109"/>
      <c r="I23" s="109"/>
      <c r="J23" s="52" t="s">
        <v>35</v>
      </c>
    </row>
    <row r="24" spans="1:10" ht="12.75" customHeight="1">
      <c r="A24" s="7"/>
      <c r="B24" s="7"/>
      <c r="C24" s="14"/>
      <c r="D24" s="14"/>
      <c r="E24" s="14"/>
      <c r="F24" s="14"/>
      <c r="G24" s="24"/>
      <c r="H24" s="14"/>
      <c r="I24" s="24"/>
      <c r="J24" s="53"/>
    </row>
    <row r="25" spans="1:10" ht="13.5" customHeight="1" thickBot="1">
      <c r="A25" s="54"/>
      <c r="B25" s="54"/>
      <c r="C25" s="55"/>
      <c r="D25" s="55"/>
      <c r="E25" s="55"/>
      <c r="F25" s="55"/>
      <c r="G25" s="56"/>
      <c r="H25" s="55"/>
      <c r="I25" s="56"/>
      <c r="J25" s="57"/>
    </row>
    <row r="28" spans="2:52" ht="12.75">
      <c r="B28" s="106"/>
      <c r="C28" s="106"/>
      <c r="D28" s="106"/>
      <c r="E28" s="106"/>
      <c r="F28" s="106"/>
      <c r="G28" s="106"/>
      <c r="H28" s="106"/>
      <c r="I28" s="106"/>
      <c r="J28" s="106"/>
      <c r="AZ28" s="59">
        <f>B28</f>
        <v>0</v>
      </c>
    </row>
    <row r="29" spans="2:52" ht="12.75">
      <c r="B29" s="106"/>
      <c r="C29" s="106"/>
      <c r="D29" s="106"/>
      <c r="E29" s="106"/>
      <c r="F29" s="106"/>
      <c r="G29" s="106"/>
      <c r="H29" s="106"/>
      <c r="I29" s="106"/>
      <c r="J29" s="106"/>
      <c r="AZ29" s="59">
        <f>B29</f>
        <v>0</v>
      </c>
    </row>
    <row r="30" spans="2:52" ht="12.75">
      <c r="B30" s="106"/>
      <c r="C30" s="106"/>
      <c r="D30" s="106"/>
      <c r="E30" s="106"/>
      <c r="F30" s="106"/>
      <c r="G30" s="106"/>
      <c r="H30" s="106"/>
      <c r="I30" s="106"/>
      <c r="J30" s="106"/>
      <c r="AZ30" s="59">
        <f>B30</f>
        <v>0</v>
      </c>
    </row>
    <row r="32" spans="6:10" ht="12.75">
      <c r="F32" s="60"/>
      <c r="G32" s="61"/>
      <c r="H32" s="60"/>
      <c r="I32" s="61"/>
      <c r="J32" s="61"/>
    </row>
  </sheetData>
  <mergeCells count="31">
    <mergeCell ref="I16:J16"/>
    <mergeCell ref="I15:J15"/>
    <mergeCell ref="B15:H15"/>
    <mergeCell ref="B16:H16"/>
    <mergeCell ref="B1:J1"/>
    <mergeCell ref="D2:J2"/>
    <mergeCell ref="D3:J3"/>
    <mergeCell ref="B9:C9"/>
    <mergeCell ref="B6:C6"/>
    <mergeCell ref="D7:G7"/>
    <mergeCell ref="D8:G8"/>
    <mergeCell ref="D9:G9"/>
    <mergeCell ref="E11:F11"/>
    <mergeCell ref="G11:H11"/>
    <mergeCell ref="I11:J11"/>
    <mergeCell ref="I12:J12"/>
    <mergeCell ref="B12:H12"/>
    <mergeCell ref="I13:J13"/>
    <mergeCell ref="I14:J14"/>
    <mergeCell ref="B13:H13"/>
    <mergeCell ref="B14:H14"/>
    <mergeCell ref="G21:I21"/>
    <mergeCell ref="I17:J17"/>
    <mergeCell ref="G19:I19"/>
    <mergeCell ref="G20:I20"/>
    <mergeCell ref="B17:H17"/>
    <mergeCell ref="B30:J30"/>
    <mergeCell ref="G22:I22"/>
    <mergeCell ref="G23:I23"/>
    <mergeCell ref="B28:J28"/>
    <mergeCell ref="B29:J29"/>
  </mergeCells>
  <printOptions/>
  <pageMargins left="0.5905511811023623" right="0.5905511811023623" top="0.7874015748031497" bottom="0.3937007874015748" header="0" footer="0.1968503937007874"/>
  <pageSetup fitToHeight="9999" fitToWidth="1" horizontalDpi="600" verticalDpi="600" orientation="portrait" paperSize="9" scale="93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92"/>
  <sheetViews>
    <sheetView tabSelected="1" view="pageBreakPreview" zoomScale="110" zoomScaleSheetLayoutView="110" workbookViewId="0" topLeftCell="A1">
      <selection activeCell="F11" sqref="F11:F18"/>
    </sheetView>
  </sheetViews>
  <sheetFormatPr defaultColWidth="9.00390625" defaultRowHeight="12.75"/>
  <cols>
    <col min="1" max="1" width="4.25390625" style="0" customWidth="1"/>
    <col min="2" max="2" width="11.75390625" style="1" customWidth="1"/>
    <col min="3" max="3" width="38.25390625" style="101" customWidth="1"/>
    <col min="4" max="4" width="7.25390625" style="0" customWidth="1"/>
    <col min="5" max="5" width="10.625" style="0" customWidth="1"/>
    <col min="6" max="6" width="9.875" style="0" customWidth="1"/>
    <col min="7" max="7" width="12.75390625" style="0" customWidth="1"/>
    <col min="8" max="8" width="1.37890625" style="0" customWidth="1"/>
    <col min="9" max="9" width="9.125" style="0" customWidth="1"/>
    <col min="17" max="27" width="9.00390625" style="0" hidden="1" customWidth="1"/>
  </cols>
  <sheetData>
    <row r="1" spans="1:9" ht="18" customHeight="1">
      <c r="A1" s="159" t="s">
        <v>36</v>
      </c>
      <c r="B1" s="160"/>
      <c r="C1" s="160"/>
      <c r="D1" s="160"/>
      <c r="E1" s="160"/>
      <c r="F1" s="161"/>
      <c r="G1" s="162"/>
      <c r="H1" s="2"/>
      <c r="I1" s="2"/>
    </row>
    <row r="2" spans="1:9" ht="15" customHeight="1">
      <c r="A2" s="64"/>
      <c r="B2" s="62"/>
      <c r="C2" s="156" t="s">
        <v>61</v>
      </c>
      <c r="D2" s="157"/>
      <c r="E2" s="157"/>
      <c r="F2" s="157"/>
      <c r="G2" s="158"/>
      <c r="H2" s="2"/>
      <c r="I2" s="2"/>
    </row>
    <row r="3" spans="1:19" ht="15" customHeight="1">
      <c r="A3" s="65"/>
      <c r="B3" s="66"/>
      <c r="C3" s="154" t="s">
        <v>62</v>
      </c>
      <c r="D3" s="154"/>
      <c r="E3" s="154"/>
      <c r="F3" s="154"/>
      <c r="G3" s="155"/>
      <c r="H3" s="2"/>
      <c r="I3" s="2"/>
      <c r="S3" t="s">
        <v>8</v>
      </c>
    </row>
    <row r="4" spans="2:7" s="67" customFormat="1" ht="6.75" customHeight="1">
      <c r="B4" s="68"/>
      <c r="C4" s="97"/>
      <c r="E4" s="69"/>
      <c r="F4" s="70"/>
      <c r="G4" s="71"/>
    </row>
    <row r="5" spans="1:9" s="75" customFormat="1" ht="21" customHeight="1">
      <c r="A5" s="72" t="s">
        <v>7</v>
      </c>
      <c r="B5" s="163" t="s">
        <v>6</v>
      </c>
      <c r="C5" s="164"/>
      <c r="D5" s="72" t="s">
        <v>5</v>
      </c>
      <c r="E5" s="72" t="s">
        <v>4</v>
      </c>
      <c r="F5" s="73" t="s">
        <v>3</v>
      </c>
      <c r="G5" s="72" t="s">
        <v>50</v>
      </c>
      <c r="H5" s="74"/>
      <c r="I5" s="74"/>
    </row>
    <row r="6" spans="1:9" ht="21" customHeight="1">
      <c r="A6" s="93" t="s">
        <v>57</v>
      </c>
      <c r="B6" s="153" t="s">
        <v>63</v>
      </c>
      <c r="C6" s="153"/>
      <c r="D6" s="82"/>
      <c r="E6" s="82"/>
      <c r="F6" s="151">
        <f>SUM(G7:G84)</f>
        <v>0</v>
      </c>
      <c r="G6" s="152"/>
      <c r="H6" s="2"/>
      <c r="I6" s="2"/>
    </row>
    <row r="7" spans="1:9" s="80" customFormat="1" ht="15" customHeight="1">
      <c r="A7" s="87"/>
      <c r="B7" s="88"/>
      <c r="C7" s="98" t="s">
        <v>64</v>
      </c>
      <c r="D7" s="89"/>
      <c r="E7" s="89"/>
      <c r="F7" s="90"/>
      <c r="G7" s="91"/>
      <c r="H7" s="79"/>
      <c r="I7" s="79"/>
    </row>
    <row r="8" spans="1:7" s="78" customFormat="1" ht="12.75" customHeight="1">
      <c r="A8" s="5">
        <f>1+0</f>
        <v>1</v>
      </c>
      <c r="B8" s="94"/>
      <c r="C8" s="99" t="s">
        <v>68</v>
      </c>
      <c r="D8" s="96" t="s">
        <v>67</v>
      </c>
      <c r="E8" s="95">
        <v>6</v>
      </c>
      <c r="F8" s="77"/>
      <c r="G8" s="83">
        <f>ROUND(F8*E8,2)</f>
        <v>0</v>
      </c>
    </row>
    <row r="9" spans="1:7" s="78" customFormat="1" ht="12.75" customHeight="1">
      <c r="A9" s="5">
        <f aca="true" t="shared" si="0" ref="A9">1+A8</f>
        <v>2</v>
      </c>
      <c r="B9" s="94"/>
      <c r="C9" s="99" t="s">
        <v>65</v>
      </c>
      <c r="D9" s="96" t="s">
        <v>58</v>
      </c>
      <c r="E9" s="95">
        <v>0.1</v>
      </c>
      <c r="F9" s="77"/>
      <c r="G9" s="83">
        <f>ROUND(F9*E9,2)</f>
        <v>0</v>
      </c>
    </row>
    <row r="10" spans="1:9" s="80" customFormat="1" ht="15" customHeight="1">
      <c r="A10" s="87"/>
      <c r="B10" s="88"/>
      <c r="C10" s="92" t="s">
        <v>83</v>
      </c>
      <c r="D10" s="89"/>
      <c r="E10" s="89"/>
      <c r="F10" s="90"/>
      <c r="G10" s="91"/>
      <c r="H10" s="79"/>
      <c r="I10" s="79"/>
    </row>
    <row r="11" spans="1:7" s="78" customFormat="1" ht="25.5" customHeight="1">
      <c r="A11" s="5">
        <f>1+A9</f>
        <v>3</v>
      </c>
      <c r="B11" s="94"/>
      <c r="C11" s="166" t="s">
        <v>69</v>
      </c>
      <c r="D11" s="96" t="s">
        <v>66</v>
      </c>
      <c r="E11" s="95">
        <v>2</v>
      </c>
      <c r="F11" s="77"/>
      <c r="G11" s="83">
        <f aca="true" t="shared" si="1" ref="G11">ROUND(F11*E11,2)</f>
        <v>0</v>
      </c>
    </row>
    <row r="12" spans="1:7" s="78" customFormat="1" ht="12.75" customHeight="1">
      <c r="A12" s="5">
        <f>1+A11</f>
        <v>4</v>
      </c>
      <c r="B12" s="94"/>
      <c r="C12" s="166" t="s">
        <v>70</v>
      </c>
      <c r="D12" s="96" t="s">
        <v>60</v>
      </c>
      <c r="E12" s="95">
        <v>4</v>
      </c>
      <c r="F12" s="77"/>
      <c r="G12" s="83">
        <f aca="true" t="shared" si="2" ref="G12">ROUND(F12*E12,2)</f>
        <v>0</v>
      </c>
    </row>
    <row r="13" spans="1:7" s="78" customFormat="1" ht="12.75" customHeight="1">
      <c r="A13" s="5">
        <f>1+A12</f>
        <v>5</v>
      </c>
      <c r="B13" s="94"/>
      <c r="C13" s="166" t="s">
        <v>71</v>
      </c>
      <c r="D13" s="96" t="s">
        <v>60</v>
      </c>
      <c r="E13" s="95">
        <v>2</v>
      </c>
      <c r="F13" s="77"/>
      <c r="G13" s="83">
        <f aca="true" t="shared" si="3" ref="G13:G42">ROUND(F13*E13,2)</f>
        <v>0</v>
      </c>
    </row>
    <row r="14" spans="1:7" s="78" customFormat="1" ht="12.75" customHeight="1">
      <c r="A14" s="5">
        <f aca="true" t="shared" si="4" ref="A14:A16">1+A13</f>
        <v>6</v>
      </c>
      <c r="B14" s="94"/>
      <c r="C14" s="166" t="s">
        <v>72</v>
      </c>
      <c r="D14" s="96" t="s">
        <v>60</v>
      </c>
      <c r="E14" s="95">
        <v>4</v>
      </c>
      <c r="F14" s="77"/>
      <c r="G14" s="83">
        <f t="shared" si="3"/>
        <v>0</v>
      </c>
    </row>
    <row r="15" spans="1:7" s="78" customFormat="1" ht="12.75" customHeight="1">
      <c r="A15" s="5">
        <f t="shared" si="4"/>
        <v>7</v>
      </c>
      <c r="B15" s="94"/>
      <c r="C15" s="167" t="s">
        <v>73</v>
      </c>
      <c r="D15" s="96" t="s">
        <v>66</v>
      </c>
      <c r="E15" s="95">
        <v>4</v>
      </c>
      <c r="F15" s="77"/>
      <c r="G15" s="83">
        <f t="shared" si="3"/>
        <v>0</v>
      </c>
    </row>
    <row r="16" spans="1:7" s="78" customFormat="1" ht="23.25" customHeight="1">
      <c r="A16" s="5">
        <f t="shared" si="4"/>
        <v>8</v>
      </c>
      <c r="B16" s="94"/>
      <c r="C16" s="168" t="s">
        <v>74</v>
      </c>
      <c r="D16" s="96" t="s">
        <v>66</v>
      </c>
      <c r="E16" s="95">
        <v>2</v>
      </c>
      <c r="F16" s="77"/>
      <c r="G16" s="83">
        <f aca="true" t="shared" si="5" ref="G16:G37">ROUND(F16*E16,2)</f>
        <v>0</v>
      </c>
    </row>
    <row r="17" spans="1:7" s="78" customFormat="1" ht="12.75" customHeight="1">
      <c r="A17" s="5">
        <f aca="true" t="shared" si="6" ref="A17:A21">1+A16</f>
        <v>9</v>
      </c>
      <c r="B17" s="94"/>
      <c r="C17" s="168" t="s">
        <v>77</v>
      </c>
      <c r="D17" s="96" t="s">
        <v>66</v>
      </c>
      <c r="E17" s="95">
        <v>2</v>
      </c>
      <c r="F17" s="77"/>
      <c r="G17" s="83">
        <f t="shared" si="5"/>
        <v>0</v>
      </c>
    </row>
    <row r="18" spans="1:7" s="78" customFormat="1" ht="24" customHeight="1">
      <c r="A18" s="5">
        <f t="shared" si="6"/>
        <v>10</v>
      </c>
      <c r="B18" s="94"/>
      <c r="C18" s="168" t="s">
        <v>75</v>
      </c>
      <c r="D18" s="96" t="s">
        <v>66</v>
      </c>
      <c r="E18" s="95">
        <v>2</v>
      </c>
      <c r="F18" s="77"/>
      <c r="G18" s="83">
        <f t="shared" si="5"/>
        <v>0</v>
      </c>
    </row>
    <row r="19" spans="1:7" s="78" customFormat="1" ht="12.75" customHeight="1">
      <c r="A19" s="5">
        <f t="shared" si="6"/>
        <v>11</v>
      </c>
      <c r="B19" s="94"/>
      <c r="C19" s="168" t="s">
        <v>76</v>
      </c>
      <c r="D19" s="96" t="s">
        <v>1</v>
      </c>
      <c r="E19" s="95">
        <v>18</v>
      </c>
      <c r="F19" s="77"/>
      <c r="G19" s="83">
        <f t="shared" si="5"/>
        <v>0</v>
      </c>
    </row>
    <row r="20" spans="1:7" s="78" customFormat="1" ht="24.75" customHeight="1">
      <c r="A20" s="5">
        <f t="shared" si="6"/>
        <v>12</v>
      </c>
      <c r="B20" s="94"/>
      <c r="C20" s="168" t="s">
        <v>78</v>
      </c>
      <c r="D20" s="96" t="s">
        <v>66</v>
      </c>
      <c r="E20" s="95">
        <v>1</v>
      </c>
      <c r="F20" s="77"/>
      <c r="G20" s="83">
        <f t="shared" si="5"/>
        <v>0</v>
      </c>
    </row>
    <row r="21" spans="1:7" s="78" customFormat="1" ht="12.75" customHeight="1">
      <c r="A21" s="5">
        <f t="shared" si="6"/>
        <v>13</v>
      </c>
      <c r="B21" s="94"/>
      <c r="C21" s="165" t="s">
        <v>80</v>
      </c>
      <c r="D21" s="96" t="s">
        <v>67</v>
      </c>
      <c r="E21" s="95">
        <v>50</v>
      </c>
      <c r="F21" s="77"/>
      <c r="G21" s="83">
        <f t="shared" si="5"/>
        <v>0</v>
      </c>
    </row>
    <row r="22" spans="1:7" s="78" customFormat="1" ht="12.75" customHeight="1">
      <c r="A22" s="5">
        <f aca="true" t="shared" si="7" ref="A22:A24">1+A21</f>
        <v>14</v>
      </c>
      <c r="B22" s="94"/>
      <c r="C22" s="166" t="s">
        <v>79</v>
      </c>
      <c r="D22" s="96" t="s">
        <v>66</v>
      </c>
      <c r="E22" s="95">
        <v>1</v>
      </c>
      <c r="F22" s="77"/>
      <c r="G22" s="83">
        <f t="shared" si="5"/>
        <v>0</v>
      </c>
    </row>
    <row r="23" spans="1:7" s="78" customFormat="1" ht="12.75" customHeight="1">
      <c r="A23" s="5">
        <f t="shared" si="7"/>
        <v>15</v>
      </c>
      <c r="B23" s="94"/>
      <c r="C23" s="168" t="s">
        <v>81</v>
      </c>
      <c r="D23" s="96" t="s">
        <v>66</v>
      </c>
      <c r="E23" s="95">
        <v>1</v>
      </c>
      <c r="F23" s="77"/>
      <c r="G23" s="83">
        <f t="shared" si="5"/>
        <v>0</v>
      </c>
    </row>
    <row r="24" spans="1:7" s="78" customFormat="1" ht="12.75" customHeight="1">
      <c r="A24" s="5">
        <f t="shared" si="7"/>
        <v>16</v>
      </c>
      <c r="B24" s="94"/>
      <c r="C24" s="168" t="s">
        <v>82</v>
      </c>
      <c r="D24" s="96" t="s">
        <v>66</v>
      </c>
      <c r="E24" s="95">
        <v>1</v>
      </c>
      <c r="F24" s="77"/>
      <c r="G24" s="83">
        <f t="shared" si="5"/>
        <v>0</v>
      </c>
    </row>
    <row r="25" spans="1:9" s="80" customFormat="1" ht="15" customHeight="1">
      <c r="A25" s="87"/>
      <c r="B25" s="88"/>
      <c r="C25" s="92" t="s">
        <v>84</v>
      </c>
      <c r="D25" s="89"/>
      <c r="E25" s="89"/>
      <c r="F25" s="90"/>
      <c r="G25" s="91"/>
      <c r="H25" s="79"/>
      <c r="I25" s="79"/>
    </row>
    <row r="26" spans="1:7" s="78" customFormat="1" ht="12.75" customHeight="1">
      <c r="A26" s="5">
        <f>1+A24</f>
        <v>17</v>
      </c>
      <c r="B26" s="94"/>
      <c r="C26" s="169" t="s">
        <v>85</v>
      </c>
      <c r="D26" s="96" t="s">
        <v>60</v>
      </c>
      <c r="E26" s="95">
        <v>3</v>
      </c>
      <c r="F26" s="77"/>
      <c r="G26" s="83">
        <f t="shared" si="5"/>
        <v>0</v>
      </c>
    </row>
    <row r="27" spans="1:7" s="78" customFormat="1" ht="12.75" customHeight="1">
      <c r="A27" s="5">
        <f aca="true" t="shared" si="8" ref="A27">1+A26</f>
        <v>18</v>
      </c>
      <c r="B27" s="94"/>
      <c r="C27" s="169" t="s">
        <v>86</v>
      </c>
      <c r="D27" s="96" t="s">
        <v>60</v>
      </c>
      <c r="E27" s="95">
        <v>1</v>
      </c>
      <c r="F27" s="77"/>
      <c r="G27" s="83">
        <f t="shared" si="5"/>
        <v>0</v>
      </c>
    </row>
    <row r="28" spans="1:7" s="78" customFormat="1" ht="12.75" customHeight="1">
      <c r="A28" s="5">
        <f aca="true" t="shared" si="9" ref="A28:A38">1+A27</f>
        <v>19</v>
      </c>
      <c r="B28" s="94"/>
      <c r="C28" s="169" t="s">
        <v>87</v>
      </c>
      <c r="D28" s="96" t="s">
        <v>60</v>
      </c>
      <c r="E28" s="95">
        <v>1</v>
      </c>
      <c r="F28" s="77"/>
      <c r="G28" s="83">
        <f t="shared" si="5"/>
        <v>0</v>
      </c>
    </row>
    <row r="29" spans="1:7" s="78" customFormat="1" ht="24" customHeight="1">
      <c r="A29" s="5">
        <f t="shared" si="9"/>
        <v>20</v>
      </c>
      <c r="B29" s="94"/>
      <c r="C29" s="168" t="s">
        <v>88</v>
      </c>
      <c r="D29" s="96" t="s">
        <v>60</v>
      </c>
      <c r="E29" s="95">
        <v>1</v>
      </c>
      <c r="F29" s="77"/>
      <c r="G29" s="83">
        <f t="shared" si="5"/>
        <v>0</v>
      </c>
    </row>
    <row r="30" spans="1:7" s="78" customFormat="1" ht="12.75" customHeight="1">
      <c r="A30" s="5">
        <f t="shared" si="9"/>
        <v>21</v>
      </c>
      <c r="B30" s="94"/>
      <c r="C30" s="170" t="s">
        <v>73</v>
      </c>
      <c r="D30" s="96" t="s">
        <v>60</v>
      </c>
      <c r="E30" s="95">
        <v>2</v>
      </c>
      <c r="F30" s="77"/>
      <c r="G30" s="83">
        <f t="shared" si="5"/>
        <v>0</v>
      </c>
    </row>
    <row r="31" spans="1:7" s="78" customFormat="1" ht="24" customHeight="1">
      <c r="A31" s="5">
        <f t="shared" si="9"/>
        <v>22</v>
      </c>
      <c r="B31" s="94"/>
      <c r="C31" s="170" t="s">
        <v>89</v>
      </c>
      <c r="D31" s="96" t="s">
        <v>60</v>
      </c>
      <c r="E31" s="95">
        <v>2</v>
      </c>
      <c r="F31" s="77"/>
      <c r="G31" s="83">
        <f t="shared" si="5"/>
        <v>0</v>
      </c>
    </row>
    <row r="32" spans="1:7" s="78" customFormat="1" ht="12.75" customHeight="1">
      <c r="A32" s="5">
        <f t="shared" si="9"/>
        <v>23</v>
      </c>
      <c r="B32" s="94"/>
      <c r="C32" s="169" t="s">
        <v>90</v>
      </c>
      <c r="D32" s="96" t="s">
        <v>60</v>
      </c>
      <c r="E32" s="95">
        <v>4</v>
      </c>
      <c r="F32" s="77"/>
      <c r="G32" s="83">
        <f t="shared" si="5"/>
        <v>0</v>
      </c>
    </row>
    <row r="33" spans="1:7" s="78" customFormat="1" ht="24" customHeight="1">
      <c r="A33" s="5">
        <f t="shared" si="9"/>
        <v>24</v>
      </c>
      <c r="B33" s="94"/>
      <c r="C33" s="169" t="s">
        <v>91</v>
      </c>
      <c r="D33" s="96" t="s">
        <v>66</v>
      </c>
      <c r="E33" s="95">
        <v>1</v>
      </c>
      <c r="F33" s="77"/>
      <c r="G33" s="83">
        <f t="shared" si="5"/>
        <v>0</v>
      </c>
    </row>
    <row r="34" spans="1:7" s="78" customFormat="1" ht="12.75" customHeight="1">
      <c r="A34" s="5">
        <f t="shared" si="9"/>
        <v>25</v>
      </c>
      <c r="B34" s="94"/>
      <c r="C34" s="169" t="s">
        <v>92</v>
      </c>
      <c r="D34" s="96" t="s">
        <v>66</v>
      </c>
      <c r="E34" s="95">
        <v>1</v>
      </c>
      <c r="F34" s="77"/>
      <c r="G34" s="83">
        <f t="shared" si="5"/>
        <v>0</v>
      </c>
    </row>
    <row r="35" spans="1:9" s="80" customFormat="1" ht="15" customHeight="1">
      <c r="A35" s="87"/>
      <c r="B35" s="88"/>
      <c r="C35" s="92" t="s">
        <v>93</v>
      </c>
      <c r="D35" s="89"/>
      <c r="E35" s="89"/>
      <c r="F35" s="90"/>
      <c r="G35" s="91"/>
      <c r="H35" s="79"/>
      <c r="I35" s="79"/>
    </row>
    <row r="36" spans="1:7" s="78" customFormat="1" ht="12.75" customHeight="1">
      <c r="A36" s="5">
        <f>1+A34</f>
        <v>26</v>
      </c>
      <c r="B36" s="94"/>
      <c r="C36" s="169" t="s">
        <v>70</v>
      </c>
      <c r="D36" s="96" t="s">
        <v>60</v>
      </c>
      <c r="E36" s="95">
        <v>3</v>
      </c>
      <c r="F36" s="77"/>
      <c r="G36" s="83">
        <f t="shared" si="5"/>
        <v>0</v>
      </c>
    </row>
    <row r="37" spans="1:7" s="78" customFormat="1" ht="12.75" customHeight="1">
      <c r="A37" s="5">
        <f t="shared" si="9"/>
        <v>27</v>
      </c>
      <c r="B37" s="94"/>
      <c r="C37" s="169" t="s">
        <v>94</v>
      </c>
      <c r="D37" s="96" t="s">
        <v>60</v>
      </c>
      <c r="E37" s="95">
        <v>1</v>
      </c>
      <c r="F37" s="77"/>
      <c r="G37" s="83">
        <f t="shared" si="5"/>
        <v>0</v>
      </c>
    </row>
    <row r="38" spans="1:7" s="78" customFormat="1" ht="12.75" customHeight="1">
      <c r="A38" s="5">
        <f t="shared" si="9"/>
        <v>28</v>
      </c>
      <c r="B38" s="94"/>
      <c r="C38" s="169" t="s">
        <v>95</v>
      </c>
      <c r="D38" s="96" t="s">
        <v>60</v>
      </c>
      <c r="E38" s="95">
        <v>1</v>
      </c>
      <c r="F38" s="77"/>
      <c r="G38" s="83">
        <f t="shared" si="3"/>
        <v>0</v>
      </c>
    </row>
    <row r="39" spans="1:7" s="78" customFormat="1" ht="12.75" customHeight="1">
      <c r="A39" s="5">
        <f aca="true" t="shared" si="10" ref="A39:A43">1+A38</f>
        <v>29</v>
      </c>
      <c r="B39" s="94"/>
      <c r="C39" s="168" t="s">
        <v>96</v>
      </c>
      <c r="D39" s="96" t="s">
        <v>60</v>
      </c>
      <c r="E39" s="95">
        <v>1</v>
      </c>
      <c r="F39" s="77"/>
      <c r="G39" s="83">
        <f t="shared" si="3"/>
        <v>0</v>
      </c>
    </row>
    <row r="40" spans="1:7" s="78" customFormat="1" ht="12.75" customHeight="1">
      <c r="A40" s="5">
        <f t="shared" si="10"/>
        <v>30</v>
      </c>
      <c r="B40" s="94"/>
      <c r="C40" s="170" t="s">
        <v>73</v>
      </c>
      <c r="D40" s="96" t="s">
        <v>60</v>
      </c>
      <c r="E40" s="95">
        <v>2</v>
      </c>
      <c r="F40" s="77"/>
      <c r="G40" s="83">
        <f t="shared" si="3"/>
        <v>0</v>
      </c>
    </row>
    <row r="41" spans="1:7" s="78" customFormat="1" ht="24" customHeight="1">
      <c r="A41" s="5">
        <f t="shared" si="10"/>
        <v>31</v>
      </c>
      <c r="B41" s="94"/>
      <c r="C41" s="170" t="s">
        <v>89</v>
      </c>
      <c r="D41" s="96" t="s">
        <v>66</v>
      </c>
      <c r="E41" s="95">
        <v>2</v>
      </c>
      <c r="F41" s="77"/>
      <c r="G41" s="83">
        <f t="shared" si="3"/>
        <v>0</v>
      </c>
    </row>
    <row r="42" spans="1:7" s="78" customFormat="1" ht="12.75" customHeight="1">
      <c r="A42" s="5">
        <f t="shared" si="10"/>
        <v>32</v>
      </c>
      <c r="B42" s="94"/>
      <c r="C42" s="169" t="s">
        <v>90</v>
      </c>
      <c r="D42" s="96" t="s">
        <v>60</v>
      </c>
      <c r="E42" s="95">
        <v>4</v>
      </c>
      <c r="F42" s="77"/>
      <c r="G42" s="83">
        <f t="shared" si="3"/>
        <v>0</v>
      </c>
    </row>
    <row r="43" spans="1:7" s="78" customFormat="1" ht="12.75" customHeight="1">
      <c r="A43" s="5">
        <f t="shared" si="10"/>
        <v>33</v>
      </c>
      <c r="B43" s="94"/>
      <c r="C43" s="169" t="s">
        <v>92</v>
      </c>
      <c r="D43" s="96" t="s">
        <v>60</v>
      </c>
      <c r="E43" s="95">
        <v>1</v>
      </c>
      <c r="F43" s="77"/>
      <c r="G43" s="83">
        <f aca="true" t="shared" si="11" ref="G43:G48">ROUND(F43*E43,2)</f>
        <v>0</v>
      </c>
    </row>
    <row r="44" spans="1:9" s="80" customFormat="1" ht="15" customHeight="1">
      <c r="A44" s="87"/>
      <c r="B44" s="88"/>
      <c r="C44" s="92" t="s">
        <v>102</v>
      </c>
      <c r="D44" s="89"/>
      <c r="E44" s="89"/>
      <c r="F44" s="90"/>
      <c r="G44" s="91"/>
      <c r="H44" s="79"/>
      <c r="I44" s="79"/>
    </row>
    <row r="45" spans="1:7" s="78" customFormat="1" ht="12.75" customHeight="1">
      <c r="A45" s="5">
        <f>1+A43</f>
        <v>34</v>
      </c>
      <c r="B45" s="94"/>
      <c r="C45" s="171" t="s">
        <v>97</v>
      </c>
      <c r="D45" s="96" t="s">
        <v>60</v>
      </c>
      <c r="E45" s="95">
        <v>2</v>
      </c>
      <c r="F45" s="77"/>
      <c r="G45" s="83">
        <f t="shared" si="11"/>
        <v>0</v>
      </c>
    </row>
    <row r="46" spans="1:7" s="78" customFormat="1" ht="12.75" customHeight="1">
      <c r="A46" s="5">
        <f aca="true" t="shared" si="12" ref="A46:A48">1+A45</f>
        <v>35</v>
      </c>
      <c r="B46" s="94"/>
      <c r="C46" s="171" t="s">
        <v>98</v>
      </c>
      <c r="D46" s="96" t="s">
        <v>60</v>
      </c>
      <c r="E46" s="95">
        <v>1</v>
      </c>
      <c r="F46" s="77"/>
      <c r="G46" s="83">
        <f t="shared" si="11"/>
        <v>0</v>
      </c>
    </row>
    <row r="47" spans="1:7" s="179" customFormat="1" ht="24" customHeight="1">
      <c r="A47" s="172">
        <f t="shared" si="12"/>
        <v>36</v>
      </c>
      <c r="B47" s="173"/>
      <c r="C47" s="174" t="s">
        <v>100</v>
      </c>
      <c r="D47" s="175" t="s">
        <v>60</v>
      </c>
      <c r="E47" s="176">
        <v>1</v>
      </c>
      <c r="F47" s="177"/>
      <c r="G47" s="178">
        <f t="shared" si="11"/>
        <v>0</v>
      </c>
    </row>
    <row r="48" spans="1:7" s="179" customFormat="1" ht="12.75" customHeight="1">
      <c r="A48" s="172">
        <f t="shared" si="12"/>
        <v>37</v>
      </c>
      <c r="B48" s="173"/>
      <c r="C48" s="174" t="s">
        <v>99</v>
      </c>
      <c r="D48" s="175" t="s">
        <v>60</v>
      </c>
      <c r="E48" s="176">
        <v>1</v>
      </c>
      <c r="F48" s="177"/>
      <c r="G48" s="178">
        <f t="shared" si="11"/>
        <v>0</v>
      </c>
    </row>
    <row r="49" spans="1:7" s="179" customFormat="1" ht="24" customHeight="1">
      <c r="A49" s="172"/>
      <c r="B49" s="173"/>
      <c r="C49" s="174" t="s">
        <v>101</v>
      </c>
      <c r="D49" s="175"/>
      <c r="E49" s="176"/>
      <c r="F49" s="180"/>
      <c r="G49" s="178"/>
    </row>
    <row r="50" spans="1:9" s="80" customFormat="1" ht="15" customHeight="1">
      <c r="A50" s="87"/>
      <c r="B50" s="88"/>
      <c r="C50" s="92" t="s">
        <v>103</v>
      </c>
      <c r="D50" s="89"/>
      <c r="E50" s="89"/>
      <c r="F50" s="90"/>
      <c r="G50" s="91"/>
      <c r="H50" s="79"/>
      <c r="I50" s="79"/>
    </row>
    <row r="51" spans="1:7" s="78" customFormat="1" ht="12.75" customHeight="1">
      <c r="A51" s="5">
        <f>1+A48</f>
        <v>38</v>
      </c>
      <c r="B51" s="94"/>
      <c r="C51" s="182" t="s">
        <v>90</v>
      </c>
      <c r="D51" s="96" t="s">
        <v>60</v>
      </c>
      <c r="E51" s="95">
        <v>12</v>
      </c>
      <c r="F51" s="77"/>
      <c r="G51" s="83">
        <f aca="true" t="shared" si="13" ref="G51:G53">ROUND(F51*E51,2)</f>
        <v>0</v>
      </c>
    </row>
    <row r="52" spans="1:7" s="78" customFormat="1" ht="12.75" customHeight="1">
      <c r="A52" s="5">
        <f aca="true" t="shared" si="14" ref="A52:A53">1+A51</f>
        <v>39</v>
      </c>
      <c r="B52" s="94"/>
      <c r="C52" s="182" t="s">
        <v>104</v>
      </c>
      <c r="D52" s="96" t="s">
        <v>60</v>
      </c>
      <c r="E52" s="95">
        <v>8</v>
      </c>
      <c r="F52" s="77"/>
      <c r="G52" s="83">
        <f t="shared" si="13"/>
        <v>0</v>
      </c>
    </row>
    <row r="53" spans="1:7" s="78" customFormat="1" ht="12.75" customHeight="1">
      <c r="A53" s="5">
        <f t="shared" si="14"/>
        <v>40</v>
      </c>
      <c r="B53" s="94"/>
      <c r="C53" s="174" t="s">
        <v>105</v>
      </c>
      <c r="D53" s="96" t="s">
        <v>60</v>
      </c>
      <c r="E53" s="95">
        <v>1</v>
      </c>
      <c r="F53" s="77"/>
      <c r="G53" s="83">
        <f t="shared" si="13"/>
        <v>0</v>
      </c>
    </row>
    <row r="54" spans="1:7" s="78" customFormat="1" ht="12.75" customHeight="1">
      <c r="A54" s="5">
        <f>1+A53</f>
        <v>41</v>
      </c>
      <c r="B54" s="94"/>
      <c r="C54" s="174" t="s">
        <v>70</v>
      </c>
      <c r="D54" s="96" t="s">
        <v>60</v>
      </c>
      <c r="E54" s="95">
        <v>1</v>
      </c>
      <c r="F54" s="77"/>
      <c r="G54" s="83">
        <f aca="true" t="shared" si="15" ref="G54:G62">ROUND(F54*E54,2)</f>
        <v>0</v>
      </c>
    </row>
    <row r="55" spans="1:7" s="78" customFormat="1" ht="12.75" customHeight="1">
      <c r="A55" s="5">
        <f aca="true" t="shared" si="16" ref="A55:A60">1+A54</f>
        <v>42</v>
      </c>
      <c r="B55" s="94"/>
      <c r="C55" s="174" t="s">
        <v>90</v>
      </c>
      <c r="D55" s="96" t="s">
        <v>60</v>
      </c>
      <c r="E55" s="95">
        <v>1</v>
      </c>
      <c r="F55" s="77"/>
      <c r="G55" s="83">
        <f t="shared" si="15"/>
        <v>0</v>
      </c>
    </row>
    <row r="56" spans="1:7" s="78" customFormat="1" ht="24" customHeight="1">
      <c r="A56" s="5">
        <f t="shared" si="16"/>
        <v>43</v>
      </c>
      <c r="B56" s="94"/>
      <c r="C56" s="183" t="s">
        <v>89</v>
      </c>
      <c r="D56" s="96" t="s">
        <v>66</v>
      </c>
      <c r="E56" s="95">
        <v>2</v>
      </c>
      <c r="F56" s="77"/>
      <c r="G56" s="83">
        <f t="shared" si="15"/>
        <v>0</v>
      </c>
    </row>
    <row r="57" spans="1:7" s="78" customFormat="1" ht="12.75" customHeight="1">
      <c r="A57" s="5">
        <f t="shared" si="16"/>
        <v>44</v>
      </c>
      <c r="B57" s="94"/>
      <c r="C57" s="183" t="s">
        <v>106</v>
      </c>
      <c r="D57" s="96" t="s">
        <v>60</v>
      </c>
      <c r="E57" s="95">
        <v>1</v>
      </c>
      <c r="F57" s="77"/>
      <c r="G57" s="83">
        <f t="shared" si="15"/>
        <v>0</v>
      </c>
    </row>
    <row r="58" spans="1:7" s="78" customFormat="1" ht="12.75" customHeight="1">
      <c r="A58" s="5">
        <f t="shared" si="16"/>
        <v>45</v>
      </c>
      <c r="B58" s="94"/>
      <c r="C58" s="174" t="s">
        <v>72</v>
      </c>
      <c r="D58" s="96" t="s">
        <v>60</v>
      </c>
      <c r="E58" s="95">
        <v>1</v>
      </c>
      <c r="F58" s="77"/>
      <c r="G58" s="83">
        <f t="shared" si="15"/>
        <v>0</v>
      </c>
    </row>
    <row r="59" spans="1:7" s="78" customFormat="1" ht="12.75" customHeight="1">
      <c r="A59" s="5">
        <f>1+A58</f>
        <v>46</v>
      </c>
      <c r="B59" s="94"/>
      <c r="C59" s="184" t="s">
        <v>107</v>
      </c>
      <c r="D59" s="96" t="s">
        <v>1</v>
      </c>
      <c r="E59" s="95">
        <v>24</v>
      </c>
      <c r="F59" s="77"/>
      <c r="G59" s="83">
        <f t="shared" si="15"/>
        <v>0</v>
      </c>
    </row>
    <row r="60" spans="1:7" s="78" customFormat="1" ht="12.75" customHeight="1">
      <c r="A60" s="5">
        <f t="shared" si="16"/>
        <v>47</v>
      </c>
      <c r="B60" s="94"/>
      <c r="C60" s="184" t="s">
        <v>108</v>
      </c>
      <c r="D60" s="96" t="s">
        <v>1</v>
      </c>
      <c r="E60" s="95">
        <v>24</v>
      </c>
      <c r="F60" s="77"/>
      <c r="G60" s="83">
        <f t="shared" si="15"/>
        <v>0</v>
      </c>
    </row>
    <row r="61" spans="1:7" s="78" customFormat="1" ht="12.75" customHeight="1">
      <c r="A61" s="5">
        <f aca="true" t="shared" si="17" ref="A61:A62">1+A60</f>
        <v>48</v>
      </c>
      <c r="B61" s="94"/>
      <c r="C61" s="184" t="s">
        <v>109</v>
      </c>
      <c r="D61" s="96" t="s">
        <v>1</v>
      </c>
      <c r="E61" s="95">
        <v>24</v>
      </c>
      <c r="F61" s="77"/>
      <c r="G61" s="83">
        <f t="shared" si="15"/>
        <v>0</v>
      </c>
    </row>
    <row r="62" spans="1:7" s="78" customFormat="1" ht="12.75" customHeight="1">
      <c r="A62" s="5">
        <f t="shared" si="17"/>
        <v>49</v>
      </c>
      <c r="B62" s="94"/>
      <c r="C62" s="184" t="s">
        <v>110</v>
      </c>
      <c r="D62" s="96" t="s">
        <v>1</v>
      </c>
      <c r="E62" s="95">
        <v>24</v>
      </c>
      <c r="F62" s="77"/>
      <c r="G62" s="83">
        <f t="shared" si="15"/>
        <v>0</v>
      </c>
    </row>
    <row r="63" spans="1:7" s="78" customFormat="1" ht="12.75" customHeight="1">
      <c r="A63" s="5">
        <f>1+A62</f>
        <v>50</v>
      </c>
      <c r="B63" s="94"/>
      <c r="C63" s="184" t="s">
        <v>111</v>
      </c>
      <c r="D63" s="96" t="s">
        <v>66</v>
      </c>
      <c r="E63" s="95">
        <v>1</v>
      </c>
      <c r="F63" s="77"/>
      <c r="G63" s="83">
        <f aca="true" t="shared" si="18" ref="G63:G78">ROUND(F63*E63,2)</f>
        <v>0</v>
      </c>
    </row>
    <row r="64" spans="1:7" s="78" customFormat="1" ht="12.75" customHeight="1">
      <c r="A64" s="5">
        <f aca="true" t="shared" si="19" ref="A64:A67">1+A63</f>
        <v>51</v>
      </c>
      <c r="B64" s="94"/>
      <c r="C64" s="171" t="s">
        <v>112</v>
      </c>
      <c r="D64" s="96" t="s">
        <v>66</v>
      </c>
      <c r="E64" s="95">
        <v>1</v>
      </c>
      <c r="F64" s="77"/>
      <c r="G64" s="83">
        <f t="shared" si="18"/>
        <v>0</v>
      </c>
    </row>
    <row r="65" spans="1:7" s="78" customFormat="1" ht="12.75" customHeight="1">
      <c r="A65" s="5">
        <f t="shared" si="19"/>
        <v>52</v>
      </c>
      <c r="B65" s="94"/>
      <c r="C65" s="171" t="s">
        <v>113</v>
      </c>
      <c r="D65" s="96" t="s">
        <v>66</v>
      </c>
      <c r="E65" s="95">
        <v>1</v>
      </c>
      <c r="F65" s="77"/>
      <c r="G65" s="83">
        <f t="shared" si="18"/>
        <v>0</v>
      </c>
    </row>
    <row r="66" spans="1:7" s="78" customFormat="1" ht="12.75" customHeight="1">
      <c r="A66" s="5">
        <f t="shared" si="19"/>
        <v>53</v>
      </c>
      <c r="B66" s="94"/>
      <c r="C66" s="181" t="s">
        <v>115</v>
      </c>
      <c r="D66" s="96" t="s">
        <v>66</v>
      </c>
      <c r="E66" s="95">
        <v>1</v>
      </c>
      <c r="F66" s="77"/>
      <c r="G66" s="83">
        <f t="shared" si="18"/>
        <v>0</v>
      </c>
    </row>
    <row r="67" spans="1:7" s="78" customFormat="1" ht="12.75" customHeight="1">
      <c r="A67" s="5">
        <f t="shared" si="19"/>
        <v>54</v>
      </c>
      <c r="B67" s="94"/>
      <c r="C67" s="181" t="s">
        <v>114</v>
      </c>
      <c r="D67" s="96" t="s">
        <v>66</v>
      </c>
      <c r="E67" s="95">
        <v>1</v>
      </c>
      <c r="F67" s="77"/>
      <c r="G67" s="83">
        <f t="shared" si="18"/>
        <v>0</v>
      </c>
    </row>
    <row r="68" spans="1:7" s="78" customFormat="1" ht="12.75" customHeight="1">
      <c r="A68" s="5">
        <f>1+A67</f>
        <v>55</v>
      </c>
      <c r="B68" s="94"/>
      <c r="C68" s="181" t="s">
        <v>116</v>
      </c>
      <c r="D68" s="96" t="s">
        <v>66</v>
      </c>
      <c r="E68" s="95">
        <v>1</v>
      </c>
      <c r="F68" s="77"/>
      <c r="G68" s="83">
        <f t="shared" si="18"/>
        <v>0</v>
      </c>
    </row>
    <row r="69" spans="1:7" s="78" customFormat="1" ht="24" customHeight="1">
      <c r="A69" s="5">
        <f aca="true" t="shared" si="20" ref="A69">1+A68</f>
        <v>56</v>
      </c>
      <c r="B69" s="94"/>
      <c r="C69" s="184" t="s">
        <v>117</v>
      </c>
      <c r="D69" s="96" t="s">
        <v>66</v>
      </c>
      <c r="E69" s="95">
        <v>1</v>
      </c>
      <c r="F69" s="77"/>
      <c r="G69" s="83">
        <f t="shared" si="18"/>
        <v>0</v>
      </c>
    </row>
    <row r="70" spans="1:9" s="80" customFormat="1" ht="15" customHeight="1">
      <c r="A70" s="87"/>
      <c r="B70" s="88"/>
      <c r="C70" s="92" t="s">
        <v>118</v>
      </c>
      <c r="D70" s="89"/>
      <c r="E70" s="89"/>
      <c r="F70" s="90"/>
      <c r="G70" s="91"/>
      <c r="H70" s="79"/>
      <c r="I70" s="79"/>
    </row>
    <row r="71" spans="1:7" s="78" customFormat="1" ht="12.75" customHeight="1">
      <c r="A71" s="5">
        <f>1+A69</f>
        <v>57</v>
      </c>
      <c r="B71" s="94"/>
      <c r="C71" s="171" t="s">
        <v>119</v>
      </c>
      <c r="D71" s="96" t="s">
        <v>67</v>
      </c>
      <c r="E71" s="95">
        <v>40</v>
      </c>
      <c r="F71" s="77"/>
      <c r="G71" s="83">
        <f t="shared" si="18"/>
        <v>0</v>
      </c>
    </row>
    <row r="72" spans="1:7" s="78" customFormat="1" ht="12.75" customHeight="1">
      <c r="A72" s="5">
        <f aca="true" t="shared" si="21" ref="A72">1+A71</f>
        <v>58</v>
      </c>
      <c r="B72" s="94"/>
      <c r="C72" s="171" t="s">
        <v>120</v>
      </c>
      <c r="D72" s="96" t="s">
        <v>67</v>
      </c>
      <c r="E72" s="95">
        <v>12</v>
      </c>
      <c r="F72" s="77"/>
      <c r="G72" s="83">
        <f t="shared" si="18"/>
        <v>0</v>
      </c>
    </row>
    <row r="73" spans="1:7" s="78" customFormat="1" ht="12.75" customHeight="1">
      <c r="A73" s="5">
        <f>1+A72</f>
        <v>59</v>
      </c>
      <c r="B73" s="94"/>
      <c r="C73" s="171" t="s">
        <v>121</v>
      </c>
      <c r="D73" s="96" t="s">
        <v>67</v>
      </c>
      <c r="E73" s="95">
        <v>12</v>
      </c>
      <c r="F73" s="77"/>
      <c r="G73" s="83">
        <f t="shared" si="18"/>
        <v>0</v>
      </c>
    </row>
    <row r="74" spans="1:7" s="78" customFormat="1" ht="12.75" customHeight="1">
      <c r="A74" s="5">
        <f aca="true" t="shared" si="22" ref="A74:A77">1+A73</f>
        <v>60</v>
      </c>
      <c r="B74" s="94"/>
      <c r="C74" s="185" t="s">
        <v>122</v>
      </c>
      <c r="D74" s="96" t="s">
        <v>67</v>
      </c>
      <c r="E74" s="95">
        <v>12</v>
      </c>
      <c r="F74" s="77"/>
      <c r="G74" s="83">
        <f t="shared" si="18"/>
        <v>0</v>
      </c>
    </row>
    <row r="75" spans="1:7" s="78" customFormat="1" ht="12.75" customHeight="1">
      <c r="A75" s="5">
        <f t="shared" si="22"/>
        <v>61</v>
      </c>
      <c r="B75" s="94"/>
      <c r="C75" s="185" t="s">
        <v>123</v>
      </c>
      <c r="D75" s="96" t="s">
        <v>67</v>
      </c>
      <c r="E75" s="95">
        <v>12</v>
      </c>
      <c r="F75" s="77"/>
      <c r="G75" s="83">
        <f t="shared" si="18"/>
        <v>0</v>
      </c>
    </row>
    <row r="76" spans="1:7" s="78" customFormat="1" ht="12.75" customHeight="1">
      <c r="A76" s="5">
        <f t="shared" si="22"/>
        <v>62</v>
      </c>
      <c r="B76" s="94"/>
      <c r="C76" s="185" t="s">
        <v>124</v>
      </c>
      <c r="D76" s="96" t="s">
        <v>67</v>
      </c>
      <c r="E76" s="95">
        <v>12</v>
      </c>
      <c r="F76" s="77"/>
      <c r="G76" s="83">
        <f t="shared" si="18"/>
        <v>0</v>
      </c>
    </row>
    <row r="77" spans="1:7" s="78" customFormat="1" ht="12.75" customHeight="1">
      <c r="A77" s="5">
        <f t="shared" si="22"/>
        <v>63</v>
      </c>
      <c r="B77" s="94"/>
      <c r="C77" s="185" t="s">
        <v>128</v>
      </c>
      <c r="D77" s="96" t="s">
        <v>67</v>
      </c>
      <c r="E77" s="95">
        <v>12</v>
      </c>
      <c r="F77" s="77"/>
      <c r="G77" s="83">
        <f t="shared" si="18"/>
        <v>0</v>
      </c>
    </row>
    <row r="78" spans="1:7" s="78" customFormat="1" ht="12.75" customHeight="1">
      <c r="A78" s="5">
        <f>1+A77</f>
        <v>64</v>
      </c>
      <c r="B78" s="94"/>
      <c r="C78" s="185" t="s">
        <v>125</v>
      </c>
      <c r="D78" s="96" t="s">
        <v>66</v>
      </c>
      <c r="E78" s="95">
        <v>1</v>
      </c>
      <c r="F78" s="77"/>
      <c r="G78" s="83">
        <f t="shared" si="18"/>
        <v>0</v>
      </c>
    </row>
    <row r="79" spans="1:7" s="78" customFormat="1" ht="12.75" customHeight="1">
      <c r="A79" s="5">
        <f aca="true" t="shared" si="23" ref="A79:A82">1+A78</f>
        <v>65</v>
      </c>
      <c r="B79" s="94"/>
      <c r="C79" s="185" t="s">
        <v>126</v>
      </c>
      <c r="D79" s="96" t="s">
        <v>66</v>
      </c>
      <c r="E79" s="95">
        <v>1</v>
      </c>
      <c r="F79" s="77"/>
      <c r="G79" s="83">
        <f aca="true" t="shared" si="24" ref="G79">ROUND(F79*E79,2)</f>
        <v>0</v>
      </c>
    </row>
    <row r="80" spans="1:7" s="78" customFormat="1" ht="12.75" customHeight="1">
      <c r="A80" s="5">
        <f t="shared" si="23"/>
        <v>66</v>
      </c>
      <c r="B80" s="94"/>
      <c r="C80" s="185" t="s">
        <v>127</v>
      </c>
      <c r="D80" s="96" t="s">
        <v>66</v>
      </c>
      <c r="E80" s="95">
        <v>1</v>
      </c>
      <c r="F80" s="77"/>
      <c r="G80" s="83">
        <f aca="true" t="shared" si="25" ref="G80:G81">ROUND(F80*E80,2)</f>
        <v>0</v>
      </c>
    </row>
    <row r="81" spans="1:7" s="78" customFormat="1" ht="12.75" customHeight="1">
      <c r="A81" s="5">
        <f t="shared" si="23"/>
        <v>67</v>
      </c>
      <c r="B81" s="94"/>
      <c r="C81" s="185" t="s">
        <v>129</v>
      </c>
      <c r="D81" s="96" t="s">
        <v>66</v>
      </c>
      <c r="E81" s="95">
        <v>1</v>
      </c>
      <c r="F81" s="77"/>
      <c r="G81" s="83">
        <f t="shared" si="25"/>
        <v>0</v>
      </c>
    </row>
    <row r="82" spans="1:7" s="78" customFormat="1" ht="12.75" customHeight="1">
      <c r="A82" s="5">
        <f t="shared" si="23"/>
        <v>68</v>
      </c>
      <c r="B82" s="94"/>
      <c r="C82" s="185" t="s">
        <v>130</v>
      </c>
      <c r="D82" s="96" t="s">
        <v>66</v>
      </c>
      <c r="E82" s="95">
        <v>1</v>
      </c>
      <c r="F82" s="77"/>
      <c r="G82" s="83">
        <f aca="true" t="shared" si="26" ref="G82">ROUND(F82*E82,2)</f>
        <v>0</v>
      </c>
    </row>
    <row r="83" spans="1:7" s="78" customFormat="1" ht="12.75" customHeight="1">
      <c r="A83" s="5">
        <f>1+A81</f>
        <v>68</v>
      </c>
      <c r="B83" s="94"/>
      <c r="C83" s="94" t="s">
        <v>131</v>
      </c>
      <c r="D83" s="96" t="s">
        <v>66</v>
      </c>
      <c r="E83" s="95">
        <v>1</v>
      </c>
      <c r="F83" s="81"/>
      <c r="G83" s="83">
        <f aca="true" t="shared" si="27" ref="G83">ROUND(F83*E83,2)</f>
        <v>0</v>
      </c>
    </row>
    <row r="84" spans="1:7" ht="6" customHeight="1">
      <c r="A84" s="84"/>
      <c r="B84" s="85"/>
      <c r="C84" s="100"/>
      <c r="D84" s="46"/>
      <c r="E84" s="46"/>
      <c r="F84" s="46"/>
      <c r="G84" s="86"/>
    </row>
    <row r="85" spans="1:7" ht="12.75">
      <c r="A85" s="2"/>
      <c r="B85" s="4" t="s">
        <v>0</v>
      </c>
      <c r="C85" s="3" t="s">
        <v>0</v>
      </c>
      <c r="D85" s="2"/>
      <c r="E85" s="2"/>
      <c r="F85" s="2"/>
      <c r="G85" s="2"/>
    </row>
    <row r="86" spans="1:7" ht="24.75" customHeight="1">
      <c r="A86" s="144" t="s">
        <v>37</v>
      </c>
      <c r="B86" s="144"/>
      <c r="C86" s="102"/>
      <c r="D86" s="103" t="s">
        <v>38</v>
      </c>
      <c r="E86" s="146"/>
      <c r="F86" s="146"/>
      <c r="G86" s="146"/>
    </row>
    <row r="87" spans="1:7" ht="84" customHeight="1">
      <c r="A87" s="145"/>
      <c r="B87" s="145"/>
      <c r="C87" s="104"/>
      <c r="D87" s="105"/>
      <c r="E87" s="147"/>
      <c r="F87" s="147"/>
      <c r="G87" s="147"/>
    </row>
    <row r="88" spans="1:7" ht="12.75">
      <c r="A88" s="148" t="s">
        <v>39</v>
      </c>
      <c r="B88" s="148"/>
      <c r="C88" s="148"/>
      <c r="D88" s="78"/>
      <c r="E88" s="150" t="s">
        <v>40</v>
      </c>
      <c r="F88" s="150"/>
      <c r="G88" s="150"/>
    </row>
    <row r="89" spans="1:7" ht="12.75">
      <c r="A89" s="148" t="s">
        <v>41</v>
      </c>
      <c r="B89" s="148"/>
      <c r="C89" s="148"/>
      <c r="D89" s="78"/>
      <c r="E89" s="149" t="s">
        <v>51</v>
      </c>
      <c r="F89" s="149"/>
      <c r="G89" s="149"/>
    </row>
    <row r="90" spans="1:7" ht="12.75">
      <c r="A90" s="148" t="s">
        <v>55</v>
      </c>
      <c r="B90" s="148"/>
      <c r="C90" s="148"/>
      <c r="D90" s="78"/>
      <c r="E90" s="149" t="s">
        <v>52</v>
      </c>
      <c r="F90" s="149"/>
      <c r="G90" s="149"/>
    </row>
    <row r="91" spans="1:7" ht="12.75">
      <c r="A91" s="148" t="s">
        <v>56</v>
      </c>
      <c r="B91" s="148"/>
      <c r="C91" s="148"/>
      <c r="D91" s="78"/>
      <c r="E91" s="150" t="s">
        <v>45</v>
      </c>
      <c r="F91" s="150"/>
      <c r="G91" s="150"/>
    </row>
    <row r="92" spans="1:7" ht="12.75">
      <c r="A92" s="143"/>
      <c r="B92" s="143"/>
      <c r="C92" s="143"/>
      <c r="D92" s="143"/>
      <c r="E92" s="143"/>
      <c r="F92" s="143"/>
      <c r="G92" s="143"/>
    </row>
  </sheetData>
  <mergeCells count="20">
    <mergeCell ref="F6:G6"/>
    <mergeCell ref="B6:C6"/>
    <mergeCell ref="C3:G3"/>
    <mergeCell ref="C2:G2"/>
    <mergeCell ref="A1:E1"/>
    <mergeCell ref="F1:G1"/>
    <mergeCell ref="B5:C5"/>
    <mergeCell ref="A92:G92"/>
    <mergeCell ref="A86:B86"/>
    <mergeCell ref="A87:B87"/>
    <mergeCell ref="E86:G86"/>
    <mergeCell ref="E87:G87"/>
    <mergeCell ref="A89:C89"/>
    <mergeCell ref="E89:G89"/>
    <mergeCell ref="A90:C90"/>
    <mergeCell ref="E90:G90"/>
    <mergeCell ref="A91:C91"/>
    <mergeCell ref="E91:G91"/>
    <mergeCell ref="A88:C88"/>
    <mergeCell ref="E88:G88"/>
  </mergeCells>
  <printOptions/>
  <pageMargins left="0.5905511811023623" right="0.5905511811023623" top="0.7874015748031497" bottom="0.7874015748031497" header="0.31496062992125984" footer="0.31496062992125984"/>
  <pageSetup fitToHeight="6" fitToWidth="1" horizontalDpi="600" verticalDpi="600" orientation="portrait" paperSize="9" scale="97" r:id="rId1"/>
  <headerFooter>
    <oddHeader xml:space="preserve">&amp;L&amp;"Arial CE,Tučné"&amp;8Příloha č.1 Smlouvy o dílo&amp;C&amp;"Arial CE,Tučné"&amp;8MŠ Chelčického - plynovodní zdroj pro část objektu MŠ&amp;R&amp;"Arial CE,Tučné"&amp;8strana  &amp;P+1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Nezmeškal Vladimír</cp:lastModifiedBy>
  <cp:lastPrinted>2020-06-02T11:59:01Z</cp:lastPrinted>
  <dcterms:created xsi:type="dcterms:W3CDTF">2019-02-07T14:45:20Z</dcterms:created>
  <dcterms:modified xsi:type="dcterms:W3CDTF">2020-06-02T11:59:41Z</dcterms:modified>
  <cp:category/>
  <cp:version/>
  <cp:contentType/>
  <cp:contentStatus/>
</cp:coreProperties>
</file>