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05" windowWidth="22995" windowHeight="9975" activeTab="1"/>
  </bookViews>
  <sheets>
    <sheet name="Stavba" sheetId="7" r:id="rId1"/>
    <sheet name="položkově" sheetId="1" r:id="rId2"/>
  </sheets>
  <externalReferences>
    <externalReference r:id="rId5"/>
    <externalReference r:id="rId6"/>
  </externalReferences>
  <definedNames>
    <definedName name="CelkemDPHVypocet" localSheetId="0">'Stavba'!#REF!</definedName>
    <definedName name="CenaCelkem">'Stavba'!$G$23</definedName>
    <definedName name="CenaCelkemBezDPH">'Stavba'!#REF!</definedName>
    <definedName name="CenaCelkemVypocet" localSheetId="0">'Stavba'!#REF!</definedName>
    <definedName name="cisloobjektu">'Stavba'!$C$3</definedName>
    <definedName name="CisloRozpoctu">'[1]Krycí list'!$C$2</definedName>
    <definedName name="CisloStavby" localSheetId="0">'Stavba'!$C$2</definedName>
    <definedName name="cislostavby">'[1]Krycí list'!$A$7</definedName>
    <definedName name="CisloStavebnihoRozpoctu">'Stavba'!#REF!</definedName>
    <definedName name="dadresa">'Stavba'!$D$8:$G$8</definedName>
    <definedName name="DIČ" localSheetId="0">'Stavba'!$I$8</definedName>
    <definedName name="dmisto">'Stavba'!$D$9:$G$9</definedName>
    <definedName name="DPHSni" localSheetId="0">'Stavba'!$G$20</definedName>
    <definedName name="DPHSni">'[2]Stavba'!$G$24</definedName>
    <definedName name="DPHZakl" localSheetId="0">'Stavba'!$G$22</definedName>
    <definedName name="DPHZakl">'[2]Stavba'!$G$26</definedName>
    <definedName name="dpsc" localSheetId="0">'Stavba'!$B$9</definedName>
    <definedName name="IČO" localSheetId="0">'Stavba'!$I$7</definedName>
    <definedName name="Mena" localSheetId="0">'Stavba'!$J$23</definedName>
    <definedName name="Mena">'[2]Stavba'!$J$29</definedName>
    <definedName name="MistoStavby">'Stavba'!#REF!</definedName>
    <definedName name="nazevobjektu">'Stavba'!$D$3</definedName>
    <definedName name="NazevRozpoctu">'[1]Krycí list'!$D$2</definedName>
    <definedName name="NazevStavby" localSheetId="0">'Stavba'!$D$2</definedName>
    <definedName name="nazevstavby">'[1]Krycí list'!$C$7</definedName>
    <definedName name="NazevStavebnihoRozpoctu">'Stavba'!#REF!</definedName>
    <definedName name="oadresa">'Stavba'!$D$5</definedName>
    <definedName name="Objednatel" localSheetId="0">'Stavba'!$D$4</definedName>
    <definedName name="Objekt" localSheetId="0">'Stavba'!#REF!</definedName>
    <definedName name="_xlnm.Print_Area" localSheetId="1">'položkově'!$A$7:$G$59</definedName>
    <definedName name="_xlnm.Print_Area" localSheetId="0">'Stavba'!$B$1:$J$25</definedName>
    <definedName name="odic" localSheetId="0">'Stavba'!$I$5</definedName>
    <definedName name="oico" localSheetId="0">'Stavba'!$I$4</definedName>
    <definedName name="omisto" localSheetId="0">'Stavba'!$D$6</definedName>
    <definedName name="onazev" localSheetId="0">'Stavba'!$D$5</definedName>
    <definedName name="opsc" localSheetId="0">'Stavba'!$C$6</definedName>
    <definedName name="padresa">'Stavba'!#REF!</definedName>
    <definedName name="pdic">'Stavba'!#REF!</definedName>
    <definedName name="pico">'Stavba'!#REF!</definedName>
    <definedName name="pmisto">'Stavba'!#REF!</definedName>
    <definedName name="PocetMJ" localSheetId="0">#REF!</definedName>
    <definedName name="PocetMJ">#REF!</definedName>
    <definedName name="PoptavkaID">'Stavba'!$A$1</definedName>
    <definedName name="pPSC">'Stavba'!#REF!</definedName>
    <definedName name="Projektant">'Stavba'!#REF!</definedName>
    <definedName name="SazbaDPH1" localSheetId="0">'Stavba'!$E$19</definedName>
    <definedName name="SazbaDPH1">'[1]Krycí list'!$C$30</definedName>
    <definedName name="SazbaDPH2" localSheetId="0">'Stavba'!$E$21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'Stavba'!$D$10</definedName>
    <definedName name="Z_B7E7C763_C459_487D_8ABA_5CFDDFBD5A84_.wvu.Cols" localSheetId="0" hidden="1">'Stavba'!$A:$A</definedName>
    <definedName name="Z_B7E7C763_C459_487D_8ABA_5CFDDFBD5A84_.wvu.PrintArea" localSheetId="0" hidden="1">'Stavba'!$B$1:$J$25</definedName>
    <definedName name="ZakladDPHSni" localSheetId="0">'Stavba'!$G$19</definedName>
    <definedName name="ZakladDPHSni">'[2]Stavba'!$G$23</definedName>
    <definedName name="ZakladDPHSniVypocet" localSheetId="0">'Stavba'!#REF!</definedName>
    <definedName name="ZakladDPHZakl" localSheetId="0">'Stavba'!$G$21</definedName>
    <definedName name="ZakladDPHZakl">'[2]Stavba'!$G$25</definedName>
    <definedName name="ZakladDPHZaklVypocet" localSheetId="0">'Stavba'!#REF!</definedName>
    <definedName name="Zaokrouhleni" localSheetId="0">'Stavba'!#REF!</definedName>
    <definedName name="Zaokrouhleni">'[2]Stavba'!$G$27</definedName>
    <definedName name="Zhotovitel">'Stavba'!$D$7:$G$7</definedName>
    <definedName name="_xlnm.Print_Titles" localSheetId="1">'položkově'!$1:$5</definedName>
  </definedNames>
  <calcPr calcId="162913"/>
</workbook>
</file>

<file path=xl/sharedStrings.xml><?xml version="1.0" encoding="utf-8"?>
<sst xmlns="http://schemas.openxmlformats.org/spreadsheetml/2006/main" count="162" uniqueCount="111">
  <si>
    <t>m</t>
  </si>
  <si>
    <t>END</t>
  </si>
  <si>
    <t>Celkem</t>
  </si>
  <si>
    <t>cena / MJ</t>
  </si>
  <si>
    <t>množství</t>
  </si>
  <si>
    <t>MJ</t>
  </si>
  <si>
    <t>Název položky</t>
  </si>
  <si>
    <t>P.č.</t>
  </si>
  <si>
    <t>POPUZIV</t>
  </si>
  <si>
    <t>#RTSROZP#</t>
  </si>
  <si>
    <t>Zakázka:</t>
  </si>
  <si>
    <t>Misto</t>
  </si>
  <si>
    <t>Objednatel:</t>
  </si>
  <si>
    <t>Město Kolín</t>
  </si>
  <si>
    <t>IČ:</t>
  </si>
  <si>
    <t>Karlovo náměstí 78</t>
  </si>
  <si>
    <t>DIČ:</t>
  </si>
  <si>
    <t>Kolín 1</t>
  </si>
  <si>
    <t>Zhotovitel:</t>
  </si>
  <si>
    <t>Vypracoval:</t>
  </si>
  <si>
    <t>Rozpis ceny</t>
  </si>
  <si>
    <t>HSV</t>
  </si>
  <si>
    <t>PSV</t>
  </si>
  <si>
    <t>MON</t>
  </si>
  <si>
    <t>VN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</si>
  <si>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</si>
  <si>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</si>
  <si>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</si>
  <si>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</si>
  <si>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</si>
  <si>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</si>
  <si>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</si>
  <si>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</si>
  <si>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Cena celkem s DPH</t>
  </si>
  <si>
    <t>CZK</t>
  </si>
  <si>
    <t>Příloha č.1 Smlouvy o dílo - položkový rozpočet</t>
  </si>
  <si>
    <t>V Kolíně dne</t>
  </si>
  <si>
    <t>dne</t>
  </si>
  <si>
    <t>objednatel:</t>
  </si>
  <si>
    <t>zhotovitel:</t>
  </si>
  <si>
    <t>město Kolín</t>
  </si>
  <si>
    <t>002 35 440</t>
  </si>
  <si>
    <t>CZ 002 35 440</t>
  </si>
  <si>
    <t>280 12</t>
  </si>
  <si>
    <t>jednatelem</t>
  </si>
  <si>
    <t>PSČ</t>
  </si>
  <si>
    <t>název firmy</t>
  </si>
  <si>
    <t>ulice čp.</t>
  </si>
  <si>
    <t>obec</t>
  </si>
  <si>
    <t>Celkem Kč</t>
  </si>
  <si>
    <t>firma</t>
  </si>
  <si>
    <t>číslo</t>
  </si>
  <si>
    <t>CZ číslo</t>
  </si>
  <si>
    <t>zast. Michalem Najbrtem,</t>
  </si>
  <si>
    <t>místostarostou města Kolín</t>
  </si>
  <si>
    <t>kus</t>
  </si>
  <si>
    <t>M</t>
  </si>
  <si>
    <t>S</t>
  </si>
  <si>
    <t>Přesun suti</t>
  </si>
  <si>
    <t>Přesun hmot a suti</t>
  </si>
  <si>
    <t>Přes</t>
  </si>
  <si>
    <t>4.ZŠ Lipanská – výměna páteřního vodovodního řadu</t>
  </si>
  <si>
    <t>ZŠ Lipanská 420, 280 02 Kolín III., č.parc. st.6569/1</t>
  </si>
  <si>
    <t>Trubka pozink 3"</t>
  </si>
  <si>
    <t>Příruba krk DN 80 PN 40</t>
  </si>
  <si>
    <t>Koleno 90 3" pozink</t>
  </si>
  <si>
    <t>Vsuvka 280 3" pozink</t>
  </si>
  <si>
    <t>Kohout kulový vodní 1500 3"</t>
  </si>
  <si>
    <t>Kohout kulový vodní 1500 2"</t>
  </si>
  <si>
    <t>Vsuvka 280 2"</t>
  </si>
  <si>
    <t>T-kus 130 3"</t>
  </si>
  <si>
    <t>Redukce 241 5/4"x3"pozink</t>
  </si>
  <si>
    <t>Redukce 241 5/4"x1"pozink</t>
  </si>
  <si>
    <t>Redukce 241 5/4"x3/4"pozink</t>
  </si>
  <si>
    <t>Trubka pozink 2"</t>
  </si>
  <si>
    <t>Konopí jemné 0,2</t>
  </si>
  <si>
    <t>Konopí Loctite 55-160m</t>
  </si>
  <si>
    <t>Olej závitořez.,spray VIRAX 110200</t>
  </si>
  <si>
    <t>Nátrubek 270 3" pozink</t>
  </si>
  <si>
    <t>Nátrubek 270 2"</t>
  </si>
  <si>
    <t>Šroubení 330 3" pozink</t>
  </si>
  <si>
    <t>Šroubení 330 2" pozink</t>
  </si>
  <si>
    <t>Šroubení 330 5/4" pozink</t>
  </si>
  <si>
    <t>Šroubení 330 1" pozink</t>
  </si>
  <si>
    <t>Vsuvka 280 5/4" pozink</t>
  </si>
  <si>
    <t>Vsuvka 280 1"</t>
  </si>
  <si>
    <t>Koleno 90 5/4" pozink</t>
  </si>
  <si>
    <t>Koleno 90 1"</t>
  </si>
  <si>
    <t>kpl</t>
  </si>
  <si>
    <t>Olej ekologický</t>
  </si>
  <si>
    <t>Drobný pomocný materiál - objímky, šrouby, vruty, hmoždinky, těsnění</t>
  </si>
  <si>
    <t>Tlaková zkouška</t>
  </si>
  <si>
    <t>Proplach potrubí</t>
  </si>
  <si>
    <t>Demontáž původního potrubí</t>
  </si>
  <si>
    <t>Montáž nového potrubí</t>
  </si>
  <si>
    <t>Konzole vč. stavebních přípomocí</t>
  </si>
  <si>
    <t>Uzemnění a kontrola el. spotřebičů</t>
  </si>
  <si>
    <t>Příprava stavby</t>
  </si>
  <si>
    <t>Stavební a dokončovací práce</t>
  </si>
  <si>
    <t>Stavební materiál dokončovacích prací</t>
  </si>
  <si>
    <t>Koordinační náklady</t>
  </si>
  <si>
    <t>Přesun hmot</t>
  </si>
  <si>
    <t>Provozní náklady</t>
  </si>
  <si>
    <t>Poplatky, skládkovné</t>
  </si>
  <si>
    <t>zast.: jednatelem,</t>
  </si>
  <si>
    <t>Materiál</t>
  </si>
  <si>
    <t>Mat</t>
  </si>
  <si>
    <t>PSV - materiál</t>
  </si>
  <si>
    <t>Montáž</t>
  </si>
  <si>
    <t>Mont</t>
  </si>
  <si>
    <t>Různé dokončovací konstrukce a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</si>
</sst>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  x&quot;"/>
    <numFmt numFmtId="165" formatCode="#,##0.00&quot;  m&quot;"/>
    <numFmt numFmtId="166" formatCode="&quot;=  &quot;#,##0.00&quot;  m2&quot;"/>
    <numFmt numFmtId="167" formatCode="#,##0.00\ &quot;Kč&quot;"/>
  </numFmts>
  <fonts count="1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10"/>
      <color indexed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8"/>
      <color rgb="FF003366"/>
      <name val="Arial CE"/>
      <family val="2"/>
    </font>
    <font>
      <sz val="8"/>
      <color theme="0"/>
      <name val="Arial CE"/>
      <family val="2"/>
    </font>
    <font>
      <b/>
      <sz val="8"/>
      <color theme="0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thin"/>
      <top style="hair">
        <color rgb="FF969696"/>
      </top>
      <bottom style="hair">
        <color rgb="FF969696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64">
    <xf numFmtId="0" fontId="0" fillId="0" borderId="0" xfId="0"/>
    <xf numFmtId="49" fontId="0" fillId="0" borderId="0" xfId="0" applyNumberFormat="1"/>
    <xf numFmtId="0" fontId="0" fillId="0" borderId="0" xfId="0" applyAlignment="1">
      <alignment vertical="top"/>
    </xf>
    <xf numFmtId="0" fontId="3" fillId="0" borderId="1" xfId="0" applyFont="1" applyBorder="1" applyAlignment="1">
      <alignment vertical="top"/>
    </xf>
    <xf numFmtId="0" fontId="0" fillId="0" borderId="2" xfId="0" applyBorder="1"/>
    <xf numFmtId="0" fontId="0" fillId="0" borderId="3" xfId="0" applyBorder="1"/>
    <xf numFmtId="0" fontId="6" fillId="2" borderId="3" xfId="0" applyFont="1" applyFill="1" applyBorder="1" applyAlignment="1">
      <alignment horizontal="left" vertical="center" indent="1"/>
    </xf>
    <xf numFmtId="49" fontId="4" fillId="2" borderId="0" xfId="0" applyNumberFormat="1" applyFont="1" applyFill="1" applyBorder="1" applyAlignment="1">
      <alignment horizontal="left" vertical="center"/>
    </xf>
    <xf numFmtId="14" fontId="7" fillId="0" borderId="0" xfId="0" applyNumberFormat="1" applyFont="1" applyAlignment="1">
      <alignment horizontal="left"/>
    </xf>
    <xf numFmtId="0" fontId="0" fillId="2" borderId="3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 indent="1"/>
    </xf>
    <xf numFmtId="0" fontId="0" fillId="0" borderId="0" xfId="0" applyBorder="1"/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4" xfId="0" applyBorder="1" applyAlignment="1">
      <alignment/>
    </xf>
    <xf numFmtId="0" fontId="2" fillId="0" borderId="3" xfId="0" applyFont="1" applyBorder="1" applyAlignment="1">
      <alignment horizontal="left" vertical="center" indent="1"/>
    </xf>
    <xf numFmtId="49" fontId="2" fillId="0" borderId="5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 horizontal="left" indent="1"/>
    </xf>
    <xf numFmtId="0" fontId="0" fillId="0" borderId="5" xfId="0" applyBorder="1" applyAlignment="1">
      <alignment/>
    </xf>
    <xf numFmtId="0" fontId="0" fillId="0" borderId="8" xfId="0" applyFont="1" applyBorder="1" applyAlignment="1">
      <alignment horizontal="left" vertical="top" indent="1"/>
    </xf>
    <xf numFmtId="0" fontId="0" fillId="0" borderId="9" xfId="0" applyBorder="1" applyAlignment="1">
      <alignment vertical="top"/>
    </xf>
    <xf numFmtId="0" fontId="2" fillId="0" borderId="9" xfId="0" applyFont="1" applyFill="1" applyBorder="1" applyAlignment="1">
      <alignment horizontal="left" vertical="top"/>
    </xf>
    <xf numFmtId="0" fontId="2" fillId="0" borderId="9" xfId="0" applyFont="1" applyBorder="1" applyAlignment="1">
      <alignment vertical="center"/>
    </xf>
    <xf numFmtId="0" fontId="0" fillId="0" borderId="9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5" xfId="0" applyBorder="1" applyAlignment="1">
      <alignment horizontal="left"/>
    </xf>
    <xf numFmtId="49" fontId="0" fillId="0" borderId="3" xfId="0" applyNumberFormat="1" applyBorder="1"/>
    <xf numFmtId="0" fontId="0" fillId="0" borderId="11" xfId="0" applyBorder="1" applyAlignment="1">
      <alignment horizontal="left" vertical="center"/>
    </xf>
    <xf numFmtId="0" fontId="0" fillId="0" borderId="11" xfId="0" applyBorder="1"/>
    <xf numFmtId="0" fontId="0" fillId="0" borderId="12" xfId="0" applyBorder="1" applyAlignment="1">
      <alignment horizontal="left" indent="1"/>
    </xf>
    <xf numFmtId="1" fontId="2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left" vertical="center" indent="1"/>
    </xf>
    <xf numFmtId="0" fontId="2" fillId="0" borderId="11" xfId="0" applyFont="1" applyBorder="1" applyAlignment="1">
      <alignment vertical="center"/>
    </xf>
    <xf numFmtId="49" fontId="0" fillId="0" borderId="13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 indent="1"/>
    </xf>
    <xf numFmtId="1" fontId="2" fillId="0" borderId="14" xfId="0" applyNumberFormat="1" applyFont="1" applyBorder="1" applyAlignment="1">
      <alignment horizontal="right" vertical="center"/>
    </xf>
    <xf numFmtId="0" fontId="0" fillId="0" borderId="7" xfId="0" applyBorder="1" applyAlignment="1">
      <alignment horizontal="left" vertical="center" indent="1"/>
    </xf>
    <xf numFmtId="0" fontId="0" fillId="0" borderId="5" xfId="0" applyBorder="1" applyAlignment="1">
      <alignment horizontal="left" vertical="center"/>
    </xf>
    <xf numFmtId="0" fontId="0" fillId="0" borderId="5" xfId="0" applyBorder="1"/>
    <xf numFmtId="1" fontId="2" fillId="0" borderId="15" xfId="0" applyNumberFormat="1" applyFont="1" applyBorder="1" applyAlignment="1">
      <alignment horizontal="right" vertical="center"/>
    </xf>
    <xf numFmtId="0" fontId="0" fillId="0" borderId="5" xfId="0" applyBorder="1" applyAlignment="1">
      <alignment horizontal="left" vertical="center" indent="1"/>
    </xf>
    <xf numFmtId="49" fontId="0" fillId="0" borderId="6" xfId="0" applyNumberFormat="1" applyFont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 indent="1"/>
    </xf>
    <xf numFmtId="0" fontId="0" fillId="2" borderId="17" xfId="0" applyFill="1" applyBorder="1"/>
    <xf numFmtId="49" fontId="2" fillId="2" borderId="18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right"/>
    </xf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/>
    </xf>
    <xf numFmtId="0" fontId="0" fillId="0" borderId="21" xfId="0" applyBorder="1" applyAlignment="1">
      <alignment horizontal="right"/>
    </xf>
    <xf numFmtId="0" fontId="0" fillId="0" borderId="0" xfId="0" applyAlignment="1">
      <alignment/>
    </xf>
    <xf numFmtId="0" fontId="11" fillId="0" borderId="0" xfId="0" applyNumberFormat="1" applyFont="1" applyAlignment="1">
      <alignment wrapText="1"/>
    </xf>
    <xf numFmtId="4" fontId="0" fillId="0" borderId="0" xfId="0" applyNumberFormat="1"/>
    <xf numFmtId="4" fontId="0" fillId="0" borderId="0" xfId="0" applyNumberFormat="1" applyAlignment="1">
      <alignment/>
    </xf>
    <xf numFmtId="49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9" fontId="0" fillId="0" borderId="5" xfId="0" applyNumberFormat="1" applyBorder="1" applyAlignment="1">
      <alignment vertical="center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vertical="center"/>
    </xf>
    <xf numFmtId="165" fontId="13" fillId="0" borderId="0" xfId="0" applyNumberFormat="1" applyFont="1" applyAlignment="1">
      <alignment horizontal="left" vertical="center" indent="1"/>
    </xf>
    <xf numFmtId="166" fontId="13" fillId="0" borderId="0" xfId="0" applyNumberFormat="1" applyFont="1" applyAlignment="1">
      <alignment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/>
    <xf numFmtId="0" fontId="3" fillId="0" borderId="24" xfId="0" applyFont="1" applyBorder="1" applyAlignment="1" applyProtection="1">
      <alignment horizontal="center" vertical="center" wrapText="1"/>
      <protection locked="0"/>
    </xf>
    <xf numFmtId="4" fontId="3" fillId="3" borderId="24" xfId="0" applyNumberFormat="1" applyFont="1" applyFill="1" applyBorder="1" applyAlignment="1" applyProtection="1">
      <alignment vertical="center"/>
      <protection locked="0"/>
    </xf>
    <xf numFmtId="0" fontId="3" fillId="0" borderId="0" xfId="0" applyFont="1"/>
    <xf numFmtId="0" fontId="13" fillId="0" borderId="0" xfId="0" applyFont="1" applyAlignment="1">
      <alignment vertical="top"/>
    </xf>
    <xf numFmtId="0" fontId="13" fillId="0" borderId="0" xfId="0" applyFont="1"/>
    <xf numFmtId="4" fontId="3" fillId="0" borderId="25" xfId="0" applyNumberFormat="1" applyFont="1" applyBorder="1" applyAlignment="1" applyProtection="1">
      <alignment vertical="center"/>
      <protection locked="0"/>
    </xf>
    <xf numFmtId="0" fontId="0" fillId="0" borderId="15" xfId="0" applyBorder="1"/>
    <xf numFmtId="49" fontId="0" fillId="0" borderId="5" xfId="0" applyNumberFormat="1" applyBorder="1"/>
    <xf numFmtId="0" fontId="0" fillId="0" borderId="26" xfId="0" applyBorder="1"/>
    <xf numFmtId="49" fontId="13" fillId="4" borderId="23" xfId="0" applyNumberFormat="1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left"/>
    </xf>
    <xf numFmtId="49" fontId="13" fillId="4" borderId="9" xfId="0" applyNumberFormat="1" applyFont="1" applyFill="1" applyBorder="1" applyAlignment="1">
      <alignment vertical="center"/>
    </xf>
    <xf numFmtId="167" fontId="13" fillId="4" borderId="9" xfId="0" applyNumberFormat="1" applyFont="1" applyFill="1" applyBorder="1" applyAlignment="1">
      <alignment horizontal="right" vertical="center" indent="1"/>
    </xf>
    <xf numFmtId="167" fontId="13" fillId="4" borderId="27" xfId="0" applyNumberFormat="1" applyFont="1" applyFill="1" applyBorder="1" applyAlignment="1">
      <alignment horizontal="right" vertical="center" indent="1"/>
    </xf>
    <xf numFmtId="4" fontId="3" fillId="0" borderId="0" xfId="0" applyNumberFormat="1" applyFont="1"/>
    <xf numFmtId="4" fontId="15" fillId="4" borderId="0" xfId="0" applyNumberFormat="1" applyFont="1" applyFill="1"/>
    <xf numFmtId="0" fontId="16" fillId="4" borderId="0" xfId="0" applyFont="1" applyFill="1" applyAlignment="1">
      <alignment horizontal="center" vertical="center"/>
    </xf>
    <xf numFmtId="49" fontId="3" fillId="0" borderId="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indent="4"/>
    </xf>
    <xf numFmtId="0" fontId="3" fillId="0" borderId="0" xfId="0" applyFont="1" applyBorder="1" applyAlignment="1">
      <alignment horizontal="left"/>
    </xf>
    <xf numFmtId="0" fontId="0" fillId="0" borderId="1" xfId="0" applyBorder="1"/>
    <xf numFmtId="49" fontId="0" fillId="0" borderId="0" xfId="0" applyNumberFormat="1" applyBorder="1"/>
    <xf numFmtId="0" fontId="0" fillId="0" borderId="28" xfId="0" applyBorder="1"/>
    <xf numFmtId="0" fontId="3" fillId="0" borderId="0" xfId="0" applyFont="1" applyBorder="1" applyAlignment="1">
      <alignment vertical="top"/>
    </xf>
    <xf numFmtId="0" fontId="3" fillId="0" borderId="0" xfId="0" applyFont="1" applyBorder="1"/>
    <xf numFmtId="0" fontId="3" fillId="0" borderId="23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1" xfId="0" applyFont="1" applyBorder="1" applyAlignment="1">
      <alignment horizontal="left" indent="4"/>
    </xf>
    <xf numFmtId="4" fontId="8" fillId="0" borderId="14" xfId="0" applyNumberFormat="1" applyFont="1" applyBorder="1" applyAlignment="1">
      <alignment horizontal="right" vertical="center" indent="1"/>
    </xf>
    <xf numFmtId="4" fontId="8" fillId="0" borderId="13" xfId="0" applyNumberFormat="1" applyFont="1" applyBorder="1" applyAlignment="1">
      <alignment horizontal="right" vertical="center" indent="1"/>
    </xf>
    <xf numFmtId="49" fontId="0" fillId="0" borderId="12" xfId="0" applyNumberFormat="1" applyBorder="1" applyAlignment="1">
      <alignment horizontal="left" vertical="center" indent="1"/>
    </xf>
    <xf numFmtId="49" fontId="0" fillId="0" borderId="11" xfId="0" applyNumberFormat="1" applyBorder="1" applyAlignment="1">
      <alignment horizontal="left" vertical="center" indent="1"/>
    </xf>
    <xf numFmtId="49" fontId="0" fillId="0" borderId="29" xfId="0" applyNumberFormat="1" applyBorder="1" applyAlignment="1">
      <alignment horizontal="left" vertical="center" inden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right" vertical="center" indent="1"/>
    </xf>
    <xf numFmtId="49" fontId="2" fillId="0" borderId="5" xfId="0" applyNumberFormat="1" applyFont="1" applyBorder="1" applyAlignment="1">
      <alignment horizontal="right" vertical="center" indent="1"/>
    </xf>
    <xf numFmtId="1" fontId="0" fillId="0" borderId="5" xfId="0" applyNumberFormat="1" applyFont="1" applyBorder="1" applyAlignment="1">
      <alignment horizontal="right" indent="1"/>
    </xf>
    <xf numFmtId="0" fontId="0" fillId="0" borderId="5" xfId="0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4" fontId="9" fillId="0" borderId="14" xfId="0" applyNumberFormat="1" applyFont="1" applyBorder="1" applyAlignment="1">
      <alignment vertical="center"/>
    </xf>
    <xf numFmtId="4" fontId="9" fillId="0" borderId="11" xfId="0" applyNumberFormat="1" applyFont="1" applyBorder="1" applyAlignment="1">
      <alignment vertical="center"/>
    </xf>
    <xf numFmtId="4" fontId="9" fillId="0" borderId="14" xfId="0" applyNumberFormat="1" applyFont="1" applyBorder="1" applyAlignment="1">
      <alignment horizontal="right" vertical="center" indent="1"/>
    </xf>
    <xf numFmtId="4" fontId="9" fillId="0" borderId="13" xfId="0" applyNumberFormat="1" applyFont="1" applyBorder="1" applyAlignment="1">
      <alignment horizontal="right" vertical="center" indent="1"/>
    </xf>
    <xf numFmtId="4" fontId="9" fillId="0" borderId="14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29" xfId="0" applyFont="1" applyBorder="1" applyAlignment="1">
      <alignment horizontal="left" vertical="center" indent="1"/>
    </xf>
    <xf numFmtId="0" fontId="0" fillId="0" borderId="0" xfId="0" applyNumberFormat="1" applyAlignment="1">
      <alignment wrapText="1"/>
    </xf>
    <xf numFmtId="4" fontId="9" fillId="0" borderId="15" xfId="0" applyNumberFormat="1" applyFont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/>
    </xf>
    <xf numFmtId="4" fontId="10" fillId="2" borderId="17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49" fontId="12" fillId="0" borderId="5" xfId="0" applyNumberFormat="1" applyFont="1" applyBorder="1" applyAlignment="1">
      <alignment vertical="center"/>
    </xf>
    <xf numFmtId="49" fontId="12" fillId="0" borderId="26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4" fillId="0" borderId="2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 indent="1"/>
    </xf>
    <xf numFmtId="0" fontId="4" fillId="0" borderId="27" xfId="0" applyFont="1" applyBorder="1" applyAlignment="1">
      <alignment horizontal="left" indent="1"/>
    </xf>
    <xf numFmtId="49" fontId="2" fillId="2" borderId="23" xfId="0" applyNumberFormat="1" applyFont="1" applyFill="1" applyBorder="1" applyAlignment="1">
      <alignment horizontal="center" vertical="center"/>
    </xf>
    <xf numFmtId="49" fontId="2" fillId="2" borderId="27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5" borderId="9" xfId="0" applyNumberFormat="1" applyFont="1" applyFill="1" applyBorder="1" applyAlignment="1">
      <alignment horizontal="left" vertical="center"/>
    </xf>
    <xf numFmtId="49" fontId="2" fillId="5" borderId="0" xfId="0" applyNumberFormat="1" applyFont="1" applyFill="1" applyBorder="1" applyAlignment="1">
      <alignment horizontal="left" vertical="center"/>
    </xf>
    <xf numFmtId="49" fontId="2" fillId="5" borderId="5" xfId="0" applyNumberFormat="1" applyFont="1" applyFill="1" applyBorder="1" applyAlignment="1">
      <alignment horizontal="left" vertical="center"/>
    </xf>
    <xf numFmtId="49" fontId="2" fillId="5" borderId="7" xfId="0" applyNumberFormat="1" applyFont="1" applyFill="1" applyBorder="1" applyAlignment="1">
      <alignment horizontal="right" vertical="center" indent="1"/>
    </xf>
    <xf numFmtId="49" fontId="2" fillId="5" borderId="5" xfId="0" applyNumberFormat="1" applyFont="1" applyFill="1" applyBorder="1" applyAlignment="1">
      <alignment horizontal="right" vertical="center" indent="1"/>
    </xf>
    <xf numFmtId="49" fontId="2" fillId="5" borderId="0" xfId="0" applyNumberFormat="1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/>
    </xf>
    <xf numFmtId="0" fontId="3" fillId="5" borderId="28" xfId="0" applyFont="1" applyFill="1" applyBorder="1" applyAlignment="1">
      <alignment horizontal="left"/>
    </xf>
    <xf numFmtId="0" fontId="3" fillId="0" borderId="33" xfId="0" applyFont="1" applyBorder="1" applyAlignment="1" applyProtection="1">
      <alignment horizontal="left" vertical="center" wrapText="1" indent="1" shrinkToFit="1"/>
      <protection locked="0"/>
    </xf>
    <xf numFmtId="0" fontId="3" fillId="0" borderId="34" xfId="0" applyFont="1" applyBorder="1" applyAlignment="1" applyProtection="1">
      <alignment horizontal="left" vertical="center" wrapText="1" indent="1" shrinkToFit="1"/>
      <protection locked="0"/>
    </xf>
    <xf numFmtId="4" fontId="3" fillId="0" borderId="24" xfId="0" applyNumberFormat="1" applyFont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vitel\Templates\Rozpocty\Sabl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8%20O&#352;KS\2.1_V&#253;b&#283;rov&#225;%20&#345;&#237;zen&#237;\do%20250%20000,-\2019\04.xx_4.Z&#352;%20Lipansk&#225;%20-%208130%20WC%20d&#237;vky\1.V&#253;zva\Kopie%20-%20ZAD&#193;N&#205;%20%20-%20WC%20I.NP%20D&#205;VKY%20-%201.ETA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 Pol"/>
      <sheetName val=" Pol (2)"/>
      <sheetName val=" Pol (3)"/>
      <sheetName val=" Pol (4)"/>
      <sheetName val="List1"/>
    </sheetNames>
    <sheetDataSet>
      <sheetData sheetId="0" refreshError="1"/>
      <sheetData sheetId="1" refreshError="1">
        <row r="23">
          <cell r="G23">
            <v>0</v>
          </cell>
        </row>
        <row r="24">
          <cell r="G24">
            <v>0</v>
          </cell>
        </row>
        <row r="25">
          <cell r="G25">
            <v>159799.19</v>
          </cell>
        </row>
        <row r="26">
          <cell r="G26">
            <v>33557.829900000004</v>
          </cell>
        </row>
        <row r="27">
          <cell r="G27">
            <v>0</v>
          </cell>
        </row>
        <row r="29">
          <cell r="J29" t="str">
            <v>CZK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fitToPage="1"/>
  </sheetPr>
  <dimension ref="A1:AZ32"/>
  <sheetViews>
    <sheetView showGridLines="0" zoomScale="80" zoomScaleNormal="80" zoomScaleSheetLayoutView="75" workbookViewId="0" topLeftCell="B1">
      <selection activeCell="I16" sqref="I16:J16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56" customWidth="1"/>
    <col min="8" max="8" width="12.75390625" style="0" customWidth="1"/>
    <col min="9" max="9" width="12.75390625" style="56" customWidth="1"/>
    <col min="10" max="10" width="6.75390625" style="56" customWidth="1"/>
    <col min="11" max="11" width="4.25390625" style="0" customWidth="1"/>
    <col min="12" max="15" width="10.75390625" style="0" customWidth="1"/>
    <col min="52" max="52" width="93.125" style="0" customWidth="1"/>
  </cols>
  <sheetData>
    <row r="1" spans="1:10" ht="33.75" customHeight="1">
      <c r="A1" s="4" t="s">
        <v>9</v>
      </c>
      <c r="B1" s="110" t="s">
        <v>35</v>
      </c>
      <c r="C1" s="111"/>
      <c r="D1" s="111"/>
      <c r="E1" s="111"/>
      <c r="F1" s="111"/>
      <c r="G1" s="111"/>
      <c r="H1" s="111"/>
      <c r="I1" s="111"/>
      <c r="J1" s="112"/>
    </row>
    <row r="2" spans="1:15" ht="23.25" customHeight="1">
      <c r="A2" s="5"/>
      <c r="B2" s="6" t="s">
        <v>10</v>
      </c>
      <c r="C2" s="7"/>
      <c r="D2" s="113" t="s">
        <v>61</v>
      </c>
      <c r="E2" s="114"/>
      <c r="F2" s="114"/>
      <c r="G2" s="114"/>
      <c r="H2" s="114"/>
      <c r="I2" s="114"/>
      <c r="J2" s="115"/>
      <c r="O2" s="8"/>
    </row>
    <row r="3" spans="1:10" ht="23.25" customHeight="1">
      <c r="A3" s="5"/>
      <c r="B3" s="9" t="s">
        <v>11</v>
      </c>
      <c r="C3" s="10"/>
      <c r="D3" s="116" t="s">
        <v>62</v>
      </c>
      <c r="E3" s="117"/>
      <c r="F3" s="117"/>
      <c r="G3" s="117"/>
      <c r="H3" s="117"/>
      <c r="I3" s="117"/>
      <c r="J3" s="118"/>
    </row>
    <row r="4" spans="1:10" ht="18" customHeight="1">
      <c r="A4" s="5"/>
      <c r="B4" s="11" t="s">
        <v>12</v>
      </c>
      <c r="C4" s="12"/>
      <c r="D4" s="152" t="s">
        <v>13</v>
      </c>
      <c r="E4" s="61"/>
      <c r="F4" s="61"/>
      <c r="G4" s="61"/>
      <c r="H4" s="15" t="s">
        <v>14</v>
      </c>
      <c r="I4" s="13" t="s">
        <v>41</v>
      </c>
      <c r="J4" s="16"/>
    </row>
    <row r="5" spans="1:10" ht="15" customHeight="1">
      <c r="A5" s="5"/>
      <c r="B5" s="17"/>
      <c r="C5" s="61"/>
      <c r="D5" s="13" t="s">
        <v>15</v>
      </c>
      <c r="E5" s="61"/>
      <c r="F5" s="61"/>
      <c r="G5" s="61"/>
      <c r="H5" s="15" t="s">
        <v>16</v>
      </c>
      <c r="I5" s="13" t="s">
        <v>42</v>
      </c>
      <c r="J5" s="16"/>
    </row>
    <row r="6" spans="1:10" ht="15" customHeight="1">
      <c r="A6" s="5"/>
      <c r="B6" s="119" t="s">
        <v>43</v>
      </c>
      <c r="C6" s="120"/>
      <c r="D6" s="18" t="s">
        <v>17</v>
      </c>
      <c r="E6" s="19"/>
      <c r="F6" s="19"/>
      <c r="G6" s="19"/>
      <c r="H6" s="20"/>
      <c r="I6" s="19"/>
      <c r="J6" s="21"/>
    </row>
    <row r="7" spans="1:10" ht="18" customHeight="1">
      <c r="A7" s="5"/>
      <c r="B7" s="11" t="s">
        <v>18</v>
      </c>
      <c r="C7" s="12"/>
      <c r="D7" s="153" t="s">
        <v>46</v>
      </c>
      <c r="E7" s="153"/>
      <c r="F7" s="153"/>
      <c r="G7" s="153"/>
      <c r="H7" s="15" t="s">
        <v>14</v>
      </c>
      <c r="I7" s="158" t="s">
        <v>51</v>
      </c>
      <c r="J7" s="16"/>
    </row>
    <row r="8" spans="1:10" ht="15" customHeight="1">
      <c r="A8" s="5"/>
      <c r="B8" s="17"/>
      <c r="C8" s="14"/>
      <c r="D8" s="154" t="s">
        <v>47</v>
      </c>
      <c r="E8" s="154"/>
      <c r="F8" s="154"/>
      <c r="G8" s="154"/>
      <c r="H8" s="15" t="s">
        <v>16</v>
      </c>
      <c r="I8" s="158" t="s">
        <v>52</v>
      </c>
      <c r="J8" s="16"/>
    </row>
    <row r="9" spans="1:10" ht="15" customHeight="1">
      <c r="A9" s="5"/>
      <c r="B9" s="156" t="s">
        <v>45</v>
      </c>
      <c r="C9" s="157"/>
      <c r="D9" s="155" t="s">
        <v>48</v>
      </c>
      <c r="E9" s="155"/>
      <c r="F9" s="155"/>
      <c r="G9" s="155"/>
      <c r="H9" s="20"/>
      <c r="I9" s="19"/>
      <c r="J9" s="21"/>
    </row>
    <row r="10" spans="1:10" ht="18" customHeight="1">
      <c r="A10" s="5"/>
      <c r="B10" s="25" t="s">
        <v>19</v>
      </c>
      <c r="C10" s="26"/>
      <c r="D10" s="27"/>
      <c r="E10" s="28"/>
      <c r="F10" s="28"/>
      <c r="G10" s="28"/>
      <c r="H10" s="29"/>
      <c r="I10" s="28"/>
      <c r="J10" s="30"/>
    </row>
    <row r="11" spans="1:10" ht="18" customHeight="1">
      <c r="A11" s="5"/>
      <c r="B11" s="23" t="s">
        <v>20</v>
      </c>
      <c r="C11" s="31"/>
      <c r="D11" s="24"/>
      <c r="E11" s="121"/>
      <c r="F11" s="121"/>
      <c r="G11" s="122"/>
      <c r="H11" s="122"/>
      <c r="I11" s="122" t="s">
        <v>2</v>
      </c>
      <c r="J11" s="123"/>
    </row>
    <row r="12" spans="1:10" ht="23.25" customHeight="1">
      <c r="A12" s="32" t="s">
        <v>21</v>
      </c>
      <c r="B12" s="107" t="s">
        <v>21</v>
      </c>
      <c r="C12" s="108"/>
      <c r="D12" s="108"/>
      <c r="E12" s="108"/>
      <c r="F12" s="108"/>
      <c r="G12" s="108"/>
      <c r="H12" s="109"/>
      <c r="I12" s="105">
        <f>0</f>
        <v>0</v>
      </c>
      <c r="J12" s="106"/>
    </row>
    <row r="13" spans="1:10" ht="23.25" customHeight="1">
      <c r="A13" s="32" t="s">
        <v>22</v>
      </c>
      <c r="B13" s="107" t="s">
        <v>107</v>
      </c>
      <c r="C13" s="108"/>
      <c r="D13" s="108"/>
      <c r="E13" s="108"/>
      <c r="F13" s="108"/>
      <c r="G13" s="108"/>
      <c r="H13" s="109"/>
      <c r="I13" s="105">
        <f>položkově!I6</f>
        <v>0</v>
      </c>
      <c r="J13" s="106"/>
    </row>
    <row r="14" spans="1:10" ht="23.25" customHeight="1">
      <c r="A14" s="32" t="s">
        <v>23</v>
      </c>
      <c r="B14" s="107" t="s">
        <v>109</v>
      </c>
      <c r="C14" s="108"/>
      <c r="D14" s="108"/>
      <c r="E14" s="108"/>
      <c r="F14" s="108"/>
      <c r="G14" s="108"/>
      <c r="H14" s="109"/>
      <c r="I14" s="105">
        <f>položkově!I34+položkově!I42</f>
        <v>0</v>
      </c>
      <c r="J14" s="106"/>
    </row>
    <row r="15" spans="1:10" ht="23.25" customHeight="1">
      <c r="A15" s="32" t="s">
        <v>24</v>
      </c>
      <c r="B15" s="107" t="s">
        <v>59</v>
      </c>
      <c r="C15" s="108"/>
      <c r="D15" s="108"/>
      <c r="E15" s="108"/>
      <c r="F15" s="108"/>
      <c r="G15" s="108"/>
      <c r="H15" s="109"/>
      <c r="I15" s="105">
        <f>položkově!I47</f>
        <v>0</v>
      </c>
      <c r="J15" s="106"/>
    </row>
    <row r="16" spans="1:10" ht="23.25" customHeight="1">
      <c r="A16" s="32" t="s">
        <v>25</v>
      </c>
      <c r="B16" s="107" t="s">
        <v>26</v>
      </c>
      <c r="C16" s="108"/>
      <c r="D16" s="108"/>
      <c r="E16" s="108"/>
      <c r="F16" s="108"/>
      <c r="G16" s="108"/>
      <c r="H16" s="109"/>
      <c r="I16" s="105">
        <v>0</v>
      </c>
      <c r="J16" s="106"/>
    </row>
    <row r="17" spans="1:10" ht="23.25" customHeight="1">
      <c r="A17" s="5"/>
      <c r="B17" s="130" t="s">
        <v>2</v>
      </c>
      <c r="C17" s="131"/>
      <c r="D17" s="131"/>
      <c r="E17" s="131"/>
      <c r="F17" s="131"/>
      <c r="G17" s="131"/>
      <c r="H17" s="132"/>
      <c r="I17" s="126">
        <f>SUM(I12:J16)</f>
        <v>0</v>
      </c>
      <c r="J17" s="127"/>
    </row>
    <row r="18" spans="1:10" ht="33" customHeight="1">
      <c r="A18" s="5"/>
      <c r="B18" s="35" t="s">
        <v>27</v>
      </c>
      <c r="C18" s="33"/>
      <c r="D18" s="34"/>
      <c r="E18" s="36"/>
      <c r="F18" s="37"/>
      <c r="G18" s="38"/>
      <c r="H18" s="38"/>
      <c r="I18" s="38"/>
      <c r="J18" s="39"/>
    </row>
    <row r="19" spans="1:10" ht="23.25" customHeight="1">
      <c r="A19" s="5"/>
      <c r="B19" s="40" t="s">
        <v>28</v>
      </c>
      <c r="C19" s="33"/>
      <c r="D19" s="34"/>
      <c r="E19" s="41">
        <v>15</v>
      </c>
      <c r="F19" s="37" t="s">
        <v>29</v>
      </c>
      <c r="G19" s="124">
        <f>0</f>
        <v>0</v>
      </c>
      <c r="H19" s="125"/>
      <c r="I19" s="125"/>
      <c r="J19" s="39" t="str">
        <f aca="true" t="shared" si="0" ref="J19:J22">Mena</f>
        <v>CZK</v>
      </c>
    </row>
    <row r="20" spans="1:10" ht="23.25" customHeight="1">
      <c r="A20" s="5"/>
      <c r="B20" s="40" t="s">
        <v>30</v>
      </c>
      <c r="C20" s="33"/>
      <c r="D20" s="34"/>
      <c r="E20" s="41">
        <f>SazbaDPH1</f>
        <v>15</v>
      </c>
      <c r="F20" s="37" t="s">
        <v>29</v>
      </c>
      <c r="G20" s="128">
        <f>ZakladDPHSni*SazbaDPH1/100</f>
        <v>0</v>
      </c>
      <c r="H20" s="129"/>
      <c r="I20" s="129"/>
      <c r="J20" s="39" t="str">
        <f t="shared" si="0"/>
        <v>CZK</v>
      </c>
    </row>
    <row r="21" spans="1:10" ht="23.25" customHeight="1">
      <c r="A21" s="5"/>
      <c r="B21" s="40" t="s">
        <v>31</v>
      </c>
      <c r="C21" s="33"/>
      <c r="D21" s="34"/>
      <c r="E21" s="41">
        <v>21</v>
      </c>
      <c r="F21" s="37" t="s">
        <v>29</v>
      </c>
      <c r="G21" s="124">
        <f>ROUND(I17,0)</f>
        <v>0</v>
      </c>
      <c r="H21" s="125"/>
      <c r="I21" s="125"/>
      <c r="J21" s="39" t="str">
        <f t="shared" si="0"/>
        <v>CZK</v>
      </c>
    </row>
    <row r="22" spans="1:10" ht="23.25" customHeight="1" thickBot="1">
      <c r="A22" s="5"/>
      <c r="B22" s="42" t="s">
        <v>32</v>
      </c>
      <c r="C22" s="43"/>
      <c r="D22" s="44"/>
      <c r="E22" s="45">
        <f>SazbaDPH2</f>
        <v>21</v>
      </c>
      <c r="F22" s="46" t="s">
        <v>29</v>
      </c>
      <c r="G22" s="134">
        <f>ROUND(I17*0.21,0)</f>
        <v>0</v>
      </c>
      <c r="H22" s="135"/>
      <c r="I22" s="135"/>
      <c r="J22" s="47" t="str">
        <f t="shared" si="0"/>
        <v>CZK</v>
      </c>
    </row>
    <row r="23" spans="1:10" ht="27.75" customHeight="1" thickBot="1">
      <c r="A23" s="5"/>
      <c r="B23" s="48" t="s">
        <v>33</v>
      </c>
      <c r="C23" s="49"/>
      <c r="D23" s="49"/>
      <c r="E23" s="49"/>
      <c r="F23" s="49"/>
      <c r="G23" s="136">
        <f>ZakladDPHSni+DPHSni+ZakladDPHZakl+DPHZakl</f>
        <v>0</v>
      </c>
      <c r="H23" s="136"/>
      <c r="I23" s="136"/>
      <c r="J23" s="50" t="s">
        <v>34</v>
      </c>
    </row>
    <row r="24" spans="1:10" ht="12.75" customHeight="1">
      <c r="A24" s="5"/>
      <c r="B24" s="5"/>
      <c r="C24" s="12"/>
      <c r="D24" s="12"/>
      <c r="E24" s="12"/>
      <c r="F24" s="12"/>
      <c r="G24" s="22"/>
      <c r="H24" s="12"/>
      <c r="I24" s="22"/>
      <c r="J24" s="51"/>
    </row>
    <row r="25" spans="1:10" ht="13.5" customHeight="1" thickBot="1">
      <c r="A25" s="52"/>
      <c r="B25" s="52"/>
      <c r="C25" s="53"/>
      <c r="D25" s="53"/>
      <c r="E25" s="53"/>
      <c r="F25" s="53"/>
      <c r="G25" s="54"/>
      <c r="H25" s="53"/>
      <c r="I25" s="54"/>
      <c r="J25" s="55"/>
    </row>
    <row r="28" spans="2:52" ht="12.75">
      <c r="B28" s="133"/>
      <c r="C28" s="133"/>
      <c r="D28" s="133"/>
      <c r="E28" s="133"/>
      <c r="F28" s="133"/>
      <c r="G28" s="133"/>
      <c r="H28" s="133"/>
      <c r="I28" s="133"/>
      <c r="J28" s="133"/>
      <c r="AZ28" s="57">
        <f>B28</f>
        <v>0</v>
      </c>
    </row>
    <row r="29" spans="2:52" ht="12.75">
      <c r="B29" s="133"/>
      <c r="C29" s="133"/>
      <c r="D29" s="133"/>
      <c r="E29" s="133"/>
      <c r="F29" s="133"/>
      <c r="G29" s="133"/>
      <c r="H29" s="133"/>
      <c r="I29" s="133"/>
      <c r="J29" s="133"/>
      <c r="AZ29" s="57">
        <f>B29</f>
        <v>0</v>
      </c>
    </row>
    <row r="30" spans="2:52" ht="12.75">
      <c r="B30" s="133"/>
      <c r="C30" s="133"/>
      <c r="D30" s="133"/>
      <c r="E30" s="133"/>
      <c r="F30" s="133"/>
      <c r="G30" s="133"/>
      <c r="H30" s="133"/>
      <c r="I30" s="133"/>
      <c r="J30" s="133"/>
      <c r="AZ30" s="57">
        <f>B30</f>
        <v>0</v>
      </c>
    </row>
    <row r="32" spans="6:10" ht="12.75">
      <c r="F32" s="58"/>
      <c r="G32" s="59"/>
      <c r="H32" s="58"/>
      <c r="I32" s="59"/>
      <c r="J32" s="59"/>
    </row>
  </sheetData>
  <mergeCells count="31">
    <mergeCell ref="B30:J30"/>
    <mergeCell ref="G22:I22"/>
    <mergeCell ref="G23:I23"/>
    <mergeCell ref="B28:J28"/>
    <mergeCell ref="B29:J29"/>
    <mergeCell ref="G21:I21"/>
    <mergeCell ref="I17:J17"/>
    <mergeCell ref="G19:I19"/>
    <mergeCell ref="G20:I20"/>
    <mergeCell ref="B17:H17"/>
    <mergeCell ref="B12:H12"/>
    <mergeCell ref="I13:J13"/>
    <mergeCell ref="I14:J14"/>
    <mergeCell ref="B13:H13"/>
    <mergeCell ref="B14:H14"/>
    <mergeCell ref="I16:J16"/>
    <mergeCell ref="I15:J15"/>
    <mergeCell ref="B15:H15"/>
    <mergeCell ref="B16:H16"/>
    <mergeCell ref="B1:J1"/>
    <mergeCell ref="D2:J2"/>
    <mergeCell ref="D3:J3"/>
    <mergeCell ref="B9:C9"/>
    <mergeCell ref="B6:C6"/>
    <mergeCell ref="D7:G7"/>
    <mergeCell ref="D8:G8"/>
    <mergeCell ref="D9:G9"/>
    <mergeCell ref="E11:F11"/>
    <mergeCell ref="G11:H11"/>
    <mergeCell ref="I11:J11"/>
    <mergeCell ref="I12:J12"/>
  </mergeCells>
  <printOptions/>
  <pageMargins left="0.5905511811023623" right="0.5905511811023623" top="0.7874015748031497" bottom="0.3937007874015748" header="0" footer="0.1968503937007874"/>
  <pageSetup fitToHeight="9999" fitToWidth="1" horizontalDpi="600" verticalDpi="600" orientation="portrait" paperSize="9" scale="93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D58"/>
  <sheetViews>
    <sheetView tabSelected="1" zoomScaleSheetLayoutView="110" workbookViewId="0" topLeftCell="A1">
      <selection activeCell="F7" sqref="F7"/>
    </sheetView>
  </sheetViews>
  <sheetFormatPr defaultColWidth="9.00390625" defaultRowHeight="12.75"/>
  <cols>
    <col min="1" max="1" width="4.25390625" style="0" customWidth="1"/>
    <col min="2" max="2" width="11.75390625" style="1" customWidth="1"/>
    <col min="3" max="3" width="38.25390625" style="1" customWidth="1"/>
    <col min="4" max="4" width="7.25390625" style="0" customWidth="1"/>
    <col min="5" max="5" width="10.625" style="0" customWidth="1"/>
    <col min="6" max="6" width="9.875" style="0" customWidth="1"/>
    <col min="7" max="7" width="12.75390625" style="0" customWidth="1"/>
    <col min="8" max="8" width="1.37890625" style="0" customWidth="1"/>
    <col min="9" max="9" width="9.125" style="0" hidden="1" customWidth="1"/>
    <col min="10" max="10" width="6.00390625" style="0" hidden="1" customWidth="1"/>
    <col min="17" max="27" width="9.00390625" style="0" hidden="1" customWidth="1"/>
  </cols>
  <sheetData>
    <row r="1" spans="1:9" ht="18" customHeight="1">
      <c r="A1" s="146" t="s">
        <v>35</v>
      </c>
      <c r="B1" s="147"/>
      <c r="C1" s="147"/>
      <c r="D1" s="147"/>
      <c r="E1" s="147"/>
      <c r="F1" s="148"/>
      <c r="G1" s="149"/>
      <c r="H1" s="2"/>
      <c r="I1" s="2"/>
    </row>
    <row r="2" spans="1:9" ht="15" customHeight="1">
      <c r="A2" s="62"/>
      <c r="B2" s="60"/>
      <c r="C2" s="143" t="s">
        <v>61</v>
      </c>
      <c r="D2" s="144"/>
      <c r="E2" s="144"/>
      <c r="F2" s="144"/>
      <c r="G2" s="145"/>
      <c r="H2" s="2"/>
      <c r="I2" s="2"/>
    </row>
    <row r="3" spans="1:19" ht="15" customHeight="1">
      <c r="A3" s="63"/>
      <c r="B3" s="64"/>
      <c r="C3" s="141" t="s">
        <v>62</v>
      </c>
      <c r="D3" s="141"/>
      <c r="E3" s="141"/>
      <c r="F3" s="141"/>
      <c r="G3" s="142"/>
      <c r="H3" s="2"/>
      <c r="I3" s="2"/>
      <c r="S3" t="s">
        <v>8</v>
      </c>
    </row>
    <row r="4" spans="2:7" s="65" customFormat="1" ht="6.75" customHeight="1">
      <c r="B4" s="66"/>
      <c r="C4" s="66"/>
      <c r="E4" s="67"/>
      <c r="F4" s="68"/>
      <c r="G4" s="69"/>
    </row>
    <row r="5" spans="1:9" s="73" customFormat="1" ht="21" customHeight="1">
      <c r="A5" s="70" t="s">
        <v>7</v>
      </c>
      <c r="B5" s="150" t="s">
        <v>6</v>
      </c>
      <c r="C5" s="151"/>
      <c r="D5" s="70" t="s">
        <v>5</v>
      </c>
      <c r="E5" s="70" t="s">
        <v>4</v>
      </c>
      <c r="F5" s="71" t="s">
        <v>3</v>
      </c>
      <c r="G5" s="70" t="s">
        <v>49</v>
      </c>
      <c r="H5" s="72"/>
      <c r="I5" s="72"/>
    </row>
    <row r="6" spans="1:10" s="78" customFormat="1" ht="15" customHeight="1">
      <c r="A6" s="83"/>
      <c r="B6" s="84">
        <v>0</v>
      </c>
      <c r="C6" s="84" t="s">
        <v>105</v>
      </c>
      <c r="D6" s="85"/>
      <c r="E6" s="85"/>
      <c r="F6" s="86"/>
      <c r="G6" s="87"/>
      <c r="H6" s="77"/>
      <c r="I6" s="89">
        <f>SUM(G7:G33)</f>
        <v>0</v>
      </c>
      <c r="J6" s="90" t="s">
        <v>106</v>
      </c>
    </row>
    <row r="7" spans="1:9" s="76" customFormat="1" ht="15" customHeight="1">
      <c r="A7" s="3">
        <f>1+0</f>
        <v>1</v>
      </c>
      <c r="B7" s="161" t="s">
        <v>63</v>
      </c>
      <c r="C7" s="162"/>
      <c r="D7" s="74" t="s">
        <v>0</v>
      </c>
      <c r="E7" s="163">
        <v>90</v>
      </c>
      <c r="F7" s="75"/>
      <c r="G7" s="79">
        <f aca="true" t="shared" si="0" ref="G7:G16">ROUND(F7*E7,2)</f>
        <v>0</v>
      </c>
      <c r="I7" s="88"/>
    </row>
    <row r="8" spans="1:7" s="76" customFormat="1" ht="15" customHeight="1">
      <c r="A8" s="3">
        <f aca="true" t="shared" si="1" ref="A8:A16">1+A7</f>
        <v>2</v>
      </c>
      <c r="B8" s="161" t="s">
        <v>64</v>
      </c>
      <c r="C8" s="162"/>
      <c r="D8" s="74" t="s">
        <v>55</v>
      </c>
      <c r="E8" s="163">
        <v>6</v>
      </c>
      <c r="F8" s="75"/>
      <c r="G8" s="79">
        <f t="shared" si="0"/>
        <v>0</v>
      </c>
    </row>
    <row r="9" spans="1:7" s="76" customFormat="1" ht="15" customHeight="1">
      <c r="A9" s="3">
        <f t="shared" si="1"/>
        <v>3</v>
      </c>
      <c r="B9" s="161" t="s">
        <v>65</v>
      </c>
      <c r="C9" s="162"/>
      <c r="D9" s="74" t="s">
        <v>55</v>
      </c>
      <c r="E9" s="163">
        <v>10</v>
      </c>
      <c r="F9" s="75"/>
      <c r="G9" s="79">
        <f t="shared" si="0"/>
        <v>0</v>
      </c>
    </row>
    <row r="10" spans="1:7" s="76" customFormat="1" ht="15" customHeight="1">
      <c r="A10" s="3">
        <f t="shared" si="1"/>
        <v>4</v>
      </c>
      <c r="B10" s="161" t="s">
        <v>66</v>
      </c>
      <c r="C10" s="162"/>
      <c r="D10" s="74" t="s">
        <v>55</v>
      </c>
      <c r="E10" s="163">
        <v>12</v>
      </c>
      <c r="F10" s="75"/>
      <c r="G10" s="79">
        <f t="shared" si="0"/>
        <v>0</v>
      </c>
    </row>
    <row r="11" spans="1:7" s="76" customFormat="1" ht="15" customHeight="1">
      <c r="A11" s="3">
        <f t="shared" si="1"/>
        <v>5</v>
      </c>
      <c r="B11" s="161" t="s">
        <v>67</v>
      </c>
      <c r="C11" s="162"/>
      <c r="D11" s="74" t="s">
        <v>55</v>
      </c>
      <c r="E11" s="163">
        <v>2</v>
      </c>
      <c r="F11" s="75"/>
      <c r="G11" s="79">
        <f t="shared" si="0"/>
        <v>0</v>
      </c>
    </row>
    <row r="12" spans="1:7" s="76" customFormat="1" ht="15" customHeight="1">
      <c r="A12" s="3">
        <f t="shared" si="1"/>
        <v>6</v>
      </c>
      <c r="B12" s="161" t="s">
        <v>68</v>
      </c>
      <c r="C12" s="162"/>
      <c r="D12" s="74" t="s">
        <v>55</v>
      </c>
      <c r="E12" s="163">
        <v>4</v>
      </c>
      <c r="F12" s="75"/>
      <c r="G12" s="79">
        <f t="shared" si="0"/>
        <v>0</v>
      </c>
    </row>
    <row r="13" spans="1:7" s="76" customFormat="1" ht="15" customHeight="1">
      <c r="A13" s="3">
        <f t="shared" si="1"/>
        <v>7</v>
      </c>
      <c r="B13" s="161" t="s">
        <v>69</v>
      </c>
      <c r="C13" s="162"/>
      <c r="D13" s="74" t="s">
        <v>55</v>
      </c>
      <c r="E13" s="163">
        <v>10</v>
      </c>
      <c r="F13" s="75"/>
      <c r="G13" s="79">
        <f t="shared" si="0"/>
        <v>0</v>
      </c>
    </row>
    <row r="14" spans="1:7" s="76" customFormat="1" ht="15" customHeight="1">
      <c r="A14" s="3">
        <f t="shared" si="1"/>
        <v>8</v>
      </c>
      <c r="B14" s="161" t="s">
        <v>70</v>
      </c>
      <c r="C14" s="162"/>
      <c r="D14" s="74" t="s">
        <v>55</v>
      </c>
      <c r="E14" s="163">
        <v>14</v>
      </c>
      <c r="F14" s="75"/>
      <c r="G14" s="79">
        <f t="shared" si="0"/>
        <v>0</v>
      </c>
    </row>
    <row r="15" spans="1:7" s="76" customFormat="1" ht="15" customHeight="1">
      <c r="A15" s="3">
        <f t="shared" si="1"/>
        <v>9</v>
      </c>
      <c r="B15" s="161" t="s">
        <v>71</v>
      </c>
      <c r="C15" s="162"/>
      <c r="D15" s="74" t="s">
        <v>55</v>
      </c>
      <c r="E15" s="163">
        <v>14</v>
      </c>
      <c r="F15" s="75"/>
      <c r="G15" s="79">
        <f t="shared" si="0"/>
        <v>0</v>
      </c>
    </row>
    <row r="16" spans="1:7" s="76" customFormat="1" ht="15" customHeight="1">
      <c r="A16" s="3">
        <f t="shared" si="1"/>
        <v>10</v>
      </c>
      <c r="B16" s="161" t="s">
        <v>72</v>
      </c>
      <c r="C16" s="162"/>
      <c r="D16" s="74" t="s">
        <v>55</v>
      </c>
      <c r="E16" s="163">
        <v>8</v>
      </c>
      <c r="F16" s="75"/>
      <c r="G16" s="79">
        <f t="shared" si="0"/>
        <v>0</v>
      </c>
    </row>
    <row r="17" spans="1:7" s="76" customFormat="1" ht="15" customHeight="1">
      <c r="A17" s="3">
        <f>1+A16</f>
        <v>11</v>
      </c>
      <c r="B17" s="161" t="s">
        <v>73</v>
      </c>
      <c r="C17" s="162"/>
      <c r="D17" s="74" t="s">
        <v>55</v>
      </c>
      <c r="E17" s="163">
        <v>8</v>
      </c>
      <c r="F17" s="75"/>
      <c r="G17" s="79">
        <f aca="true" t="shared" si="2" ref="G17">ROUND(F17*E17,2)</f>
        <v>0</v>
      </c>
    </row>
    <row r="18" spans="1:7" s="76" customFormat="1" ht="15" customHeight="1">
      <c r="A18" s="3">
        <f aca="true" t="shared" si="3" ref="A18:A50">1+A17</f>
        <v>12</v>
      </c>
      <c r="B18" s="161" t="s">
        <v>74</v>
      </c>
      <c r="C18" s="162"/>
      <c r="D18" s="74" t="s">
        <v>55</v>
      </c>
      <c r="E18" s="163">
        <v>18</v>
      </c>
      <c r="F18" s="75"/>
      <c r="G18" s="79">
        <f aca="true" t="shared" si="4" ref="G18:G50">ROUND(F18*E18,2)</f>
        <v>0</v>
      </c>
    </row>
    <row r="19" spans="1:7" s="76" customFormat="1" ht="15" customHeight="1">
      <c r="A19" s="3">
        <f t="shared" si="3"/>
        <v>13</v>
      </c>
      <c r="B19" s="161" t="s">
        <v>75</v>
      </c>
      <c r="C19" s="162"/>
      <c r="D19" s="74" t="s">
        <v>55</v>
      </c>
      <c r="E19" s="163">
        <v>15</v>
      </c>
      <c r="F19" s="75"/>
      <c r="G19" s="79">
        <f t="shared" si="4"/>
        <v>0</v>
      </c>
    </row>
    <row r="20" spans="1:7" s="76" customFormat="1" ht="15" customHeight="1">
      <c r="A20" s="3">
        <f t="shared" si="3"/>
        <v>14</v>
      </c>
      <c r="B20" s="161" t="s">
        <v>76</v>
      </c>
      <c r="C20" s="162"/>
      <c r="D20" s="74" t="s">
        <v>55</v>
      </c>
      <c r="E20" s="163">
        <v>8</v>
      </c>
      <c r="F20" s="75"/>
      <c r="G20" s="79">
        <f t="shared" si="4"/>
        <v>0</v>
      </c>
    </row>
    <row r="21" spans="1:7" s="76" customFormat="1" ht="15" customHeight="1">
      <c r="A21" s="3">
        <f t="shared" si="3"/>
        <v>15</v>
      </c>
      <c r="B21" s="161" t="s">
        <v>77</v>
      </c>
      <c r="C21" s="162"/>
      <c r="D21" s="74" t="s">
        <v>55</v>
      </c>
      <c r="E21" s="163">
        <v>1</v>
      </c>
      <c r="F21" s="75"/>
      <c r="G21" s="79">
        <f t="shared" si="4"/>
        <v>0</v>
      </c>
    </row>
    <row r="22" spans="1:7" s="76" customFormat="1" ht="15" customHeight="1">
      <c r="A22" s="3">
        <f t="shared" si="3"/>
        <v>16</v>
      </c>
      <c r="B22" s="161" t="s">
        <v>78</v>
      </c>
      <c r="C22" s="162"/>
      <c r="D22" s="74" t="s">
        <v>55</v>
      </c>
      <c r="E22" s="163">
        <v>10</v>
      </c>
      <c r="F22" s="75"/>
      <c r="G22" s="79">
        <f t="shared" si="4"/>
        <v>0</v>
      </c>
    </row>
    <row r="23" spans="1:7" s="76" customFormat="1" ht="15" customHeight="1">
      <c r="A23" s="3">
        <f t="shared" si="3"/>
        <v>17</v>
      </c>
      <c r="B23" s="161" t="s">
        <v>79</v>
      </c>
      <c r="C23" s="162"/>
      <c r="D23" s="74" t="s">
        <v>55</v>
      </c>
      <c r="E23" s="163">
        <v>10</v>
      </c>
      <c r="F23" s="75"/>
      <c r="G23" s="79">
        <f t="shared" si="4"/>
        <v>0</v>
      </c>
    </row>
    <row r="24" spans="1:7" s="76" customFormat="1" ht="15" customHeight="1">
      <c r="A24" s="3">
        <f t="shared" si="3"/>
        <v>18</v>
      </c>
      <c r="B24" s="161" t="s">
        <v>80</v>
      </c>
      <c r="C24" s="162"/>
      <c r="D24" s="74" t="s">
        <v>55</v>
      </c>
      <c r="E24" s="163">
        <v>2</v>
      </c>
      <c r="F24" s="75"/>
      <c r="G24" s="79">
        <f t="shared" si="4"/>
        <v>0</v>
      </c>
    </row>
    <row r="25" spans="1:7" s="76" customFormat="1" ht="15" customHeight="1">
      <c r="A25" s="3">
        <f t="shared" si="3"/>
        <v>19</v>
      </c>
      <c r="B25" s="161" t="s">
        <v>81</v>
      </c>
      <c r="C25" s="162"/>
      <c r="D25" s="74" t="s">
        <v>55</v>
      </c>
      <c r="E25" s="163">
        <v>6</v>
      </c>
      <c r="F25" s="75"/>
      <c r="G25" s="79">
        <f t="shared" si="4"/>
        <v>0</v>
      </c>
    </row>
    <row r="26" spans="1:7" s="76" customFormat="1" ht="15" customHeight="1">
      <c r="A26" s="3">
        <f t="shared" si="3"/>
        <v>20</v>
      </c>
      <c r="B26" s="161" t="s">
        <v>82</v>
      </c>
      <c r="C26" s="162"/>
      <c r="D26" s="74" t="s">
        <v>55</v>
      </c>
      <c r="E26" s="163">
        <v>6</v>
      </c>
      <c r="F26" s="75"/>
      <c r="G26" s="79">
        <f t="shared" si="4"/>
        <v>0</v>
      </c>
    </row>
    <row r="27" spans="1:7" s="76" customFormat="1" ht="15" customHeight="1">
      <c r="A27" s="3">
        <f t="shared" si="3"/>
        <v>21</v>
      </c>
      <c r="B27" s="161" t="s">
        <v>83</v>
      </c>
      <c r="C27" s="162"/>
      <c r="D27" s="74" t="s">
        <v>55</v>
      </c>
      <c r="E27" s="163">
        <v>8</v>
      </c>
      <c r="F27" s="75"/>
      <c r="G27" s="79">
        <f t="shared" si="4"/>
        <v>0</v>
      </c>
    </row>
    <row r="28" spans="1:7" s="76" customFormat="1" ht="15" customHeight="1">
      <c r="A28" s="3">
        <f t="shared" si="3"/>
        <v>22</v>
      </c>
      <c r="B28" s="161" t="s">
        <v>71</v>
      </c>
      <c r="C28" s="162"/>
      <c r="D28" s="74" t="s">
        <v>55</v>
      </c>
      <c r="E28" s="163">
        <v>14</v>
      </c>
      <c r="F28" s="75"/>
      <c r="G28" s="79">
        <f t="shared" si="4"/>
        <v>0</v>
      </c>
    </row>
    <row r="29" spans="1:7" s="76" customFormat="1" ht="15" customHeight="1">
      <c r="A29" s="3">
        <f t="shared" si="3"/>
        <v>23</v>
      </c>
      <c r="B29" s="161" t="s">
        <v>84</v>
      </c>
      <c r="C29" s="162"/>
      <c r="D29" s="74" t="s">
        <v>55</v>
      </c>
      <c r="E29" s="163">
        <v>10</v>
      </c>
      <c r="F29" s="75"/>
      <c r="G29" s="79">
        <f t="shared" si="4"/>
        <v>0</v>
      </c>
    </row>
    <row r="30" spans="1:7" s="76" customFormat="1" ht="15" customHeight="1">
      <c r="A30" s="3">
        <f t="shared" si="3"/>
        <v>24</v>
      </c>
      <c r="B30" s="161" t="s">
        <v>85</v>
      </c>
      <c r="C30" s="162"/>
      <c r="D30" s="74" t="s">
        <v>55</v>
      </c>
      <c r="E30" s="163">
        <v>14</v>
      </c>
      <c r="F30" s="75"/>
      <c r="G30" s="79">
        <f t="shared" si="4"/>
        <v>0</v>
      </c>
    </row>
    <row r="31" spans="1:7" s="76" customFormat="1" ht="15" customHeight="1">
      <c r="A31" s="3">
        <f t="shared" si="3"/>
        <v>25</v>
      </c>
      <c r="B31" s="161" t="s">
        <v>86</v>
      </c>
      <c r="C31" s="162"/>
      <c r="D31" s="74" t="s">
        <v>55</v>
      </c>
      <c r="E31" s="163">
        <v>10</v>
      </c>
      <c r="F31" s="75"/>
      <c r="G31" s="79">
        <f t="shared" si="4"/>
        <v>0</v>
      </c>
    </row>
    <row r="32" spans="1:7" s="76" customFormat="1" ht="15" customHeight="1">
      <c r="A32" s="3">
        <f t="shared" si="3"/>
        <v>26</v>
      </c>
      <c r="B32" s="161" t="s">
        <v>87</v>
      </c>
      <c r="C32" s="162"/>
      <c r="D32" s="74" t="s">
        <v>55</v>
      </c>
      <c r="E32" s="163">
        <v>16</v>
      </c>
      <c r="F32" s="75"/>
      <c r="G32" s="79">
        <f t="shared" si="4"/>
        <v>0</v>
      </c>
    </row>
    <row r="33" spans="1:7" s="76" customFormat="1" ht="15" customHeight="1">
      <c r="A33" s="3">
        <f t="shared" si="3"/>
        <v>27</v>
      </c>
      <c r="B33" s="161" t="s">
        <v>89</v>
      </c>
      <c r="C33" s="162"/>
      <c r="D33" s="74" t="s">
        <v>88</v>
      </c>
      <c r="E33" s="163">
        <v>1</v>
      </c>
      <c r="F33" s="75"/>
      <c r="G33" s="79">
        <f t="shared" si="4"/>
        <v>0</v>
      </c>
    </row>
    <row r="34" spans="1:10" s="78" customFormat="1" ht="15" customHeight="1">
      <c r="A34" s="83"/>
      <c r="B34" s="84" t="s">
        <v>56</v>
      </c>
      <c r="C34" s="84" t="s">
        <v>108</v>
      </c>
      <c r="D34" s="85"/>
      <c r="E34" s="85"/>
      <c r="F34" s="86"/>
      <c r="G34" s="87"/>
      <c r="H34" s="77"/>
      <c r="I34" s="89">
        <f>SUM(G35:G41)</f>
        <v>0</v>
      </c>
      <c r="J34" s="90" t="s">
        <v>109</v>
      </c>
    </row>
    <row r="35" spans="1:7" s="76" customFormat="1" ht="15" customHeight="1">
      <c r="A35" s="3">
        <f>1+A33</f>
        <v>28</v>
      </c>
      <c r="B35" s="161" t="s">
        <v>95</v>
      </c>
      <c r="C35" s="162"/>
      <c r="D35" s="74" t="s">
        <v>88</v>
      </c>
      <c r="E35" s="163">
        <v>1</v>
      </c>
      <c r="F35" s="75"/>
      <c r="G35" s="79">
        <f t="shared" si="4"/>
        <v>0</v>
      </c>
    </row>
    <row r="36" spans="1:7" s="76" customFormat="1" ht="27" customHeight="1">
      <c r="A36" s="3">
        <f t="shared" si="3"/>
        <v>29</v>
      </c>
      <c r="B36" s="161" t="s">
        <v>90</v>
      </c>
      <c r="C36" s="162"/>
      <c r="D36" s="74" t="s">
        <v>88</v>
      </c>
      <c r="E36" s="163">
        <v>1</v>
      </c>
      <c r="F36" s="75"/>
      <c r="G36" s="79">
        <f t="shared" si="4"/>
        <v>0</v>
      </c>
    </row>
    <row r="37" spans="1:7" s="76" customFormat="1" ht="15" customHeight="1">
      <c r="A37" s="3">
        <f t="shared" si="3"/>
        <v>30</v>
      </c>
      <c r="B37" s="161" t="s">
        <v>91</v>
      </c>
      <c r="C37" s="162"/>
      <c r="D37" s="74" t="s">
        <v>88</v>
      </c>
      <c r="E37" s="163">
        <v>1</v>
      </c>
      <c r="F37" s="75"/>
      <c r="G37" s="79">
        <f t="shared" si="4"/>
        <v>0</v>
      </c>
    </row>
    <row r="38" spans="1:7" s="76" customFormat="1" ht="15" customHeight="1">
      <c r="A38" s="3">
        <f t="shared" si="3"/>
        <v>31</v>
      </c>
      <c r="B38" s="161" t="s">
        <v>92</v>
      </c>
      <c r="C38" s="162"/>
      <c r="D38" s="74" t="s">
        <v>88</v>
      </c>
      <c r="E38" s="163">
        <v>1</v>
      </c>
      <c r="F38" s="75"/>
      <c r="G38" s="79">
        <f t="shared" si="4"/>
        <v>0</v>
      </c>
    </row>
    <row r="39" spans="1:7" s="76" customFormat="1" ht="15" customHeight="1">
      <c r="A39" s="3">
        <f t="shared" si="3"/>
        <v>32</v>
      </c>
      <c r="B39" s="161" t="s">
        <v>93</v>
      </c>
      <c r="C39" s="162"/>
      <c r="D39" s="74" t="s">
        <v>88</v>
      </c>
      <c r="E39" s="163">
        <v>1</v>
      </c>
      <c r="F39" s="75"/>
      <c r="G39" s="79">
        <f t="shared" si="4"/>
        <v>0</v>
      </c>
    </row>
    <row r="40" spans="1:7" s="76" customFormat="1" ht="15" customHeight="1">
      <c r="A40" s="3">
        <f t="shared" si="3"/>
        <v>33</v>
      </c>
      <c r="B40" s="161" t="s">
        <v>94</v>
      </c>
      <c r="C40" s="162"/>
      <c r="D40" s="74" t="s">
        <v>88</v>
      </c>
      <c r="E40" s="163">
        <v>1</v>
      </c>
      <c r="F40" s="75"/>
      <c r="G40" s="79">
        <f t="shared" si="4"/>
        <v>0</v>
      </c>
    </row>
    <row r="41" spans="1:7" s="76" customFormat="1" ht="15" customHeight="1">
      <c r="A41" s="3">
        <f t="shared" si="3"/>
        <v>34</v>
      </c>
      <c r="B41" s="161" t="s">
        <v>96</v>
      </c>
      <c r="C41" s="162"/>
      <c r="D41" s="74" t="s">
        <v>88</v>
      </c>
      <c r="E41" s="163">
        <v>1</v>
      </c>
      <c r="F41" s="75"/>
      <c r="G41" s="79">
        <f t="shared" si="4"/>
        <v>0</v>
      </c>
    </row>
    <row r="42" spans="1:10" s="78" customFormat="1" ht="15" customHeight="1">
      <c r="A42" s="83"/>
      <c r="B42" s="84">
        <v>95</v>
      </c>
      <c r="C42" s="84" t="s">
        <v>110</v>
      </c>
      <c r="D42" s="85"/>
      <c r="E42" s="85"/>
      <c r="F42" s="86"/>
      <c r="G42" s="87"/>
      <c r="H42" s="77"/>
      <c r="I42" s="89">
        <f>SUM(G43:G46)</f>
        <v>0</v>
      </c>
      <c r="J42" s="90" t="s">
        <v>109</v>
      </c>
    </row>
    <row r="43" spans="1:7" s="76" customFormat="1" ht="15" customHeight="1">
      <c r="A43" s="3">
        <f>1+A41</f>
        <v>35</v>
      </c>
      <c r="B43" s="161" t="s">
        <v>97</v>
      </c>
      <c r="C43" s="162"/>
      <c r="D43" s="74" t="s">
        <v>88</v>
      </c>
      <c r="E43" s="163">
        <v>1</v>
      </c>
      <c r="F43" s="75"/>
      <c r="G43" s="79">
        <f t="shared" si="4"/>
        <v>0</v>
      </c>
    </row>
    <row r="44" spans="1:7" s="76" customFormat="1" ht="15" customHeight="1">
      <c r="A44" s="3">
        <f t="shared" si="3"/>
        <v>36</v>
      </c>
      <c r="B44" s="161" t="s">
        <v>98</v>
      </c>
      <c r="C44" s="162"/>
      <c r="D44" s="74" t="s">
        <v>88</v>
      </c>
      <c r="E44" s="163">
        <v>1</v>
      </c>
      <c r="F44" s="75"/>
      <c r="G44" s="79">
        <f t="shared" si="4"/>
        <v>0</v>
      </c>
    </row>
    <row r="45" spans="1:7" s="76" customFormat="1" ht="15" customHeight="1">
      <c r="A45" s="3">
        <f t="shared" si="3"/>
        <v>37</v>
      </c>
      <c r="B45" s="161" t="s">
        <v>99</v>
      </c>
      <c r="C45" s="162"/>
      <c r="D45" s="74" t="s">
        <v>88</v>
      </c>
      <c r="E45" s="163">
        <v>1</v>
      </c>
      <c r="F45" s="75"/>
      <c r="G45" s="79">
        <f t="shared" si="4"/>
        <v>0</v>
      </c>
    </row>
    <row r="46" spans="1:7" s="76" customFormat="1" ht="15" customHeight="1">
      <c r="A46" s="3">
        <f t="shared" si="3"/>
        <v>38</v>
      </c>
      <c r="B46" s="161" t="s">
        <v>100</v>
      </c>
      <c r="C46" s="162"/>
      <c r="D46" s="74" t="s">
        <v>88</v>
      </c>
      <c r="E46" s="163">
        <v>1</v>
      </c>
      <c r="F46" s="75"/>
      <c r="G46" s="79">
        <f t="shared" si="4"/>
        <v>0</v>
      </c>
    </row>
    <row r="47" spans="1:10" s="78" customFormat="1" ht="15" customHeight="1">
      <c r="A47" s="83"/>
      <c r="B47" s="84" t="s">
        <v>57</v>
      </c>
      <c r="C47" s="84" t="s">
        <v>58</v>
      </c>
      <c r="D47" s="85"/>
      <c r="E47" s="85"/>
      <c r="F47" s="86"/>
      <c r="G47" s="87"/>
      <c r="H47" s="77"/>
      <c r="I47" s="89">
        <f>SUM(G48:G50)</f>
        <v>0</v>
      </c>
      <c r="J47" s="90" t="s">
        <v>60</v>
      </c>
    </row>
    <row r="48" spans="1:7" s="76" customFormat="1" ht="15" customHeight="1">
      <c r="A48" s="3">
        <f>1+A46</f>
        <v>39</v>
      </c>
      <c r="B48" s="161" t="s">
        <v>101</v>
      </c>
      <c r="C48" s="162"/>
      <c r="D48" s="74" t="s">
        <v>88</v>
      </c>
      <c r="E48" s="163">
        <v>1</v>
      </c>
      <c r="F48" s="75"/>
      <c r="G48" s="79">
        <f t="shared" si="4"/>
        <v>0</v>
      </c>
    </row>
    <row r="49" spans="1:7" s="76" customFormat="1" ht="15" customHeight="1">
      <c r="A49" s="3">
        <f t="shared" si="3"/>
        <v>40</v>
      </c>
      <c r="B49" s="161" t="s">
        <v>103</v>
      </c>
      <c r="C49" s="162"/>
      <c r="D49" s="74" t="s">
        <v>88</v>
      </c>
      <c r="E49" s="163">
        <v>1</v>
      </c>
      <c r="F49" s="75"/>
      <c r="G49" s="79">
        <f t="shared" si="4"/>
        <v>0</v>
      </c>
    </row>
    <row r="50" spans="1:7" s="76" customFormat="1" ht="15" customHeight="1">
      <c r="A50" s="3">
        <f t="shared" si="3"/>
        <v>41</v>
      </c>
      <c r="B50" s="161" t="s">
        <v>102</v>
      </c>
      <c r="C50" s="162"/>
      <c r="D50" s="74" t="s">
        <v>88</v>
      </c>
      <c r="E50" s="163">
        <v>1</v>
      </c>
      <c r="F50" s="75"/>
      <c r="G50" s="79">
        <f t="shared" si="4"/>
        <v>0</v>
      </c>
    </row>
    <row r="51" spans="1:7" ht="6" customHeight="1">
      <c r="A51" s="95"/>
      <c r="B51" s="96"/>
      <c r="C51" s="96"/>
      <c r="D51" s="12"/>
      <c r="E51" s="12"/>
      <c r="F51" s="12"/>
      <c r="G51" s="97"/>
    </row>
    <row r="52" spans="1:20" ht="25.5" customHeight="1">
      <c r="A52" s="100" t="s">
        <v>36</v>
      </c>
      <c r="B52" s="101"/>
      <c r="C52" s="102"/>
      <c r="D52" s="103" t="s">
        <v>37</v>
      </c>
      <c r="E52" s="139"/>
      <c r="F52" s="139"/>
      <c r="G52" s="140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85.5" customHeight="1">
      <c r="A53" s="3"/>
      <c r="B53" s="91"/>
      <c r="C53" s="92"/>
      <c r="D53" s="98"/>
      <c r="E53" s="139"/>
      <c r="F53" s="139"/>
      <c r="G53" s="140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30" ht="12.75">
      <c r="A54" s="104"/>
      <c r="B54" s="93"/>
      <c r="C54" s="94" t="s">
        <v>38</v>
      </c>
      <c r="D54" s="99"/>
      <c r="E54" s="137" t="s">
        <v>39</v>
      </c>
      <c r="F54" s="137"/>
      <c r="G54" s="138"/>
      <c r="AD54" t="s">
        <v>1</v>
      </c>
    </row>
    <row r="55" spans="1:7" ht="12.75">
      <c r="A55" s="104"/>
      <c r="B55" s="93"/>
      <c r="C55" s="94" t="s">
        <v>40</v>
      </c>
      <c r="D55" s="99"/>
      <c r="E55" s="159" t="s">
        <v>50</v>
      </c>
      <c r="F55" s="159"/>
      <c r="G55" s="160"/>
    </row>
    <row r="56" spans="1:7" ht="12.75">
      <c r="A56" s="104"/>
      <c r="B56" s="93"/>
      <c r="C56" s="94" t="s">
        <v>53</v>
      </c>
      <c r="D56" s="99"/>
      <c r="E56" s="159" t="s">
        <v>104</v>
      </c>
      <c r="F56" s="159"/>
      <c r="G56" s="160"/>
    </row>
    <row r="57" spans="1:7" ht="12.75">
      <c r="A57" s="104"/>
      <c r="B57" s="93"/>
      <c r="C57" s="94" t="s">
        <v>54</v>
      </c>
      <c r="D57" s="99"/>
      <c r="E57" s="137" t="s">
        <v>44</v>
      </c>
      <c r="F57" s="137"/>
      <c r="G57" s="138"/>
    </row>
    <row r="58" spans="1:7" ht="6" customHeight="1">
      <c r="A58" s="80"/>
      <c r="B58" s="81"/>
      <c r="C58" s="81"/>
      <c r="D58" s="44"/>
      <c r="E58" s="44"/>
      <c r="F58" s="44"/>
      <c r="G58" s="82"/>
    </row>
  </sheetData>
  <mergeCells count="52">
    <mergeCell ref="B50:C50"/>
    <mergeCell ref="B44:C44"/>
    <mergeCell ref="B45:C45"/>
    <mergeCell ref="B46:C46"/>
    <mergeCell ref="B48:C48"/>
    <mergeCell ref="B49:C49"/>
    <mergeCell ref="B38:C38"/>
    <mergeCell ref="B39:C39"/>
    <mergeCell ref="B40:C40"/>
    <mergeCell ref="B41:C41"/>
    <mergeCell ref="B43:C43"/>
    <mergeCell ref="B32:C32"/>
    <mergeCell ref="B33:C33"/>
    <mergeCell ref="B35:C35"/>
    <mergeCell ref="B36:C36"/>
    <mergeCell ref="B37:C37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C3:G3"/>
    <mergeCell ref="C2:G2"/>
    <mergeCell ref="A1:E1"/>
    <mergeCell ref="F1:G1"/>
    <mergeCell ref="B5:C5"/>
    <mergeCell ref="E55:G55"/>
    <mergeCell ref="E56:G56"/>
    <mergeCell ref="E57:G57"/>
    <mergeCell ref="E52:G52"/>
    <mergeCell ref="E53:G53"/>
    <mergeCell ref="E54:G54"/>
  </mergeCells>
  <printOptions/>
  <pageMargins left="0.5905511811023623" right="0.5905511811023623" top="0.7874015748031497" bottom="0.7874015748031497" header="0.31496062992125984" footer="0.31496062992125984"/>
  <pageSetup fitToHeight="5" horizontalDpi="600" verticalDpi="600" orientation="portrait" paperSize="9" scale="96" r:id="rId1"/>
  <headerFooter>
    <oddHeader xml:space="preserve">&amp;L&amp;"Arial CE,Tučné"&amp;8Příloha č.1 Smlouvy o dílo&amp;C&amp;"Arial CE,Tučné"&amp;8 4.ZŠ Lipanská - výměna páteřního vodovodního řadu&amp;R&amp;"Arial CE,Tučné"&amp;8strana  &amp;P+1  </oddHead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Nezmeškal Vladimír</cp:lastModifiedBy>
  <cp:lastPrinted>2020-01-28T12:43:00Z</cp:lastPrinted>
  <dcterms:created xsi:type="dcterms:W3CDTF">2019-02-07T14:45:20Z</dcterms:created>
  <dcterms:modified xsi:type="dcterms:W3CDTF">2020-01-28T12:59:28Z</dcterms:modified>
  <cp:category/>
  <cp:version/>
  <cp:contentType/>
  <cp:contentStatus/>
</cp:coreProperties>
</file>