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975" activeTab="2"/>
  </bookViews>
  <sheets>
    <sheet name="Stavba" sheetId="7" r:id="rId1"/>
    <sheet name="pav.B_1.NP-stavba" sheetId="1" r:id="rId2"/>
    <sheet name="pav.B_1.NP-ZTI" sheetId="4" r:id="rId3"/>
    <sheet name="Rekapitulace" sheetId="8" r:id="rId4"/>
  </sheets>
  <externalReferences>
    <externalReference r:id="rId7"/>
    <externalReference r:id="rId8"/>
  </externalReferences>
  <definedNames>
    <definedName name="CelkemDPHVypocet" localSheetId="0">'Stavba'!#REF!</definedName>
    <definedName name="CenaCelkem">'Stavba'!$G$23</definedName>
    <definedName name="CenaCelkemBezDPH">'Stavba'!#REF!</definedName>
    <definedName name="CenaCelkemVypocet" localSheetId="3">'Rekapitulace'!#REF!</definedName>
    <definedName name="CenaCelkemVypocet" localSheetId="0">'Stavba'!#REF!</definedName>
    <definedName name="cisloobjektu">'Stavba'!$C$3</definedName>
    <definedName name="CisloRozpoctu">'[1]Krycí list'!$C$2</definedName>
    <definedName name="CisloStavby" localSheetId="0">'Stavba'!$C$2</definedName>
    <definedName name="cislostavby">'[1]Krycí list'!$A$7</definedName>
    <definedName name="CisloStavebnihoRozpoctu">'Stavba'!#REF!</definedName>
    <definedName name="dadresa">'Stavba'!$D$8:$G$8</definedName>
    <definedName name="DIČ" localSheetId="0">'Stavba'!$I$8</definedName>
    <definedName name="dmisto">'Stavba'!$D$9:$G$9</definedName>
    <definedName name="DPHSni" localSheetId="0">'Stavba'!$G$20</definedName>
    <definedName name="DPHSni">'[2]Stavba'!$G$24</definedName>
    <definedName name="DPHZakl" localSheetId="0">'Stavba'!$G$22</definedName>
    <definedName name="DPHZakl">'[2]Stavba'!$G$26</definedName>
    <definedName name="dpsc" localSheetId="0">'Stavba'!$B$9</definedName>
    <definedName name="IČO" localSheetId="0">'Stavba'!$I$7</definedName>
    <definedName name="Mena" localSheetId="0">'Stavba'!$J$23</definedName>
    <definedName name="Mena">'[2]Stavba'!$J$29</definedName>
    <definedName name="MistoStavby">'Stavba'!#REF!</definedName>
    <definedName name="nazevobjektu">'Stavba'!$D$3</definedName>
    <definedName name="NazevRozpoctu">'[1]Krycí list'!$D$2</definedName>
    <definedName name="NazevStavby" localSheetId="0">'Stavba'!$D$2</definedName>
    <definedName name="nazevstavby">'[1]Krycí list'!$C$7</definedName>
    <definedName name="NazevStavebnihoRozpoctu">'Stavba'!#REF!</definedName>
    <definedName name="oadresa">'Stavba'!$D$5</definedName>
    <definedName name="Objednatel" localSheetId="0">'Stavba'!$D$4</definedName>
    <definedName name="Objekt" localSheetId="0">'Stavba'!#REF!</definedName>
    <definedName name="_xlnm.Print_Area" localSheetId="1">'pav.B_1.NP-stavba'!$A$6:$G$145</definedName>
    <definedName name="_xlnm.Print_Area" localSheetId="2">'pav.B_1.NP-ZTI'!$A$6:$G$123</definedName>
    <definedName name="_xlnm.Print_Area" localSheetId="3">'Rekapitulace'!$A$1:$G$17</definedName>
    <definedName name="_xlnm.Print_Area" localSheetId="0">'Stavba'!$B$1:$J$25</definedName>
    <definedName name="odic" localSheetId="0">'Stavba'!$I$5</definedName>
    <definedName name="oico" localSheetId="0">'Stavba'!$I$4</definedName>
    <definedName name="omisto" localSheetId="0">'Stavba'!$D$6</definedName>
    <definedName name="onazev" localSheetId="0">'Stavba'!$D$5</definedName>
    <definedName name="opsc" localSheetId="0">'Stavba'!$C$6</definedName>
    <definedName name="padresa">'Stavba'!#REF!</definedName>
    <definedName name="pdic">'Stavba'!#REF!</definedName>
    <definedName name="pico">'Stavba'!#REF!</definedName>
    <definedName name="pmisto">'Stavba'!#REF!</definedName>
    <definedName name="PocetMJ" localSheetId="0">#REF!</definedName>
    <definedName name="PocetMJ">#REF!</definedName>
    <definedName name="PoptavkaID">'Stavba'!$A$1</definedName>
    <definedName name="pPSC">'Stavba'!#REF!</definedName>
    <definedName name="Projektant">'Stavba'!#REF!</definedName>
    <definedName name="SazbaDPH1" localSheetId="0">'Stavba'!$E$19</definedName>
    <definedName name="SazbaDPH1">'[1]Krycí list'!$C$30</definedName>
    <definedName name="SazbaDPH2" localSheetId="0">'Stavba'!$E$21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'Stavba'!$D$10</definedName>
    <definedName name="Z_B7E7C763_C459_487D_8ABA_5CFDDFBD5A84_.wvu.Cols" localSheetId="0" hidden="1">'Stavba'!$A:$A</definedName>
    <definedName name="Z_B7E7C763_C459_487D_8ABA_5CFDDFBD5A84_.wvu.PrintArea" localSheetId="0" hidden="1">'Stavba'!$B$1:$J$25</definedName>
    <definedName name="ZakladDPHSni" localSheetId="0">'Stavba'!$G$19</definedName>
    <definedName name="ZakladDPHSni">'[2]Stavba'!$G$23</definedName>
    <definedName name="ZakladDPHSniVypocet" localSheetId="3">'Rekapitulace'!#REF!</definedName>
    <definedName name="ZakladDPHSniVypocet" localSheetId="0">'Stavba'!#REF!</definedName>
    <definedName name="ZakladDPHZakl" localSheetId="0">'Stavba'!$G$21</definedName>
    <definedName name="ZakladDPHZakl">'[2]Stavba'!$G$25</definedName>
    <definedName name="ZakladDPHZaklVypocet" localSheetId="3">'Rekapitulace'!#REF!</definedName>
    <definedName name="ZakladDPHZaklVypocet" localSheetId="0">'Stavba'!#REF!</definedName>
    <definedName name="Zaokrouhleni" localSheetId="0">'Stavba'!#REF!</definedName>
    <definedName name="Zaokrouhleni">'[2]Stavba'!$G$27</definedName>
    <definedName name="Zhotovitel">'Stavba'!$D$7:$G$7</definedName>
    <definedName name="_xlnm.Print_Titles" localSheetId="1">'pav.B_1.NP-stavba'!$1:$5</definedName>
    <definedName name="_xlnm.Print_Titles" localSheetId="2">'pav.B_1.NP-ZTI'!$1:$5</definedName>
  </definedNames>
  <calcPr calcId="162913"/>
</workbook>
</file>

<file path=xl/sharedStrings.xml><?xml version="1.0" encoding="utf-8"?>
<sst xmlns="http://schemas.openxmlformats.org/spreadsheetml/2006/main" count="739" uniqueCount="486">
  <si>
    <t/>
  </si>
  <si>
    <t>m2</t>
  </si>
  <si>
    <t>m</t>
  </si>
  <si>
    <t>END</t>
  </si>
  <si>
    <t>Celkem</t>
  </si>
  <si>
    <t>cena / MJ</t>
  </si>
  <si>
    <t>množství</t>
  </si>
  <si>
    <t>MJ</t>
  </si>
  <si>
    <t>Název položky</t>
  </si>
  <si>
    <t>P.č.</t>
  </si>
  <si>
    <t>POPUZIV</t>
  </si>
  <si>
    <t>#RTSROZP#</t>
  </si>
  <si>
    <t>Zakázka:</t>
  </si>
  <si>
    <t>Misto</t>
  </si>
  <si>
    <t>Objednatel:</t>
  </si>
  <si>
    <t>Město Kolín</t>
  </si>
  <si>
    <t>IČ:</t>
  </si>
  <si>
    <t>Karlovo náměstí 78</t>
  </si>
  <si>
    <t>DIČ:</t>
  </si>
  <si>
    <t>Kolín 1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</si>
  <si>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</si>
  <si>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</si>
  <si>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</si>
  <si>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</si>
  <si>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</si>
  <si>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</si>
  <si>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</si>
  <si>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</si>
  <si>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</si>
  <si>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</si>
  <si>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</si>
  <si>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</si>
  <si>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</si>
  <si>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</si>
  <si>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</si>
  <si>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</si>
  <si>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s DPH</t>
  </si>
  <si>
    <t>CZK</t>
  </si>
  <si>
    <t>Číslo</t>
  </si>
  <si>
    <t>Název</t>
  </si>
  <si>
    <t>Cena celkem</t>
  </si>
  <si>
    <t>Rekapitulace dílů</t>
  </si>
  <si>
    <t>Příloha č.1 Smlouvy o dílo - položkový rozpočet</t>
  </si>
  <si>
    <t>V Kolíně dne</t>
  </si>
  <si>
    <t>dne</t>
  </si>
  <si>
    <t>objednatel:</t>
  </si>
  <si>
    <t>zhotovitel:</t>
  </si>
  <si>
    <t>město Kolín</t>
  </si>
  <si>
    <t>002 35 440</t>
  </si>
  <si>
    <t>CZ 002 35 440</t>
  </si>
  <si>
    <t>280 12</t>
  </si>
  <si>
    <t>jednatelem</t>
  </si>
  <si>
    <t>PSČ</t>
  </si>
  <si>
    <t>název firmy</t>
  </si>
  <si>
    <t>ulice čp.</t>
  </si>
  <si>
    <t>obec</t>
  </si>
  <si>
    <t>Celkem Kč</t>
  </si>
  <si>
    <t>kpl</t>
  </si>
  <si>
    <t>m3</t>
  </si>
  <si>
    <t>firma</t>
  </si>
  <si>
    <t>zast.: jednatel,</t>
  </si>
  <si>
    <t>číslo</t>
  </si>
  <si>
    <t>CZ číslo</t>
  </si>
  <si>
    <t>zast. Michalem Najbrtem,</t>
  </si>
  <si>
    <t>místostarostou města Kolín</t>
  </si>
  <si>
    <t>Rekonstrukce výdejního místa MŠ Masarykova v pavilonu B - typ A v 1.NP</t>
  </si>
  <si>
    <t>MŠ Masarykova 891, 280 02 Kolín II., pavilon B, č.parc. st.5443</t>
  </si>
  <si>
    <t>Rekonstrukce výdejních míst v MŠ Masarykova</t>
  </si>
  <si>
    <t>MŠ Masarykova 891, 280 02 Kolín II.; pavilony B a C</t>
  </si>
  <si>
    <t>01</t>
  </si>
  <si>
    <t>Stavební úpravy</t>
  </si>
  <si>
    <t>311101212.R</t>
  </si>
  <si>
    <t>Vytvoření prostupů konstrukcemi pro vedení ZTI, vč. zapravení po protažení trubek, uvedení do původního stavu konstrukcí (vodorovné konstrukce)</t>
  </si>
  <si>
    <t>kus</t>
  </si>
  <si>
    <t>8</t>
  </si>
  <si>
    <t>342272205</t>
  </si>
  <si>
    <t>Příčky z pórobetonových tvárnic hladkých na tenké maltové lože objemová hmotnost do 500 kg/m3, tloušťka příčky 50 mm</t>
  </si>
  <si>
    <t>(0,25+0,6)*3,08</t>
  </si>
  <si>
    <t>349234831</t>
  </si>
  <si>
    <t>Doplnění zdiva (s dodáním hmot)  dveřních obrub</t>
  </si>
  <si>
    <t>2*2+0,8</t>
  </si>
  <si>
    <t>3</t>
  </si>
  <si>
    <t>Svislé a kompletní konstrukce</t>
  </si>
  <si>
    <t>6</t>
  </si>
  <si>
    <t>Úpravy povrchů, podlahy a osazování výplní</t>
  </si>
  <si>
    <t>612142001</t>
  </si>
  <si>
    <t>Potažení vnitřních ploch pletivem  v ploše nebo pruzích, na plném podkladu sklovláknitým vtlačením do tmelu stěn</t>
  </si>
  <si>
    <t>612311141</t>
  </si>
  <si>
    <t>Omítka vápenná vnitřních ploch  nanášená ručně dvouvrstvá štuková, tloušťky jádrové omítky do 10 mm a tloušťky štuku do 3 mm svislých konstrukcí stěn</t>
  </si>
  <si>
    <t>((2,4+4,2+2,4+4,2)*3,08)</t>
  </si>
  <si>
    <t>((1,1+1,2+1,1+1,2)*3,08)</t>
  </si>
  <si>
    <t>612315402</t>
  </si>
  <si>
    <t>Oprava vápenné omítky vnitřních ploch hrubé, tloušťky do 20 mm stěn, v rozsahu opravované plochy přes 10 do 30%</t>
  </si>
  <si>
    <t>((2,4+4,2+2,4+4,2)*3,08+9,67)*0,11</t>
  </si>
  <si>
    <t>((1,1+1,2+1,1+1,2)*3,08+2,0)*0,11</t>
  </si>
  <si>
    <t>622143003</t>
  </si>
  <si>
    <t>Montáž omítkových profilů  plastových nebo pozinkovaných, upevněných vtlačením do podkladní vrstvy nebo přibitím rohových s tkaninou</t>
  </si>
  <si>
    <t>553430230</t>
  </si>
  <si>
    <t>profil omítkový rohový pro omítky vnitřní 12mm s úzkou kulatou hlavou 4,0mm</t>
  </si>
  <si>
    <t>3*3,08</t>
  </si>
  <si>
    <t>56245709</t>
  </si>
  <si>
    <t>dvířka revizní 300x300 bílá</t>
  </si>
  <si>
    <t>1</t>
  </si>
  <si>
    <t>9</t>
  </si>
  <si>
    <t>Ostatní konstrukce a práce, bourání</t>
  </si>
  <si>
    <t>962032230</t>
  </si>
  <si>
    <t>Bourání zdiva nadzákladového z cihel nebo tvárnic  z cihel pálených nebo vápenopískových, na maltu vápennou nebo vápenocementovou, objemu do 1 m3</t>
  </si>
  <si>
    <t>(0,57+0,25)*0,06*3,08</t>
  </si>
  <si>
    <t>965081223</t>
  </si>
  <si>
    <t>Bourání podlah z dlaždic bez podkladního lože nebo mazaniny, s jakoukoliv výplní spár keramických nebo xylolitových tl. přes 10 mm plochy přes 1 m2</t>
  </si>
  <si>
    <t>2,0+9,67</t>
  </si>
  <si>
    <t>965081611</t>
  </si>
  <si>
    <t>Odsekání soklíků  včetně otlučení podkladní omítky až na zdivo rovných</t>
  </si>
  <si>
    <t>2,4+0,25+4,2+0,3+0,3+0,7+2,4+0,12+0,7+0,9+1,2+1,1+0,4+2,4</t>
  </si>
  <si>
    <t>978011141</t>
  </si>
  <si>
    <t>Otlučení vápenných nebo vápenocementových omítek vnitřních ploch stropů, v rozsahu přes 10 do 30 %</t>
  </si>
  <si>
    <t>978059541</t>
  </si>
  <si>
    <t>Odsekání obkladů  stěn včetně otlučení podkladní omítky až na zdivo z obkládaček vnitřních, z jakýchkoliv materiálů, plochy přes 1 m2</t>
  </si>
  <si>
    <t>(2,4+0,25+4,2+0,3+0,3+0,7+2,4)*1,4</t>
  </si>
  <si>
    <t>997</t>
  </si>
  <si>
    <t>Přesun sutě</t>
  </si>
  <si>
    <t>997006511</t>
  </si>
  <si>
    <t>Vodorovná doprava suti na skládku s naložením na dopravní prostředek a složením do 100 m</t>
  </si>
  <si>
    <t>t</t>
  </si>
  <si>
    <t>997006519</t>
  </si>
  <si>
    <t>Vodorovná doprava suti na skládku s naložením na dopravní prostředek a složením Příplatek k ceně za každý další i započatý 1 km</t>
  </si>
  <si>
    <t>2,601*5</t>
  </si>
  <si>
    <t>998</t>
  </si>
  <si>
    <t>Přesun hmot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</si>
  <si>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</si>
  <si>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</si>
  <si>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998011018</t>
  </si>
  <si>
    <t>Přesun hmot pro budovy občanské výstavby, bydlení, výrobu a služby  s nosnou svislou konstrukcí zděnou z cihel, tvárnic nebo kamene Příplatek k cenám za zvětšený přesun přes vymezenou největší dopravní vzdálenost do 5000 m</t>
  </si>
  <si>
    <t>725</t>
  </si>
  <si>
    <t>Zdravotechnika - zařizovací předměty</t>
  </si>
  <si>
    <t>725210821</t>
  </si>
  <si>
    <t>Demontáž umyvadel  bez výtokových armatur umyvadel</t>
  </si>
  <si>
    <t>soubor</t>
  </si>
  <si>
    <t>725320822</t>
  </si>
  <si>
    <t>Demontáž dřezů dvojitých  bez výtokových armatur vestavěných v kuchyňských sestavách</t>
  </si>
  <si>
    <t>725619101.R</t>
  </si>
  <si>
    <t>Montáž lednice</t>
  </si>
  <si>
    <t>Poznámka k položce:
vč. dodávky vlastní lednice dle specifikace v dokumentaci</t>
  </si>
  <si>
    <t>725619102.R</t>
  </si>
  <si>
    <t>Montáž mikrovlnné trouby</t>
  </si>
  <si>
    <t>Poznámka k položce:
vč. dodávky vlastního zařízení dle specifikace v dokumentaci</t>
  </si>
  <si>
    <t>725629101.R</t>
  </si>
  <si>
    <t>Montáž myčky</t>
  </si>
  <si>
    <t>Poznámka k položce:
vč. dodávky vlastní myčky dle specifikace dokumentace</t>
  </si>
  <si>
    <t>725672800</t>
  </si>
  <si>
    <t>Demontáž chladniček  plynových</t>
  </si>
  <si>
    <t>725672800.1</t>
  </si>
  <si>
    <t>Demontáž myčky</t>
  </si>
  <si>
    <t>735</t>
  </si>
  <si>
    <t>Ústřední vytápění - otopná tělesa</t>
  </si>
  <si>
    <t>735121810</t>
  </si>
  <si>
    <t>Demontáž otopných těles ocelových  článkových</t>
  </si>
  <si>
    <t>2*2</t>
  </si>
  <si>
    <t>741</t>
  </si>
  <si>
    <t>Elektroinstalace - silnoproud</t>
  </si>
  <si>
    <t>741311815</t>
  </si>
  <si>
    <t>Demontáž spínačů bez zachování funkčnosti (do suti) nástěnných, pro prostředí normální do 10 A, připojení šroubové přes 2 svorky do 4 svorek</t>
  </si>
  <si>
    <t>741315823</t>
  </si>
  <si>
    <t>Demontáž zásuvek bez zachování funkčnosti (do suti) domovních polozapuštěných nebo zapuštěných, pro prostředí normální do 16 A, připojení šroubové 2P+PE</t>
  </si>
  <si>
    <t>741371821</t>
  </si>
  <si>
    <t>Demontáž svítidel bez zachování funkčnosti (do suti) v bytových nebo společenských místnostech modulového systému zářivkových, délky do 1100 mm</t>
  </si>
  <si>
    <t>763</t>
  </si>
  <si>
    <t>Konstrukce suché výstavby</t>
  </si>
  <si>
    <t>763123133</t>
  </si>
  <si>
    <t>Stěna předsazená bezpečnostní ze sádrokartonových desek  se dvěma ocelovými plechy tl. 1 mm s nosnou konstrukcí ze zdvojených ocelových profilů CD a UD s kotvením stěna tl. 150 mm, TI tl. 40 mm 2 x dvojitě opláštěná deskami tl. 2 x 2 x 12,5 mm impregnovanými H2, EI 30</t>
  </si>
  <si>
    <t>2,8*1,4</t>
  </si>
  <si>
    <t>763131551</t>
  </si>
  <si>
    <t>Podhled ze sádrokartonových desek  jednovrstvá zavěšená spodní konstrukce z ocelových profilů CD, UD jednoduše opláštěná deskou impregnovanou H2, tl. 12,5 mm, bez TI</t>
  </si>
  <si>
    <t>(2,0+9,67)*1,1</t>
  </si>
  <si>
    <t>763131714</t>
  </si>
  <si>
    <t>Podhled ze sádrokartonových desek  ostatní práce a konstrukce na podhledech ze sádrokartonových desek základní penetrační nátěr</t>
  </si>
  <si>
    <t>763131751</t>
  </si>
  <si>
    <t>Podhled ze sádrokartonových desek  ostatní práce a konstrukce na podhledech ze sádrokartonových desek montáž parotěsné zábrany</t>
  </si>
  <si>
    <t>28329274</t>
  </si>
  <si>
    <t>fólie PE vyztužená pro parotěsnou vrstvu (reakce na oheň - třída E) 110g/m2</t>
  </si>
  <si>
    <t>12,837*1,1 'Přepočtené koeficientem množství</t>
  </si>
  <si>
    <t>764</t>
  </si>
  <si>
    <t>Konstrukce klempířské</t>
  </si>
  <si>
    <t>764051413</t>
  </si>
  <si>
    <t>Police z nerezové oceli 700*200</t>
  </si>
  <si>
    <t>Poznámka k položce:
vč. kotvení do zdi na profily L na chemické kotvy M10</t>
  </si>
  <si>
    <t>766</t>
  </si>
  <si>
    <t>Konstrukce truhlářské</t>
  </si>
  <si>
    <t>766441822</t>
  </si>
  <si>
    <t>Demontáž parapetních desek dřevěných nebo plastových šířky přes 300 mm délky přes 1m</t>
  </si>
  <si>
    <t>Poznámka k položce:
demontáž dřevěných pultů</t>
  </si>
  <si>
    <t>766811111</t>
  </si>
  <si>
    <t>Montáž kuchyňských linek korpusu spodních skříněk šroubovaných na stěnu, šířky jednoho dílu do 600 mm</t>
  </si>
  <si>
    <t>60722283</t>
  </si>
  <si>
    <t>deska dřevotřísková laminovaná 2070x2800mm tl 18mm</t>
  </si>
  <si>
    <t>0,85*4+0,9*3+1,7*3+1,0*3+0,9*1,5+0,85*1,7</t>
  </si>
  <si>
    <t>1,7*2+0,6*4+1,7+1,7*0,6</t>
  </si>
  <si>
    <t>0,85*0,6+0,65*2+0,9*0,45*2</t>
  </si>
  <si>
    <t>0,6*1,7</t>
  </si>
  <si>
    <t>766811141</t>
  </si>
  <si>
    <t>Montáž kuchyňských linek korpusu horních skříněk Příplatek k ceně za usazení vestavěných spotřebičů trouby</t>
  </si>
  <si>
    <t>766811143</t>
  </si>
  <si>
    <t>Montáž kuchyňských linek korpusu horních skříněk Příplatek k ceně za usazení vestavěných spotřebičů lednice</t>
  </si>
  <si>
    <t>766811151</t>
  </si>
  <si>
    <t>Montáž kuchyňských linek korpusu horních skříněk šroubovaných na stěnu, šířky jednoho dílu do 600 mm</t>
  </si>
  <si>
    <t>766811212</t>
  </si>
  <si>
    <t>Montáž kuchyňských linek pracovní desky bez výřezu, délky jednoho dílu přes 1000 do 2000 mm</t>
  </si>
  <si>
    <t>60722259</t>
  </si>
  <si>
    <t>deska dřevotřísková surová 2070x2800mm tl 38mm</t>
  </si>
  <si>
    <t>Poznámka k položce:
dekor bílý mramor</t>
  </si>
  <si>
    <t>1,75*0,6+1,55*0,6</t>
  </si>
  <si>
    <t>766811221</t>
  </si>
  <si>
    <t>Montáž kuchyňských linek pracovní desky Příplatek k ceně za vyřezání otvoru (včetně zaměření)</t>
  </si>
  <si>
    <t>766811311</t>
  </si>
  <si>
    <t>Montáž kuchyňských linek dvířek spodních skříněk plných</t>
  </si>
  <si>
    <t>766811351</t>
  </si>
  <si>
    <t>Montáž kuchyňských linek dvířek horních skříněk plných</t>
  </si>
  <si>
    <t>766811411</t>
  </si>
  <si>
    <t>Montáž kuchyňských linek úchytů dvířek spodních skříněk</t>
  </si>
  <si>
    <t>766811412</t>
  </si>
  <si>
    <t>Montáž kuchyňských linek úchytů dvířek horních skříněk</t>
  </si>
  <si>
    <t>54916356</t>
  </si>
  <si>
    <t>kování nábytkové skříňová pozinkovaná UZ/35</t>
  </si>
  <si>
    <t>100 kus</t>
  </si>
  <si>
    <t>54931584</t>
  </si>
  <si>
    <t>závěs dveřní nosný k zašroubování 60x10mm</t>
  </si>
  <si>
    <t>766812830</t>
  </si>
  <si>
    <t>Demontáž kuchyňských linek  dřevěných nebo kovových včetně skříněk uchycených na stěně, délky přes 1500 do 1800 mm</t>
  </si>
  <si>
    <t>767</t>
  </si>
  <si>
    <t>Konstrukce zámečnické</t>
  </si>
  <si>
    <t>767641800</t>
  </si>
  <si>
    <t>Demontáž dveřních zárubní  odřezáním od upevnění, plochy dveří do 2,5 m2</t>
  </si>
  <si>
    <t>771</t>
  </si>
  <si>
    <t>Podlahy z dlaždic</t>
  </si>
  <si>
    <t>771121011</t>
  </si>
  <si>
    <t>Příprava podkladu před provedením dlažby nátěr penetrační na podlahu</t>
  </si>
  <si>
    <t>771151022</t>
  </si>
  <si>
    <t>Příprava podkladu před provedením dlažby samonivelační stěrka min.pevnosti 30 MPa, tloušťky přes 3 do 5 mm</t>
  </si>
  <si>
    <t>771161012</t>
  </si>
  <si>
    <t>Příprava podkladu před provedením dlažby montáž profilu dilatační spáry koutové (při styku podlahy se stěnou)</t>
  </si>
  <si>
    <t>(2*(4,2+2,4)+1,2+1,1+1,1+0,7)*1,1</t>
  </si>
  <si>
    <t>59054166</t>
  </si>
  <si>
    <t>profil dilatační s bočními díly z PVC/CPE tl 15mm</t>
  </si>
  <si>
    <t>19,03*1,1 'Přepočtené koeficientem množství</t>
  </si>
  <si>
    <t>771474112</t>
  </si>
  <si>
    <t>Montáž soklů z dlaždic keramických lepených flexibilním lepidlem rovných, výšky přes 65 do 90 mm</t>
  </si>
  <si>
    <t>(2,4+0,25+4,2+0,3+0,15+2,1+0,7+2,4)*1,1+1,1+1,2+1,0+0,7</t>
  </si>
  <si>
    <t>59761338</t>
  </si>
  <si>
    <t>sokl-dlažba keramická slinutá hladká do interiéru i exteriéru 445x85mm</t>
  </si>
  <si>
    <t>((2,4+0,25+4,2+0,3+0,15+2,1+0,7+2,4)*1,1+1,1+1,2+1,0+0,7)/0,44*1,1</t>
  </si>
  <si>
    <t>771574111</t>
  </si>
  <si>
    <t>Montáž podlah z dlaždic keramických lepených flexibilním lepidlem maloformátových hladkých přes 6 do 9 ks/m2</t>
  </si>
  <si>
    <t>59761011</t>
  </si>
  <si>
    <t>dlažba keramická slinutá hladká do interiéru i exteriéru do 9ks/m2</t>
  </si>
  <si>
    <t>(2,0+9,67)*1,1*1,1</t>
  </si>
  <si>
    <t>781</t>
  </si>
  <si>
    <t>Dokončovací práce - obklady</t>
  </si>
  <si>
    <t>781474112</t>
  </si>
  <si>
    <t>Montáž obkladů vnitřních stěn z dlaždic keramických lepených flexibilním lepidlem maloformátových hladkých přes 9 do 12 ks/m2</t>
  </si>
  <si>
    <t>(2,4+0,25+4,2+0,3+0,15+2,1+0,7+2,4)*1,4*1,1</t>
  </si>
  <si>
    <t>59761062</t>
  </si>
  <si>
    <t>dekor keramický pro interiér i exteriér přes 9 do 12 ks/m2</t>
  </si>
  <si>
    <t>(2,4+0,25+4,2+0,3+0,15+2,1+0,7+2,4)*1,4*1,1*1,1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</si>
  <si>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</si>
  <si>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</si>
  <si>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</si>
  <si>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</si>
  <si>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(2*2+0,8)*0,25</t>
  </si>
  <si>
    <t>783314101</t>
  </si>
  <si>
    <t>Základní nátěr zámečnických konstrukcí jednonásobný syntetický</t>
  </si>
  <si>
    <t>783324201</t>
  </si>
  <si>
    <t>Základní antikorozní nátěr zámečnických konstrukcí jednonásobný akrylátový</t>
  </si>
  <si>
    <t>783325101</t>
  </si>
  <si>
    <t>Mezinátěr zámečnických konstrukcí jednonásobný akrylátový</t>
  </si>
  <si>
    <t>783327101</t>
  </si>
  <si>
    <t>Krycí nátěr (email) zámečnických konstrukcí jednonásobný akrylátový</t>
  </si>
  <si>
    <t>783806811</t>
  </si>
  <si>
    <t>Odstranění nátěrů z omítek oškrábáním</t>
  </si>
  <si>
    <t>(1,1+0,8)*2*3,08</t>
  </si>
  <si>
    <t>783806811.1</t>
  </si>
  <si>
    <t>((2,4+4,2+2,4+4,2)*3,08+9,67)</t>
  </si>
  <si>
    <t>((1,1+1,2+1,1+1,2)*3,08+2,0)</t>
  </si>
  <si>
    <t>784</t>
  </si>
  <si>
    <t>Dokončovací práce - malby a tapety</t>
  </si>
  <si>
    <t>784221101</t>
  </si>
  <si>
    <t>Malby z malířských směsí otěruvzdorných za sucha dvojnásobné, bílé za sucha otěruvzdorné dobře v místnostech výšky do 3,80 m</t>
  </si>
  <si>
    <t>((2,4+4,2+2,4+4,2)*3,08+9,67)*1,1</t>
  </si>
  <si>
    <t>((1,1+1,2+1,1+1,2)*3,08+2,0)*1,1</t>
  </si>
  <si>
    <t>VRN1</t>
  </si>
  <si>
    <t>Průzkumné, geodetické a projektové práce</t>
  </si>
  <si>
    <t>013254000</t>
  </si>
  <si>
    <t>Dokumentace skutečného provedení stavby</t>
  </si>
  <si>
    <t>02</t>
  </si>
  <si>
    <t>721</t>
  </si>
  <si>
    <t>Zdravotechnika - vnitřní kanalizace</t>
  </si>
  <si>
    <t>721174025</t>
  </si>
  <si>
    <t>Potrubí z plastových trub polypropylenové odpadní (svislé) DN 110</t>
  </si>
  <si>
    <t>721174043</t>
  </si>
  <si>
    <t>Potrubí z plastových trub polypropylenové připojovací DN 50</t>
  </si>
  <si>
    <t>721174063</t>
  </si>
  <si>
    <t>Potrubí z plastových trub polypropylenové větrací DN 110</t>
  </si>
  <si>
    <t>721242105</t>
  </si>
  <si>
    <t>Čistící kus z PP DN 110</t>
  </si>
  <si>
    <t>721290111</t>
  </si>
  <si>
    <t>Zkouška těsnosti kanalizace  v objektech vodou do DN 125</t>
  </si>
  <si>
    <t>722</t>
  </si>
  <si>
    <t>Zdravotechnika - vnitřní vodovod</t>
  </si>
  <si>
    <t>722176111</t>
  </si>
  <si>
    <t>Montáž potrubí z plastových trub  svařovaných polyfuzně D do 16 mm</t>
  </si>
  <si>
    <t>28615133</t>
  </si>
  <si>
    <t>trubka vodovodní tlaková PPR řada PN 16 D 20mm dl 4m</t>
  </si>
  <si>
    <t>722176112</t>
  </si>
  <si>
    <t>Montáž potrubí z plastových trub  svařovaných polyfuzně D přes 16 do 20 mm</t>
  </si>
  <si>
    <t>28615152</t>
  </si>
  <si>
    <t>trubka vodovodní tlaková PPR řada PN 20 D 20mm dl 4m</t>
  </si>
  <si>
    <t>722179191</t>
  </si>
  <si>
    <t>Příplatek k ceně rozvody vody z plastů  za práce malého rozsahu na zakázce do 20 m rozvodu</t>
  </si>
  <si>
    <t>722179192</t>
  </si>
  <si>
    <t>Příplatek k ceně rozvody vody z plastů  za práce malého rozsahu na zakázce při průměru trubek do 32 mm, do 15 svarů</t>
  </si>
  <si>
    <t>722181221</t>
  </si>
  <si>
    <t>Ochrana potrubí  termoizolačními trubicemi z pěnového polyetylenu PE přilepenými v příčných a podélných spojích, tloušťky izolace přes 6 do 9 mm, vnitřního průměru izolace DN do 22 mm</t>
  </si>
  <si>
    <t>722224152</t>
  </si>
  <si>
    <t>Armatury s jedním závitem ventily kulové zahradní uzávěry PN 15 do 120° C G 1/2 - 3/4</t>
  </si>
  <si>
    <t>Poznámka k položce:
kulový uzávěr vody pro D20</t>
  </si>
  <si>
    <t>722290215</t>
  </si>
  <si>
    <t>Zkoušky, proplach a desinfekce vodovodního potrubí  zkoušky těsnosti vodovodního potrubí hrdlového nebo přírubového do DN 100</t>
  </si>
  <si>
    <t>725219101</t>
  </si>
  <si>
    <t>Umyvadla montáž umyvadel ostatních typů na konzoly</t>
  </si>
  <si>
    <t>Poznámka k položce:
viz specifikace ve výpisu dokumentace</t>
  </si>
  <si>
    <t>64211005</t>
  </si>
  <si>
    <t>umyvadlo keramické závěsné bílé 550x420mm</t>
  </si>
  <si>
    <t>Poznámka k položce:
přesná specifikace viz výpis dokumentace</t>
  </si>
  <si>
    <t>725319112</t>
  </si>
  <si>
    <t>Dřezy bez výtokových armatur montáž dřezů automatických</t>
  </si>
  <si>
    <t>55231350</t>
  </si>
  <si>
    <t>dvojdřez nerez nástavný 1200x600mm</t>
  </si>
  <si>
    <t>751</t>
  </si>
  <si>
    <t>Vzduchotechnika</t>
  </si>
  <si>
    <t>751514762</t>
  </si>
  <si>
    <t>2</t>
  </si>
  <si>
    <t>42981260</t>
  </si>
  <si>
    <t>hlavice výfuková Pz VZT D 100mm</t>
  </si>
  <si>
    <t>Montáž větrací hlavice, průměru přes 100 do 200 mm</t>
  </si>
  <si>
    <t>763172312</t>
  </si>
  <si>
    <t>Instalační technika pro konstrukce ze sádrokartonových desek  montáž revizních dvířek velikost 300 x 300 mm</t>
  </si>
  <si>
    <t>59030711</t>
  </si>
  <si>
    <t>dvířka revizní s automatickým zámkem 300x300mm</t>
  </si>
  <si>
    <t>VRN4</t>
  </si>
  <si>
    <t>Inženýrská činnost</t>
  </si>
  <si>
    <t>043114000</t>
  </si>
  <si>
    <t>Zkoušky tlakové</t>
  </si>
  <si>
    <t>751111011</t>
  </si>
  <si>
    <t>Montáž ventilátoru axiálního nízkotlakého  nástěnného základního, průměru do 100 mm</t>
  </si>
  <si>
    <t>Poznámka k položce:
dodávka včetně instalační sady a zpětné klapky - specifikace dle výkazu dokumentace</t>
  </si>
  <si>
    <t>42914101</t>
  </si>
  <si>
    <t>ventilátor axiální potrubní skříň z plastu průtok 100m3/h D 100mm 13W IP44</t>
  </si>
  <si>
    <t>Poznámka k položce:
přesná specifikace viz výkaz dokumentace</t>
  </si>
  <si>
    <t>Montáž protidešťové stříšky nebo výfukové hlavice do plechového potrubí  kruhové s přírubou, průměru přes 100 do 200 mm</t>
  </si>
  <si>
    <t>751537011</t>
  </si>
  <si>
    <t>Montáž kruhového potrubí ohebného  neizolovaného z Al laminátové hadice, průměru do 100 mm</t>
  </si>
  <si>
    <t>42981010</t>
  </si>
  <si>
    <t>trouba VZT kruhová spirálně vinutá Pz tl 0,5mm D 100mm</t>
  </si>
  <si>
    <t>722190901</t>
  </si>
  <si>
    <t>Opravy ostatní  uzavření nebo otevření vodovodního potrubí při opravách včetně vypuštění a napuštění</t>
  </si>
  <si>
    <t>733</t>
  </si>
  <si>
    <t>Ústřední vytápění - rozvodné potrubí</t>
  </si>
  <si>
    <t>733221104</t>
  </si>
  <si>
    <t>Potrubí z trubek měděných měkkých spojovaných měkkým pájením Ø 22/1</t>
  </si>
  <si>
    <t>733291101</t>
  </si>
  <si>
    <t>Zkoušky těsnosti potrubí z trubek měděných  Ø do 35/1,5</t>
  </si>
  <si>
    <t>735151356</t>
  </si>
  <si>
    <t>Otopná tělesa panelová dvoudesková PN 1,0 MPa, T do 110°C bez přídavné přestupní plochy výšky tělesa 500 mm stavební délky / výkonu 900 mm / 754 W</t>
  </si>
  <si>
    <t>Poznámka k položce:
přesná specifikace viz výpis v dokumentaci, vč. dodávky hlavic</t>
  </si>
  <si>
    <t>735164512</t>
  </si>
  <si>
    <t>Otopná tělesa trubková montáž těles na stěnu výšky tělesa přes 1500 mm</t>
  </si>
  <si>
    <t>54153026</t>
  </si>
  <si>
    <t>těleso trubkové přímotopné 1500x750mm 600W</t>
  </si>
  <si>
    <t>Poznámka k položce:
otopný žebřík na stěnu - přesná specifikace viz výkaz dokumentace</t>
  </si>
  <si>
    <t>23-M</t>
  </si>
  <si>
    <t>Montáže potrubí</t>
  </si>
  <si>
    <t>230170001</t>
  </si>
  <si>
    <t>Příprava pro zkoušku těsnosti potrubí  DN do 40</t>
  </si>
  <si>
    <t>sada</t>
  </si>
  <si>
    <t>230170011</t>
  </si>
  <si>
    <t>Zkouška těsnosti potrubí  DN do 40</t>
  </si>
  <si>
    <t>741110001</t>
  </si>
  <si>
    <t>Montáž trubek elektroinstalačních s nasunutím nebo našroubováním do krabic plastových tuhých, uložených pevně, vnější Ø přes 16 do 23 mm</t>
  </si>
  <si>
    <t>34571063</t>
  </si>
  <si>
    <t>trubka elektroinstalační ohebná z PVC (ČSN) 2323</t>
  </si>
  <si>
    <t>741110002</t>
  </si>
  <si>
    <t>Montáž trubek elektroinstalačních s nasunutím nebo našroubováním do krabic plastových tuhých, uložených pevně, vnější Ø přes 23 do 35 mm</t>
  </si>
  <si>
    <t>34571065</t>
  </si>
  <si>
    <t>trubka elektroinstalační ohebná z PVC (ČSN) 2329</t>
  </si>
  <si>
    <t>741120001</t>
  </si>
  <si>
    <t>Montáž vodičů izolovaných měděných bez ukončení uložených pod omítku plných a laněných (CY), průřezu žíly 0,35 až 6 mm2</t>
  </si>
  <si>
    <t>34140840</t>
  </si>
  <si>
    <t>vodič izolovaný s Cu jádrem 1,50mm2</t>
  </si>
  <si>
    <t>741120001.1</t>
  </si>
  <si>
    <t>34140841</t>
  </si>
  <si>
    <t>vodič izolovaný s Cu jádrem 2,50mm2</t>
  </si>
  <si>
    <t>741122122</t>
  </si>
  <si>
    <t>Montáž kabelů měděných bez ukončení uložených v trubkách zatažených plných kulatých nebo bezhalogenových (CYKY) počtu a průřezu žil 3x1,5 až 6 mm2</t>
  </si>
  <si>
    <t>PKB.711895</t>
  </si>
  <si>
    <t>CYKYLO-O 3x1,5</t>
  </si>
  <si>
    <t>km</t>
  </si>
  <si>
    <t>0,02*1,2 'Přepočtené koeficientem množství</t>
  </si>
  <si>
    <t>741122122.1</t>
  </si>
  <si>
    <t>34111030</t>
  </si>
  <si>
    <t>kabel silový s Cu jádrem 1 kV 3x1,5mm2</t>
  </si>
  <si>
    <t>80*1,2 'Přepočtené koeficientem množství</t>
  </si>
  <si>
    <t>741122122.2</t>
  </si>
  <si>
    <t>PKB.711021</t>
  </si>
  <si>
    <t>CYKY-J 3x2,5</t>
  </si>
  <si>
    <t>0,24*1,2 'Přepočtené koeficientem množství</t>
  </si>
  <si>
    <t>741130021</t>
  </si>
  <si>
    <t>Ukončení vodičů izolovaných s označením a zapojením na svorkovnici s otevřením a uzavřením krytu, průřezu žíly do 2,5 mm2</t>
  </si>
  <si>
    <t>741220001</t>
  </si>
  <si>
    <t>Montáž skříní přístrojových prázdných plastových nebo hliníkových, pohledové plochy vel. 65x55 až 100x60 mm</t>
  </si>
  <si>
    <t>34571532</t>
  </si>
  <si>
    <t>krabice přístrojová odbočná s víčkem z PH, 107x107 mm, hloubka 50 mm</t>
  </si>
  <si>
    <t>741220001.1</t>
  </si>
  <si>
    <t>34571524</t>
  </si>
  <si>
    <t>krabice přístrojová odbočná s víčkem z PH, 132x132 mm, hloubka 72 mm</t>
  </si>
  <si>
    <t>741220001.2</t>
  </si>
  <si>
    <t>34571524.2</t>
  </si>
  <si>
    <t>741310001</t>
  </si>
  <si>
    <t>Montáž spínačů jedno nebo dvoupólových nástěnných se zapojením vodičů, pro prostředí normální vypínačů, řazení 1-jednopólových</t>
  </si>
  <si>
    <t>34535512</t>
  </si>
  <si>
    <t>spínač jednopólový 10A bílý</t>
  </si>
  <si>
    <t>741310022</t>
  </si>
  <si>
    <t>Montáž spínačů jedno nebo dvoupólových nástěnných se zapojením vodičů, pro prostředí normální přepínačů, řazení 6-střídavých</t>
  </si>
  <si>
    <t>34535553</t>
  </si>
  <si>
    <t>přepínač střídavý řazení 6 10A bílý</t>
  </si>
  <si>
    <t>741313001</t>
  </si>
  <si>
    <t>Montáž zásuvek domovních se zapojením vodičů bezšroubové připojení polozapuštěných nebo zapuštěných 10/16 A, provedení 2P + PE</t>
  </si>
  <si>
    <t>34555101</t>
  </si>
  <si>
    <t>zásuvka 1násobná 16A bílý</t>
  </si>
  <si>
    <t>741313001.1</t>
  </si>
  <si>
    <t>34555121</t>
  </si>
  <si>
    <t>zásuvka 2násobná 16A bílá</t>
  </si>
  <si>
    <t>741320103</t>
  </si>
  <si>
    <t>Montáž jističů se zapojením vodičů jednopólových nn do 25 A s krytem</t>
  </si>
  <si>
    <t>35822109</t>
  </si>
  <si>
    <t>jistič 1pólový-charakteristika B 10A</t>
  </si>
  <si>
    <t>35822111</t>
  </si>
  <si>
    <t>jistič 1pólový-charakteristika B 16A</t>
  </si>
  <si>
    <t>741320103.1</t>
  </si>
  <si>
    <t>35822111.1</t>
  </si>
  <si>
    <t>741372061</t>
  </si>
  <si>
    <t>Montáž svítidel LED se zapojením vodičů bytových nebo společenských místností přisazených stropních panelových, obsahu do 0,09 m2</t>
  </si>
  <si>
    <t>34851156</t>
  </si>
  <si>
    <t>svítidlo LED 23W s mikroprizmatickým krytem</t>
  </si>
  <si>
    <t>34851128</t>
  </si>
  <si>
    <t>svítidlo LED 27W s mikroprizmatickým krytem</t>
  </si>
  <si>
    <t>741372062</t>
  </si>
  <si>
    <t>Montáž svítidel LED se zapojením vodičů bytových nebo společenských místností přisazených stropních panelových, obsahu přes 0,09 do 0,36 m2</t>
  </si>
  <si>
    <t>741378003</t>
  </si>
  <si>
    <t>Zřízení upevňovacích bodů pro svítidla s vyvrtáním díry s osazením závěsného háku v betonu</t>
  </si>
  <si>
    <t>741810001</t>
  </si>
  <si>
    <t>Zkoušky a prohlídky elektrických rozvodů a zařízení celková prohlídka a vyhotovení revizní zprávy pro objem montážních prací do 100 tis. Kč</t>
  </si>
  <si>
    <t>741812001</t>
  </si>
  <si>
    <t>Zkoušky vodičů a kabelů izolační vodiče do 1 kV, průřezu žily 300 až 800 mm2</t>
  </si>
  <si>
    <t>741812011</t>
  </si>
  <si>
    <t>Zkoušky vodičů a kabelů izolační kabelu silového do 1 kV, počtu a průřezu žil do 4x 25 mm2</t>
  </si>
  <si>
    <t>741820102</t>
  </si>
  <si>
    <t>Měření osvětlovacího zařízení intenzity osvětlení na pracovišti do 50 svítidel</t>
  </si>
  <si>
    <t>998741101</t>
  </si>
  <si>
    <t>Přesun hmot pro silnoproud stanovený z hmotnosti přesunovaného materiálu vodorovná dopravní vzdálenost do 50 m v objektech výšky do 6 m</t>
  </si>
  <si>
    <t>58-M</t>
  </si>
  <si>
    <t>Revize vyhrazených technických zařízení</t>
  </si>
  <si>
    <t>580103003</t>
  </si>
  <si>
    <t>Elektrická instalace  kontrola stavu elektrického okruhu včetně instalačních, ovládacích a jistících prvků bez připojených spotřebičů v prostoru bezpečném přes 10 vývodů</t>
  </si>
  <si>
    <t>okruh</t>
  </si>
  <si>
    <t>580106003</t>
  </si>
  <si>
    <t>Měření při revizích  izolačních odporů vnitřního zapojení rozvaděče nebo rozvodnice</t>
  </si>
  <si>
    <t>měření</t>
  </si>
  <si>
    <t>580107001</t>
  </si>
  <si>
    <t>Pomocné práce při revizích  vypnutí vedení, přezkoušení vypnutého stavu, označení tabulkou a opětné zapnutí</t>
  </si>
  <si>
    <t>580107011</t>
  </si>
  <si>
    <t>Pomocné práce při revizích  kontrola zkratových poměrů v rozvaděči a vypínací schopnosti přístrojů</t>
  </si>
  <si>
    <t>Dokumentace skutečného provedení stavby - elektroinstalace</t>
  </si>
  <si>
    <t>…</t>
  </si>
  <si>
    <t>Poznámka k položce:
digitální forma</t>
  </si>
  <si>
    <t>pavilon B - typ A v 1.NP - stavební úpravy</t>
  </si>
  <si>
    <t>pavilon B - typ A v 1.NP - ZTI, UV, VZT, E</t>
  </si>
  <si>
    <t>Zdravotechnika, vytápění, vzduchotechnika a 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</si>
</sst>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 x&quot;"/>
    <numFmt numFmtId="165" formatCode="#,##0.00&quot;  m&quot;"/>
    <numFmt numFmtId="166" formatCode="&quot;=  &quot;#,##0.00&quot;  m2&quot;"/>
    <numFmt numFmtId="167" formatCode="#,##0.00\ &quot;Kč&quot;"/>
    <numFmt numFmtId="168" formatCode="#,##0.000"/>
  </numFmts>
  <fonts count="1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color rgb="FF505050"/>
      <name val="Arial CE"/>
      <family val="2"/>
    </font>
    <font>
      <i/>
      <sz val="8"/>
      <color rgb="FF0000FF"/>
      <name val="Arial CE"/>
      <family val="2"/>
    </font>
    <font>
      <b/>
      <sz val="8"/>
      <color rgb="FF003366"/>
      <name val="Arial CE"/>
      <family val="2"/>
    </font>
    <font>
      <i/>
      <sz val="8"/>
      <color rgb="FF969696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thin"/>
      <top/>
      <bottom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thin"/>
    </border>
    <border>
      <left style="hair">
        <color rgb="FF969696"/>
      </left>
      <right style="thin"/>
      <top style="hair">
        <color rgb="FF969696"/>
      </top>
      <bottom style="thin"/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thin"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hair">
        <color rgb="FF969696"/>
      </left>
      <right style="thin"/>
      <top style="hair">
        <color rgb="FF969696"/>
      </top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56">
    <xf numFmtId="0" fontId="0" fillId="0" borderId="0" xfId="0"/>
    <xf numFmtId="49" fontId="0" fillId="0" borderId="0" xfId="0" applyNumberFormat="1"/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2" xfId="0" applyBorder="1"/>
    <xf numFmtId="0" fontId="0" fillId="0" borderId="3" xfId="0" applyBorder="1"/>
    <xf numFmtId="0" fontId="6" fillId="2" borderId="3" xfId="0" applyFont="1" applyFill="1" applyBorder="1" applyAlignment="1">
      <alignment horizontal="left" vertical="center" indent="1"/>
    </xf>
    <xf numFmtId="49" fontId="4" fillId="2" borderId="0" xfId="0" applyNumberFormat="1" applyFont="1" applyFill="1" applyBorder="1" applyAlignment="1">
      <alignment horizontal="left" vertical="center"/>
    </xf>
    <xf numFmtId="14" fontId="7" fillId="0" borderId="0" xfId="0" applyNumberFormat="1" applyFont="1" applyAlignment="1">
      <alignment horizontal="left"/>
    </xf>
    <xf numFmtId="0" fontId="0" fillId="2" borderId="3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8" xfId="0" applyFont="1" applyBorder="1" applyAlignment="1">
      <alignment horizontal="left" vertical="top" indent="1"/>
    </xf>
    <xf numFmtId="0" fontId="0" fillId="0" borderId="9" xfId="0" applyBorder="1" applyAlignment="1">
      <alignment vertical="top"/>
    </xf>
    <xf numFmtId="0" fontId="2" fillId="0" borderId="9" xfId="0" applyFont="1" applyFill="1" applyBorder="1" applyAlignment="1">
      <alignment horizontal="left" vertical="top"/>
    </xf>
    <xf numFmtId="0" fontId="2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49" fontId="0" fillId="0" borderId="3" xfId="0" applyNumberFormat="1" applyBorder="1"/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0" fillId="0" borderId="12" xfId="0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1"/>
    </xf>
    <xf numFmtId="1" fontId="2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1" fontId="2" fillId="0" borderId="1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indent="1"/>
    </xf>
    <xf numFmtId="49" fontId="0" fillId="0" borderId="6" xfId="0" applyNumberFormat="1" applyFont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 indent="1"/>
    </xf>
    <xf numFmtId="0" fontId="0" fillId="2" borderId="17" xfId="0" applyFill="1" applyBorder="1"/>
    <xf numFmtId="49" fontId="2" fillId="2" borderId="1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0" xfId="0" applyAlignment="1">
      <alignment/>
    </xf>
    <xf numFmtId="0" fontId="11" fillId="0" borderId="0" xfId="0" applyNumberFormat="1" applyFont="1" applyAlignment="1">
      <alignment wrapText="1"/>
    </xf>
    <xf numFmtId="0" fontId="12" fillId="2" borderId="22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/>
    </xf>
    <xf numFmtId="49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5" fontId="13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/>
    <xf numFmtId="49" fontId="2" fillId="3" borderId="0" xfId="0" applyNumberFormat="1" applyFont="1" applyFill="1" applyBorder="1" applyAlignment="1">
      <alignment horizontal="left" vertical="center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8" fontId="3" fillId="0" borderId="24" xfId="0" applyNumberFormat="1" applyFont="1" applyBorder="1" applyAlignment="1" applyProtection="1">
      <alignment vertical="center"/>
      <protection locked="0"/>
    </xf>
    <xf numFmtId="49" fontId="3" fillId="0" borderId="24" xfId="0" applyNumberFormat="1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68" fontId="3" fillId="0" borderId="24" xfId="0" applyNumberFormat="1" applyFont="1" applyBorder="1" applyAlignment="1" applyProtection="1">
      <alignment vertical="center"/>
      <protection locked="0"/>
    </xf>
    <xf numFmtId="4" fontId="3" fillId="4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49" fontId="15" fillId="0" borderId="24" xfId="0" applyNumberFormat="1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168" fontId="15" fillId="0" borderId="24" xfId="0" applyNumberFormat="1" applyFont="1" applyBorder="1" applyAlignment="1" applyProtection="1">
      <alignment vertical="center"/>
      <protection locked="0"/>
    </xf>
    <xf numFmtId="4" fontId="15" fillId="4" borderId="2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top"/>
    </xf>
    <xf numFmtId="0" fontId="13" fillId="0" borderId="0" xfId="0" applyFont="1"/>
    <xf numFmtId="0" fontId="3" fillId="0" borderId="24" xfId="0" applyFont="1" applyBorder="1" applyAlignment="1" applyProtection="1">
      <alignment horizontal="left" vertical="center" wrapText="1" shrinkToFit="1"/>
      <protection locked="0"/>
    </xf>
    <xf numFmtId="0" fontId="15" fillId="0" borderId="24" xfId="0" applyFont="1" applyBorder="1" applyAlignment="1" applyProtection="1">
      <alignment horizontal="left" vertical="center" wrapText="1" shrinkToFit="1"/>
      <protection locked="0"/>
    </xf>
    <xf numFmtId="4" fontId="3" fillId="4" borderId="24" xfId="0" applyNumberFormat="1" applyFont="1" applyFill="1" applyBorder="1" applyAlignment="1" applyProtection="1">
      <alignment vertical="center"/>
      <protection locked="0"/>
    </xf>
    <xf numFmtId="49" fontId="15" fillId="0" borderId="24" xfId="0" applyNumberFormat="1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168" fontId="15" fillId="0" borderId="24" xfId="0" applyNumberFormat="1" applyFont="1" applyBorder="1" applyAlignment="1" applyProtection="1">
      <alignment vertical="center"/>
      <protection locked="0"/>
    </xf>
    <xf numFmtId="4" fontId="15" fillId="4" borderId="24" xfId="0" applyNumberFormat="1" applyFont="1" applyFill="1" applyBorder="1" applyAlignment="1" applyProtection="1">
      <alignment vertical="center"/>
      <protection locked="0"/>
    </xf>
    <xf numFmtId="49" fontId="13" fillId="5" borderId="0" xfId="0" applyNumberFormat="1" applyFont="1" applyFill="1" applyBorder="1" applyAlignment="1">
      <alignment vertical="center"/>
    </xf>
    <xf numFmtId="49" fontId="13" fillId="6" borderId="1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left"/>
    </xf>
    <xf numFmtId="49" fontId="13" fillId="6" borderId="0" xfId="0" applyNumberFormat="1" applyFont="1" applyFill="1" applyBorder="1" applyAlignment="1">
      <alignment vertical="center"/>
    </xf>
    <xf numFmtId="167" fontId="13" fillId="6" borderId="0" xfId="0" applyNumberFormat="1" applyFont="1" applyFill="1" applyBorder="1" applyAlignment="1">
      <alignment horizontal="right" vertical="center" indent="1"/>
    </xf>
    <xf numFmtId="167" fontId="13" fillId="6" borderId="25" xfId="0" applyNumberFormat="1" applyFont="1" applyFill="1" applyBorder="1" applyAlignment="1">
      <alignment horizontal="right" vertical="center" indent="1"/>
    </xf>
    <xf numFmtId="4" fontId="3" fillId="0" borderId="26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 shrinkToFit="1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4" fontId="15" fillId="0" borderId="26" xfId="0" applyNumberFormat="1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15" xfId="0" applyBorder="1"/>
    <xf numFmtId="49" fontId="0" fillId="0" borderId="5" xfId="0" applyNumberFormat="1" applyBorder="1"/>
    <xf numFmtId="0" fontId="0" fillId="0" borderId="27" xfId="0" applyBorder="1"/>
    <xf numFmtId="49" fontId="13" fillId="6" borderId="22" xfId="0" applyNumberFormat="1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left"/>
    </xf>
    <xf numFmtId="49" fontId="13" fillId="6" borderId="9" xfId="0" applyNumberFormat="1" applyFont="1" applyFill="1" applyBorder="1" applyAlignment="1">
      <alignment vertical="center"/>
    </xf>
    <xf numFmtId="167" fontId="13" fillId="6" borderId="9" xfId="0" applyNumberFormat="1" applyFont="1" applyFill="1" applyBorder="1" applyAlignment="1">
      <alignment horizontal="right" vertical="center" indent="1"/>
    </xf>
    <xf numFmtId="167" fontId="13" fillId="6" borderId="28" xfId="0" applyNumberFormat="1" applyFont="1" applyFill="1" applyBorder="1" applyAlignment="1">
      <alignment horizontal="right" vertical="center" indent="1"/>
    </xf>
    <xf numFmtId="0" fontId="3" fillId="0" borderId="15" xfId="0" applyFont="1" applyBorder="1" applyAlignment="1">
      <alignment vertical="top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 shrinkToFit="1"/>
    </xf>
    <xf numFmtId="0" fontId="14" fillId="0" borderId="5" xfId="0" applyFont="1" applyBorder="1" applyAlignment="1">
      <alignment vertical="center"/>
    </xf>
    <xf numFmtId="168" fontId="14" fillId="0" borderId="5" xfId="0" applyNumberFormat="1" applyFont="1" applyBorder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27" xfId="0" applyFont="1" applyBorder="1" applyAlignment="1">
      <alignment vertical="center"/>
    </xf>
    <xf numFmtId="0" fontId="16" fillId="6" borderId="9" xfId="0" applyFont="1" applyFill="1" applyBorder="1" applyAlignment="1">
      <alignment horizontal="left" wrapText="1" shrinkToFit="1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168" fontId="14" fillId="0" borderId="5" xfId="0" applyNumberFormat="1" applyFont="1" applyBorder="1" applyAlignment="1">
      <alignment vertical="center"/>
    </xf>
    <xf numFmtId="0" fontId="14" fillId="0" borderId="5" xfId="0" applyFont="1" applyBorder="1" applyAlignment="1" applyProtection="1">
      <alignment vertical="center"/>
      <protection locked="0"/>
    </xf>
    <xf numFmtId="49" fontId="3" fillId="0" borderId="29" xfId="0" applyNumberFormat="1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168" fontId="3" fillId="0" borderId="29" xfId="0" applyNumberFormat="1" applyFont="1" applyBorder="1" applyAlignment="1" applyProtection="1">
      <alignment vertical="center"/>
      <protection locked="0"/>
    </xf>
    <xf numFmtId="4" fontId="3" fillId="4" borderId="29" xfId="0" applyNumberFormat="1" applyFont="1" applyFill="1" applyBorder="1" applyAlignment="1" applyProtection="1">
      <alignment vertical="center"/>
      <protection locked="0"/>
    </xf>
    <xf numFmtId="4" fontId="3" fillId="0" borderId="30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3" fillId="0" borderId="5" xfId="0" applyFont="1" applyBorder="1" applyAlignment="1" applyProtection="1">
      <alignment vertical="center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168" fontId="3" fillId="0" borderId="31" xfId="0" applyNumberFormat="1" applyFont="1" applyBorder="1" applyAlignment="1" applyProtection="1">
      <alignment vertical="center"/>
      <protection locked="0"/>
    </xf>
    <xf numFmtId="4" fontId="3" fillId="4" borderId="31" xfId="0" applyNumberFormat="1" applyFont="1" applyFill="1" applyBorder="1" applyAlignment="1" applyProtection="1">
      <alignment vertical="center"/>
      <protection locked="0"/>
    </xf>
    <xf numFmtId="4" fontId="3" fillId="0" borderId="32" xfId="0" applyNumberFormat="1" applyFont="1" applyBorder="1" applyAlignment="1" applyProtection="1">
      <alignment vertical="center"/>
      <protection locked="0"/>
    </xf>
    <xf numFmtId="49" fontId="2" fillId="5" borderId="1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49" fontId="15" fillId="0" borderId="29" xfId="0" applyNumberFormat="1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168" fontId="15" fillId="0" borderId="29" xfId="0" applyNumberFormat="1" applyFont="1" applyBorder="1" applyAlignment="1" applyProtection="1">
      <alignment vertical="center"/>
      <protection locked="0"/>
    </xf>
    <xf numFmtId="4" fontId="15" fillId="4" borderId="29" xfId="0" applyNumberFormat="1" applyFont="1" applyFill="1" applyBorder="1" applyAlignment="1" applyProtection="1">
      <alignment vertical="center"/>
      <protection locked="0"/>
    </xf>
    <xf numFmtId="4" fontId="15" fillId="0" borderId="30" xfId="0" applyNumberFormat="1" applyFont="1" applyBorder="1" applyAlignment="1" applyProtection="1">
      <alignment vertical="center"/>
      <protection locked="0"/>
    </xf>
    <xf numFmtId="49" fontId="15" fillId="0" borderId="33" xfId="0" applyNumberFormat="1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168" fontId="15" fillId="0" borderId="33" xfId="0" applyNumberFormat="1" applyFont="1" applyBorder="1" applyAlignment="1" applyProtection="1">
      <alignment vertical="center"/>
      <protection locked="0"/>
    </xf>
    <xf numFmtId="4" fontId="15" fillId="4" borderId="33" xfId="0" applyNumberFormat="1" applyFont="1" applyFill="1" applyBorder="1" applyAlignment="1" applyProtection="1">
      <alignment vertical="center"/>
      <protection locked="0"/>
    </xf>
    <xf numFmtId="4" fontId="15" fillId="0" borderId="34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>
      <alignment wrapText="1"/>
    </xf>
    <xf numFmtId="4" fontId="9" fillId="0" borderId="1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4" fontId="10" fillId="2" borderId="17" xfId="0" applyNumberFormat="1" applyFont="1" applyFill="1" applyBorder="1" applyAlignment="1">
      <alignment horizontal="right" vertical="center"/>
    </xf>
    <xf numFmtId="4" fontId="9" fillId="0" borderId="14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horizontal="right" vertical="center" indent="1"/>
    </xf>
    <xf numFmtId="4" fontId="9" fillId="0" borderId="13" xfId="0" applyNumberFormat="1" applyFont="1" applyBorder="1" applyAlignment="1">
      <alignment horizontal="right" vertical="center" indent="1"/>
    </xf>
    <xf numFmtId="4" fontId="9" fillId="0" borderId="14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49" fontId="0" fillId="0" borderId="12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49" fontId="0" fillId="0" borderId="35" xfId="0" applyNumberFormat="1" applyBorder="1" applyAlignment="1">
      <alignment horizontal="lef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 inden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right" vertical="center" indent="1"/>
    </xf>
    <xf numFmtId="49" fontId="2" fillId="3" borderId="5" xfId="0" applyNumberFormat="1" applyFont="1" applyFill="1" applyBorder="1" applyAlignment="1">
      <alignment horizontal="right" vertical="center" indent="1"/>
    </xf>
    <xf numFmtId="49" fontId="2" fillId="0" borderId="7" xfId="0" applyNumberFormat="1" applyFont="1" applyBorder="1" applyAlignment="1">
      <alignment horizontal="right" vertical="center" indent="1"/>
    </xf>
    <xf numFmtId="49" fontId="2" fillId="0" borderId="5" xfId="0" applyNumberFormat="1" applyFont="1" applyBorder="1" applyAlignment="1">
      <alignment horizontal="right" vertical="center" indent="1"/>
    </xf>
    <xf numFmtId="49" fontId="2" fillId="3" borderId="9" xfId="0" applyNumberFormat="1" applyFont="1" applyFill="1" applyBorder="1" applyAlignment="1">
      <alignment horizontal="left" vertical="center"/>
    </xf>
    <xf numFmtId="49" fontId="2" fillId="3" borderId="0" xfId="0" applyNumberFormat="1" applyFont="1" applyFill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left" vertical="center"/>
    </xf>
    <xf numFmtId="1" fontId="0" fillId="0" borderId="5" xfId="0" applyNumberFormat="1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167" fontId="13" fillId="5" borderId="0" xfId="0" applyNumberFormat="1" applyFont="1" applyFill="1" applyBorder="1" applyAlignment="1">
      <alignment horizontal="right" vertical="center" indent="1"/>
    </xf>
    <xf numFmtId="167" fontId="13" fillId="5" borderId="25" xfId="0" applyNumberFormat="1" applyFont="1" applyFill="1" applyBorder="1" applyAlignment="1">
      <alignment horizontal="right" vertical="center" indent="1"/>
    </xf>
    <xf numFmtId="49" fontId="2" fillId="5" borderId="0" xfId="0" applyNumberFormat="1" applyFont="1" applyFill="1" applyBorder="1" applyAlignment="1">
      <alignment horizontal="left" vertical="center" indent="2"/>
    </xf>
    <xf numFmtId="49" fontId="12" fillId="0" borderId="5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 indent="1"/>
    </xf>
    <xf numFmtId="0" fontId="4" fillId="0" borderId="28" xfId="0" applyFont="1" applyBorder="1" applyAlignment="1">
      <alignment horizontal="left" indent="1"/>
    </xf>
    <xf numFmtId="49" fontId="2" fillId="2" borderId="22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49" fontId="0" fillId="0" borderId="11" xfId="0" applyNumberFormat="1" applyBorder="1" applyAlignment="1">
      <alignment horizontal="center" vertical="top"/>
    </xf>
    <xf numFmtId="0" fontId="0" fillId="0" borderId="0" xfId="0" applyFont="1" applyBorder="1" applyAlignment="1">
      <alignment horizontal="left" indent="4"/>
    </xf>
    <xf numFmtId="49" fontId="7" fillId="0" borderId="14" xfId="0" applyNumberFormat="1" applyFont="1" applyBorder="1" applyAlignment="1">
      <alignment horizontal="left" vertical="center" wrapText="1" indent="1"/>
    </xf>
    <xf numFmtId="49" fontId="7" fillId="0" borderId="11" xfId="0" applyNumberFormat="1" applyFont="1" applyBorder="1" applyAlignment="1">
      <alignment horizontal="left" vertical="center" wrapText="1" indent="1"/>
    </xf>
    <xf numFmtId="49" fontId="7" fillId="0" borderId="35" xfId="0" applyNumberFormat="1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12" fillId="2" borderId="23" xfId="0" applyFont="1" applyFill="1" applyBorder="1" applyAlignment="1">
      <alignment horizontal="center" vertical="center" wrapText="1"/>
    </xf>
    <xf numFmtId="4" fontId="7" fillId="0" borderId="39" xfId="0" applyNumberFormat="1" applyFont="1" applyBorder="1" applyAlignment="1">
      <alignment horizontal="right" vertical="center" indent="1"/>
    </xf>
    <xf numFmtId="4" fontId="12" fillId="4" borderId="40" xfId="0" applyNumberFormat="1" applyFont="1" applyFill="1" applyBorder="1" applyAlignment="1">
      <alignment horizontal="right" vertical="center" indent="1"/>
    </xf>
    <xf numFmtId="0" fontId="12" fillId="4" borderId="14" xfId="0" applyFont="1" applyFill="1" applyBorder="1" applyAlignment="1">
      <alignment horizontal="left" vertical="center" indent="1"/>
    </xf>
    <xf numFmtId="0" fontId="12" fillId="4" borderId="11" xfId="0" applyFont="1" applyFill="1" applyBorder="1" applyAlignment="1">
      <alignment horizontal="left" vertical="center" indent="1"/>
    </xf>
    <xf numFmtId="0" fontId="12" fillId="4" borderId="35" xfId="0" applyFont="1" applyFill="1" applyBorder="1" applyAlignment="1">
      <alignment horizontal="left" vertical="center" indent="1"/>
    </xf>
    <xf numFmtId="49" fontId="2" fillId="5" borderId="5" xfId="0" applyNumberFormat="1" applyFont="1" applyFill="1" applyBorder="1" applyAlignment="1">
      <alignment horizontal="left" vertical="center" indent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08%20O&#352;KS\2.1_V&#253;b&#283;rov&#225;%20&#345;&#237;zen&#237;\do%20250%20000,-\2019\04.xx_4.Z&#352;%20Lipansk&#225;%20-%208130%20WC%20d&#237;vky\1.V&#253;zva\Kopie%20-%20ZAD&#193;N&#205;%20%20-%20WC%20I.NP%20D&#205;VKY%20-%201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  <sheetName val=" Pol (2)"/>
      <sheetName val=" Pol (3)"/>
      <sheetName val=" Pol (4)"/>
      <sheetName val="List1"/>
    </sheetNames>
    <sheetDataSet>
      <sheetData sheetId="0" refreshError="1"/>
      <sheetData sheetId="1" refreshError="1">
        <row r="23">
          <cell r="G23">
            <v>0</v>
          </cell>
        </row>
        <row r="24">
          <cell r="G24">
            <v>0</v>
          </cell>
        </row>
        <row r="25">
          <cell r="G25">
            <v>159799.19</v>
          </cell>
        </row>
        <row r="26">
          <cell r="G26">
            <v>33557.829900000004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AZ32"/>
  <sheetViews>
    <sheetView showGridLines="0" zoomScaleSheetLayoutView="75" workbookViewId="0" topLeftCell="B1">
      <selection activeCell="G24" sqref="G24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58" customWidth="1"/>
    <col min="8" max="8" width="12.75390625" style="0" customWidth="1"/>
    <col min="9" max="9" width="12.75390625" style="58" customWidth="1"/>
    <col min="10" max="10" width="6.75390625" style="58" customWidth="1"/>
    <col min="11" max="11" width="4.25390625" style="0" customWidth="1"/>
    <col min="12" max="15" width="10.75390625" style="0" customWidth="1"/>
    <col min="52" max="52" width="93.125" style="0" customWidth="1"/>
  </cols>
  <sheetData>
    <row r="1" spans="1:10" ht="33.75" customHeight="1">
      <c r="A1" s="6" t="s">
        <v>11</v>
      </c>
      <c r="B1" s="196" t="s">
        <v>42</v>
      </c>
      <c r="C1" s="197"/>
      <c r="D1" s="197"/>
      <c r="E1" s="197"/>
      <c r="F1" s="197"/>
      <c r="G1" s="197"/>
      <c r="H1" s="197"/>
      <c r="I1" s="197"/>
      <c r="J1" s="198"/>
    </row>
    <row r="2" spans="1:15" ht="23.25" customHeight="1">
      <c r="A2" s="7"/>
      <c r="B2" s="8" t="s">
        <v>12</v>
      </c>
      <c r="C2" s="9"/>
      <c r="D2" s="199" t="s">
        <v>67</v>
      </c>
      <c r="E2" s="200"/>
      <c r="F2" s="200"/>
      <c r="G2" s="200"/>
      <c r="H2" s="200"/>
      <c r="I2" s="200"/>
      <c r="J2" s="201"/>
      <c r="O2" s="10"/>
    </row>
    <row r="3" spans="1:10" ht="23.25" customHeight="1">
      <c r="A3" s="7"/>
      <c r="B3" s="11" t="s">
        <v>13</v>
      </c>
      <c r="C3" s="12"/>
      <c r="D3" s="202" t="s">
        <v>68</v>
      </c>
      <c r="E3" s="203"/>
      <c r="F3" s="203"/>
      <c r="G3" s="203"/>
      <c r="H3" s="203"/>
      <c r="I3" s="203"/>
      <c r="J3" s="204"/>
    </row>
    <row r="4" spans="1:10" ht="18" customHeight="1">
      <c r="A4" s="7"/>
      <c r="B4" s="13" t="s">
        <v>14</v>
      </c>
      <c r="C4" s="14"/>
      <c r="D4" s="15" t="s">
        <v>15</v>
      </c>
      <c r="E4" s="64"/>
      <c r="F4" s="64"/>
      <c r="G4" s="64"/>
      <c r="H4" s="17" t="s">
        <v>16</v>
      </c>
      <c r="I4" s="15" t="s">
        <v>48</v>
      </c>
      <c r="J4" s="18"/>
    </row>
    <row r="5" spans="1:10" ht="15" customHeight="1">
      <c r="A5" s="7"/>
      <c r="B5" s="19"/>
      <c r="C5" s="64"/>
      <c r="D5" s="15" t="s">
        <v>17</v>
      </c>
      <c r="E5" s="64"/>
      <c r="F5" s="64"/>
      <c r="G5" s="64"/>
      <c r="H5" s="17" t="s">
        <v>18</v>
      </c>
      <c r="I5" s="15" t="s">
        <v>49</v>
      </c>
      <c r="J5" s="18"/>
    </row>
    <row r="6" spans="1:10" ht="15" customHeight="1">
      <c r="A6" s="7"/>
      <c r="B6" s="207" t="s">
        <v>50</v>
      </c>
      <c r="C6" s="208"/>
      <c r="D6" s="20" t="s">
        <v>19</v>
      </c>
      <c r="E6" s="21"/>
      <c r="F6" s="21"/>
      <c r="G6" s="21"/>
      <c r="H6" s="22"/>
      <c r="I6" s="21"/>
      <c r="J6" s="23"/>
    </row>
    <row r="7" spans="1:10" ht="18" customHeight="1">
      <c r="A7" s="7"/>
      <c r="B7" s="13" t="s">
        <v>20</v>
      </c>
      <c r="C7" s="14"/>
      <c r="D7" s="209" t="s">
        <v>53</v>
      </c>
      <c r="E7" s="209"/>
      <c r="F7" s="209"/>
      <c r="G7" s="209"/>
      <c r="H7" s="17" t="s">
        <v>16</v>
      </c>
      <c r="I7" s="80" t="s">
        <v>61</v>
      </c>
      <c r="J7" s="18"/>
    </row>
    <row r="8" spans="1:10" ht="15" customHeight="1">
      <c r="A8" s="7"/>
      <c r="B8" s="19"/>
      <c r="C8" s="16"/>
      <c r="D8" s="210" t="s">
        <v>54</v>
      </c>
      <c r="E8" s="210"/>
      <c r="F8" s="210"/>
      <c r="G8" s="210"/>
      <c r="H8" s="17" t="s">
        <v>18</v>
      </c>
      <c r="I8" s="80" t="s">
        <v>62</v>
      </c>
      <c r="J8" s="18"/>
    </row>
    <row r="9" spans="1:10" ht="15" customHeight="1">
      <c r="A9" s="7"/>
      <c r="B9" s="205" t="s">
        <v>52</v>
      </c>
      <c r="C9" s="206"/>
      <c r="D9" s="211" t="s">
        <v>55</v>
      </c>
      <c r="E9" s="211"/>
      <c r="F9" s="211"/>
      <c r="G9" s="211"/>
      <c r="H9" s="22"/>
      <c r="I9" s="21"/>
      <c r="J9" s="23"/>
    </row>
    <row r="10" spans="1:10" ht="18" customHeight="1">
      <c r="A10" s="7"/>
      <c r="B10" s="27" t="s">
        <v>21</v>
      </c>
      <c r="C10" s="28"/>
      <c r="D10" s="29"/>
      <c r="E10" s="30"/>
      <c r="F10" s="30"/>
      <c r="G10" s="30"/>
      <c r="H10" s="31"/>
      <c r="I10" s="30"/>
      <c r="J10" s="32"/>
    </row>
    <row r="11" spans="1:10" ht="18" customHeight="1">
      <c r="A11" s="7"/>
      <c r="B11" s="25" t="s">
        <v>22</v>
      </c>
      <c r="C11" s="33"/>
      <c r="D11" s="26"/>
      <c r="E11" s="212"/>
      <c r="F11" s="212"/>
      <c r="G11" s="213"/>
      <c r="H11" s="213"/>
      <c r="I11" s="213" t="s">
        <v>4</v>
      </c>
      <c r="J11" s="214"/>
    </row>
    <row r="12" spans="1:10" ht="23.25" customHeight="1">
      <c r="A12" s="34" t="s">
        <v>23</v>
      </c>
      <c r="B12" s="191" t="s">
        <v>483</v>
      </c>
      <c r="C12" s="192"/>
      <c r="D12" s="192"/>
      <c r="E12" s="192"/>
      <c r="F12" s="192"/>
      <c r="G12" s="192"/>
      <c r="H12" s="193"/>
      <c r="I12" s="194">
        <f>Rekapitulace!F6</f>
        <v>0</v>
      </c>
      <c r="J12" s="195"/>
    </row>
    <row r="13" spans="1:10" ht="23.25" customHeight="1">
      <c r="A13" s="34" t="s">
        <v>24</v>
      </c>
      <c r="B13" s="191" t="s">
        <v>484</v>
      </c>
      <c r="C13" s="192"/>
      <c r="D13" s="192"/>
      <c r="E13" s="192"/>
      <c r="F13" s="192"/>
      <c r="G13" s="192"/>
      <c r="H13" s="193"/>
      <c r="I13" s="194">
        <f>Rekapitulace!F7</f>
        <v>0</v>
      </c>
      <c r="J13" s="195"/>
    </row>
    <row r="14" spans="1:10" ht="23.25" customHeight="1">
      <c r="A14" s="34" t="s">
        <v>25</v>
      </c>
      <c r="B14" s="191" t="s">
        <v>25</v>
      </c>
      <c r="C14" s="192"/>
      <c r="D14" s="192"/>
      <c r="E14" s="192"/>
      <c r="F14" s="192"/>
      <c r="G14" s="192"/>
      <c r="H14" s="193"/>
      <c r="I14" s="194">
        <v>0</v>
      </c>
      <c r="J14" s="195"/>
    </row>
    <row r="15" spans="1:10" ht="23.25" customHeight="1">
      <c r="A15" s="34" t="s">
        <v>26</v>
      </c>
      <c r="B15" s="191" t="s">
        <v>27</v>
      </c>
      <c r="C15" s="192"/>
      <c r="D15" s="192"/>
      <c r="E15" s="192"/>
      <c r="F15" s="192"/>
      <c r="G15" s="192"/>
      <c r="H15" s="193"/>
      <c r="I15" s="194">
        <v>0</v>
      </c>
      <c r="J15" s="195"/>
    </row>
    <row r="16" spans="1:10" ht="23.25" customHeight="1">
      <c r="A16" s="34" t="s">
        <v>28</v>
      </c>
      <c r="B16" s="191" t="s">
        <v>29</v>
      </c>
      <c r="C16" s="192"/>
      <c r="D16" s="192"/>
      <c r="E16" s="192"/>
      <c r="F16" s="192"/>
      <c r="G16" s="192"/>
      <c r="H16" s="193"/>
      <c r="I16" s="194">
        <v>0</v>
      </c>
      <c r="J16" s="195"/>
    </row>
    <row r="17" spans="1:10" ht="23.25" customHeight="1">
      <c r="A17" s="7"/>
      <c r="B17" s="188" t="s">
        <v>4</v>
      </c>
      <c r="C17" s="189"/>
      <c r="D17" s="189"/>
      <c r="E17" s="189"/>
      <c r="F17" s="189"/>
      <c r="G17" s="189"/>
      <c r="H17" s="190"/>
      <c r="I17" s="184">
        <f>SUM(I12:J16)</f>
        <v>0</v>
      </c>
      <c r="J17" s="185"/>
    </row>
    <row r="18" spans="1:10" ht="33" customHeight="1">
      <c r="A18" s="7"/>
      <c r="B18" s="37" t="s">
        <v>30</v>
      </c>
      <c r="C18" s="35"/>
      <c r="D18" s="36"/>
      <c r="E18" s="38"/>
      <c r="F18" s="39"/>
      <c r="G18" s="40"/>
      <c r="H18" s="40"/>
      <c r="I18" s="40"/>
      <c r="J18" s="41"/>
    </row>
    <row r="19" spans="1:10" ht="23.25" customHeight="1">
      <c r="A19" s="7"/>
      <c r="B19" s="42" t="s">
        <v>31</v>
      </c>
      <c r="C19" s="35"/>
      <c r="D19" s="36"/>
      <c r="E19" s="43">
        <v>15</v>
      </c>
      <c r="F19" s="39" t="s">
        <v>32</v>
      </c>
      <c r="G19" s="182">
        <f>0</f>
        <v>0</v>
      </c>
      <c r="H19" s="183"/>
      <c r="I19" s="183"/>
      <c r="J19" s="41" t="str">
        <f aca="true" t="shared" si="0" ref="J19:J22">Mena</f>
        <v>CZK</v>
      </c>
    </row>
    <row r="20" spans="1:10" ht="23.25" customHeight="1">
      <c r="A20" s="7"/>
      <c r="B20" s="42" t="s">
        <v>33</v>
      </c>
      <c r="C20" s="35"/>
      <c r="D20" s="36"/>
      <c r="E20" s="43">
        <f>SazbaDPH1</f>
        <v>15</v>
      </c>
      <c r="F20" s="39" t="s">
        <v>32</v>
      </c>
      <c r="G20" s="186">
        <f>ZakladDPHSni*SazbaDPH1/100</f>
        <v>0</v>
      </c>
      <c r="H20" s="187"/>
      <c r="I20" s="187"/>
      <c r="J20" s="41" t="str">
        <f t="shared" si="0"/>
        <v>CZK</v>
      </c>
    </row>
    <row r="21" spans="1:10" ht="23.25" customHeight="1">
      <c r="A21" s="7"/>
      <c r="B21" s="42" t="s">
        <v>34</v>
      </c>
      <c r="C21" s="35"/>
      <c r="D21" s="36"/>
      <c r="E21" s="43">
        <v>21</v>
      </c>
      <c r="F21" s="39" t="s">
        <v>32</v>
      </c>
      <c r="G21" s="182">
        <f>I17</f>
        <v>0</v>
      </c>
      <c r="H21" s="183"/>
      <c r="I21" s="183"/>
      <c r="J21" s="41" t="str">
        <f t="shared" si="0"/>
        <v>CZK</v>
      </c>
    </row>
    <row r="22" spans="1:10" ht="23.25" customHeight="1" thickBot="1">
      <c r="A22" s="7"/>
      <c r="B22" s="44" t="s">
        <v>35</v>
      </c>
      <c r="C22" s="45"/>
      <c r="D22" s="46"/>
      <c r="E22" s="47">
        <f>SazbaDPH2</f>
        <v>21</v>
      </c>
      <c r="F22" s="48" t="s">
        <v>32</v>
      </c>
      <c r="G22" s="179">
        <f>I17*0.21</f>
        <v>0</v>
      </c>
      <c r="H22" s="180"/>
      <c r="I22" s="180"/>
      <c r="J22" s="49" t="str">
        <f t="shared" si="0"/>
        <v>CZK</v>
      </c>
    </row>
    <row r="23" spans="1:10" ht="27.75" customHeight="1" thickBot="1">
      <c r="A23" s="7"/>
      <c r="B23" s="50" t="s">
        <v>36</v>
      </c>
      <c r="C23" s="51"/>
      <c r="D23" s="51"/>
      <c r="E23" s="51"/>
      <c r="F23" s="51"/>
      <c r="G23" s="181">
        <f>ZakladDPHSni+DPHSni+ZakladDPHZakl+DPHZakl</f>
        <v>0</v>
      </c>
      <c r="H23" s="181"/>
      <c r="I23" s="181"/>
      <c r="J23" s="52" t="s">
        <v>37</v>
      </c>
    </row>
    <row r="24" spans="1:10" ht="12.75" customHeight="1">
      <c r="A24" s="7"/>
      <c r="B24" s="7"/>
      <c r="C24" s="14"/>
      <c r="D24" s="14"/>
      <c r="E24" s="14"/>
      <c r="F24" s="14"/>
      <c r="G24" s="24"/>
      <c r="H24" s="14"/>
      <c r="I24" s="24"/>
      <c r="J24" s="53"/>
    </row>
    <row r="25" spans="1:10" ht="13.5" customHeight="1" thickBot="1">
      <c r="A25" s="54"/>
      <c r="B25" s="54"/>
      <c r="C25" s="55"/>
      <c r="D25" s="55"/>
      <c r="E25" s="55"/>
      <c r="F25" s="55"/>
      <c r="G25" s="56"/>
      <c r="H25" s="55"/>
      <c r="I25" s="56"/>
      <c r="J25" s="57"/>
    </row>
    <row r="28" spans="2:52" ht="12.75">
      <c r="B28" s="178"/>
      <c r="C28" s="178"/>
      <c r="D28" s="178"/>
      <c r="E28" s="178"/>
      <c r="F28" s="178"/>
      <c r="G28" s="178"/>
      <c r="H28" s="178"/>
      <c r="I28" s="178"/>
      <c r="J28" s="178"/>
      <c r="AZ28" s="59">
        <f>B28</f>
        <v>0</v>
      </c>
    </row>
    <row r="29" spans="2:52" ht="12.75">
      <c r="B29" s="178"/>
      <c r="C29" s="178"/>
      <c r="D29" s="178"/>
      <c r="E29" s="178"/>
      <c r="F29" s="178"/>
      <c r="G29" s="178"/>
      <c r="H29" s="178"/>
      <c r="I29" s="178"/>
      <c r="J29" s="178"/>
      <c r="AZ29" s="59">
        <f>B29</f>
        <v>0</v>
      </c>
    </row>
    <row r="30" spans="2:52" ht="12.75">
      <c r="B30" s="178"/>
      <c r="C30" s="178"/>
      <c r="D30" s="178"/>
      <c r="E30" s="178"/>
      <c r="F30" s="178"/>
      <c r="G30" s="178"/>
      <c r="H30" s="178"/>
      <c r="I30" s="178"/>
      <c r="J30" s="178"/>
      <c r="AZ30" s="59">
        <f>B30</f>
        <v>0</v>
      </c>
    </row>
    <row r="32" spans="6:10" ht="12.75">
      <c r="F32" s="61"/>
      <c r="G32" s="62"/>
      <c r="H32" s="61"/>
      <c r="I32" s="62"/>
      <c r="J32" s="62"/>
    </row>
  </sheetData>
  <mergeCells count="31">
    <mergeCell ref="I16:J16"/>
    <mergeCell ref="I15:J15"/>
    <mergeCell ref="B15:H15"/>
    <mergeCell ref="B16:H16"/>
    <mergeCell ref="B1:J1"/>
    <mergeCell ref="D2:J2"/>
    <mergeCell ref="D3:J3"/>
    <mergeCell ref="B9:C9"/>
    <mergeCell ref="B6:C6"/>
    <mergeCell ref="D7:G7"/>
    <mergeCell ref="D8:G8"/>
    <mergeCell ref="D9:G9"/>
    <mergeCell ref="E11:F11"/>
    <mergeCell ref="G11:H11"/>
    <mergeCell ref="I11:J11"/>
    <mergeCell ref="I12:J12"/>
    <mergeCell ref="B12:H12"/>
    <mergeCell ref="I13:J13"/>
    <mergeCell ref="I14:J14"/>
    <mergeCell ref="B13:H13"/>
    <mergeCell ref="B14:H14"/>
    <mergeCell ref="G21:I21"/>
    <mergeCell ref="I17:J17"/>
    <mergeCell ref="G19:I19"/>
    <mergeCell ref="G20:I20"/>
    <mergeCell ref="B17:H17"/>
    <mergeCell ref="B30:J30"/>
    <mergeCell ref="G22:I22"/>
    <mergeCell ref="G23:I23"/>
    <mergeCell ref="B28:J28"/>
    <mergeCell ref="B29:J29"/>
  </mergeCells>
  <printOptions/>
  <pageMargins left="0.5905511811023623" right="0.5905511811023623" top="0.7874015748031497" bottom="0.3937007874015748" header="0" footer="0.1968503937007874"/>
  <pageSetup fitToHeight="9999" fitToWidth="1" horizontalDpi="600" verticalDpi="600" orientation="portrait" paperSize="9" scale="93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45"/>
  <sheetViews>
    <sheetView zoomScaleSheetLayoutView="110" workbookViewId="0" topLeftCell="A7">
      <selection activeCell="F1" sqref="F1:G1"/>
    </sheetView>
  </sheetViews>
  <sheetFormatPr defaultColWidth="9.00390625" defaultRowHeight="12.75"/>
  <cols>
    <col min="1" max="1" width="4.25390625" style="0" customWidth="1"/>
    <col min="2" max="2" width="10.875" style="1" customWidth="1"/>
    <col min="3" max="3" width="38.25390625" style="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customWidth="1"/>
    <col min="17" max="27" width="9.00390625" style="0" hidden="1" customWidth="1"/>
  </cols>
  <sheetData>
    <row r="1" spans="1:9" ht="18" customHeight="1">
      <c r="A1" s="223" t="s">
        <v>42</v>
      </c>
      <c r="B1" s="224"/>
      <c r="C1" s="224"/>
      <c r="D1" s="224"/>
      <c r="E1" s="224"/>
      <c r="F1" s="225"/>
      <c r="G1" s="226"/>
      <c r="H1" s="2"/>
      <c r="I1" s="2"/>
    </row>
    <row r="2" spans="1:9" ht="15" customHeight="1">
      <c r="A2" s="65"/>
      <c r="B2" s="63"/>
      <c r="C2" s="220" t="s">
        <v>65</v>
      </c>
      <c r="D2" s="221"/>
      <c r="E2" s="221"/>
      <c r="F2" s="221"/>
      <c r="G2" s="222"/>
      <c r="H2" s="2"/>
      <c r="I2" s="2"/>
    </row>
    <row r="3" spans="1:19" ht="15" customHeight="1">
      <c r="A3" s="66"/>
      <c r="B3" s="67"/>
      <c r="C3" s="218" t="s">
        <v>66</v>
      </c>
      <c r="D3" s="218"/>
      <c r="E3" s="218"/>
      <c r="F3" s="218"/>
      <c r="G3" s="219"/>
      <c r="H3" s="2"/>
      <c r="I3" s="2"/>
      <c r="S3" t="s">
        <v>10</v>
      </c>
    </row>
    <row r="4" spans="2:7" s="71" customFormat="1" ht="6.75" customHeight="1">
      <c r="B4" s="72"/>
      <c r="C4" s="72"/>
      <c r="E4" s="73"/>
      <c r="F4" s="74"/>
      <c r="G4" s="75"/>
    </row>
    <row r="5" spans="1:9" s="79" customFormat="1" ht="21" customHeight="1">
      <c r="A5" s="76" t="s">
        <v>9</v>
      </c>
      <c r="B5" s="227" t="s">
        <v>8</v>
      </c>
      <c r="C5" s="228"/>
      <c r="D5" s="76" t="s">
        <v>7</v>
      </c>
      <c r="E5" s="76" t="s">
        <v>6</v>
      </c>
      <c r="F5" s="77" t="s">
        <v>5</v>
      </c>
      <c r="G5" s="76" t="s">
        <v>56</v>
      </c>
      <c r="H5" s="78"/>
      <c r="I5" s="78"/>
    </row>
    <row r="6" spans="1:9" ht="21" customHeight="1">
      <c r="A6" s="163" t="s">
        <v>69</v>
      </c>
      <c r="B6" s="217" t="s">
        <v>70</v>
      </c>
      <c r="C6" s="217"/>
      <c r="D6" s="105"/>
      <c r="E6" s="105"/>
      <c r="F6" s="215">
        <f>SUM(G7:G145)</f>
        <v>0</v>
      </c>
      <c r="G6" s="216"/>
      <c r="H6" s="2"/>
      <c r="I6" s="2"/>
    </row>
    <row r="7" spans="1:9" s="96" customFormat="1" ht="15" customHeight="1">
      <c r="A7" s="130"/>
      <c r="B7" s="131" t="s">
        <v>81</v>
      </c>
      <c r="C7" s="131" t="s">
        <v>82</v>
      </c>
      <c r="D7" s="132"/>
      <c r="E7" s="132"/>
      <c r="F7" s="133"/>
      <c r="G7" s="134"/>
      <c r="H7" s="95"/>
      <c r="I7" s="95"/>
    </row>
    <row r="8" spans="1:7" s="90" customFormat="1" ht="39" customHeight="1">
      <c r="A8" s="5">
        <f>1+0</f>
        <v>1</v>
      </c>
      <c r="B8" s="85" t="s">
        <v>71</v>
      </c>
      <c r="C8" s="97" t="s">
        <v>72</v>
      </c>
      <c r="D8" s="87" t="s">
        <v>73</v>
      </c>
      <c r="E8" s="88">
        <v>8</v>
      </c>
      <c r="F8" s="89"/>
      <c r="G8" s="111">
        <f aca="true" t="shared" si="0" ref="G8">ROUND(F8*E8,2)</f>
        <v>0</v>
      </c>
    </row>
    <row r="9" spans="1:7" s="90" customFormat="1" ht="12.75" customHeight="1">
      <c r="A9" s="5"/>
      <c r="B9" s="112" t="s">
        <v>0</v>
      </c>
      <c r="C9" s="113" t="s">
        <v>74</v>
      </c>
      <c r="D9" s="114"/>
      <c r="E9" s="115">
        <v>8</v>
      </c>
      <c r="F9" s="116"/>
      <c r="G9" s="117"/>
    </row>
    <row r="10" spans="1:7" s="90" customFormat="1" ht="36" customHeight="1">
      <c r="A10" s="5">
        <f>1+A8</f>
        <v>2</v>
      </c>
      <c r="B10" s="85" t="s">
        <v>75</v>
      </c>
      <c r="C10" s="97" t="s">
        <v>76</v>
      </c>
      <c r="D10" s="87" t="s">
        <v>1</v>
      </c>
      <c r="E10" s="88">
        <v>2.618</v>
      </c>
      <c r="F10" s="89"/>
      <c r="G10" s="111">
        <f aca="true" t="shared" si="1" ref="G10">ROUND(F10*E10,2)</f>
        <v>0</v>
      </c>
    </row>
    <row r="11" spans="1:7" s="90" customFormat="1" ht="12.75" customHeight="1">
      <c r="A11" s="5"/>
      <c r="B11" s="112" t="s">
        <v>0</v>
      </c>
      <c r="C11" s="113" t="s">
        <v>77</v>
      </c>
      <c r="D11" s="114"/>
      <c r="E11" s="115">
        <v>2.618</v>
      </c>
      <c r="F11" s="116"/>
      <c r="G11" s="117"/>
    </row>
    <row r="12" spans="1:7" s="90" customFormat="1" ht="12.75" customHeight="1">
      <c r="A12" s="5">
        <f>1+A10</f>
        <v>3</v>
      </c>
      <c r="B12" s="85" t="s">
        <v>78</v>
      </c>
      <c r="C12" s="97" t="s">
        <v>79</v>
      </c>
      <c r="D12" s="87" t="s">
        <v>2</v>
      </c>
      <c r="E12" s="88">
        <v>4.8</v>
      </c>
      <c r="F12" s="89"/>
      <c r="G12" s="111">
        <f aca="true" t="shared" si="2" ref="G12">ROUND(F12*E12,2)</f>
        <v>0</v>
      </c>
    </row>
    <row r="13" spans="1:7" s="90" customFormat="1" ht="12.75" customHeight="1">
      <c r="A13" s="135"/>
      <c r="B13" s="136" t="s">
        <v>0</v>
      </c>
      <c r="C13" s="137" t="s">
        <v>80</v>
      </c>
      <c r="D13" s="138"/>
      <c r="E13" s="139">
        <v>4.8</v>
      </c>
      <c r="F13" s="140"/>
      <c r="G13" s="141"/>
    </row>
    <row r="14" spans="1:9" s="96" customFormat="1" ht="15" customHeight="1">
      <c r="A14" s="130"/>
      <c r="B14" s="131" t="s">
        <v>83</v>
      </c>
      <c r="C14" s="142" t="s">
        <v>84</v>
      </c>
      <c r="D14" s="132"/>
      <c r="E14" s="132"/>
      <c r="F14" s="133"/>
      <c r="G14" s="134"/>
      <c r="H14" s="95"/>
      <c r="I14" s="95"/>
    </row>
    <row r="15" spans="1:7" s="90" customFormat="1" ht="34.5" customHeight="1">
      <c r="A15" s="5">
        <f>1+A12</f>
        <v>4</v>
      </c>
      <c r="B15" s="85" t="s">
        <v>85</v>
      </c>
      <c r="C15" s="97" t="s">
        <v>86</v>
      </c>
      <c r="D15" s="87" t="s">
        <v>1</v>
      </c>
      <c r="E15" s="88">
        <v>2.618</v>
      </c>
      <c r="F15" s="89"/>
      <c r="G15" s="111">
        <f aca="true" t="shared" si="3" ref="G15">ROUND(F15*E15,2)</f>
        <v>0</v>
      </c>
    </row>
    <row r="16" spans="1:7" s="90" customFormat="1" ht="12.75" customHeight="1">
      <c r="A16" s="5"/>
      <c r="B16" s="112" t="s">
        <v>0</v>
      </c>
      <c r="C16" s="113" t="s">
        <v>77</v>
      </c>
      <c r="D16" s="114"/>
      <c r="E16" s="115">
        <v>2.618</v>
      </c>
      <c r="F16" s="116"/>
      <c r="G16" s="117"/>
    </row>
    <row r="17" spans="1:7" s="90" customFormat="1" ht="35.25" customHeight="1">
      <c r="A17" s="5">
        <f>1+A15</f>
        <v>5</v>
      </c>
      <c r="B17" s="85" t="s">
        <v>87</v>
      </c>
      <c r="C17" s="97" t="s">
        <v>88</v>
      </c>
      <c r="D17" s="87" t="s">
        <v>1</v>
      </c>
      <c r="E17" s="88">
        <v>54.824</v>
      </c>
      <c r="F17" s="89"/>
      <c r="G17" s="111">
        <f aca="true" t="shared" si="4" ref="G17">ROUND(F17*E17,2)</f>
        <v>0</v>
      </c>
    </row>
    <row r="18" spans="1:7" s="90" customFormat="1" ht="12.75" customHeight="1">
      <c r="A18" s="5"/>
      <c r="B18" s="112" t="s">
        <v>0</v>
      </c>
      <c r="C18" s="113" t="s">
        <v>89</v>
      </c>
      <c r="D18" s="114"/>
      <c r="E18" s="115">
        <v>40.656</v>
      </c>
      <c r="F18" s="116"/>
      <c r="G18" s="117"/>
    </row>
    <row r="19" spans="1:7" s="90" customFormat="1" ht="12.75" customHeight="1">
      <c r="A19" s="5"/>
      <c r="B19" s="112" t="s">
        <v>0</v>
      </c>
      <c r="C19" s="113" t="s">
        <v>90</v>
      </c>
      <c r="D19" s="114"/>
      <c r="E19" s="115">
        <v>14.168</v>
      </c>
      <c r="F19" s="116"/>
      <c r="G19" s="117"/>
    </row>
    <row r="20" spans="1:7" s="90" customFormat="1" ht="36.75" customHeight="1">
      <c r="A20" s="5">
        <f>1+A17</f>
        <v>6</v>
      </c>
      <c r="B20" s="85" t="s">
        <v>91</v>
      </c>
      <c r="C20" s="97" t="s">
        <v>92</v>
      </c>
      <c r="D20" s="87" t="s">
        <v>1</v>
      </c>
      <c r="E20" s="88">
        <v>7.314</v>
      </c>
      <c r="F20" s="89"/>
      <c r="G20" s="111">
        <f aca="true" t="shared" si="5" ref="G20">ROUND(F20*E20,2)</f>
        <v>0</v>
      </c>
    </row>
    <row r="21" spans="1:7" s="90" customFormat="1" ht="12.75" customHeight="1">
      <c r="A21" s="5"/>
      <c r="B21" s="112" t="s">
        <v>0</v>
      </c>
      <c r="C21" s="113" t="s">
        <v>93</v>
      </c>
      <c r="D21" s="114"/>
      <c r="E21" s="115">
        <v>5.536</v>
      </c>
      <c r="F21" s="116"/>
      <c r="G21" s="117"/>
    </row>
    <row r="22" spans="1:7" s="90" customFormat="1" ht="12.75" customHeight="1">
      <c r="A22" s="5"/>
      <c r="B22" s="112" t="s">
        <v>0</v>
      </c>
      <c r="C22" s="113" t="s">
        <v>94</v>
      </c>
      <c r="D22" s="114"/>
      <c r="E22" s="115">
        <v>1.778</v>
      </c>
      <c r="F22" s="116"/>
      <c r="G22" s="117"/>
    </row>
    <row r="23" spans="1:7" s="90" customFormat="1" ht="33.75">
      <c r="A23" s="5">
        <f>1+A20</f>
        <v>7</v>
      </c>
      <c r="B23" s="85" t="s">
        <v>95</v>
      </c>
      <c r="C23" s="97" t="s">
        <v>96</v>
      </c>
      <c r="D23" s="87" t="s">
        <v>2</v>
      </c>
      <c r="E23" s="88">
        <v>10.24</v>
      </c>
      <c r="F23" s="89"/>
      <c r="G23" s="111">
        <f aca="true" t="shared" si="6" ref="G23">ROUND(F23*E23,2)</f>
        <v>0</v>
      </c>
    </row>
    <row r="24" spans="1:7" s="90" customFormat="1" ht="22.5">
      <c r="A24" s="5">
        <f>1+A23</f>
        <v>8</v>
      </c>
      <c r="B24" s="91" t="s">
        <v>97</v>
      </c>
      <c r="C24" s="98" t="s">
        <v>98</v>
      </c>
      <c r="D24" s="92" t="s">
        <v>2</v>
      </c>
      <c r="E24" s="93">
        <v>9.24</v>
      </c>
      <c r="F24" s="94"/>
      <c r="G24" s="118">
        <f aca="true" t="shared" si="7" ref="G24">ROUND(F24*E24,2)</f>
        <v>0</v>
      </c>
    </row>
    <row r="25" spans="1:7" s="90" customFormat="1" ht="11.25" customHeight="1">
      <c r="A25" s="5"/>
      <c r="B25" s="112" t="s">
        <v>0</v>
      </c>
      <c r="C25" s="113" t="s">
        <v>99</v>
      </c>
      <c r="D25" s="114"/>
      <c r="E25" s="115">
        <v>9.24</v>
      </c>
      <c r="F25" s="116"/>
      <c r="G25" s="117"/>
    </row>
    <row r="26" spans="1:7" s="90" customFormat="1" ht="13.5" customHeight="1">
      <c r="A26" s="5">
        <f>1+A24</f>
        <v>9</v>
      </c>
      <c r="B26" s="91" t="s">
        <v>100</v>
      </c>
      <c r="C26" s="98" t="s">
        <v>101</v>
      </c>
      <c r="D26" s="92" t="s">
        <v>73</v>
      </c>
      <c r="E26" s="93">
        <v>1</v>
      </c>
      <c r="F26" s="94"/>
      <c r="G26" s="118">
        <f aca="true" t="shared" si="8" ref="G26">ROUND(F26*E26,2)</f>
        <v>0</v>
      </c>
    </row>
    <row r="27" spans="1:7" s="90" customFormat="1" ht="13.5" customHeight="1">
      <c r="A27" s="135"/>
      <c r="B27" s="136" t="s">
        <v>0</v>
      </c>
      <c r="C27" s="137" t="s">
        <v>102</v>
      </c>
      <c r="D27" s="138"/>
      <c r="E27" s="139">
        <v>1</v>
      </c>
      <c r="F27" s="140"/>
      <c r="G27" s="141"/>
    </row>
    <row r="28" spans="1:9" s="96" customFormat="1" ht="15" customHeight="1">
      <c r="A28" s="130"/>
      <c r="B28" s="131" t="s">
        <v>103</v>
      </c>
      <c r="C28" s="142" t="s">
        <v>104</v>
      </c>
      <c r="D28" s="132"/>
      <c r="E28" s="132"/>
      <c r="F28" s="133"/>
      <c r="G28" s="134"/>
      <c r="H28" s="95"/>
      <c r="I28" s="95"/>
    </row>
    <row r="29" spans="1:7" ht="37.5" customHeight="1">
      <c r="A29" s="5">
        <f>1+A26</f>
        <v>10</v>
      </c>
      <c r="B29" s="81" t="s">
        <v>105</v>
      </c>
      <c r="C29" s="82" t="s">
        <v>106</v>
      </c>
      <c r="D29" s="83" t="s">
        <v>58</v>
      </c>
      <c r="E29" s="84">
        <v>0.152</v>
      </c>
      <c r="F29" s="99"/>
      <c r="G29" s="111">
        <f aca="true" t="shared" si="9" ref="G29">ROUND(F29*E29,2)</f>
        <v>0</v>
      </c>
    </row>
    <row r="30" spans="1:7" ht="12.75" customHeight="1">
      <c r="A30" s="5"/>
      <c r="B30" s="119" t="s">
        <v>0</v>
      </c>
      <c r="C30" s="120" t="s">
        <v>107</v>
      </c>
      <c r="D30" s="121"/>
      <c r="E30" s="122">
        <v>0.152</v>
      </c>
      <c r="F30" s="123"/>
      <c r="G30" s="117"/>
    </row>
    <row r="31" spans="1:7" ht="36" customHeight="1">
      <c r="A31" s="5">
        <f>1+A29</f>
        <v>11</v>
      </c>
      <c r="B31" s="81" t="s">
        <v>108</v>
      </c>
      <c r="C31" s="82" t="s">
        <v>109</v>
      </c>
      <c r="D31" s="83" t="s">
        <v>1</v>
      </c>
      <c r="E31" s="84">
        <v>11.67</v>
      </c>
      <c r="F31" s="99"/>
      <c r="G31" s="111">
        <f aca="true" t="shared" si="10" ref="G31">ROUND(F31*E31,2)</f>
        <v>0</v>
      </c>
    </row>
    <row r="32" spans="1:7" ht="11.25" customHeight="1">
      <c r="A32" s="5"/>
      <c r="B32" s="119" t="s">
        <v>0</v>
      </c>
      <c r="C32" s="120" t="s">
        <v>110</v>
      </c>
      <c r="D32" s="121"/>
      <c r="E32" s="122">
        <v>11.67</v>
      </c>
      <c r="F32" s="123"/>
      <c r="G32" s="117"/>
    </row>
    <row r="33" spans="1:7" ht="22.5">
      <c r="A33" s="5">
        <f>1+A31</f>
        <v>12</v>
      </c>
      <c r="B33" s="81" t="s">
        <v>111</v>
      </c>
      <c r="C33" s="82" t="s">
        <v>112</v>
      </c>
      <c r="D33" s="83" t="s">
        <v>2</v>
      </c>
      <c r="E33" s="84">
        <v>17.37</v>
      </c>
      <c r="F33" s="99"/>
      <c r="G33" s="111">
        <f aca="true" t="shared" si="11" ref="G33">ROUND(F33*E33,2)</f>
        <v>0</v>
      </c>
    </row>
    <row r="34" spans="1:7" ht="22.5">
      <c r="A34" s="5"/>
      <c r="B34" s="119" t="s">
        <v>0</v>
      </c>
      <c r="C34" s="120" t="s">
        <v>113</v>
      </c>
      <c r="D34" s="121"/>
      <c r="E34" s="122">
        <v>17.37</v>
      </c>
      <c r="F34" s="123"/>
      <c r="G34" s="117"/>
    </row>
    <row r="35" spans="1:7" ht="21.75" customHeight="1">
      <c r="A35" s="5">
        <f aca="true" t="shared" si="12" ref="A35">1+A33</f>
        <v>13</v>
      </c>
      <c r="B35" s="81" t="s">
        <v>114</v>
      </c>
      <c r="C35" s="82" t="s">
        <v>115</v>
      </c>
      <c r="D35" s="83" t="s">
        <v>1</v>
      </c>
      <c r="E35" s="84">
        <v>7.314</v>
      </c>
      <c r="F35" s="99"/>
      <c r="G35" s="111">
        <f aca="true" t="shared" si="13" ref="G35">ROUND(F35*E35,2)</f>
        <v>0</v>
      </c>
    </row>
    <row r="36" spans="1:7" ht="12.75" customHeight="1">
      <c r="A36" s="5"/>
      <c r="B36" s="119" t="s">
        <v>0</v>
      </c>
      <c r="C36" s="120" t="s">
        <v>93</v>
      </c>
      <c r="D36" s="121"/>
      <c r="E36" s="122">
        <v>5.536</v>
      </c>
      <c r="F36" s="123"/>
      <c r="G36" s="117"/>
    </row>
    <row r="37" spans="1:7" ht="12.75" customHeight="1">
      <c r="A37" s="5"/>
      <c r="B37" s="119" t="s">
        <v>0</v>
      </c>
      <c r="C37" s="120" t="s">
        <v>94</v>
      </c>
      <c r="D37" s="121"/>
      <c r="E37" s="122">
        <v>1.778</v>
      </c>
      <c r="F37" s="123"/>
      <c r="G37" s="117"/>
    </row>
    <row r="38" spans="1:7" ht="33.75">
      <c r="A38" s="5">
        <f>1+A35</f>
        <v>14</v>
      </c>
      <c r="B38" s="81" t="s">
        <v>116</v>
      </c>
      <c r="C38" s="82" t="s">
        <v>117</v>
      </c>
      <c r="D38" s="83" t="s">
        <v>1</v>
      </c>
      <c r="E38" s="84">
        <v>14.77</v>
      </c>
      <c r="F38" s="99"/>
      <c r="G38" s="111">
        <f aca="true" t="shared" si="14" ref="G38">ROUND(F38*E38,2)</f>
        <v>0</v>
      </c>
    </row>
    <row r="39" spans="1:7" ht="12.75">
      <c r="A39" s="135"/>
      <c r="B39" s="143" t="s">
        <v>0</v>
      </c>
      <c r="C39" s="144" t="s">
        <v>118</v>
      </c>
      <c r="D39" s="145"/>
      <c r="E39" s="146">
        <v>14.77</v>
      </c>
      <c r="F39" s="147"/>
      <c r="G39" s="141"/>
    </row>
    <row r="40" spans="1:9" s="96" customFormat="1" ht="15" customHeight="1">
      <c r="A40" s="130"/>
      <c r="B40" s="131" t="s">
        <v>119</v>
      </c>
      <c r="C40" s="131" t="s">
        <v>120</v>
      </c>
      <c r="D40" s="132"/>
      <c r="E40" s="132"/>
      <c r="F40" s="133"/>
      <c r="G40" s="134"/>
      <c r="H40" s="95"/>
      <c r="I40" s="95"/>
    </row>
    <row r="41" spans="1:7" s="90" customFormat="1" ht="25.5" customHeight="1">
      <c r="A41" s="5">
        <f aca="true" t="shared" si="15" ref="A41">1+A38</f>
        <v>15</v>
      </c>
      <c r="B41" s="85" t="s">
        <v>121</v>
      </c>
      <c r="C41" s="86" t="s">
        <v>122</v>
      </c>
      <c r="D41" s="87" t="s">
        <v>123</v>
      </c>
      <c r="E41" s="88">
        <v>2.601</v>
      </c>
      <c r="F41" s="89"/>
      <c r="G41" s="111">
        <f aca="true" t="shared" si="16" ref="G41:G42">ROUND(F41*E41,2)</f>
        <v>0</v>
      </c>
    </row>
    <row r="42" spans="1:7" s="90" customFormat="1" ht="36" customHeight="1">
      <c r="A42" s="5">
        <f>1+A41</f>
        <v>16</v>
      </c>
      <c r="B42" s="85" t="s">
        <v>124</v>
      </c>
      <c r="C42" s="86" t="s">
        <v>125</v>
      </c>
      <c r="D42" s="87" t="s">
        <v>123</v>
      </c>
      <c r="E42" s="88">
        <v>13.005</v>
      </c>
      <c r="F42" s="89"/>
      <c r="G42" s="111">
        <f t="shared" si="16"/>
        <v>0</v>
      </c>
    </row>
    <row r="43" spans="1:7" ht="12.75">
      <c r="A43" s="135"/>
      <c r="B43" s="143" t="s">
        <v>0</v>
      </c>
      <c r="C43" s="144" t="s">
        <v>126</v>
      </c>
      <c r="D43" s="145"/>
      <c r="E43" s="146">
        <v>13.005</v>
      </c>
      <c r="F43" s="147"/>
      <c r="G43" s="141"/>
    </row>
    <row r="44" spans="1:9" s="96" customFormat="1" ht="15" customHeight="1">
      <c r="A44" s="130"/>
      <c r="B44" s="131" t="s">
        <v>127</v>
      </c>
      <c r="C44" s="131" t="s">
        <v>128</v>
      </c>
      <c r="D44" s="132"/>
      <c r="E44" s="132"/>
      <c r="F44" s="133"/>
      <c r="G44" s="134"/>
      <c r="H44" s="95"/>
      <c r="I44" s="95"/>
    </row>
    <row r="45" spans="1:7" s="90" customFormat="1" ht="58.5" customHeight="1">
      <c r="A45" s="5">
        <f aca="true" t="shared" si="17" ref="A45">1+A42</f>
        <v>17</v>
      </c>
      <c r="B45" s="81" t="s">
        <v>129</v>
      </c>
      <c r="C45" s="82" t="s">
        <v>130</v>
      </c>
      <c r="D45" s="83" t="s">
        <v>123</v>
      </c>
      <c r="E45" s="84">
        <v>3.13</v>
      </c>
      <c r="F45" s="99"/>
      <c r="G45" s="111">
        <f aca="true" t="shared" si="18" ref="G45:G46">ROUND(F45*E45,2)</f>
        <v>0</v>
      </c>
    </row>
    <row r="46" spans="1:7" s="90" customFormat="1" ht="57.75" customHeight="1">
      <c r="A46" s="135">
        <f>1+A45</f>
        <v>18</v>
      </c>
      <c r="B46" s="148" t="s">
        <v>131</v>
      </c>
      <c r="C46" s="149" t="s">
        <v>132</v>
      </c>
      <c r="D46" s="150" t="s">
        <v>123</v>
      </c>
      <c r="E46" s="151">
        <v>3.13</v>
      </c>
      <c r="F46" s="152"/>
      <c r="G46" s="153">
        <f t="shared" si="18"/>
        <v>0</v>
      </c>
    </row>
    <row r="47" spans="1:9" s="96" customFormat="1" ht="15" customHeight="1">
      <c r="A47" s="130"/>
      <c r="B47" s="131" t="s">
        <v>133</v>
      </c>
      <c r="C47" s="131" t="s">
        <v>134</v>
      </c>
      <c r="D47" s="132"/>
      <c r="E47" s="132"/>
      <c r="F47" s="133"/>
      <c r="G47" s="134"/>
      <c r="H47" s="95"/>
      <c r="I47" s="95"/>
    </row>
    <row r="48" spans="1:7" s="90" customFormat="1" ht="24" customHeight="1">
      <c r="A48" s="5">
        <f>1+A46</f>
        <v>19</v>
      </c>
      <c r="B48" s="81" t="s">
        <v>135</v>
      </c>
      <c r="C48" s="82" t="s">
        <v>136</v>
      </c>
      <c r="D48" s="83" t="s">
        <v>137</v>
      </c>
      <c r="E48" s="84">
        <v>1</v>
      </c>
      <c r="F48" s="99"/>
      <c r="G48" s="111">
        <f aca="true" t="shared" si="19" ref="G48:G50">ROUND(F48*E48,2)</f>
        <v>0</v>
      </c>
    </row>
    <row r="49" spans="1:7" s="90" customFormat="1" ht="28.5" customHeight="1">
      <c r="A49" s="5">
        <f>1+A48</f>
        <v>20</v>
      </c>
      <c r="B49" s="81" t="s">
        <v>138</v>
      </c>
      <c r="C49" s="82" t="s">
        <v>139</v>
      </c>
      <c r="D49" s="83" t="s">
        <v>137</v>
      </c>
      <c r="E49" s="84">
        <v>2</v>
      </c>
      <c r="F49" s="99"/>
      <c r="G49" s="111">
        <f t="shared" si="19"/>
        <v>0</v>
      </c>
    </row>
    <row r="50" spans="1:7" s="90" customFormat="1" ht="15" customHeight="1">
      <c r="A50" s="5">
        <f>1+A49</f>
        <v>21</v>
      </c>
      <c r="B50" s="81" t="s">
        <v>140</v>
      </c>
      <c r="C50" s="82" t="s">
        <v>141</v>
      </c>
      <c r="D50" s="83" t="s">
        <v>73</v>
      </c>
      <c r="E50" s="84">
        <v>1</v>
      </c>
      <c r="F50" s="99"/>
      <c r="G50" s="111">
        <f t="shared" si="19"/>
        <v>0</v>
      </c>
    </row>
    <row r="51" spans="1:7" ht="33.75">
      <c r="A51" s="5"/>
      <c r="B51" s="124"/>
      <c r="C51" s="125" t="s">
        <v>142</v>
      </c>
      <c r="D51" s="124"/>
      <c r="E51" s="124"/>
      <c r="F51" s="126"/>
      <c r="G51" s="117"/>
    </row>
    <row r="52" spans="1:7" s="90" customFormat="1" ht="15" customHeight="1">
      <c r="A52" s="5">
        <f>1+A50</f>
        <v>22</v>
      </c>
      <c r="B52" s="81" t="s">
        <v>143</v>
      </c>
      <c r="C52" s="82" t="s">
        <v>144</v>
      </c>
      <c r="D52" s="83" t="s">
        <v>73</v>
      </c>
      <c r="E52" s="84">
        <v>1</v>
      </c>
      <c r="F52" s="99"/>
      <c r="G52" s="111">
        <f aca="true" t="shared" si="20" ref="G52">ROUND(F52*E52,2)</f>
        <v>0</v>
      </c>
    </row>
    <row r="53" spans="1:7" ht="33.75">
      <c r="A53" s="5"/>
      <c r="B53" s="124"/>
      <c r="C53" s="125" t="s">
        <v>145</v>
      </c>
      <c r="D53" s="124"/>
      <c r="E53" s="124"/>
      <c r="F53" s="126"/>
      <c r="G53" s="117"/>
    </row>
    <row r="54" spans="1:7" s="90" customFormat="1" ht="15" customHeight="1">
      <c r="A54" s="5">
        <f>1+A52</f>
        <v>23</v>
      </c>
      <c r="B54" s="81" t="s">
        <v>146</v>
      </c>
      <c r="C54" s="82" t="s">
        <v>147</v>
      </c>
      <c r="D54" s="83" t="s">
        <v>73</v>
      </c>
      <c r="E54" s="84">
        <v>1</v>
      </c>
      <c r="F54" s="99"/>
      <c r="G54" s="111">
        <f aca="true" t="shared" si="21" ref="G54">ROUND(F54*E54,2)</f>
        <v>0</v>
      </c>
    </row>
    <row r="55" spans="1:7" ht="33.75">
      <c r="A55" s="5"/>
      <c r="B55" s="124"/>
      <c r="C55" s="125" t="s">
        <v>148</v>
      </c>
      <c r="D55" s="124"/>
      <c r="E55" s="124"/>
      <c r="F55" s="126"/>
      <c r="G55" s="117"/>
    </row>
    <row r="56" spans="1:7" s="90" customFormat="1" ht="13.5" customHeight="1">
      <c r="A56" s="5">
        <f>1+A54</f>
        <v>24</v>
      </c>
      <c r="B56" s="81" t="s">
        <v>149</v>
      </c>
      <c r="C56" s="82" t="s">
        <v>150</v>
      </c>
      <c r="D56" s="83" t="s">
        <v>137</v>
      </c>
      <c r="E56" s="84">
        <v>1</v>
      </c>
      <c r="F56" s="99"/>
      <c r="G56" s="111">
        <f aca="true" t="shared" si="22" ref="G56:G57">ROUND(F56*E56,2)</f>
        <v>0</v>
      </c>
    </row>
    <row r="57" spans="1:7" s="90" customFormat="1" ht="15" customHeight="1">
      <c r="A57" s="135">
        <f>1+A56</f>
        <v>25</v>
      </c>
      <c r="B57" s="148" t="s">
        <v>151</v>
      </c>
      <c r="C57" s="149" t="s">
        <v>152</v>
      </c>
      <c r="D57" s="150" t="s">
        <v>137</v>
      </c>
      <c r="E57" s="151">
        <v>1</v>
      </c>
      <c r="F57" s="152"/>
      <c r="G57" s="153">
        <f t="shared" si="22"/>
        <v>0</v>
      </c>
    </row>
    <row r="58" spans="1:9" s="96" customFormat="1" ht="15" customHeight="1">
      <c r="A58" s="130"/>
      <c r="B58" s="131" t="s">
        <v>153</v>
      </c>
      <c r="C58" s="131" t="s">
        <v>154</v>
      </c>
      <c r="D58" s="132"/>
      <c r="E58" s="132"/>
      <c r="F58" s="133"/>
      <c r="G58" s="134"/>
      <c r="H58" s="95"/>
      <c r="I58" s="95"/>
    </row>
    <row r="59" spans="1:7" ht="15" customHeight="1">
      <c r="A59" s="5">
        <f>1+A57</f>
        <v>26</v>
      </c>
      <c r="B59" s="81" t="s">
        <v>155</v>
      </c>
      <c r="C59" s="82" t="s">
        <v>156</v>
      </c>
      <c r="D59" s="83" t="s">
        <v>1</v>
      </c>
      <c r="E59" s="84">
        <v>4</v>
      </c>
      <c r="F59" s="99"/>
      <c r="G59" s="111">
        <f aca="true" t="shared" si="23" ref="G59">ROUND(F59*E59,2)</f>
        <v>0</v>
      </c>
    </row>
    <row r="60" spans="1:7" ht="12.75" customHeight="1">
      <c r="A60" s="135"/>
      <c r="B60" s="143" t="s">
        <v>0</v>
      </c>
      <c r="C60" s="144" t="s">
        <v>157</v>
      </c>
      <c r="D60" s="145"/>
      <c r="E60" s="146">
        <v>4</v>
      </c>
      <c r="F60" s="147"/>
      <c r="G60" s="141"/>
    </row>
    <row r="61" spans="1:9" s="96" customFormat="1" ht="15" customHeight="1">
      <c r="A61" s="130"/>
      <c r="B61" s="131" t="s">
        <v>158</v>
      </c>
      <c r="C61" s="131" t="s">
        <v>159</v>
      </c>
      <c r="D61" s="132"/>
      <c r="E61" s="132"/>
      <c r="F61" s="133"/>
      <c r="G61" s="134"/>
      <c r="H61" s="95"/>
      <c r="I61" s="95"/>
    </row>
    <row r="62" spans="1:7" s="90" customFormat="1" ht="36.75" customHeight="1">
      <c r="A62" s="5">
        <f>1+A59</f>
        <v>27</v>
      </c>
      <c r="B62" s="81" t="s">
        <v>160</v>
      </c>
      <c r="C62" s="82" t="s">
        <v>161</v>
      </c>
      <c r="D62" s="83" t="s">
        <v>73</v>
      </c>
      <c r="E62" s="84">
        <v>6</v>
      </c>
      <c r="F62" s="99"/>
      <c r="G62" s="111">
        <f aca="true" t="shared" si="24" ref="G62:G64">ROUND(F62*E62,2)</f>
        <v>0</v>
      </c>
    </row>
    <row r="63" spans="1:7" s="90" customFormat="1" ht="48" customHeight="1">
      <c r="A63" s="5">
        <f>1+A62</f>
        <v>28</v>
      </c>
      <c r="B63" s="81" t="s">
        <v>162</v>
      </c>
      <c r="C63" s="82" t="s">
        <v>163</v>
      </c>
      <c r="D63" s="83" t="s">
        <v>73</v>
      </c>
      <c r="E63" s="84">
        <v>8</v>
      </c>
      <c r="F63" s="99"/>
      <c r="G63" s="111">
        <f t="shared" si="24"/>
        <v>0</v>
      </c>
    </row>
    <row r="64" spans="1:7" s="90" customFormat="1" ht="36.75" customHeight="1">
      <c r="A64" s="135">
        <f>1+A63</f>
        <v>29</v>
      </c>
      <c r="B64" s="148" t="s">
        <v>164</v>
      </c>
      <c r="C64" s="149" t="s">
        <v>165</v>
      </c>
      <c r="D64" s="150" t="s">
        <v>73</v>
      </c>
      <c r="E64" s="151">
        <v>2</v>
      </c>
      <c r="F64" s="152"/>
      <c r="G64" s="153">
        <f t="shared" si="24"/>
        <v>0</v>
      </c>
    </row>
    <row r="65" spans="1:9" s="96" customFormat="1" ht="15" customHeight="1">
      <c r="A65" s="130"/>
      <c r="B65" s="131" t="s">
        <v>166</v>
      </c>
      <c r="C65" s="131" t="s">
        <v>167</v>
      </c>
      <c r="D65" s="132"/>
      <c r="E65" s="132"/>
      <c r="F65" s="133"/>
      <c r="G65" s="134"/>
      <c r="H65" s="95"/>
      <c r="I65" s="95"/>
    </row>
    <row r="66" spans="1:7" ht="69.75" customHeight="1">
      <c r="A66" s="5">
        <f>1+A64</f>
        <v>30</v>
      </c>
      <c r="B66" s="81" t="s">
        <v>168</v>
      </c>
      <c r="C66" s="82" t="s">
        <v>169</v>
      </c>
      <c r="D66" s="83" t="s">
        <v>1</v>
      </c>
      <c r="E66" s="84">
        <v>3.92</v>
      </c>
      <c r="F66" s="99"/>
      <c r="G66" s="111">
        <f aca="true" t="shared" si="25" ref="G66">ROUND(F66*E66,2)</f>
        <v>0</v>
      </c>
    </row>
    <row r="67" spans="1:7" ht="12.75" customHeight="1">
      <c r="A67" s="5"/>
      <c r="B67" s="119" t="s">
        <v>0</v>
      </c>
      <c r="C67" s="120" t="s">
        <v>170</v>
      </c>
      <c r="D67" s="121"/>
      <c r="E67" s="122">
        <v>3.92</v>
      </c>
      <c r="F67" s="123"/>
      <c r="G67" s="117"/>
    </row>
    <row r="68" spans="1:7" s="90" customFormat="1" ht="45" customHeight="1">
      <c r="A68" s="5">
        <f>1+A66</f>
        <v>31</v>
      </c>
      <c r="B68" s="81" t="s">
        <v>171</v>
      </c>
      <c r="C68" s="82" t="s">
        <v>172</v>
      </c>
      <c r="D68" s="83" t="s">
        <v>1</v>
      </c>
      <c r="E68" s="84">
        <v>12.837</v>
      </c>
      <c r="F68" s="99"/>
      <c r="G68" s="111">
        <f aca="true" t="shared" si="26" ref="G68">ROUND(F68*E68,2)</f>
        <v>0</v>
      </c>
    </row>
    <row r="69" spans="1:7" ht="12.75" customHeight="1">
      <c r="A69" s="5"/>
      <c r="B69" s="119" t="s">
        <v>0</v>
      </c>
      <c r="C69" s="120" t="s">
        <v>173</v>
      </c>
      <c r="D69" s="121"/>
      <c r="E69" s="122">
        <v>12.837</v>
      </c>
      <c r="F69" s="123"/>
      <c r="G69" s="117"/>
    </row>
    <row r="70" spans="1:7" s="90" customFormat="1" ht="35.25" customHeight="1">
      <c r="A70" s="5">
        <f>1+A68</f>
        <v>32</v>
      </c>
      <c r="B70" s="81" t="s">
        <v>174</v>
      </c>
      <c r="C70" s="82" t="s">
        <v>175</v>
      </c>
      <c r="D70" s="83" t="s">
        <v>1</v>
      </c>
      <c r="E70" s="84">
        <v>12.837</v>
      </c>
      <c r="F70" s="99"/>
      <c r="G70" s="111">
        <f aca="true" t="shared" si="27" ref="G70:G71">ROUND(F70*E70,2)</f>
        <v>0</v>
      </c>
    </row>
    <row r="71" spans="1:7" s="90" customFormat="1" ht="34.5" customHeight="1">
      <c r="A71" s="5">
        <f>1+A70</f>
        <v>33</v>
      </c>
      <c r="B71" s="81" t="s">
        <v>176</v>
      </c>
      <c r="C71" s="82" t="s">
        <v>177</v>
      </c>
      <c r="D71" s="83" t="s">
        <v>1</v>
      </c>
      <c r="E71" s="84">
        <v>12.837</v>
      </c>
      <c r="F71" s="99"/>
      <c r="G71" s="111">
        <f t="shared" si="27"/>
        <v>0</v>
      </c>
    </row>
    <row r="72" spans="1:7" s="90" customFormat="1" ht="24" customHeight="1">
      <c r="A72" s="5">
        <f>1+A71</f>
        <v>34</v>
      </c>
      <c r="B72" s="100" t="s">
        <v>178</v>
      </c>
      <c r="C72" s="101" t="s">
        <v>179</v>
      </c>
      <c r="D72" s="102" t="s">
        <v>1</v>
      </c>
      <c r="E72" s="103">
        <v>14.121</v>
      </c>
      <c r="F72" s="104"/>
      <c r="G72" s="118">
        <f aca="true" t="shared" si="28" ref="G72">ROUND(F72*E72,2)</f>
        <v>0</v>
      </c>
    </row>
    <row r="73" spans="1:7" ht="12.75">
      <c r="A73" s="135"/>
      <c r="B73" s="145"/>
      <c r="C73" s="144" t="s">
        <v>180</v>
      </c>
      <c r="D73" s="145"/>
      <c r="E73" s="146">
        <v>14.121</v>
      </c>
      <c r="F73" s="147"/>
      <c r="G73" s="141"/>
    </row>
    <row r="74" spans="1:9" s="96" customFormat="1" ht="15" customHeight="1">
      <c r="A74" s="130"/>
      <c r="B74" s="131" t="s">
        <v>181</v>
      </c>
      <c r="C74" s="131" t="s">
        <v>182</v>
      </c>
      <c r="D74" s="132"/>
      <c r="E74" s="132"/>
      <c r="F74" s="133"/>
      <c r="G74" s="134"/>
      <c r="H74" s="95"/>
      <c r="I74" s="95"/>
    </row>
    <row r="75" spans="1:7" ht="15" customHeight="1">
      <c r="A75" s="5">
        <f>1+A72</f>
        <v>35</v>
      </c>
      <c r="B75" s="81" t="s">
        <v>183</v>
      </c>
      <c r="C75" s="82" t="s">
        <v>184</v>
      </c>
      <c r="D75" s="83" t="s">
        <v>57</v>
      </c>
      <c r="E75" s="84">
        <v>1</v>
      </c>
      <c r="F75" s="99"/>
      <c r="G75" s="111">
        <f aca="true" t="shared" si="29" ref="G75">ROUND(F75*E75,2)</f>
        <v>0</v>
      </c>
    </row>
    <row r="76" spans="1:7" ht="36.75" customHeight="1">
      <c r="A76" s="135"/>
      <c r="B76" s="154"/>
      <c r="C76" s="155" t="s">
        <v>185</v>
      </c>
      <c r="D76" s="154"/>
      <c r="E76" s="154"/>
      <c r="F76" s="156"/>
      <c r="G76" s="141"/>
    </row>
    <row r="77" spans="1:9" s="96" customFormat="1" ht="15" customHeight="1">
      <c r="A77" s="130"/>
      <c r="B77" s="131" t="s">
        <v>186</v>
      </c>
      <c r="C77" s="131" t="s">
        <v>187</v>
      </c>
      <c r="D77" s="132"/>
      <c r="E77" s="132"/>
      <c r="F77" s="133"/>
      <c r="G77" s="134"/>
      <c r="H77" s="95"/>
      <c r="I77" s="95"/>
    </row>
    <row r="78" spans="1:7" ht="24" customHeight="1">
      <c r="A78" s="5">
        <f>1+A75</f>
        <v>36</v>
      </c>
      <c r="B78" s="81" t="s">
        <v>188</v>
      </c>
      <c r="C78" s="82" t="s">
        <v>189</v>
      </c>
      <c r="D78" s="83" t="s">
        <v>73</v>
      </c>
      <c r="E78" s="84">
        <v>2</v>
      </c>
      <c r="F78" s="99"/>
      <c r="G78" s="111">
        <f aca="true" t="shared" si="30" ref="G78">ROUND(F78*E78,2)</f>
        <v>0</v>
      </c>
    </row>
    <row r="79" spans="1:7" ht="25.5" customHeight="1">
      <c r="A79" s="5"/>
      <c r="B79" s="124"/>
      <c r="C79" s="125" t="s">
        <v>190</v>
      </c>
      <c r="D79" s="124"/>
      <c r="E79" s="124"/>
      <c r="F79" s="126"/>
      <c r="G79" s="117"/>
    </row>
    <row r="80" spans="1:7" s="90" customFormat="1" ht="35.25" customHeight="1">
      <c r="A80" s="5">
        <f>1+A78</f>
        <v>37</v>
      </c>
      <c r="B80" s="81" t="s">
        <v>191</v>
      </c>
      <c r="C80" s="82" t="s">
        <v>192</v>
      </c>
      <c r="D80" s="83" t="s">
        <v>73</v>
      </c>
      <c r="E80" s="84">
        <v>5</v>
      </c>
      <c r="F80" s="99"/>
      <c r="G80" s="111">
        <f aca="true" t="shared" si="31" ref="G80">ROUND(F80*E80,2)</f>
        <v>0</v>
      </c>
    </row>
    <row r="81" spans="1:7" s="90" customFormat="1" ht="24" customHeight="1">
      <c r="A81" s="5">
        <f>1+A80</f>
        <v>38</v>
      </c>
      <c r="B81" s="100" t="s">
        <v>193</v>
      </c>
      <c r="C81" s="101" t="s">
        <v>194</v>
      </c>
      <c r="D81" s="102" t="s">
        <v>1</v>
      </c>
      <c r="E81" s="103">
        <v>29.155</v>
      </c>
      <c r="F81" s="104"/>
      <c r="G81" s="118">
        <f aca="true" t="shared" si="32" ref="G81">ROUND(F81*E81,2)</f>
        <v>0</v>
      </c>
    </row>
    <row r="82" spans="1:7" s="90" customFormat="1" ht="12.75" customHeight="1">
      <c r="A82" s="5"/>
      <c r="B82" s="119" t="s">
        <v>0</v>
      </c>
      <c r="C82" s="120" t="s">
        <v>195</v>
      </c>
      <c r="D82" s="121"/>
      <c r="E82" s="122">
        <v>16.995</v>
      </c>
      <c r="F82" s="123"/>
      <c r="G82" s="117"/>
    </row>
    <row r="83" spans="1:7" s="90" customFormat="1" ht="12.75" customHeight="1">
      <c r="A83" s="5"/>
      <c r="B83" s="119" t="s">
        <v>0</v>
      </c>
      <c r="C83" s="120" t="s">
        <v>196</v>
      </c>
      <c r="D83" s="121"/>
      <c r="E83" s="122">
        <v>8.52</v>
      </c>
      <c r="F83" s="123"/>
      <c r="G83" s="117"/>
    </row>
    <row r="84" spans="1:7" s="90" customFormat="1" ht="12.75" customHeight="1">
      <c r="A84" s="5"/>
      <c r="B84" s="119" t="s">
        <v>0</v>
      </c>
      <c r="C84" s="120" t="s">
        <v>197</v>
      </c>
      <c r="D84" s="121"/>
      <c r="E84" s="122">
        <v>2.62</v>
      </c>
      <c r="F84" s="123"/>
      <c r="G84" s="117"/>
    </row>
    <row r="85" spans="1:7" s="90" customFormat="1" ht="12.75" customHeight="1">
      <c r="A85" s="5"/>
      <c r="B85" s="119" t="s">
        <v>0</v>
      </c>
      <c r="C85" s="120" t="s">
        <v>198</v>
      </c>
      <c r="D85" s="121"/>
      <c r="E85" s="122">
        <v>1.02</v>
      </c>
      <c r="F85" s="123"/>
      <c r="G85" s="117"/>
    </row>
    <row r="86" spans="1:7" s="90" customFormat="1" ht="34.5" customHeight="1">
      <c r="A86" s="5">
        <f>1+A81</f>
        <v>39</v>
      </c>
      <c r="B86" s="81" t="s">
        <v>199</v>
      </c>
      <c r="C86" s="82" t="s">
        <v>200</v>
      </c>
      <c r="D86" s="83" t="s">
        <v>73</v>
      </c>
      <c r="E86" s="84">
        <v>1</v>
      </c>
      <c r="F86" s="99"/>
      <c r="G86" s="111">
        <f aca="true" t="shared" si="33" ref="G86:G88">ROUND(F86*E86,2)</f>
        <v>0</v>
      </c>
    </row>
    <row r="87" spans="1:7" s="90" customFormat="1" ht="35.25" customHeight="1">
      <c r="A87" s="5">
        <f>1+A86</f>
        <v>40</v>
      </c>
      <c r="B87" s="81" t="s">
        <v>201</v>
      </c>
      <c r="C87" s="82" t="s">
        <v>202</v>
      </c>
      <c r="D87" s="83" t="s">
        <v>73</v>
      </c>
      <c r="E87" s="84">
        <v>1</v>
      </c>
      <c r="F87" s="99"/>
      <c r="G87" s="111">
        <f t="shared" si="33"/>
        <v>0</v>
      </c>
    </row>
    <row r="88" spans="1:7" s="90" customFormat="1" ht="22.5" customHeight="1">
      <c r="A88" s="5">
        <f>1+A87</f>
        <v>41</v>
      </c>
      <c r="B88" s="81" t="s">
        <v>203</v>
      </c>
      <c r="C88" s="82" t="s">
        <v>204</v>
      </c>
      <c r="D88" s="83" t="s">
        <v>73</v>
      </c>
      <c r="E88" s="84">
        <v>3</v>
      </c>
      <c r="F88" s="99"/>
      <c r="G88" s="111">
        <f t="shared" si="33"/>
        <v>0</v>
      </c>
    </row>
    <row r="89" spans="1:7" s="90" customFormat="1" ht="14.25" customHeight="1">
      <c r="A89" s="5"/>
      <c r="B89" s="119" t="s">
        <v>0</v>
      </c>
      <c r="C89" s="120" t="s">
        <v>81</v>
      </c>
      <c r="D89" s="121"/>
      <c r="E89" s="122">
        <v>3</v>
      </c>
      <c r="F89" s="123"/>
      <c r="G89" s="117"/>
    </row>
    <row r="90" spans="1:7" s="90" customFormat="1" ht="25.5" customHeight="1">
      <c r="A90" s="5">
        <f>1+A88</f>
        <v>42</v>
      </c>
      <c r="B90" s="81" t="s">
        <v>205</v>
      </c>
      <c r="C90" s="82" t="s">
        <v>206</v>
      </c>
      <c r="D90" s="83" t="s">
        <v>73</v>
      </c>
      <c r="E90" s="84">
        <v>2</v>
      </c>
      <c r="F90" s="99"/>
      <c r="G90" s="111">
        <f aca="true" t="shared" si="34" ref="G90">ROUND(F90*E90,2)</f>
        <v>0</v>
      </c>
    </row>
    <row r="91" spans="1:7" s="90" customFormat="1" ht="14.25" customHeight="1">
      <c r="A91" s="5">
        <f>1+A90</f>
        <v>43</v>
      </c>
      <c r="B91" s="100" t="s">
        <v>207</v>
      </c>
      <c r="C91" s="101" t="s">
        <v>208</v>
      </c>
      <c r="D91" s="102" t="s">
        <v>1</v>
      </c>
      <c r="E91" s="103">
        <v>1.98</v>
      </c>
      <c r="F91" s="104"/>
      <c r="G91" s="118">
        <f aca="true" t="shared" si="35" ref="G91">ROUND(F91*E91,2)</f>
        <v>0</v>
      </c>
    </row>
    <row r="92" spans="1:7" s="90" customFormat="1" ht="23.25" customHeight="1">
      <c r="A92" s="5"/>
      <c r="B92" s="124"/>
      <c r="C92" s="125" t="s">
        <v>209</v>
      </c>
      <c r="D92" s="124"/>
      <c r="E92" s="124"/>
      <c r="F92" s="126"/>
      <c r="G92" s="117"/>
    </row>
    <row r="93" spans="1:7" ht="12.75">
      <c r="A93" s="135"/>
      <c r="B93" s="143" t="s">
        <v>0</v>
      </c>
      <c r="C93" s="144" t="s">
        <v>210</v>
      </c>
      <c r="D93" s="145"/>
      <c r="E93" s="146">
        <v>1.98</v>
      </c>
      <c r="F93" s="147"/>
      <c r="G93" s="141"/>
    </row>
    <row r="94" spans="1:7" s="90" customFormat="1" ht="26.25" customHeight="1">
      <c r="A94" s="5">
        <f>1+A91</f>
        <v>44</v>
      </c>
      <c r="B94" s="157" t="s">
        <v>211</v>
      </c>
      <c r="C94" s="158" t="s">
        <v>212</v>
      </c>
      <c r="D94" s="159" t="s">
        <v>73</v>
      </c>
      <c r="E94" s="160">
        <v>2</v>
      </c>
      <c r="F94" s="161"/>
      <c r="G94" s="162">
        <f aca="true" t="shared" si="36" ref="G94:G100">ROUND(F94*E94,2)</f>
        <v>0</v>
      </c>
    </row>
    <row r="95" spans="1:7" s="90" customFormat="1" ht="24" customHeight="1">
      <c r="A95" s="5">
        <f aca="true" t="shared" si="37" ref="A95:A101">1+A94</f>
        <v>45</v>
      </c>
      <c r="B95" s="81" t="s">
        <v>213</v>
      </c>
      <c r="C95" s="82" t="s">
        <v>214</v>
      </c>
      <c r="D95" s="83" t="s">
        <v>73</v>
      </c>
      <c r="E95" s="84">
        <v>5</v>
      </c>
      <c r="F95" s="99"/>
      <c r="G95" s="111">
        <f t="shared" si="36"/>
        <v>0</v>
      </c>
    </row>
    <row r="96" spans="1:7" s="90" customFormat="1" ht="27" customHeight="1">
      <c r="A96" s="5">
        <f t="shared" si="37"/>
        <v>46</v>
      </c>
      <c r="B96" s="81" t="s">
        <v>215</v>
      </c>
      <c r="C96" s="82" t="s">
        <v>216</v>
      </c>
      <c r="D96" s="83" t="s">
        <v>73</v>
      </c>
      <c r="E96" s="84">
        <v>5</v>
      </c>
      <c r="F96" s="99"/>
      <c r="G96" s="111">
        <f t="shared" si="36"/>
        <v>0</v>
      </c>
    </row>
    <row r="97" spans="1:7" s="90" customFormat="1" ht="22.5" customHeight="1">
      <c r="A97" s="5">
        <f t="shared" si="37"/>
        <v>47</v>
      </c>
      <c r="B97" s="81" t="s">
        <v>217</v>
      </c>
      <c r="C97" s="82" t="s">
        <v>218</v>
      </c>
      <c r="D97" s="83" t="s">
        <v>73</v>
      </c>
      <c r="E97" s="84">
        <v>7</v>
      </c>
      <c r="F97" s="99"/>
      <c r="G97" s="111">
        <f t="shared" si="36"/>
        <v>0</v>
      </c>
    </row>
    <row r="98" spans="1:7" s="90" customFormat="1" ht="21" customHeight="1">
      <c r="A98" s="5">
        <f t="shared" si="37"/>
        <v>48</v>
      </c>
      <c r="B98" s="81" t="s">
        <v>219</v>
      </c>
      <c r="C98" s="82" t="s">
        <v>220</v>
      </c>
      <c r="D98" s="83" t="s">
        <v>73</v>
      </c>
      <c r="E98" s="84">
        <v>5</v>
      </c>
      <c r="F98" s="99"/>
      <c r="G98" s="111">
        <f t="shared" si="36"/>
        <v>0</v>
      </c>
    </row>
    <row r="99" spans="1:7" s="90" customFormat="1" ht="14.25" customHeight="1">
      <c r="A99" s="5">
        <f t="shared" si="37"/>
        <v>49</v>
      </c>
      <c r="B99" s="100" t="s">
        <v>221</v>
      </c>
      <c r="C99" s="101" t="s">
        <v>222</v>
      </c>
      <c r="D99" s="102" t="s">
        <v>223</v>
      </c>
      <c r="E99" s="103">
        <v>1</v>
      </c>
      <c r="F99" s="104"/>
      <c r="G99" s="118">
        <f t="shared" si="36"/>
        <v>0</v>
      </c>
    </row>
    <row r="100" spans="1:7" s="90" customFormat="1" ht="14.25" customHeight="1">
      <c r="A100" s="5">
        <f t="shared" si="37"/>
        <v>50</v>
      </c>
      <c r="B100" s="100" t="s">
        <v>224</v>
      </c>
      <c r="C100" s="101" t="s">
        <v>225</v>
      </c>
      <c r="D100" s="102" t="s">
        <v>223</v>
      </c>
      <c r="E100" s="103">
        <v>1</v>
      </c>
      <c r="F100" s="104"/>
      <c r="G100" s="118">
        <f t="shared" si="36"/>
        <v>0</v>
      </c>
    </row>
    <row r="101" spans="1:7" s="90" customFormat="1" ht="36" customHeight="1">
      <c r="A101" s="135">
        <f t="shared" si="37"/>
        <v>51</v>
      </c>
      <c r="B101" s="148" t="s">
        <v>226</v>
      </c>
      <c r="C101" s="149" t="s">
        <v>227</v>
      </c>
      <c r="D101" s="150" t="s">
        <v>73</v>
      </c>
      <c r="E101" s="151">
        <v>1</v>
      </c>
      <c r="F101" s="152"/>
      <c r="G101" s="153">
        <f aca="true" t="shared" si="38" ref="G101:G105">ROUND(F101*E101,2)</f>
        <v>0</v>
      </c>
    </row>
    <row r="102" spans="1:9" s="96" customFormat="1" ht="15" customHeight="1">
      <c r="A102" s="130"/>
      <c r="B102" s="131" t="s">
        <v>228</v>
      </c>
      <c r="C102" s="131" t="s">
        <v>229</v>
      </c>
      <c r="D102" s="132"/>
      <c r="E102" s="132"/>
      <c r="F102" s="133"/>
      <c r="G102" s="134"/>
      <c r="H102" s="95"/>
      <c r="I102" s="95"/>
    </row>
    <row r="103" spans="1:7" ht="24" customHeight="1">
      <c r="A103" s="135">
        <f>1+A101</f>
        <v>52</v>
      </c>
      <c r="B103" s="148" t="s">
        <v>230</v>
      </c>
      <c r="C103" s="149" t="s">
        <v>231</v>
      </c>
      <c r="D103" s="150" t="s">
        <v>73</v>
      </c>
      <c r="E103" s="151">
        <v>1</v>
      </c>
      <c r="F103" s="152"/>
      <c r="G103" s="153">
        <f t="shared" si="38"/>
        <v>0</v>
      </c>
    </row>
    <row r="104" spans="1:9" s="96" customFormat="1" ht="15" customHeight="1">
      <c r="A104" s="130"/>
      <c r="B104" s="131" t="s">
        <v>232</v>
      </c>
      <c r="C104" s="131" t="s">
        <v>233</v>
      </c>
      <c r="D104" s="132"/>
      <c r="E104" s="132"/>
      <c r="F104" s="133"/>
      <c r="G104" s="134"/>
      <c r="H104" s="95"/>
      <c r="I104" s="95"/>
    </row>
    <row r="105" spans="1:7" ht="24" customHeight="1">
      <c r="A105" s="5">
        <f>1+A103</f>
        <v>53</v>
      </c>
      <c r="B105" s="81" t="s">
        <v>234</v>
      </c>
      <c r="C105" s="82" t="s">
        <v>235</v>
      </c>
      <c r="D105" s="83" t="s">
        <v>1</v>
      </c>
      <c r="E105" s="84">
        <v>12.837</v>
      </c>
      <c r="F105" s="99"/>
      <c r="G105" s="111">
        <f t="shared" si="38"/>
        <v>0</v>
      </c>
    </row>
    <row r="106" spans="1:7" s="90" customFormat="1" ht="12.75" customHeight="1">
      <c r="A106" s="5"/>
      <c r="B106" s="119" t="s">
        <v>0</v>
      </c>
      <c r="C106" s="120" t="s">
        <v>173</v>
      </c>
      <c r="D106" s="121"/>
      <c r="E106" s="122">
        <v>12.837</v>
      </c>
      <c r="F106" s="123"/>
      <c r="G106" s="117"/>
    </row>
    <row r="107" spans="1:7" ht="36" customHeight="1">
      <c r="A107" s="5">
        <f>1+A105</f>
        <v>54</v>
      </c>
      <c r="B107" s="81" t="s">
        <v>236</v>
      </c>
      <c r="C107" s="82" t="s">
        <v>237</v>
      </c>
      <c r="D107" s="83" t="s">
        <v>1</v>
      </c>
      <c r="E107" s="84">
        <v>12.837</v>
      </c>
      <c r="F107" s="99"/>
      <c r="G107" s="111">
        <f aca="true" t="shared" si="39" ref="G107">ROUND(F107*E107,2)</f>
        <v>0</v>
      </c>
    </row>
    <row r="108" spans="1:7" ht="12.75">
      <c r="A108" s="5"/>
      <c r="B108" s="119" t="s">
        <v>0</v>
      </c>
      <c r="C108" s="120" t="s">
        <v>173</v>
      </c>
      <c r="D108" s="121"/>
      <c r="E108" s="122">
        <v>12.837</v>
      </c>
      <c r="F108" s="123"/>
      <c r="G108" s="117"/>
    </row>
    <row r="109" spans="1:7" ht="36" customHeight="1">
      <c r="A109" s="5">
        <f>1+A107</f>
        <v>55</v>
      </c>
      <c r="B109" s="81" t="s">
        <v>238</v>
      </c>
      <c r="C109" s="82" t="s">
        <v>239</v>
      </c>
      <c r="D109" s="83" t="s">
        <v>2</v>
      </c>
      <c r="E109" s="84">
        <v>19.03</v>
      </c>
      <c r="F109" s="99"/>
      <c r="G109" s="111">
        <f aca="true" t="shared" si="40" ref="G109">ROUND(F109*E109,2)</f>
        <v>0</v>
      </c>
    </row>
    <row r="110" spans="1:7" s="90" customFormat="1" ht="13.5" customHeight="1">
      <c r="A110" s="5"/>
      <c r="B110" s="119" t="s">
        <v>0</v>
      </c>
      <c r="C110" s="120" t="s">
        <v>240</v>
      </c>
      <c r="D110" s="121"/>
      <c r="E110" s="122">
        <v>19.03</v>
      </c>
      <c r="F110" s="123"/>
      <c r="G110" s="117"/>
    </row>
    <row r="111" spans="1:7" ht="13.5" customHeight="1">
      <c r="A111" s="5">
        <f>1+A109</f>
        <v>56</v>
      </c>
      <c r="B111" s="100" t="s">
        <v>241</v>
      </c>
      <c r="C111" s="101" t="s">
        <v>242</v>
      </c>
      <c r="D111" s="102" t="s">
        <v>2</v>
      </c>
      <c r="E111" s="103">
        <v>20.933</v>
      </c>
      <c r="F111" s="104"/>
      <c r="G111" s="118">
        <f>ROUND(F111*E111,2)</f>
        <v>0</v>
      </c>
    </row>
    <row r="112" spans="1:7" ht="13.5" customHeight="1">
      <c r="A112" s="5"/>
      <c r="B112" s="121"/>
      <c r="C112" s="120" t="s">
        <v>243</v>
      </c>
      <c r="D112" s="121"/>
      <c r="E112" s="122">
        <v>20.933</v>
      </c>
      <c r="F112" s="123"/>
      <c r="G112" s="117"/>
    </row>
    <row r="113" spans="1:7" ht="24" customHeight="1">
      <c r="A113" s="5">
        <f>1+A111</f>
        <v>57</v>
      </c>
      <c r="B113" s="81" t="s">
        <v>244</v>
      </c>
      <c r="C113" s="82" t="s">
        <v>245</v>
      </c>
      <c r="D113" s="83" t="s">
        <v>2</v>
      </c>
      <c r="E113" s="84">
        <v>17.75</v>
      </c>
      <c r="F113" s="99"/>
      <c r="G113" s="111">
        <f>ROUND(F113*E113,2)</f>
        <v>0</v>
      </c>
    </row>
    <row r="114" spans="1:7" s="90" customFormat="1" ht="23.25" customHeight="1">
      <c r="A114" s="5"/>
      <c r="B114" s="119" t="s">
        <v>0</v>
      </c>
      <c r="C114" s="120" t="s">
        <v>246</v>
      </c>
      <c r="D114" s="121"/>
      <c r="E114" s="122">
        <v>17.75</v>
      </c>
      <c r="F114" s="123"/>
      <c r="G114" s="117"/>
    </row>
    <row r="115" spans="1:7" ht="24" customHeight="1">
      <c r="A115" s="5">
        <f>1+A113</f>
        <v>58</v>
      </c>
      <c r="B115" s="100" t="s">
        <v>247</v>
      </c>
      <c r="C115" s="101" t="s">
        <v>248</v>
      </c>
      <c r="D115" s="102" t="s">
        <v>73</v>
      </c>
      <c r="E115" s="103">
        <v>44.375</v>
      </c>
      <c r="F115" s="104"/>
      <c r="G115" s="118">
        <f>ROUND(F115*E115,2)</f>
        <v>0</v>
      </c>
    </row>
    <row r="116" spans="1:7" ht="22.5">
      <c r="A116" s="5"/>
      <c r="B116" s="119" t="s">
        <v>0</v>
      </c>
      <c r="C116" s="120" t="s">
        <v>249</v>
      </c>
      <c r="D116" s="121"/>
      <c r="E116" s="122">
        <v>44.375</v>
      </c>
      <c r="F116" s="123"/>
      <c r="G116" s="117"/>
    </row>
    <row r="117" spans="1:7" ht="35.25" customHeight="1">
      <c r="A117" s="5">
        <f>1+A115</f>
        <v>59</v>
      </c>
      <c r="B117" s="81" t="s">
        <v>250</v>
      </c>
      <c r="C117" s="82" t="s">
        <v>251</v>
      </c>
      <c r="D117" s="83" t="s">
        <v>1</v>
      </c>
      <c r="E117" s="84">
        <v>12.837</v>
      </c>
      <c r="F117" s="99"/>
      <c r="G117" s="111">
        <f>ROUND(F117*E117,2)</f>
        <v>0</v>
      </c>
    </row>
    <row r="118" spans="1:7" s="90" customFormat="1" ht="15" customHeight="1">
      <c r="A118" s="5"/>
      <c r="B118" s="119" t="s">
        <v>0</v>
      </c>
      <c r="C118" s="120" t="s">
        <v>173</v>
      </c>
      <c r="D118" s="121"/>
      <c r="E118" s="122">
        <v>12.837</v>
      </c>
      <c r="F118" s="123"/>
      <c r="G118" s="117"/>
    </row>
    <row r="119" spans="1:7" ht="24" customHeight="1">
      <c r="A119" s="5">
        <f>1+A117</f>
        <v>60</v>
      </c>
      <c r="B119" s="100" t="s">
        <v>252</v>
      </c>
      <c r="C119" s="101" t="s">
        <v>253</v>
      </c>
      <c r="D119" s="102" t="s">
        <v>1</v>
      </c>
      <c r="E119" s="103">
        <v>14.121</v>
      </c>
      <c r="F119" s="104"/>
      <c r="G119" s="118">
        <f>ROUND(F119*E119,2)</f>
        <v>0</v>
      </c>
    </row>
    <row r="120" spans="1:7" ht="12.75">
      <c r="A120" s="135"/>
      <c r="B120" s="143" t="s">
        <v>0</v>
      </c>
      <c r="C120" s="144" t="s">
        <v>254</v>
      </c>
      <c r="D120" s="145"/>
      <c r="E120" s="146">
        <v>14.121</v>
      </c>
      <c r="F120" s="147"/>
      <c r="G120" s="141"/>
    </row>
    <row r="121" spans="1:9" s="96" customFormat="1" ht="15" customHeight="1">
      <c r="A121" s="130"/>
      <c r="B121" s="131" t="s">
        <v>255</v>
      </c>
      <c r="C121" s="131" t="s">
        <v>256</v>
      </c>
      <c r="D121" s="132"/>
      <c r="E121" s="132"/>
      <c r="F121" s="133"/>
      <c r="G121" s="134"/>
      <c r="H121" s="95"/>
      <c r="I121" s="95"/>
    </row>
    <row r="122" spans="1:7" ht="36" customHeight="1">
      <c r="A122" s="5">
        <f>1+A119</f>
        <v>61</v>
      </c>
      <c r="B122" s="81" t="s">
        <v>257</v>
      </c>
      <c r="C122" s="82" t="s">
        <v>258</v>
      </c>
      <c r="D122" s="83" t="s">
        <v>1</v>
      </c>
      <c r="E122" s="84">
        <v>19.25</v>
      </c>
      <c r="F122" s="99"/>
      <c r="G122" s="111">
        <f>ROUND(F122*E122,2)</f>
        <v>0</v>
      </c>
    </row>
    <row r="123" spans="1:7" s="90" customFormat="1" ht="12.75" customHeight="1">
      <c r="A123" s="5"/>
      <c r="B123" s="119" t="s">
        <v>0</v>
      </c>
      <c r="C123" s="120" t="s">
        <v>259</v>
      </c>
      <c r="D123" s="121"/>
      <c r="E123" s="122">
        <v>19.25</v>
      </c>
      <c r="F123" s="123"/>
      <c r="G123" s="117"/>
    </row>
    <row r="124" spans="1:7" ht="22.5" customHeight="1">
      <c r="A124" s="5">
        <f>1+A122</f>
        <v>62</v>
      </c>
      <c r="B124" s="100" t="s">
        <v>260</v>
      </c>
      <c r="C124" s="101" t="s">
        <v>261</v>
      </c>
      <c r="D124" s="102" t="s">
        <v>1</v>
      </c>
      <c r="E124" s="103">
        <v>21.175</v>
      </c>
      <c r="F124" s="104"/>
      <c r="G124" s="118">
        <f>ROUND(F124*E124,2)</f>
        <v>0</v>
      </c>
    </row>
    <row r="125" spans="1:7" ht="12.75">
      <c r="A125" s="135"/>
      <c r="B125" s="143" t="s">
        <v>0</v>
      </c>
      <c r="C125" s="144" t="s">
        <v>262</v>
      </c>
      <c r="D125" s="145"/>
      <c r="E125" s="146">
        <v>21.175</v>
      </c>
      <c r="F125" s="147"/>
      <c r="G125" s="141"/>
    </row>
    <row r="126" spans="1:9" s="96" customFormat="1" ht="15" customHeight="1">
      <c r="A126" s="130"/>
      <c r="B126" s="131" t="s">
        <v>263</v>
      </c>
      <c r="C126" s="131" t="s">
        <v>264</v>
      </c>
      <c r="D126" s="132"/>
      <c r="E126" s="132"/>
      <c r="F126" s="133"/>
      <c r="G126" s="134"/>
      <c r="H126" s="95"/>
      <c r="I126" s="95"/>
    </row>
    <row r="127" spans="1:7" ht="36" customHeight="1">
      <c r="A127" s="5">
        <f>1+A124</f>
        <v>63</v>
      </c>
      <c r="B127" s="81" t="s">
        <v>265</v>
      </c>
      <c r="C127" s="82" t="s">
        <v>266</v>
      </c>
      <c r="D127" s="83" t="s">
        <v>1</v>
      </c>
      <c r="E127" s="84">
        <v>1.2</v>
      </c>
      <c r="F127" s="99"/>
      <c r="G127" s="111">
        <f>ROUND(F127*E127,2)</f>
        <v>0</v>
      </c>
    </row>
    <row r="128" spans="1:7" s="90" customFormat="1" ht="12.75" customHeight="1">
      <c r="A128" s="5"/>
      <c r="B128" s="119" t="s">
        <v>0</v>
      </c>
      <c r="C128" s="120" t="s">
        <v>267</v>
      </c>
      <c r="D128" s="121"/>
      <c r="E128" s="122">
        <v>1.2</v>
      </c>
      <c r="F128" s="123"/>
      <c r="G128" s="117"/>
    </row>
    <row r="129" spans="1:7" ht="22.5" customHeight="1">
      <c r="A129" s="5">
        <f>1+A127</f>
        <v>64</v>
      </c>
      <c r="B129" s="81" t="s">
        <v>268</v>
      </c>
      <c r="C129" s="82" t="s">
        <v>269</v>
      </c>
      <c r="D129" s="83" t="s">
        <v>1</v>
      </c>
      <c r="E129" s="84">
        <v>1.2</v>
      </c>
      <c r="F129" s="99"/>
      <c r="G129" s="111">
        <f>ROUND(F129*E129,2)</f>
        <v>0</v>
      </c>
    </row>
    <row r="130" spans="1:7" ht="12.75">
      <c r="A130" s="5"/>
      <c r="B130" s="119" t="s">
        <v>0</v>
      </c>
      <c r="C130" s="120" t="s">
        <v>267</v>
      </c>
      <c r="D130" s="121"/>
      <c r="E130" s="122">
        <v>1.2</v>
      </c>
      <c r="F130" s="123"/>
      <c r="G130" s="117"/>
    </row>
    <row r="131" spans="1:7" s="90" customFormat="1" ht="26.25" customHeight="1">
      <c r="A131" s="5">
        <f>1+A129</f>
        <v>65</v>
      </c>
      <c r="B131" s="81" t="s">
        <v>270</v>
      </c>
      <c r="C131" s="82" t="s">
        <v>271</v>
      </c>
      <c r="D131" s="83" t="s">
        <v>1</v>
      </c>
      <c r="E131" s="84">
        <v>1.2</v>
      </c>
      <c r="F131" s="99"/>
      <c r="G131" s="111">
        <f>ROUND(F131*E131,2)</f>
        <v>0</v>
      </c>
    </row>
    <row r="132" spans="1:7" s="90" customFormat="1" ht="24" customHeight="1">
      <c r="A132" s="5">
        <f>1+A131</f>
        <v>66</v>
      </c>
      <c r="B132" s="81" t="s">
        <v>272</v>
      </c>
      <c r="C132" s="82" t="s">
        <v>273</v>
      </c>
      <c r="D132" s="83" t="s">
        <v>1</v>
      </c>
      <c r="E132" s="84">
        <v>1.2</v>
      </c>
      <c r="F132" s="99"/>
      <c r="G132" s="111">
        <f>ROUND(F132*E132,2)</f>
        <v>0</v>
      </c>
    </row>
    <row r="133" spans="1:7" s="90" customFormat="1" ht="23.25" customHeight="1">
      <c r="A133" s="5">
        <f>1+A132</f>
        <v>67</v>
      </c>
      <c r="B133" s="81" t="s">
        <v>274</v>
      </c>
      <c r="C133" s="82" t="s">
        <v>275</v>
      </c>
      <c r="D133" s="83" t="s">
        <v>1</v>
      </c>
      <c r="E133" s="84">
        <v>1.2</v>
      </c>
      <c r="F133" s="99"/>
      <c r="G133" s="111">
        <f>ROUND(F133*E133,2)</f>
        <v>0</v>
      </c>
    </row>
    <row r="134" spans="1:7" s="90" customFormat="1" ht="13.5" customHeight="1">
      <c r="A134" s="5">
        <f>1+A133</f>
        <v>68</v>
      </c>
      <c r="B134" s="81" t="s">
        <v>276</v>
      </c>
      <c r="C134" s="82" t="s">
        <v>277</v>
      </c>
      <c r="D134" s="83" t="s">
        <v>1</v>
      </c>
      <c r="E134" s="84">
        <v>11.704</v>
      </c>
      <c r="F134" s="99"/>
      <c r="G134" s="111">
        <f>ROUND(F134*E134,2)</f>
        <v>0</v>
      </c>
    </row>
    <row r="135" spans="1:7" s="90" customFormat="1" ht="12.75" customHeight="1">
      <c r="A135" s="5"/>
      <c r="B135" s="119" t="s">
        <v>0</v>
      </c>
      <c r="C135" s="120" t="s">
        <v>278</v>
      </c>
      <c r="D135" s="121"/>
      <c r="E135" s="122">
        <v>11.704</v>
      </c>
      <c r="F135" s="123"/>
      <c r="G135" s="117"/>
    </row>
    <row r="136" spans="1:7" ht="12.75">
      <c r="A136" s="5">
        <f>1+A134</f>
        <v>69</v>
      </c>
      <c r="B136" s="81" t="s">
        <v>279</v>
      </c>
      <c r="C136" s="82" t="s">
        <v>277</v>
      </c>
      <c r="D136" s="83" t="s">
        <v>1</v>
      </c>
      <c r="E136" s="84">
        <v>66.494</v>
      </c>
      <c r="F136" s="99"/>
      <c r="G136" s="111">
        <f>ROUND(F136*E136,2)</f>
        <v>0</v>
      </c>
    </row>
    <row r="137" spans="1:7" s="90" customFormat="1" ht="12.75" customHeight="1">
      <c r="A137" s="5"/>
      <c r="B137" s="119" t="s">
        <v>0</v>
      </c>
      <c r="C137" s="120" t="s">
        <v>280</v>
      </c>
      <c r="D137" s="121"/>
      <c r="E137" s="122">
        <v>50.326</v>
      </c>
      <c r="F137" s="123"/>
      <c r="G137" s="117"/>
    </row>
    <row r="138" spans="1:7" s="90" customFormat="1" ht="12.75" customHeight="1">
      <c r="A138" s="135"/>
      <c r="B138" s="143" t="s">
        <v>0</v>
      </c>
      <c r="C138" s="144" t="s">
        <v>281</v>
      </c>
      <c r="D138" s="145"/>
      <c r="E138" s="146">
        <v>16.168</v>
      </c>
      <c r="F138" s="147"/>
      <c r="G138" s="141"/>
    </row>
    <row r="139" spans="1:9" s="96" customFormat="1" ht="15" customHeight="1">
      <c r="A139" s="130"/>
      <c r="B139" s="131" t="s">
        <v>282</v>
      </c>
      <c r="C139" s="131" t="s">
        <v>283</v>
      </c>
      <c r="D139" s="132"/>
      <c r="E139" s="132"/>
      <c r="F139" s="133"/>
      <c r="G139" s="134"/>
      <c r="H139" s="95"/>
      <c r="I139" s="95"/>
    </row>
    <row r="140" spans="1:7" ht="36" customHeight="1">
      <c r="A140" s="5">
        <f>1+A136</f>
        <v>70</v>
      </c>
      <c r="B140" s="81" t="s">
        <v>284</v>
      </c>
      <c r="C140" s="82" t="s">
        <v>285</v>
      </c>
      <c r="D140" s="83" t="s">
        <v>1</v>
      </c>
      <c r="E140" s="84">
        <v>73.144</v>
      </c>
      <c r="F140" s="99"/>
      <c r="G140" s="111">
        <f>ROUND(F140*E140,2)</f>
        <v>0</v>
      </c>
    </row>
    <row r="141" spans="1:7" s="90" customFormat="1" ht="12.75" customHeight="1">
      <c r="A141" s="5"/>
      <c r="B141" s="119" t="s">
        <v>0</v>
      </c>
      <c r="C141" s="120" t="s">
        <v>286</v>
      </c>
      <c r="D141" s="121"/>
      <c r="E141" s="122">
        <v>55.359</v>
      </c>
      <c r="F141" s="123"/>
      <c r="G141" s="117"/>
    </row>
    <row r="142" spans="1:7" s="90" customFormat="1" ht="12.75" customHeight="1">
      <c r="A142" s="135"/>
      <c r="B142" s="143" t="s">
        <v>0</v>
      </c>
      <c r="C142" s="144" t="s">
        <v>287</v>
      </c>
      <c r="D142" s="145"/>
      <c r="E142" s="146">
        <v>17.785</v>
      </c>
      <c r="F142" s="147"/>
      <c r="G142" s="141"/>
    </row>
    <row r="143" spans="1:9" s="96" customFormat="1" ht="15" customHeight="1">
      <c r="A143" s="106"/>
      <c r="B143" s="107" t="s">
        <v>288</v>
      </c>
      <c r="C143" s="107" t="s">
        <v>289</v>
      </c>
      <c r="D143" s="108"/>
      <c r="E143" s="108"/>
      <c r="F143" s="109"/>
      <c r="G143" s="110"/>
      <c r="H143" s="95"/>
      <c r="I143" s="95"/>
    </row>
    <row r="144" spans="1:7" ht="12.75" customHeight="1">
      <c r="A144" s="5">
        <f>1+A140</f>
        <v>71</v>
      </c>
      <c r="B144" s="81" t="s">
        <v>290</v>
      </c>
      <c r="C144" s="82" t="s">
        <v>291</v>
      </c>
      <c r="D144" s="83" t="s">
        <v>57</v>
      </c>
      <c r="E144" s="84">
        <v>1</v>
      </c>
      <c r="F144" s="99"/>
      <c r="G144" s="111">
        <f>ROUND(F144*E144,2)</f>
        <v>0</v>
      </c>
    </row>
    <row r="145" spans="1:7" ht="6" customHeight="1">
      <c r="A145" s="127"/>
      <c r="B145" s="128"/>
      <c r="C145" s="128"/>
      <c r="D145" s="46"/>
      <c r="E145" s="46"/>
      <c r="F145" s="46"/>
      <c r="G145" s="129"/>
    </row>
  </sheetData>
  <mergeCells count="7">
    <mergeCell ref="F6:G6"/>
    <mergeCell ref="B6:C6"/>
    <mergeCell ref="C3:G3"/>
    <mergeCell ref="C2:G2"/>
    <mergeCell ref="A1:E1"/>
    <mergeCell ref="F1:G1"/>
    <mergeCell ref="B5:C5"/>
  </mergeCells>
  <printOptions/>
  <pageMargins left="0.5905511811023623" right="0.5905511811023623" top="0.7874015748031497" bottom="0.7874015748031497" header="0.31496062992125984" footer="0.31496062992125984"/>
  <pageSetup fitToHeight="5" horizontalDpi="600" verticalDpi="600" orientation="portrait" paperSize="9" scale="96" r:id="rId1"/>
  <headerFooter>
    <oddHeader xml:space="preserve">&amp;L&amp;"Arial CE,Tučné"&amp;8Příloha č.1 Smlouvy o dílo&amp;C&amp;"Arial CE,Tučné"&amp;8MŠ Masarykova, pavilon B - typ A v 1.NP&amp;R&amp;"Arial CE,Tučné"&amp;8strana  &amp;P+1  </oddHeader>
  </headerFooter>
  <rowBreaks count="2" manualBreakCount="2">
    <brk id="39" max="16383" man="1"/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23"/>
  <sheetViews>
    <sheetView tabSelected="1" zoomScaleSheetLayoutView="110" workbookViewId="0" topLeftCell="A1">
      <selection activeCell="B6" sqref="B6:E6"/>
    </sheetView>
  </sheetViews>
  <sheetFormatPr defaultColWidth="9.00390625" defaultRowHeight="12.75"/>
  <cols>
    <col min="1" max="1" width="4.25390625" style="0" customWidth="1"/>
    <col min="2" max="2" width="10.875" style="1" customWidth="1"/>
    <col min="3" max="3" width="38.25390625" style="1" customWidth="1"/>
    <col min="4" max="4" width="7.25390625" style="0" customWidth="1"/>
    <col min="5" max="5" width="10.625" style="0" customWidth="1"/>
    <col min="6" max="6" width="9.875" style="0" customWidth="1"/>
    <col min="7" max="7" width="12.75390625" style="0" customWidth="1"/>
    <col min="8" max="8" width="1.37890625" style="0" customWidth="1"/>
    <col min="9" max="9" width="9.125" style="0" customWidth="1"/>
    <col min="17" max="27" width="9.00390625" style="0" hidden="1" customWidth="1"/>
  </cols>
  <sheetData>
    <row r="1" spans="1:9" ht="18" customHeight="1">
      <c r="A1" s="223" t="s">
        <v>42</v>
      </c>
      <c r="B1" s="224"/>
      <c r="C1" s="224"/>
      <c r="D1" s="224"/>
      <c r="E1" s="224"/>
      <c r="F1" s="225"/>
      <c r="G1" s="226"/>
      <c r="H1" s="2"/>
      <c r="I1" s="2"/>
    </row>
    <row r="2" spans="1:9" ht="15" customHeight="1">
      <c r="A2" s="65"/>
      <c r="B2" s="63"/>
      <c r="C2" s="220" t="s">
        <v>65</v>
      </c>
      <c r="D2" s="221"/>
      <c r="E2" s="221"/>
      <c r="F2" s="221"/>
      <c r="G2" s="222"/>
      <c r="H2" s="2"/>
      <c r="I2" s="2"/>
    </row>
    <row r="3" spans="1:19" ht="15" customHeight="1">
      <c r="A3" s="66"/>
      <c r="B3" s="67"/>
      <c r="C3" s="218" t="s">
        <v>66</v>
      </c>
      <c r="D3" s="218"/>
      <c r="E3" s="218"/>
      <c r="F3" s="218"/>
      <c r="G3" s="219"/>
      <c r="H3" s="2"/>
      <c r="I3" s="2"/>
      <c r="S3" t="s">
        <v>10</v>
      </c>
    </row>
    <row r="4" spans="2:7" s="71" customFormat="1" ht="6.75" customHeight="1">
      <c r="B4" s="72"/>
      <c r="C4" s="72"/>
      <c r="E4" s="73"/>
      <c r="F4" s="74"/>
      <c r="G4" s="75"/>
    </row>
    <row r="5" spans="1:9" s="79" customFormat="1" ht="21" customHeight="1">
      <c r="A5" s="76" t="s">
        <v>9</v>
      </c>
      <c r="B5" s="227" t="s">
        <v>8</v>
      </c>
      <c r="C5" s="228"/>
      <c r="D5" s="76" t="s">
        <v>7</v>
      </c>
      <c r="E5" s="76" t="s">
        <v>6</v>
      </c>
      <c r="F5" s="77" t="s">
        <v>5</v>
      </c>
      <c r="G5" s="76" t="s">
        <v>56</v>
      </c>
      <c r="H5" s="78"/>
      <c r="I5" s="78"/>
    </row>
    <row r="6" spans="1:9" ht="21" customHeight="1">
      <c r="A6" s="163" t="s">
        <v>292</v>
      </c>
      <c r="B6" s="255" t="s">
        <v>485</v>
      </c>
      <c r="C6" s="255"/>
      <c r="D6" s="255"/>
      <c r="E6" s="255"/>
      <c r="F6" s="215">
        <f>SUM(G7:G123)</f>
        <v>0</v>
      </c>
      <c r="G6" s="216"/>
      <c r="H6" s="2"/>
      <c r="I6" s="2"/>
    </row>
    <row r="7" spans="1:9" s="96" customFormat="1" ht="15" customHeight="1">
      <c r="A7" s="130"/>
      <c r="B7" s="131" t="s">
        <v>293</v>
      </c>
      <c r="C7" s="131" t="s">
        <v>294</v>
      </c>
      <c r="D7" s="132"/>
      <c r="E7" s="132"/>
      <c r="F7" s="133"/>
      <c r="G7" s="134"/>
      <c r="H7" s="95"/>
      <c r="I7" s="95"/>
    </row>
    <row r="8" spans="1:7" s="90" customFormat="1" ht="27" customHeight="1">
      <c r="A8" s="5">
        <f>1+0</f>
        <v>1</v>
      </c>
      <c r="B8" s="81" t="s">
        <v>295</v>
      </c>
      <c r="C8" s="82" t="s">
        <v>296</v>
      </c>
      <c r="D8" s="83" t="s">
        <v>2</v>
      </c>
      <c r="E8" s="84">
        <v>8</v>
      </c>
      <c r="F8" s="99"/>
      <c r="G8" s="111">
        <f>ROUND(F8*E8,2)</f>
        <v>0</v>
      </c>
    </row>
    <row r="9" spans="1:7" s="90" customFormat="1" ht="22.5">
      <c r="A9" s="5">
        <f>1+A8</f>
        <v>2</v>
      </c>
      <c r="B9" s="81" t="s">
        <v>297</v>
      </c>
      <c r="C9" s="82" t="s">
        <v>298</v>
      </c>
      <c r="D9" s="83" t="s">
        <v>2</v>
      </c>
      <c r="E9" s="84">
        <v>3</v>
      </c>
      <c r="F9" s="99"/>
      <c r="G9" s="111">
        <f>ROUND(F9*E9,2)</f>
        <v>0</v>
      </c>
    </row>
    <row r="10" spans="1:7" s="90" customFormat="1" ht="22.5">
      <c r="A10" s="5">
        <f>1+A9</f>
        <v>3</v>
      </c>
      <c r="B10" s="81" t="s">
        <v>299</v>
      </c>
      <c r="C10" s="82" t="s">
        <v>300</v>
      </c>
      <c r="D10" s="83" t="s">
        <v>2</v>
      </c>
      <c r="E10" s="84">
        <v>8</v>
      </c>
      <c r="F10" s="99"/>
      <c r="G10" s="111">
        <f>ROUND(F10*E10,2)</f>
        <v>0</v>
      </c>
    </row>
    <row r="11" spans="1:7" s="90" customFormat="1" ht="11.25">
      <c r="A11" s="5">
        <f>1+A10</f>
        <v>4</v>
      </c>
      <c r="B11" s="81" t="s">
        <v>301</v>
      </c>
      <c r="C11" s="82" t="s">
        <v>302</v>
      </c>
      <c r="D11" s="83" t="s">
        <v>73</v>
      </c>
      <c r="E11" s="84">
        <v>1</v>
      </c>
      <c r="F11" s="99"/>
      <c r="G11" s="111">
        <f>ROUND(F11*E11,2)</f>
        <v>0</v>
      </c>
    </row>
    <row r="12" spans="1:7" s="90" customFormat="1" ht="22.5">
      <c r="A12" s="135">
        <f>1+A11</f>
        <v>5</v>
      </c>
      <c r="B12" s="148" t="s">
        <v>303</v>
      </c>
      <c r="C12" s="149" t="s">
        <v>304</v>
      </c>
      <c r="D12" s="150" t="s">
        <v>2</v>
      </c>
      <c r="E12" s="151">
        <v>11</v>
      </c>
      <c r="F12" s="152"/>
      <c r="G12" s="153">
        <f>ROUND(F12*E12,2)</f>
        <v>0</v>
      </c>
    </row>
    <row r="13" spans="1:9" s="96" customFormat="1" ht="15" customHeight="1">
      <c r="A13" s="130"/>
      <c r="B13" s="131" t="s">
        <v>305</v>
      </c>
      <c r="C13" s="131" t="s">
        <v>306</v>
      </c>
      <c r="D13" s="132"/>
      <c r="E13" s="132"/>
      <c r="F13" s="133"/>
      <c r="G13" s="134"/>
      <c r="H13" s="95"/>
      <c r="I13" s="95"/>
    </row>
    <row r="14" spans="1:7" s="90" customFormat="1" ht="24.75" customHeight="1">
      <c r="A14" s="5">
        <f>1+A12</f>
        <v>6</v>
      </c>
      <c r="B14" s="81" t="s">
        <v>307</v>
      </c>
      <c r="C14" s="82" t="s">
        <v>308</v>
      </c>
      <c r="D14" s="83" t="s">
        <v>2</v>
      </c>
      <c r="E14" s="84">
        <v>8</v>
      </c>
      <c r="F14" s="99"/>
      <c r="G14" s="111">
        <f aca="true" t="shared" si="0" ref="G14:G21">ROUND(F14*E14,2)</f>
        <v>0</v>
      </c>
    </row>
    <row r="15" spans="1:7" s="90" customFormat="1" ht="22.5">
      <c r="A15" s="5">
        <f>1+A14</f>
        <v>7</v>
      </c>
      <c r="B15" s="100" t="s">
        <v>309</v>
      </c>
      <c r="C15" s="101" t="s">
        <v>310</v>
      </c>
      <c r="D15" s="102" t="s">
        <v>2</v>
      </c>
      <c r="E15" s="103">
        <v>8</v>
      </c>
      <c r="F15" s="104"/>
      <c r="G15" s="118">
        <f t="shared" si="0"/>
        <v>0</v>
      </c>
    </row>
    <row r="16" spans="1:7" s="90" customFormat="1" ht="22.5">
      <c r="A16" s="5">
        <f>1+A15</f>
        <v>8</v>
      </c>
      <c r="B16" s="81" t="s">
        <v>311</v>
      </c>
      <c r="C16" s="82" t="s">
        <v>312</v>
      </c>
      <c r="D16" s="83" t="s">
        <v>2</v>
      </c>
      <c r="E16" s="84">
        <v>8</v>
      </c>
      <c r="F16" s="99"/>
      <c r="G16" s="111">
        <f t="shared" si="0"/>
        <v>0</v>
      </c>
    </row>
    <row r="17" spans="1:7" s="90" customFormat="1" ht="22.5">
      <c r="A17" s="5">
        <f aca="true" t="shared" si="1" ref="A17:A18">1+A16</f>
        <v>9</v>
      </c>
      <c r="B17" s="100" t="s">
        <v>313</v>
      </c>
      <c r="C17" s="101" t="s">
        <v>314</v>
      </c>
      <c r="D17" s="102" t="s">
        <v>2</v>
      </c>
      <c r="E17" s="103">
        <v>8</v>
      </c>
      <c r="F17" s="104"/>
      <c r="G17" s="118">
        <f t="shared" si="0"/>
        <v>0</v>
      </c>
    </row>
    <row r="18" spans="1:7" s="90" customFormat="1" ht="22.5">
      <c r="A18" s="5">
        <f t="shared" si="1"/>
        <v>10</v>
      </c>
      <c r="B18" s="81" t="s">
        <v>315</v>
      </c>
      <c r="C18" s="82" t="s">
        <v>316</v>
      </c>
      <c r="D18" s="83" t="s">
        <v>137</v>
      </c>
      <c r="E18" s="84">
        <v>2</v>
      </c>
      <c r="F18" s="99"/>
      <c r="G18" s="111">
        <f t="shared" si="0"/>
        <v>0</v>
      </c>
    </row>
    <row r="19" spans="1:7" s="90" customFormat="1" ht="33.75">
      <c r="A19" s="5">
        <f>1+A18</f>
        <v>11</v>
      </c>
      <c r="B19" s="81" t="s">
        <v>317</v>
      </c>
      <c r="C19" s="82" t="s">
        <v>318</v>
      </c>
      <c r="D19" s="83" t="s">
        <v>137</v>
      </c>
      <c r="E19" s="84">
        <v>2</v>
      </c>
      <c r="F19" s="99"/>
      <c r="G19" s="111">
        <f t="shared" si="0"/>
        <v>0</v>
      </c>
    </row>
    <row r="20" spans="1:7" s="90" customFormat="1" ht="45">
      <c r="A20" s="5">
        <f aca="true" t="shared" si="2" ref="A20">1+A19</f>
        <v>12</v>
      </c>
      <c r="B20" s="81" t="s">
        <v>319</v>
      </c>
      <c r="C20" s="82" t="s">
        <v>320</v>
      </c>
      <c r="D20" s="83" t="s">
        <v>2</v>
      </c>
      <c r="E20" s="84">
        <v>16</v>
      </c>
      <c r="F20" s="99"/>
      <c r="G20" s="111">
        <f t="shared" si="0"/>
        <v>0</v>
      </c>
    </row>
    <row r="21" spans="1:7" s="90" customFormat="1" ht="22.5">
      <c r="A21" s="5">
        <f>1+A20</f>
        <v>13</v>
      </c>
      <c r="B21" s="81" t="s">
        <v>321</v>
      </c>
      <c r="C21" s="82" t="s">
        <v>322</v>
      </c>
      <c r="D21" s="83" t="s">
        <v>73</v>
      </c>
      <c r="E21" s="84">
        <v>2</v>
      </c>
      <c r="F21" s="99"/>
      <c r="G21" s="111">
        <f t="shared" si="0"/>
        <v>0</v>
      </c>
    </row>
    <row r="22" spans="1:7" s="90" customFormat="1" ht="23.25" customHeight="1">
      <c r="A22" s="5"/>
      <c r="B22" s="124"/>
      <c r="C22" s="125" t="s">
        <v>323</v>
      </c>
      <c r="D22" s="124"/>
      <c r="E22" s="124"/>
      <c r="F22" s="126"/>
      <c r="G22" s="164"/>
    </row>
    <row r="23" spans="1:7" s="90" customFormat="1" ht="33.75">
      <c r="A23" s="135">
        <f>1+A21</f>
        <v>14</v>
      </c>
      <c r="B23" s="148" t="s">
        <v>324</v>
      </c>
      <c r="C23" s="149" t="s">
        <v>325</v>
      </c>
      <c r="D23" s="150" t="s">
        <v>2</v>
      </c>
      <c r="E23" s="151">
        <v>16</v>
      </c>
      <c r="F23" s="152"/>
      <c r="G23" s="153">
        <f>ROUND(F23*E23,2)</f>
        <v>0</v>
      </c>
    </row>
    <row r="24" spans="1:9" s="96" customFormat="1" ht="15" customHeight="1">
      <c r="A24" s="130"/>
      <c r="B24" s="131" t="s">
        <v>133</v>
      </c>
      <c r="C24" s="131" t="s">
        <v>134</v>
      </c>
      <c r="D24" s="132"/>
      <c r="E24" s="132"/>
      <c r="F24" s="133"/>
      <c r="G24" s="134"/>
      <c r="H24" s="95"/>
      <c r="I24" s="95"/>
    </row>
    <row r="25" spans="1:7" s="90" customFormat="1" ht="22.5">
      <c r="A25" s="5">
        <f>1+A23</f>
        <v>15</v>
      </c>
      <c r="B25" s="81" t="s">
        <v>326</v>
      </c>
      <c r="C25" s="82" t="s">
        <v>327</v>
      </c>
      <c r="D25" s="83" t="s">
        <v>137</v>
      </c>
      <c r="E25" s="84">
        <v>1</v>
      </c>
      <c r="F25" s="99"/>
      <c r="G25" s="111">
        <f>ROUND(F25*E25,2)</f>
        <v>0</v>
      </c>
    </row>
    <row r="26" spans="1:7" s="90" customFormat="1" ht="23.25" customHeight="1">
      <c r="A26" s="5"/>
      <c r="B26" s="124"/>
      <c r="C26" s="125" t="s">
        <v>328</v>
      </c>
      <c r="D26" s="124"/>
      <c r="E26" s="124"/>
      <c r="F26" s="126"/>
      <c r="G26" s="164"/>
    </row>
    <row r="27" spans="1:7" s="90" customFormat="1" ht="11.25">
      <c r="A27" s="5">
        <f>1+A25</f>
        <v>16</v>
      </c>
      <c r="B27" s="100" t="s">
        <v>329</v>
      </c>
      <c r="C27" s="101" t="s">
        <v>330</v>
      </c>
      <c r="D27" s="102" t="s">
        <v>73</v>
      </c>
      <c r="E27" s="103">
        <v>1</v>
      </c>
      <c r="F27" s="104"/>
      <c r="G27" s="118">
        <f>ROUND(F27*E27,2)</f>
        <v>0</v>
      </c>
    </row>
    <row r="28" spans="1:7" s="90" customFormat="1" ht="11.25" customHeight="1">
      <c r="A28" s="5"/>
      <c r="B28" s="124"/>
      <c r="C28" s="125" t="s">
        <v>331</v>
      </c>
      <c r="D28" s="124"/>
      <c r="E28" s="124"/>
      <c r="F28" s="126"/>
      <c r="G28" s="164"/>
    </row>
    <row r="29" spans="1:7" s="90" customFormat="1" ht="22.5">
      <c r="A29" s="5">
        <f>1+A27</f>
        <v>17</v>
      </c>
      <c r="B29" s="81" t="s">
        <v>332</v>
      </c>
      <c r="C29" s="82" t="s">
        <v>333</v>
      </c>
      <c r="D29" s="83" t="s">
        <v>137</v>
      </c>
      <c r="E29" s="84">
        <v>1</v>
      </c>
      <c r="F29" s="99"/>
      <c r="G29" s="111">
        <f>ROUND(F29*E29,2)</f>
        <v>0</v>
      </c>
    </row>
    <row r="30" spans="1:7" s="90" customFormat="1" ht="23.25" customHeight="1">
      <c r="A30" s="5"/>
      <c r="B30" s="124"/>
      <c r="C30" s="125" t="s">
        <v>331</v>
      </c>
      <c r="D30" s="124"/>
      <c r="E30" s="124"/>
      <c r="F30" s="126"/>
      <c r="G30" s="164"/>
    </row>
    <row r="31" spans="1:7" s="90" customFormat="1" ht="11.25">
      <c r="A31" s="5">
        <f>1+A29</f>
        <v>18</v>
      </c>
      <c r="B31" s="100" t="s">
        <v>334</v>
      </c>
      <c r="C31" s="101" t="s">
        <v>335</v>
      </c>
      <c r="D31" s="102" t="s">
        <v>73</v>
      </c>
      <c r="E31" s="103">
        <v>1</v>
      </c>
      <c r="F31" s="104"/>
      <c r="G31" s="118">
        <f>ROUND(F31*E31,2)</f>
        <v>0</v>
      </c>
    </row>
    <row r="32" spans="1:7" s="90" customFormat="1" ht="11.25" customHeight="1">
      <c r="A32" s="135"/>
      <c r="B32" s="154"/>
      <c r="C32" s="155" t="s">
        <v>331</v>
      </c>
      <c r="D32" s="154"/>
      <c r="E32" s="154"/>
      <c r="F32" s="156"/>
      <c r="G32" s="165"/>
    </row>
    <row r="33" spans="1:9" s="96" customFormat="1" ht="15" customHeight="1">
      <c r="A33" s="130"/>
      <c r="B33" s="131" t="s">
        <v>336</v>
      </c>
      <c r="C33" s="131" t="s">
        <v>337</v>
      </c>
      <c r="D33" s="132"/>
      <c r="E33" s="132"/>
      <c r="F33" s="133"/>
      <c r="G33" s="134"/>
      <c r="H33" s="95"/>
      <c r="I33" s="95"/>
    </row>
    <row r="34" spans="1:7" ht="14.25" customHeight="1">
      <c r="A34" s="5">
        <f>1+A31</f>
        <v>19</v>
      </c>
      <c r="B34" s="81" t="s">
        <v>338</v>
      </c>
      <c r="C34" s="82" t="s">
        <v>342</v>
      </c>
      <c r="D34" s="83" t="s">
        <v>73</v>
      </c>
      <c r="E34" s="84">
        <v>2</v>
      </c>
      <c r="F34" s="99"/>
      <c r="G34" s="111">
        <f>ROUND(F34*E34,2)</f>
        <v>0</v>
      </c>
    </row>
    <row r="35" spans="1:7" ht="12.75" customHeight="1">
      <c r="A35" s="5"/>
      <c r="B35" s="119" t="s">
        <v>0</v>
      </c>
      <c r="C35" s="120" t="s">
        <v>339</v>
      </c>
      <c r="D35" s="121"/>
      <c r="E35" s="122">
        <v>2</v>
      </c>
      <c r="F35" s="123"/>
      <c r="G35" s="117"/>
    </row>
    <row r="36" spans="1:7" ht="13.5" customHeight="1">
      <c r="A36" s="135">
        <f>1+A34</f>
        <v>20</v>
      </c>
      <c r="B36" s="166" t="s">
        <v>340</v>
      </c>
      <c r="C36" s="167" t="s">
        <v>341</v>
      </c>
      <c r="D36" s="168" t="s">
        <v>73</v>
      </c>
      <c r="E36" s="169">
        <v>2</v>
      </c>
      <c r="F36" s="170"/>
      <c r="G36" s="171">
        <f>ROUND(F36*E36,2)</f>
        <v>0</v>
      </c>
    </row>
    <row r="37" spans="1:9" s="96" customFormat="1" ht="15" customHeight="1">
      <c r="A37" s="130"/>
      <c r="B37" s="131" t="s">
        <v>166</v>
      </c>
      <c r="C37" s="131" t="s">
        <v>167</v>
      </c>
      <c r="D37" s="132"/>
      <c r="E37" s="132"/>
      <c r="F37" s="133"/>
      <c r="G37" s="134"/>
      <c r="H37" s="95"/>
      <c r="I37" s="95"/>
    </row>
    <row r="38" spans="1:7" s="90" customFormat="1" ht="35.25" customHeight="1">
      <c r="A38" s="5">
        <f>1+A36</f>
        <v>21</v>
      </c>
      <c r="B38" s="81" t="s">
        <v>343</v>
      </c>
      <c r="C38" s="82" t="s">
        <v>344</v>
      </c>
      <c r="D38" s="83" t="s">
        <v>73</v>
      </c>
      <c r="E38" s="84">
        <v>1</v>
      </c>
      <c r="F38" s="99"/>
      <c r="G38" s="111">
        <f>ROUND(F38*E38,2)</f>
        <v>0</v>
      </c>
    </row>
    <row r="39" spans="1:7" s="90" customFormat="1" ht="24" customHeight="1">
      <c r="A39" s="135">
        <f>1+A38</f>
        <v>22</v>
      </c>
      <c r="B39" s="166" t="s">
        <v>345</v>
      </c>
      <c r="C39" s="167" t="s">
        <v>346</v>
      </c>
      <c r="D39" s="168" t="s">
        <v>73</v>
      </c>
      <c r="E39" s="169">
        <v>1</v>
      </c>
      <c r="F39" s="170"/>
      <c r="G39" s="171">
        <f>ROUND(F39*E39,2)</f>
        <v>0</v>
      </c>
    </row>
    <row r="40" spans="1:9" s="96" customFormat="1" ht="15" customHeight="1">
      <c r="A40" s="130"/>
      <c r="B40" s="131" t="s">
        <v>347</v>
      </c>
      <c r="C40" s="131" t="s">
        <v>348</v>
      </c>
      <c r="D40" s="132"/>
      <c r="E40" s="132"/>
      <c r="F40" s="133"/>
      <c r="G40" s="134"/>
      <c r="H40" s="95"/>
      <c r="I40" s="95"/>
    </row>
    <row r="41" spans="1:7" s="90" customFormat="1" ht="13.5" customHeight="1">
      <c r="A41" s="135">
        <f>1+A39</f>
        <v>23</v>
      </c>
      <c r="B41" s="148" t="s">
        <v>349</v>
      </c>
      <c r="C41" s="149" t="s">
        <v>350</v>
      </c>
      <c r="D41" s="150" t="s">
        <v>57</v>
      </c>
      <c r="E41" s="151">
        <v>1</v>
      </c>
      <c r="F41" s="152"/>
      <c r="G41" s="153">
        <f>ROUND(F41*E41,2)</f>
        <v>0</v>
      </c>
    </row>
    <row r="42" spans="1:9" s="96" customFormat="1" ht="15" customHeight="1">
      <c r="A42" s="130"/>
      <c r="B42" s="131" t="s">
        <v>336</v>
      </c>
      <c r="C42" s="131" t="s">
        <v>337</v>
      </c>
      <c r="D42" s="132"/>
      <c r="E42" s="132"/>
      <c r="F42" s="133"/>
      <c r="G42" s="134"/>
      <c r="H42" s="95"/>
      <c r="I42" s="95"/>
    </row>
    <row r="43" spans="1:7" ht="23.25" customHeight="1">
      <c r="A43" s="5">
        <f>1+A41</f>
        <v>24</v>
      </c>
      <c r="B43" s="81" t="s">
        <v>351</v>
      </c>
      <c r="C43" s="82" t="s">
        <v>352</v>
      </c>
      <c r="D43" s="83" t="s">
        <v>73</v>
      </c>
      <c r="E43" s="84">
        <v>1</v>
      </c>
      <c r="F43" s="99"/>
      <c r="G43" s="111">
        <f>ROUND(F43*E43,2)</f>
        <v>0</v>
      </c>
    </row>
    <row r="44" spans="1:7" ht="37.5" customHeight="1">
      <c r="A44" s="5"/>
      <c r="B44" s="124"/>
      <c r="C44" s="125" t="s">
        <v>353</v>
      </c>
      <c r="D44" s="124"/>
      <c r="E44" s="124"/>
      <c r="F44" s="126"/>
      <c r="G44" s="164"/>
    </row>
    <row r="45" spans="1:7" ht="12.75" customHeight="1">
      <c r="A45" s="5"/>
      <c r="B45" s="119" t="s">
        <v>0</v>
      </c>
      <c r="C45" s="120" t="s">
        <v>102</v>
      </c>
      <c r="D45" s="121"/>
      <c r="E45" s="122">
        <v>1</v>
      </c>
      <c r="F45" s="123"/>
      <c r="G45" s="117"/>
    </row>
    <row r="46" spans="1:7" ht="24.75" customHeight="1">
      <c r="A46" s="5">
        <f>1+A43</f>
        <v>25</v>
      </c>
      <c r="B46" s="100" t="s">
        <v>354</v>
      </c>
      <c r="C46" s="101" t="s">
        <v>355</v>
      </c>
      <c r="D46" s="102" t="s">
        <v>73</v>
      </c>
      <c r="E46" s="103">
        <v>1</v>
      </c>
      <c r="F46" s="104"/>
      <c r="G46" s="118">
        <f>ROUND(F46*E46,2)</f>
        <v>0</v>
      </c>
    </row>
    <row r="47" spans="1:7" ht="22.5" customHeight="1">
      <c r="A47" s="5"/>
      <c r="B47" s="124"/>
      <c r="C47" s="125" t="s">
        <v>356</v>
      </c>
      <c r="D47" s="124"/>
      <c r="E47" s="124"/>
      <c r="F47" s="126"/>
      <c r="G47" s="164"/>
    </row>
    <row r="48" spans="1:7" s="90" customFormat="1" ht="35.25" customHeight="1">
      <c r="A48" s="5">
        <f>1+A46</f>
        <v>26</v>
      </c>
      <c r="B48" s="81" t="s">
        <v>338</v>
      </c>
      <c r="C48" s="82" t="s">
        <v>357</v>
      </c>
      <c r="D48" s="83" t="s">
        <v>73</v>
      </c>
      <c r="E48" s="84">
        <v>1</v>
      </c>
      <c r="F48" s="99"/>
      <c r="G48" s="111">
        <f>ROUND(F48*E48,2)</f>
        <v>0</v>
      </c>
    </row>
    <row r="49" spans="1:7" s="90" customFormat="1" ht="11.25">
      <c r="A49" s="5">
        <f>1+A48</f>
        <v>27</v>
      </c>
      <c r="B49" s="100" t="s">
        <v>340</v>
      </c>
      <c r="C49" s="101" t="s">
        <v>341</v>
      </c>
      <c r="D49" s="102" t="s">
        <v>73</v>
      </c>
      <c r="E49" s="103">
        <v>1</v>
      </c>
      <c r="F49" s="104"/>
      <c r="G49" s="118">
        <f>ROUND(F49*E49,2)</f>
        <v>0</v>
      </c>
    </row>
    <row r="50" spans="1:7" s="90" customFormat="1" ht="22.5">
      <c r="A50" s="5">
        <f>1+A49</f>
        <v>28</v>
      </c>
      <c r="B50" s="81" t="s">
        <v>358</v>
      </c>
      <c r="C50" s="82" t="s">
        <v>359</v>
      </c>
      <c r="D50" s="83" t="s">
        <v>2</v>
      </c>
      <c r="E50" s="84">
        <v>8</v>
      </c>
      <c r="F50" s="99"/>
      <c r="G50" s="111">
        <f>ROUND(F50*E50,2)</f>
        <v>0</v>
      </c>
    </row>
    <row r="51" spans="1:7" s="90" customFormat="1" ht="22.5">
      <c r="A51" s="5">
        <f aca="true" t="shared" si="3" ref="A51">1+A50</f>
        <v>29</v>
      </c>
      <c r="B51" s="172" t="s">
        <v>360</v>
      </c>
      <c r="C51" s="173" t="s">
        <v>361</v>
      </c>
      <c r="D51" s="174" t="s">
        <v>2</v>
      </c>
      <c r="E51" s="175">
        <v>8</v>
      </c>
      <c r="F51" s="176"/>
      <c r="G51" s="177">
        <f>ROUND(F51*E51,2)</f>
        <v>0</v>
      </c>
    </row>
    <row r="52" spans="1:9" s="96" customFormat="1" ht="15" customHeight="1">
      <c r="A52" s="130"/>
      <c r="B52" s="131" t="s">
        <v>305</v>
      </c>
      <c r="C52" s="131" t="s">
        <v>306</v>
      </c>
      <c r="D52" s="132"/>
      <c r="E52" s="132"/>
      <c r="F52" s="133"/>
      <c r="G52" s="134"/>
      <c r="H52" s="95"/>
      <c r="I52" s="95"/>
    </row>
    <row r="53" spans="1:7" s="90" customFormat="1" ht="24" customHeight="1">
      <c r="A53" s="135">
        <f>1+A51</f>
        <v>30</v>
      </c>
      <c r="B53" s="148" t="s">
        <v>362</v>
      </c>
      <c r="C53" s="149" t="s">
        <v>363</v>
      </c>
      <c r="D53" s="150" t="s">
        <v>73</v>
      </c>
      <c r="E53" s="151">
        <v>2</v>
      </c>
      <c r="F53" s="152"/>
      <c r="G53" s="153">
        <f>ROUND(F53*E53,2)</f>
        <v>0</v>
      </c>
    </row>
    <row r="54" spans="1:9" s="96" customFormat="1" ht="15" customHeight="1">
      <c r="A54" s="130"/>
      <c r="B54" s="131" t="s">
        <v>364</v>
      </c>
      <c r="C54" s="131" t="s">
        <v>365</v>
      </c>
      <c r="D54" s="132"/>
      <c r="E54" s="132"/>
      <c r="F54" s="133"/>
      <c r="G54" s="134"/>
      <c r="H54" s="95"/>
      <c r="I54" s="95"/>
    </row>
    <row r="55" spans="1:7" s="90" customFormat="1" ht="25.5" customHeight="1">
      <c r="A55" s="5">
        <f>1+A53</f>
        <v>31</v>
      </c>
      <c r="B55" s="81" t="s">
        <v>366</v>
      </c>
      <c r="C55" s="82" t="s">
        <v>367</v>
      </c>
      <c r="D55" s="83" t="s">
        <v>2</v>
      </c>
      <c r="E55" s="84">
        <v>4</v>
      </c>
      <c r="F55" s="99"/>
      <c r="G55" s="111">
        <f>ROUND(F55*E55,2)</f>
        <v>0</v>
      </c>
    </row>
    <row r="56" spans="1:7" s="90" customFormat="1" ht="23.25" customHeight="1">
      <c r="A56" s="135">
        <f>1+A55</f>
        <v>32</v>
      </c>
      <c r="B56" s="148" t="s">
        <v>368</v>
      </c>
      <c r="C56" s="149" t="s">
        <v>369</v>
      </c>
      <c r="D56" s="150" t="s">
        <v>2</v>
      </c>
      <c r="E56" s="151">
        <v>4</v>
      </c>
      <c r="F56" s="152"/>
      <c r="G56" s="153">
        <f>ROUND(F56*E56,2)</f>
        <v>0</v>
      </c>
    </row>
    <row r="57" spans="1:9" s="96" customFormat="1" ht="15" customHeight="1">
      <c r="A57" s="130"/>
      <c r="B57" s="131" t="s">
        <v>153</v>
      </c>
      <c r="C57" s="131" t="s">
        <v>154</v>
      </c>
      <c r="D57" s="132"/>
      <c r="E57" s="132"/>
      <c r="F57" s="133"/>
      <c r="G57" s="134"/>
      <c r="H57" s="95"/>
      <c r="I57" s="95"/>
    </row>
    <row r="58" spans="1:7" ht="36.75" customHeight="1">
      <c r="A58" s="5">
        <f>1+A56</f>
        <v>33</v>
      </c>
      <c r="B58" s="81" t="s">
        <v>370</v>
      </c>
      <c r="C58" s="82" t="s">
        <v>371</v>
      </c>
      <c r="D58" s="83" t="s">
        <v>73</v>
      </c>
      <c r="E58" s="84">
        <v>1</v>
      </c>
      <c r="F58" s="99"/>
      <c r="G58" s="111">
        <f>ROUND(F58*E58,2)</f>
        <v>0</v>
      </c>
    </row>
    <row r="59" spans="1:7" ht="37.5" customHeight="1">
      <c r="A59" s="5"/>
      <c r="B59" s="124"/>
      <c r="C59" s="125" t="s">
        <v>372</v>
      </c>
      <c r="D59" s="124"/>
      <c r="E59" s="124"/>
      <c r="F59" s="126"/>
      <c r="G59" s="164"/>
    </row>
    <row r="60" spans="1:7" ht="24.75" customHeight="1">
      <c r="A60" s="5">
        <f>1+A58</f>
        <v>34</v>
      </c>
      <c r="B60" s="81" t="s">
        <v>373</v>
      </c>
      <c r="C60" s="82" t="s">
        <v>374</v>
      </c>
      <c r="D60" s="83" t="s">
        <v>73</v>
      </c>
      <c r="E60" s="84">
        <v>1</v>
      </c>
      <c r="F60" s="99"/>
      <c r="G60" s="111">
        <f>ROUND(F60*E60,2)</f>
        <v>0</v>
      </c>
    </row>
    <row r="61" spans="1:7" ht="18" customHeight="1">
      <c r="A61" s="5">
        <f>1+A60</f>
        <v>35</v>
      </c>
      <c r="B61" s="100" t="s">
        <v>375</v>
      </c>
      <c r="C61" s="101" t="s">
        <v>376</v>
      </c>
      <c r="D61" s="102" t="s">
        <v>73</v>
      </c>
      <c r="E61" s="103">
        <v>1</v>
      </c>
      <c r="F61" s="104"/>
      <c r="G61" s="118">
        <f>ROUND(F61*E61,2)</f>
        <v>0</v>
      </c>
    </row>
    <row r="62" spans="1:7" s="90" customFormat="1" ht="35.25" customHeight="1">
      <c r="A62" s="135"/>
      <c r="B62" s="154"/>
      <c r="C62" s="155" t="s">
        <v>377</v>
      </c>
      <c r="D62" s="154"/>
      <c r="E62" s="154"/>
      <c r="F62" s="156"/>
      <c r="G62" s="165"/>
    </row>
    <row r="63" spans="1:9" s="96" customFormat="1" ht="15" customHeight="1">
      <c r="A63" s="130"/>
      <c r="B63" s="131" t="s">
        <v>378</v>
      </c>
      <c r="C63" s="131" t="s">
        <v>379</v>
      </c>
      <c r="D63" s="132"/>
      <c r="E63" s="132"/>
      <c r="F63" s="133"/>
      <c r="G63" s="134"/>
      <c r="H63" s="95"/>
      <c r="I63" s="95"/>
    </row>
    <row r="64" spans="1:7" s="90" customFormat="1" ht="16.5" customHeight="1">
      <c r="A64" s="5">
        <f>1+A61</f>
        <v>36</v>
      </c>
      <c r="B64" s="81" t="s">
        <v>380</v>
      </c>
      <c r="C64" s="82" t="s">
        <v>381</v>
      </c>
      <c r="D64" s="83" t="s">
        <v>382</v>
      </c>
      <c r="E64" s="84">
        <v>1</v>
      </c>
      <c r="F64" s="99"/>
      <c r="G64" s="111">
        <f>ROUND(F64*E64,2)</f>
        <v>0</v>
      </c>
    </row>
    <row r="65" spans="1:7" s="90" customFormat="1" ht="16.5" customHeight="1">
      <c r="A65" s="135">
        <f>1+A64</f>
        <v>37</v>
      </c>
      <c r="B65" s="148" t="s">
        <v>383</v>
      </c>
      <c r="C65" s="149" t="s">
        <v>384</v>
      </c>
      <c r="D65" s="150" t="s">
        <v>2</v>
      </c>
      <c r="E65" s="151">
        <v>4</v>
      </c>
      <c r="F65" s="152"/>
      <c r="G65" s="153">
        <f>ROUND(F65*E65,2)</f>
        <v>0</v>
      </c>
    </row>
    <row r="66" spans="1:9" s="96" customFormat="1" ht="15" customHeight="1">
      <c r="A66" s="130"/>
      <c r="B66" s="131" t="s">
        <v>158</v>
      </c>
      <c r="C66" s="131" t="s">
        <v>159</v>
      </c>
      <c r="D66" s="132"/>
      <c r="E66" s="132"/>
      <c r="F66" s="133"/>
      <c r="G66" s="134"/>
      <c r="H66" s="95"/>
      <c r="I66" s="95"/>
    </row>
    <row r="67" spans="1:7" s="90" customFormat="1" ht="36.75" customHeight="1">
      <c r="A67" s="5">
        <f>1+A65</f>
        <v>38</v>
      </c>
      <c r="B67" s="81" t="s">
        <v>385</v>
      </c>
      <c r="C67" s="82" t="s">
        <v>386</v>
      </c>
      <c r="D67" s="83" t="s">
        <v>2</v>
      </c>
      <c r="E67" s="84">
        <v>20</v>
      </c>
      <c r="F67" s="99"/>
      <c r="G67" s="111">
        <f aca="true" t="shared" si="4" ref="G67:G76">ROUND(F67*E67,2)</f>
        <v>0</v>
      </c>
    </row>
    <row r="68" spans="1:7" s="90" customFormat="1" ht="16.5" customHeight="1">
      <c r="A68" s="5">
        <f>1+A67</f>
        <v>39</v>
      </c>
      <c r="B68" s="100" t="s">
        <v>387</v>
      </c>
      <c r="C68" s="101" t="s">
        <v>388</v>
      </c>
      <c r="D68" s="102" t="s">
        <v>2</v>
      </c>
      <c r="E68" s="103">
        <v>20</v>
      </c>
      <c r="F68" s="104"/>
      <c r="G68" s="118">
        <f t="shared" si="4"/>
        <v>0</v>
      </c>
    </row>
    <row r="69" spans="1:7" s="90" customFormat="1" ht="34.5" customHeight="1">
      <c r="A69" s="5">
        <f aca="true" t="shared" si="5" ref="A69:A114">1+A68</f>
        <v>40</v>
      </c>
      <c r="B69" s="81" t="s">
        <v>389</v>
      </c>
      <c r="C69" s="82" t="s">
        <v>390</v>
      </c>
      <c r="D69" s="83" t="s">
        <v>2</v>
      </c>
      <c r="E69" s="84">
        <v>20</v>
      </c>
      <c r="F69" s="99"/>
      <c r="G69" s="111">
        <f t="shared" si="4"/>
        <v>0</v>
      </c>
    </row>
    <row r="70" spans="1:7" s="90" customFormat="1" ht="16.5" customHeight="1">
      <c r="A70" s="5">
        <f t="shared" si="5"/>
        <v>41</v>
      </c>
      <c r="B70" s="100" t="s">
        <v>391</v>
      </c>
      <c r="C70" s="101" t="s">
        <v>392</v>
      </c>
      <c r="D70" s="102" t="s">
        <v>2</v>
      </c>
      <c r="E70" s="103">
        <v>20</v>
      </c>
      <c r="F70" s="104"/>
      <c r="G70" s="118">
        <f t="shared" si="4"/>
        <v>0</v>
      </c>
    </row>
    <row r="71" spans="1:7" s="90" customFormat="1" ht="34.5" customHeight="1">
      <c r="A71" s="5">
        <f t="shared" si="5"/>
        <v>42</v>
      </c>
      <c r="B71" s="81" t="s">
        <v>393</v>
      </c>
      <c r="C71" s="82" t="s">
        <v>394</v>
      </c>
      <c r="D71" s="83" t="s">
        <v>2</v>
      </c>
      <c r="E71" s="84">
        <v>5</v>
      </c>
      <c r="F71" s="99"/>
      <c r="G71" s="111">
        <f t="shared" si="4"/>
        <v>0</v>
      </c>
    </row>
    <row r="72" spans="1:7" s="90" customFormat="1" ht="16.5" customHeight="1">
      <c r="A72" s="5">
        <f t="shared" si="5"/>
        <v>43</v>
      </c>
      <c r="B72" s="100" t="s">
        <v>395</v>
      </c>
      <c r="C72" s="101" t="s">
        <v>396</v>
      </c>
      <c r="D72" s="102" t="s">
        <v>2</v>
      </c>
      <c r="E72" s="103">
        <v>5</v>
      </c>
      <c r="F72" s="104"/>
      <c r="G72" s="118">
        <f t="shared" si="4"/>
        <v>0</v>
      </c>
    </row>
    <row r="73" spans="1:7" s="90" customFormat="1" ht="33.75" customHeight="1">
      <c r="A73" s="5">
        <f t="shared" si="5"/>
        <v>44</v>
      </c>
      <c r="B73" s="81" t="s">
        <v>397</v>
      </c>
      <c r="C73" s="82" t="s">
        <v>394</v>
      </c>
      <c r="D73" s="83" t="s">
        <v>2</v>
      </c>
      <c r="E73" s="84">
        <v>10</v>
      </c>
      <c r="F73" s="99"/>
      <c r="G73" s="111">
        <f t="shared" si="4"/>
        <v>0</v>
      </c>
    </row>
    <row r="74" spans="1:7" s="90" customFormat="1" ht="16.5" customHeight="1">
      <c r="A74" s="5">
        <f t="shared" si="5"/>
        <v>45</v>
      </c>
      <c r="B74" s="100" t="s">
        <v>398</v>
      </c>
      <c r="C74" s="101" t="s">
        <v>399</v>
      </c>
      <c r="D74" s="102" t="s">
        <v>2</v>
      </c>
      <c r="E74" s="103">
        <v>10</v>
      </c>
      <c r="F74" s="104"/>
      <c r="G74" s="118">
        <f t="shared" si="4"/>
        <v>0</v>
      </c>
    </row>
    <row r="75" spans="1:7" s="90" customFormat="1" ht="47.25" customHeight="1">
      <c r="A75" s="5">
        <f t="shared" si="5"/>
        <v>46</v>
      </c>
      <c r="B75" s="81" t="s">
        <v>400</v>
      </c>
      <c r="C75" s="82" t="s">
        <v>401</v>
      </c>
      <c r="D75" s="83" t="s">
        <v>2</v>
      </c>
      <c r="E75" s="84">
        <v>20</v>
      </c>
      <c r="F75" s="99"/>
      <c r="G75" s="111">
        <f t="shared" si="4"/>
        <v>0</v>
      </c>
    </row>
    <row r="76" spans="1:7" s="90" customFormat="1" ht="16.5" customHeight="1">
      <c r="A76" s="5">
        <f t="shared" si="5"/>
        <v>47</v>
      </c>
      <c r="B76" s="100" t="s">
        <v>402</v>
      </c>
      <c r="C76" s="101" t="s">
        <v>403</v>
      </c>
      <c r="D76" s="102" t="s">
        <v>404</v>
      </c>
      <c r="E76" s="103">
        <v>0.024</v>
      </c>
      <c r="F76" s="104"/>
      <c r="G76" s="118">
        <f t="shared" si="4"/>
        <v>0</v>
      </c>
    </row>
    <row r="77" spans="1:7" s="90" customFormat="1" ht="16.5" customHeight="1">
      <c r="A77" s="5"/>
      <c r="B77" s="121"/>
      <c r="C77" s="120" t="s">
        <v>405</v>
      </c>
      <c r="D77" s="121"/>
      <c r="E77" s="122">
        <v>0.024</v>
      </c>
      <c r="F77" s="123"/>
      <c r="G77" s="117"/>
    </row>
    <row r="78" spans="1:7" s="90" customFormat="1" ht="45.75" customHeight="1">
      <c r="A78" s="5">
        <f>1+A76</f>
        <v>48</v>
      </c>
      <c r="B78" s="81" t="s">
        <v>406</v>
      </c>
      <c r="C78" s="82" t="s">
        <v>401</v>
      </c>
      <c r="D78" s="83" t="s">
        <v>2</v>
      </c>
      <c r="E78" s="84">
        <v>80</v>
      </c>
      <c r="F78" s="99"/>
      <c r="G78" s="111">
        <f>ROUND(F78*E78,2)</f>
        <v>0</v>
      </c>
    </row>
    <row r="79" spans="1:7" s="90" customFormat="1" ht="16.5" customHeight="1">
      <c r="A79" s="5">
        <f t="shared" si="5"/>
        <v>49</v>
      </c>
      <c r="B79" s="100" t="s">
        <v>407</v>
      </c>
      <c r="C79" s="101" t="s">
        <v>408</v>
      </c>
      <c r="D79" s="102" t="s">
        <v>2</v>
      </c>
      <c r="E79" s="103">
        <v>96</v>
      </c>
      <c r="F79" s="104"/>
      <c r="G79" s="118">
        <f>ROUND(F79*E79,2)</f>
        <v>0</v>
      </c>
    </row>
    <row r="80" spans="1:7" s="90" customFormat="1" ht="16.5" customHeight="1">
      <c r="A80" s="5"/>
      <c r="B80" s="121"/>
      <c r="C80" s="120" t="s">
        <v>409</v>
      </c>
      <c r="D80" s="121"/>
      <c r="E80" s="122">
        <v>96</v>
      </c>
      <c r="F80" s="123"/>
      <c r="G80" s="117"/>
    </row>
    <row r="81" spans="1:7" s="90" customFormat="1" ht="42.75" customHeight="1">
      <c r="A81" s="5">
        <f>1+A79</f>
        <v>50</v>
      </c>
      <c r="B81" s="81" t="s">
        <v>410</v>
      </c>
      <c r="C81" s="82" t="s">
        <v>401</v>
      </c>
      <c r="D81" s="83" t="s">
        <v>2</v>
      </c>
      <c r="E81" s="84">
        <v>240</v>
      </c>
      <c r="F81" s="99"/>
      <c r="G81" s="111">
        <f>ROUND(F81*E81,2)</f>
        <v>0</v>
      </c>
    </row>
    <row r="82" spans="1:7" s="90" customFormat="1" ht="16.5" customHeight="1">
      <c r="A82" s="5">
        <f t="shared" si="5"/>
        <v>51</v>
      </c>
      <c r="B82" s="100" t="s">
        <v>411</v>
      </c>
      <c r="C82" s="101" t="s">
        <v>412</v>
      </c>
      <c r="D82" s="102" t="s">
        <v>404</v>
      </c>
      <c r="E82" s="103">
        <v>0.288</v>
      </c>
      <c r="F82" s="104"/>
      <c r="G82" s="118">
        <f>ROUND(F82*E82,2)</f>
        <v>0</v>
      </c>
    </row>
    <row r="83" spans="1:7" s="90" customFormat="1" ht="16.5" customHeight="1">
      <c r="A83" s="5">
        <f t="shared" si="5"/>
        <v>52</v>
      </c>
      <c r="B83" s="121"/>
      <c r="C83" s="120" t="s">
        <v>413</v>
      </c>
      <c r="D83" s="121"/>
      <c r="E83" s="122">
        <v>0.288</v>
      </c>
      <c r="F83" s="123"/>
      <c r="G83" s="117"/>
    </row>
    <row r="84" spans="1:7" s="90" customFormat="1" ht="37.5" customHeight="1">
      <c r="A84" s="5">
        <f t="shared" si="5"/>
        <v>53</v>
      </c>
      <c r="B84" s="81" t="s">
        <v>414</v>
      </c>
      <c r="C84" s="82" t="s">
        <v>415</v>
      </c>
      <c r="D84" s="83" t="s">
        <v>73</v>
      </c>
      <c r="E84" s="84">
        <v>21</v>
      </c>
      <c r="F84" s="99"/>
      <c r="G84" s="111">
        <f aca="true" t="shared" si="6" ref="G84:G106">ROUND(F84*E84,2)</f>
        <v>0</v>
      </c>
    </row>
    <row r="85" spans="1:7" s="90" customFormat="1" ht="36" customHeight="1">
      <c r="A85" s="5">
        <f t="shared" si="5"/>
        <v>54</v>
      </c>
      <c r="B85" s="81" t="s">
        <v>416</v>
      </c>
      <c r="C85" s="82" t="s">
        <v>417</v>
      </c>
      <c r="D85" s="83" t="s">
        <v>73</v>
      </c>
      <c r="E85" s="84">
        <v>4</v>
      </c>
      <c r="F85" s="99"/>
      <c r="G85" s="111">
        <f t="shared" si="6"/>
        <v>0</v>
      </c>
    </row>
    <row r="86" spans="1:7" s="90" customFormat="1" ht="22.5" customHeight="1">
      <c r="A86" s="5">
        <f t="shared" si="5"/>
        <v>55</v>
      </c>
      <c r="B86" s="100" t="s">
        <v>418</v>
      </c>
      <c r="C86" s="101" t="s">
        <v>419</v>
      </c>
      <c r="D86" s="102" t="s">
        <v>73</v>
      </c>
      <c r="E86" s="103">
        <v>4</v>
      </c>
      <c r="F86" s="104"/>
      <c r="G86" s="118">
        <f t="shared" si="6"/>
        <v>0</v>
      </c>
    </row>
    <row r="87" spans="1:7" s="90" customFormat="1" ht="33.75" customHeight="1">
      <c r="A87" s="5">
        <f t="shared" si="5"/>
        <v>56</v>
      </c>
      <c r="B87" s="81" t="s">
        <v>420</v>
      </c>
      <c r="C87" s="82" t="s">
        <v>417</v>
      </c>
      <c r="D87" s="83" t="s">
        <v>73</v>
      </c>
      <c r="E87" s="84">
        <v>4</v>
      </c>
      <c r="F87" s="99"/>
      <c r="G87" s="111">
        <f t="shared" si="6"/>
        <v>0</v>
      </c>
    </row>
    <row r="88" spans="1:7" s="90" customFormat="1" ht="24" customHeight="1">
      <c r="A88" s="5">
        <f t="shared" si="5"/>
        <v>57</v>
      </c>
      <c r="B88" s="100" t="s">
        <v>421</v>
      </c>
      <c r="C88" s="101" t="s">
        <v>422</v>
      </c>
      <c r="D88" s="102" t="s">
        <v>73</v>
      </c>
      <c r="E88" s="103">
        <v>4</v>
      </c>
      <c r="F88" s="104"/>
      <c r="G88" s="118">
        <f t="shared" si="6"/>
        <v>0</v>
      </c>
    </row>
    <row r="89" spans="1:7" s="90" customFormat="1" ht="37.5" customHeight="1">
      <c r="A89" s="5">
        <f t="shared" si="5"/>
        <v>58</v>
      </c>
      <c r="B89" s="81" t="s">
        <v>423</v>
      </c>
      <c r="C89" s="82" t="s">
        <v>417</v>
      </c>
      <c r="D89" s="83" t="s">
        <v>73</v>
      </c>
      <c r="E89" s="84">
        <v>3</v>
      </c>
      <c r="F89" s="99"/>
      <c r="G89" s="111">
        <f t="shared" si="6"/>
        <v>0</v>
      </c>
    </row>
    <row r="90" spans="1:7" s="90" customFormat="1" ht="24.75" customHeight="1">
      <c r="A90" s="5">
        <f t="shared" si="5"/>
        <v>59</v>
      </c>
      <c r="B90" s="100" t="s">
        <v>424</v>
      </c>
      <c r="C90" s="101" t="s">
        <v>422</v>
      </c>
      <c r="D90" s="102" t="s">
        <v>73</v>
      </c>
      <c r="E90" s="103">
        <v>3</v>
      </c>
      <c r="F90" s="104"/>
      <c r="G90" s="118">
        <f t="shared" si="6"/>
        <v>0</v>
      </c>
    </row>
    <row r="91" spans="1:7" s="90" customFormat="1" ht="33" customHeight="1">
      <c r="A91" s="5">
        <f t="shared" si="5"/>
        <v>60</v>
      </c>
      <c r="B91" s="81" t="s">
        <v>425</v>
      </c>
      <c r="C91" s="82" t="s">
        <v>426</v>
      </c>
      <c r="D91" s="83" t="s">
        <v>73</v>
      </c>
      <c r="E91" s="84">
        <v>1</v>
      </c>
      <c r="F91" s="99"/>
      <c r="G91" s="111">
        <f t="shared" si="6"/>
        <v>0</v>
      </c>
    </row>
    <row r="92" spans="1:7" s="90" customFormat="1" ht="16.5" customHeight="1">
      <c r="A92" s="5">
        <f t="shared" si="5"/>
        <v>61</v>
      </c>
      <c r="B92" s="100" t="s">
        <v>427</v>
      </c>
      <c r="C92" s="101" t="s">
        <v>428</v>
      </c>
      <c r="D92" s="102" t="s">
        <v>73</v>
      </c>
      <c r="E92" s="103">
        <v>1</v>
      </c>
      <c r="F92" s="104"/>
      <c r="G92" s="118">
        <f t="shared" si="6"/>
        <v>0</v>
      </c>
    </row>
    <row r="93" spans="1:7" s="90" customFormat="1" ht="36.75" customHeight="1">
      <c r="A93" s="5">
        <f t="shared" si="5"/>
        <v>62</v>
      </c>
      <c r="B93" s="81" t="s">
        <v>429</v>
      </c>
      <c r="C93" s="82" t="s">
        <v>430</v>
      </c>
      <c r="D93" s="83" t="s">
        <v>73</v>
      </c>
      <c r="E93" s="84">
        <v>2</v>
      </c>
      <c r="F93" s="99"/>
      <c r="G93" s="111">
        <f t="shared" si="6"/>
        <v>0</v>
      </c>
    </row>
    <row r="94" spans="1:7" s="90" customFormat="1" ht="16.5" customHeight="1">
      <c r="A94" s="5">
        <f t="shared" si="5"/>
        <v>63</v>
      </c>
      <c r="B94" s="100" t="s">
        <v>431</v>
      </c>
      <c r="C94" s="101" t="s">
        <v>432</v>
      </c>
      <c r="D94" s="102" t="s">
        <v>73</v>
      </c>
      <c r="E94" s="103">
        <v>2</v>
      </c>
      <c r="F94" s="104"/>
      <c r="G94" s="118">
        <f t="shared" si="6"/>
        <v>0</v>
      </c>
    </row>
    <row r="95" spans="1:7" s="90" customFormat="1" ht="34.5" customHeight="1">
      <c r="A95" s="5">
        <f t="shared" si="5"/>
        <v>64</v>
      </c>
      <c r="B95" s="81" t="s">
        <v>433</v>
      </c>
      <c r="C95" s="82" t="s">
        <v>434</v>
      </c>
      <c r="D95" s="83" t="s">
        <v>73</v>
      </c>
      <c r="E95" s="84">
        <v>4</v>
      </c>
      <c r="F95" s="99"/>
      <c r="G95" s="111">
        <f t="shared" si="6"/>
        <v>0</v>
      </c>
    </row>
    <row r="96" spans="1:7" s="90" customFormat="1" ht="16.5" customHeight="1">
      <c r="A96" s="5">
        <f t="shared" si="5"/>
        <v>65</v>
      </c>
      <c r="B96" s="100" t="s">
        <v>435</v>
      </c>
      <c r="C96" s="101" t="s">
        <v>436</v>
      </c>
      <c r="D96" s="102" t="s">
        <v>73</v>
      </c>
      <c r="E96" s="103">
        <v>4</v>
      </c>
      <c r="F96" s="104"/>
      <c r="G96" s="118">
        <f t="shared" si="6"/>
        <v>0</v>
      </c>
    </row>
    <row r="97" spans="1:7" s="90" customFormat="1" ht="36.75" customHeight="1">
      <c r="A97" s="5">
        <f t="shared" si="5"/>
        <v>66</v>
      </c>
      <c r="B97" s="81" t="s">
        <v>437</v>
      </c>
      <c r="C97" s="82" t="s">
        <v>434</v>
      </c>
      <c r="D97" s="83" t="s">
        <v>73</v>
      </c>
      <c r="E97" s="84">
        <v>5</v>
      </c>
      <c r="F97" s="99"/>
      <c r="G97" s="111">
        <f t="shared" si="6"/>
        <v>0</v>
      </c>
    </row>
    <row r="98" spans="1:7" s="90" customFormat="1" ht="16.5" customHeight="1">
      <c r="A98" s="5">
        <f t="shared" si="5"/>
        <v>67</v>
      </c>
      <c r="B98" s="100" t="s">
        <v>438</v>
      </c>
      <c r="C98" s="101" t="s">
        <v>439</v>
      </c>
      <c r="D98" s="102" t="s">
        <v>73</v>
      </c>
      <c r="E98" s="103">
        <v>5</v>
      </c>
      <c r="F98" s="104"/>
      <c r="G98" s="118">
        <f t="shared" si="6"/>
        <v>0</v>
      </c>
    </row>
    <row r="99" spans="1:7" s="90" customFormat="1" ht="27" customHeight="1">
      <c r="A99" s="5">
        <f t="shared" si="5"/>
        <v>68</v>
      </c>
      <c r="B99" s="81" t="s">
        <v>440</v>
      </c>
      <c r="C99" s="82" t="s">
        <v>441</v>
      </c>
      <c r="D99" s="83" t="s">
        <v>73</v>
      </c>
      <c r="E99" s="84">
        <v>5</v>
      </c>
      <c r="F99" s="99"/>
      <c r="G99" s="111">
        <f t="shared" si="6"/>
        <v>0</v>
      </c>
    </row>
    <row r="100" spans="1:7" s="90" customFormat="1" ht="16.5" customHeight="1">
      <c r="A100" s="5">
        <f t="shared" si="5"/>
        <v>69</v>
      </c>
      <c r="B100" s="100" t="s">
        <v>442</v>
      </c>
      <c r="C100" s="101" t="s">
        <v>443</v>
      </c>
      <c r="D100" s="102" t="s">
        <v>73</v>
      </c>
      <c r="E100" s="103">
        <v>1</v>
      </c>
      <c r="F100" s="104"/>
      <c r="G100" s="118">
        <f t="shared" si="6"/>
        <v>0</v>
      </c>
    </row>
    <row r="101" spans="1:7" s="90" customFormat="1" ht="16.5" customHeight="1">
      <c r="A101" s="5">
        <f t="shared" si="5"/>
        <v>70</v>
      </c>
      <c r="B101" s="100" t="s">
        <v>444</v>
      </c>
      <c r="C101" s="101" t="s">
        <v>445</v>
      </c>
      <c r="D101" s="102" t="s">
        <v>73</v>
      </c>
      <c r="E101" s="103">
        <v>4</v>
      </c>
      <c r="F101" s="104"/>
      <c r="G101" s="118">
        <f t="shared" si="6"/>
        <v>0</v>
      </c>
    </row>
    <row r="102" spans="1:7" s="90" customFormat="1" ht="24.75" customHeight="1">
      <c r="A102" s="5">
        <f t="shared" si="5"/>
        <v>71</v>
      </c>
      <c r="B102" s="81" t="s">
        <v>446</v>
      </c>
      <c r="C102" s="82" t="s">
        <v>441</v>
      </c>
      <c r="D102" s="83" t="s">
        <v>73</v>
      </c>
      <c r="E102" s="84">
        <v>1</v>
      </c>
      <c r="F102" s="99"/>
      <c r="G102" s="111">
        <f t="shared" si="6"/>
        <v>0</v>
      </c>
    </row>
    <row r="103" spans="1:7" s="90" customFormat="1" ht="16.5" customHeight="1">
      <c r="A103" s="5">
        <f t="shared" si="5"/>
        <v>72</v>
      </c>
      <c r="B103" s="100" t="s">
        <v>447</v>
      </c>
      <c r="C103" s="101" t="s">
        <v>445</v>
      </c>
      <c r="D103" s="102" t="s">
        <v>73</v>
      </c>
      <c r="E103" s="103">
        <v>1</v>
      </c>
      <c r="F103" s="104"/>
      <c r="G103" s="118">
        <f t="shared" si="6"/>
        <v>0</v>
      </c>
    </row>
    <row r="104" spans="1:7" s="90" customFormat="1" ht="38.25" customHeight="1">
      <c r="A104" s="5">
        <f t="shared" si="5"/>
        <v>73</v>
      </c>
      <c r="B104" s="81" t="s">
        <v>448</v>
      </c>
      <c r="C104" s="82" t="s">
        <v>449</v>
      </c>
      <c r="D104" s="83" t="s">
        <v>73</v>
      </c>
      <c r="E104" s="84">
        <v>1</v>
      </c>
      <c r="F104" s="99"/>
      <c r="G104" s="111">
        <f t="shared" si="6"/>
        <v>0</v>
      </c>
    </row>
    <row r="105" spans="1:7" s="90" customFormat="1" ht="16.5" customHeight="1">
      <c r="A105" s="5">
        <f t="shared" si="5"/>
        <v>74</v>
      </c>
      <c r="B105" s="100" t="s">
        <v>450</v>
      </c>
      <c r="C105" s="101" t="s">
        <v>451</v>
      </c>
      <c r="D105" s="102" t="s">
        <v>73</v>
      </c>
      <c r="E105" s="103">
        <v>1</v>
      </c>
      <c r="F105" s="104"/>
      <c r="G105" s="118">
        <f t="shared" si="6"/>
        <v>0</v>
      </c>
    </row>
    <row r="106" spans="1:7" s="90" customFormat="1" ht="16.5" customHeight="1">
      <c r="A106" s="5">
        <f t="shared" si="5"/>
        <v>75</v>
      </c>
      <c r="B106" s="100" t="s">
        <v>452</v>
      </c>
      <c r="C106" s="101" t="s">
        <v>453</v>
      </c>
      <c r="D106" s="102" t="s">
        <v>73</v>
      </c>
      <c r="E106" s="103">
        <v>2</v>
      </c>
      <c r="F106" s="104"/>
      <c r="G106" s="118">
        <f t="shared" si="6"/>
        <v>0</v>
      </c>
    </row>
    <row r="107" spans="1:7" s="90" customFormat="1" ht="16.5" customHeight="1">
      <c r="A107" s="5"/>
      <c r="B107" s="119" t="s">
        <v>0</v>
      </c>
      <c r="C107" s="120" t="s">
        <v>339</v>
      </c>
      <c r="D107" s="121"/>
      <c r="E107" s="122">
        <v>2</v>
      </c>
      <c r="F107" s="123"/>
      <c r="G107" s="117"/>
    </row>
    <row r="108" spans="1:7" s="90" customFormat="1" ht="36.75" customHeight="1">
      <c r="A108" s="5">
        <f>1+A106</f>
        <v>76</v>
      </c>
      <c r="B108" s="81" t="s">
        <v>454</v>
      </c>
      <c r="C108" s="82" t="s">
        <v>455</v>
      </c>
      <c r="D108" s="83" t="s">
        <v>73</v>
      </c>
      <c r="E108" s="84">
        <v>2</v>
      </c>
      <c r="F108" s="99"/>
      <c r="G108" s="111">
        <f aca="true" t="shared" si="7" ref="G108:G114">ROUND(F108*E108,2)</f>
        <v>0</v>
      </c>
    </row>
    <row r="109" spans="1:7" s="90" customFormat="1" ht="27.75" customHeight="1">
      <c r="A109" s="5">
        <f t="shared" si="5"/>
        <v>77</v>
      </c>
      <c r="B109" s="81" t="s">
        <v>456</v>
      </c>
      <c r="C109" s="82" t="s">
        <v>457</v>
      </c>
      <c r="D109" s="83" t="s">
        <v>73</v>
      </c>
      <c r="E109" s="84">
        <v>6</v>
      </c>
      <c r="F109" s="99"/>
      <c r="G109" s="111">
        <f t="shared" si="7"/>
        <v>0</v>
      </c>
    </row>
    <row r="110" spans="1:7" s="90" customFormat="1" ht="34.5" customHeight="1">
      <c r="A110" s="5">
        <f t="shared" si="5"/>
        <v>78</v>
      </c>
      <c r="B110" s="81" t="s">
        <v>458</v>
      </c>
      <c r="C110" s="82" t="s">
        <v>459</v>
      </c>
      <c r="D110" s="83" t="s">
        <v>73</v>
      </c>
      <c r="E110" s="84">
        <v>1</v>
      </c>
      <c r="F110" s="99"/>
      <c r="G110" s="111">
        <f t="shared" si="7"/>
        <v>0</v>
      </c>
    </row>
    <row r="111" spans="1:7" s="90" customFormat="1" ht="27.75" customHeight="1">
      <c r="A111" s="5">
        <f t="shared" si="5"/>
        <v>79</v>
      </c>
      <c r="B111" s="81" t="s">
        <v>460</v>
      </c>
      <c r="C111" s="82" t="s">
        <v>461</v>
      </c>
      <c r="D111" s="83" t="s">
        <v>2</v>
      </c>
      <c r="E111" s="84">
        <v>5</v>
      </c>
      <c r="F111" s="99"/>
      <c r="G111" s="111">
        <f t="shared" si="7"/>
        <v>0</v>
      </c>
    </row>
    <row r="112" spans="1:7" s="90" customFormat="1" ht="27.75" customHeight="1">
      <c r="A112" s="5">
        <f t="shared" si="5"/>
        <v>80</v>
      </c>
      <c r="B112" s="81" t="s">
        <v>462</v>
      </c>
      <c r="C112" s="82" t="s">
        <v>463</v>
      </c>
      <c r="D112" s="83" t="s">
        <v>73</v>
      </c>
      <c r="E112" s="84">
        <v>3</v>
      </c>
      <c r="F112" s="99"/>
      <c r="G112" s="111">
        <f t="shared" si="7"/>
        <v>0</v>
      </c>
    </row>
    <row r="113" spans="1:7" s="90" customFormat="1" ht="27.75" customHeight="1">
      <c r="A113" s="5">
        <f t="shared" si="5"/>
        <v>81</v>
      </c>
      <c r="B113" s="81" t="s">
        <v>464</v>
      </c>
      <c r="C113" s="82" t="s">
        <v>465</v>
      </c>
      <c r="D113" s="83" t="s">
        <v>137</v>
      </c>
      <c r="E113" s="84">
        <v>1</v>
      </c>
      <c r="F113" s="99"/>
      <c r="G113" s="111">
        <f t="shared" si="7"/>
        <v>0</v>
      </c>
    </row>
    <row r="114" spans="1:7" s="90" customFormat="1" ht="37.5" customHeight="1">
      <c r="A114" s="135">
        <f t="shared" si="5"/>
        <v>82</v>
      </c>
      <c r="B114" s="148" t="s">
        <v>466</v>
      </c>
      <c r="C114" s="149" t="s">
        <v>467</v>
      </c>
      <c r="D114" s="150" t="s">
        <v>123</v>
      </c>
      <c r="E114" s="151">
        <v>0.3</v>
      </c>
      <c r="F114" s="152"/>
      <c r="G114" s="153">
        <f t="shared" si="7"/>
        <v>0</v>
      </c>
    </row>
    <row r="115" spans="1:9" s="96" customFormat="1" ht="15" customHeight="1">
      <c r="A115" s="130"/>
      <c r="B115" s="131" t="s">
        <v>468</v>
      </c>
      <c r="C115" s="131" t="s">
        <v>469</v>
      </c>
      <c r="D115" s="132"/>
      <c r="E115" s="132"/>
      <c r="F115" s="133"/>
      <c r="G115" s="134"/>
      <c r="H115" s="95"/>
      <c r="I115" s="95"/>
    </row>
    <row r="116" spans="1:7" s="90" customFormat="1" ht="48" customHeight="1">
      <c r="A116" s="5">
        <f>1+A114</f>
        <v>83</v>
      </c>
      <c r="B116" s="81" t="s">
        <v>470</v>
      </c>
      <c r="C116" s="82" t="s">
        <v>471</v>
      </c>
      <c r="D116" s="83" t="s">
        <v>472</v>
      </c>
      <c r="E116" s="84">
        <v>5</v>
      </c>
      <c r="F116" s="99"/>
      <c r="G116" s="111">
        <f>ROUND(F116*E116,2)</f>
        <v>0</v>
      </c>
    </row>
    <row r="117" spans="1:7" s="90" customFormat="1" ht="27" customHeight="1">
      <c r="A117" s="5">
        <f aca="true" t="shared" si="8" ref="A117:A119">1+A116</f>
        <v>84</v>
      </c>
      <c r="B117" s="81" t="s">
        <v>473</v>
      </c>
      <c r="C117" s="82" t="s">
        <v>474</v>
      </c>
      <c r="D117" s="83" t="s">
        <v>475</v>
      </c>
      <c r="E117" s="84">
        <v>5</v>
      </c>
      <c r="F117" s="99"/>
      <c r="G117" s="111">
        <f>ROUND(F117*E117,2)</f>
        <v>0</v>
      </c>
    </row>
    <row r="118" spans="1:7" s="90" customFormat="1" ht="36" customHeight="1">
      <c r="A118" s="5">
        <f t="shared" si="8"/>
        <v>85</v>
      </c>
      <c r="B118" s="81" t="s">
        <v>476</v>
      </c>
      <c r="C118" s="82" t="s">
        <v>477</v>
      </c>
      <c r="D118" s="83" t="s">
        <v>73</v>
      </c>
      <c r="E118" s="84">
        <v>5</v>
      </c>
      <c r="F118" s="99"/>
      <c r="G118" s="111">
        <f>ROUND(F118*E118,2)</f>
        <v>0</v>
      </c>
    </row>
    <row r="119" spans="1:7" s="90" customFormat="1" ht="27.75" customHeight="1">
      <c r="A119" s="135">
        <f t="shared" si="8"/>
        <v>86</v>
      </c>
      <c r="B119" s="148" t="s">
        <v>478</v>
      </c>
      <c r="C119" s="149" t="s">
        <v>479</v>
      </c>
      <c r="D119" s="150" t="s">
        <v>73</v>
      </c>
      <c r="E119" s="151">
        <v>5</v>
      </c>
      <c r="F119" s="152"/>
      <c r="G119" s="153">
        <f>ROUND(F119*E119,2)</f>
        <v>0</v>
      </c>
    </row>
    <row r="120" spans="1:9" s="96" customFormat="1" ht="15" customHeight="1">
      <c r="A120" s="130"/>
      <c r="B120" s="131" t="s">
        <v>288</v>
      </c>
      <c r="C120" s="131" t="s">
        <v>289</v>
      </c>
      <c r="D120" s="132"/>
      <c r="E120" s="132"/>
      <c r="F120" s="133"/>
      <c r="G120" s="134"/>
      <c r="H120" s="95"/>
      <c r="I120" s="95"/>
    </row>
    <row r="121" spans="1:7" s="90" customFormat="1" ht="48" customHeight="1">
      <c r="A121" s="5">
        <f>1+A119</f>
        <v>87</v>
      </c>
      <c r="B121" s="81" t="s">
        <v>290</v>
      </c>
      <c r="C121" s="82" t="s">
        <v>480</v>
      </c>
      <c r="D121" s="83" t="s">
        <v>481</v>
      </c>
      <c r="E121" s="84">
        <v>1</v>
      </c>
      <c r="F121" s="99"/>
      <c r="G121" s="111">
        <f>ROUND(F121*E121,2)</f>
        <v>0</v>
      </c>
    </row>
    <row r="122" spans="1:7" s="90" customFormat="1" ht="26.25" customHeight="1">
      <c r="A122" s="5"/>
      <c r="B122" s="124"/>
      <c r="C122" s="125" t="s">
        <v>482</v>
      </c>
      <c r="D122" s="124"/>
      <c r="E122" s="124"/>
      <c r="F122" s="126"/>
      <c r="G122" s="164"/>
    </row>
    <row r="123" spans="1:7" ht="6" customHeight="1">
      <c r="A123" s="127"/>
      <c r="B123" s="128"/>
      <c r="C123" s="128"/>
      <c r="D123" s="46"/>
      <c r="E123" s="46"/>
      <c r="F123" s="46"/>
      <c r="G123" s="129"/>
    </row>
  </sheetData>
  <mergeCells count="7">
    <mergeCell ref="F6:G6"/>
    <mergeCell ref="C2:G2"/>
    <mergeCell ref="C3:G3"/>
    <mergeCell ref="A1:E1"/>
    <mergeCell ref="F1:G1"/>
    <mergeCell ref="B5:C5"/>
    <mergeCell ref="B6:E6"/>
  </mergeCells>
  <printOptions/>
  <pageMargins left="0.5905511811023623" right="0.5905511811023623" top="0.7874015748031497" bottom="0.7874015748031497" header="0.31496062992125984" footer="0.31496062992125984"/>
  <pageSetup fitToHeight="2" horizontalDpi="600" verticalDpi="600" orientation="portrait" paperSize="9" scale="92" r:id="rId1"/>
  <headerFooter>
    <oddHeader xml:space="preserve">&amp;L&amp;"Arial CE,Tučné"&amp;8Příloha č.1 Smlouvy o dílo&amp;C&amp;"Arial CE,Tučné"&amp;8MŠ Masarykova, pavilon B - typ A v 1.NP&amp;R&amp;"Arial CE,Tučné"&amp;8strana  &amp;P+6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workbookViewId="0" topLeftCell="A1">
      <selection activeCell="A7" sqref="A7:E7"/>
    </sheetView>
  </sheetViews>
  <sheetFormatPr defaultColWidth="9.00390625" defaultRowHeight="12.75"/>
  <cols>
    <col min="1" max="5" width="11.75390625" style="0" customWidth="1"/>
    <col min="6" max="7" width="10.75390625" style="58" customWidth="1"/>
    <col min="8" max="11" width="10.75390625" style="0" customWidth="1"/>
    <col min="48" max="48" width="93.125" style="0" customWidth="1"/>
  </cols>
  <sheetData>
    <row r="1" spans="1:8" ht="18" customHeight="1">
      <c r="A1" s="223" t="s">
        <v>42</v>
      </c>
      <c r="B1" s="224"/>
      <c r="C1" s="224"/>
      <c r="D1" s="224"/>
      <c r="E1" s="224"/>
      <c r="F1" s="225"/>
      <c r="G1" s="226"/>
      <c r="H1" s="2"/>
    </row>
    <row r="2" spans="1:8" ht="15" customHeight="1">
      <c r="A2" s="245" t="s">
        <v>65</v>
      </c>
      <c r="B2" s="246"/>
      <c r="C2" s="246"/>
      <c r="D2" s="246"/>
      <c r="E2" s="246"/>
      <c r="F2" s="246"/>
      <c r="G2" s="247"/>
      <c r="H2" s="2"/>
    </row>
    <row r="3" spans="1:7" ht="15.75">
      <c r="A3" s="240" t="s">
        <v>41</v>
      </c>
      <c r="B3" s="241"/>
      <c r="C3" s="241"/>
      <c r="D3" s="230"/>
      <c r="E3" s="230"/>
      <c r="F3" s="230"/>
      <c r="G3" s="248"/>
    </row>
    <row r="4" spans="1:7" ht="15.75">
      <c r="A4" s="70"/>
      <c r="B4" s="70"/>
      <c r="C4" s="70"/>
      <c r="D4" s="14"/>
      <c r="E4" s="14"/>
      <c r="F4" s="24"/>
      <c r="G4" s="24"/>
    </row>
    <row r="5" spans="1:7" ht="25.5" customHeight="1">
      <c r="A5" s="60" t="s">
        <v>38</v>
      </c>
      <c r="B5" s="242" t="s">
        <v>39</v>
      </c>
      <c r="C5" s="243"/>
      <c r="D5" s="243"/>
      <c r="E5" s="244"/>
      <c r="F5" s="249" t="s">
        <v>4</v>
      </c>
      <c r="G5" s="249"/>
    </row>
    <row r="6" spans="1:7" ht="25.5" customHeight="1">
      <c r="A6" s="237" t="s">
        <v>483</v>
      </c>
      <c r="B6" s="238"/>
      <c r="C6" s="238"/>
      <c r="D6" s="238"/>
      <c r="E6" s="239"/>
      <c r="F6" s="250">
        <f>ROUND('pav.B_1.NP-stavba'!F6:G6,0)</f>
        <v>0</v>
      </c>
      <c r="G6" s="250"/>
    </row>
    <row r="7" spans="1:7" ht="25.5" customHeight="1">
      <c r="A7" s="237" t="s">
        <v>484</v>
      </c>
      <c r="B7" s="238"/>
      <c r="C7" s="238"/>
      <c r="D7" s="238"/>
      <c r="E7" s="239"/>
      <c r="F7" s="250">
        <f>ROUND('pav.B_1.NP-ZTI'!F6:G6,0)</f>
        <v>0</v>
      </c>
      <c r="G7" s="250"/>
    </row>
    <row r="8" spans="1:7" ht="25.5" customHeight="1">
      <c r="A8" s="252" t="s">
        <v>40</v>
      </c>
      <c r="B8" s="253"/>
      <c r="C8" s="253"/>
      <c r="D8" s="253"/>
      <c r="E8" s="254"/>
      <c r="F8" s="251">
        <f>SUM(F6:G7)</f>
        <v>0</v>
      </c>
      <c r="G8" s="251"/>
    </row>
    <row r="9" spans="5:7" ht="12.75">
      <c r="E9" s="61"/>
      <c r="F9" s="62"/>
      <c r="G9" s="62"/>
    </row>
    <row r="10" spans="1:20" ht="12.75">
      <c r="A10" s="2"/>
      <c r="B10" s="4" t="s">
        <v>0</v>
      </c>
      <c r="C10" s="3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5.5" customHeight="1">
      <c r="A11" s="24" t="s">
        <v>43</v>
      </c>
      <c r="B11" s="234"/>
      <c r="C11" s="234"/>
      <c r="D11" s="68" t="s">
        <v>44</v>
      </c>
      <c r="E11" s="230"/>
      <c r="F11" s="230"/>
      <c r="G11" s="6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85.5" customHeight="1">
      <c r="A12" s="2"/>
      <c r="B12" s="235"/>
      <c r="C12" s="235"/>
      <c r="D12" s="2"/>
      <c r="E12" s="231"/>
      <c r="F12" s="231"/>
      <c r="G12" s="6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30" ht="12.75">
      <c r="A13" s="236" t="s">
        <v>45</v>
      </c>
      <c r="B13" s="236"/>
      <c r="C13" s="236"/>
      <c r="E13" s="233" t="s">
        <v>46</v>
      </c>
      <c r="F13" s="233"/>
      <c r="G13" s="233"/>
      <c r="AD13" t="s">
        <v>3</v>
      </c>
    </row>
    <row r="14" spans="1:7" ht="12.75">
      <c r="A14" s="236" t="s">
        <v>47</v>
      </c>
      <c r="B14" s="236"/>
      <c r="C14" s="236"/>
      <c r="E14" s="232" t="s">
        <v>59</v>
      </c>
      <c r="F14" s="232"/>
      <c r="G14" s="232"/>
    </row>
    <row r="15" spans="1:7" ht="12.75">
      <c r="A15" s="236" t="s">
        <v>63</v>
      </c>
      <c r="B15" s="236"/>
      <c r="C15" s="236"/>
      <c r="E15" s="232" t="s">
        <v>60</v>
      </c>
      <c r="F15" s="232"/>
      <c r="G15" s="232"/>
    </row>
    <row r="16" spans="1:7" ht="12.75">
      <c r="A16" s="236" t="s">
        <v>64</v>
      </c>
      <c r="B16" s="236"/>
      <c r="C16" s="236"/>
      <c r="E16" s="233" t="s">
        <v>51</v>
      </c>
      <c r="F16" s="233"/>
      <c r="G16" s="233"/>
    </row>
    <row r="17" spans="1:7" ht="12.75">
      <c r="A17" s="229"/>
      <c r="B17" s="229"/>
      <c r="C17" s="229"/>
      <c r="D17" s="229"/>
      <c r="E17" s="229"/>
      <c r="F17" s="229"/>
      <c r="G17" s="229"/>
    </row>
    <row r="18" spans="5:7" ht="12.75">
      <c r="E18" s="61"/>
      <c r="F18" s="62"/>
      <c r="G18" s="62"/>
    </row>
  </sheetData>
  <mergeCells count="26">
    <mergeCell ref="A6:E6"/>
    <mergeCell ref="A7:E7"/>
    <mergeCell ref="A16:C16"/>
    <mergeCell ref="F1:G1"/>
    <mergeCell ref="A1:E1"/>
    <mergeCell ref="A3:C3"/>
    <mergeCell ref="B5:E5"/>
    <mergeCell ref="A2:G2"/>
    <mergeCell ref="D3:G3"/>
    <mergeCell ref="F5:G5"/>
    <mergeCell ref="F6:G6"/>
    <mergeCell ref="F8:G8"/>
    <mergeCell ref="A8:E8"/>
    <mergeCell ref="F7:G7"/>
    <mergeCell ref="A17:G17"/>
    <mergeCell ref="E11:F11"/>
    <mergeCell ref="E12:F12"/>
    <mergeCell ref="E15:G15"/>
    <mergeCell ref="E16:G16"/>
    <mergeCell ref="B11:C11"/>
    <mergeCell ref="B12:C12"/>
    <mergeCell ref="E13:G13"/>
    <mergeCell ref="E14:G14"/>
    <mergeCell ref="A13:C13"/>
    <mergeCell ref="A14:C14"/>
    <mergeCell ref="A15:C1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6" r:id="rId1"/>
  <headerFooter>
    <oddHeader>&amp;L&amp;"Arial CE,Tučné"&amp;8Příloha č.1 Smlouvy o dílo&amp;C&amp;"Arial CE,Tučné"&amp;8MŠ Masarykova, pavilon B - typ A v 1.NP&amp;R&amp;"Arial CE,Tučné"&amp;8strana 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Nezmeškal Vladimír</cp:lastModifiedBy>
  <cp:lastPrinted>2020-01-24T10:09:29Z</cp:lastPrinted>
  <dcterms:created xsi:type="dcterms:W3CDTF">2019-02-07T14:45:20Z</dcterms:created>
  <dcterms:modified xsi:type="dcterms:W3CDTF">2020-01-24T10:14:14Z</dcterms:modified>
  <cp:category/>
  <cp:version/>
  <cp:contentType/>
  <cp:contentStatus/>
</cp:coreProperties>
</file>