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275" yWindow="450" windowWidth="20160" windowHeight="13485" activeTab="4"/>
  </bookViews>
  <sheets>
    <sheet name="Rekapitulace stavby" sheetId="1" r:id="rId1"/>
    <sheet name="18065a - A1, A2" sheetId="2" r:id="rId2"/>
    <sheet name="18065b - B1, C1" sheetId="3" r:id="rId3"/>
    <sheet name="18065c - D1" sheetId="4" r:id="rId4"/>
    <sheet name="18065d - Vedlejší rozpočt..." sheetId="5" r:id="rId5"/>
    <sheet name="Pokyny pro vyplnění" sheetId="6" r:id="rId6"/>
  </sheets>
  <definedNames>
    <definedName name="_xlnm._FilterDatabase" localSheetId="1" hidden="1">'18065a - A1, A2'!$C$90:$K$162</definedName>
    <definedName name="_xlnm._FilterDatabase" localSheetId="2" hidden="1">'18065b - B1, C1'!$C$89:$K$154</definedName>
    <definedName name="_xlnm._FilterDatabase" localSheetId="3" hidden="1">'18065c - D1'!$C$90:$K$157</definedName>
    <definedName name="_xlnm._FilterDatabase" localSheetId="4" hidden="1">'18065d - Vedlejší rozpočt...'!$C$86:$K$96</definedName>
    <definedName name="_xlnm.Print_Titles" localSheetId="1">'18065a - A1, A2'!$90:$90</definedName>
    <definedName name="_xlnm.Print_Titles" localSheetId="2">'18065b - B1, C1'!$89:$89</definedName>
    <definedName name="_xlnm.Print_Titles" localSheetId="3">'18065c - D1'!$90:$90</definedName>
    <definedName name="_xlnm.Print_Titles" localSheetId="4">'18065d - Vedlejší rozpočt...'!$86:$86</definedName>
    <definedName name="_xlnm.Print_Titles" localSheetId="0">'Rekapitulace stavby'!$49:$49</definedName>
    <definedName name="_xlnm.Print_Area" localSheetId="1">'18065a - A1, A2'!$C$4:$J$38,'18065a - A1, A2'!$C$44:$J$70,'18065a - A1, A2'!$C$76:$K$162</definedName>
    <definedName name="_xlnm.Print_Area" localSheetId="2">'18065b - B1, C1'!$C$4:$J$38,'18065b - B1, C1'!$C$44:$J$69,'18065b - B1, C1'!$C$75:$K$154</definedName>
    <definedName name="_xlnm.Print_Area" localSheetId="3">'18065c - D1'!$C$4:$J$38,'18065c - D1'!$C$44:$J$70,'18065c - D1'!$C$76:$K$157</definedName>
    <definedName name="_xlnm.Print_Area" localSheetId="4">'18065d - Vedlejší rozpočt...'!$C$4:$J$38,'18065d - Vedlejší rozpočt...'!$C$44:$J$66,'18065d - Vedlejší rozpočt...'!$C$72:$K$96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stavby'!$C$39:$AQ$57</definedName>
  </definedNames>
  <calcPr calcId="125725"/>
</workbook>
</file>

<file path=xl/calcChain.xml><?xml version="1.0" encoding="utf-8"?>
<calcChain xmlns="http://schemas.openxmlformats.org/spreadsheetml/2006/main">
  <c r="AY56" i="1"/>
  <c r="AX56"/>
  <c r="BI96" i="5"/>
  <c r="BH96"/>
  <c r="BG96"/>
  <c r="BE96"/>
  <c r="T96"/>
  <c r="T95"/>
  <c r="R96"/>
  <c r="R95" s="1"/>
  <c r="P96"/>
  <c r="P95"/>
  <c r="BK96"/>
  <c r="BK95" s="1"/>
  <c r="J95" s="1"/>
  <c r="J65" s="1"/>
  <c r="J96"/>
  <c r="BF96"/>
  <c r="BI94"/>
  <c r="BH94"/>
  <c r="BG94"/>
  <c r="BE94"/>
  <c r="T94"/>
  <c r="T93"/>
  <c r="R94"/>
  <c r="R93" s="1"/>
  <c r="P94"/>
  <c r="P93"/>
  <c r="BK94"/>
  <c r="BK93" s="1"/>
  <c r="J93" s="1"/>
  <c r="J64" s="1"/>
  <c r="J94"/>
  <c r="BF94"/>
  <c r="BI92"/>
  <c r="BH92"/>
  <c r="BG92"/>
  <c r="BE92"/>
  <c r="T92"/>
  <c r="T91"/>
  <c r="R92"/>
  <c r="R91" s="1"/>
  <c r="P92"/>
  <c r="P91"/>
  <c r="BK92"/>
  <c r="BK91" s="1"/>
  <c r="J91" s="1"/>
  <c r="J63" s="1"/>
  <c r="J92"/>
  <c r="BF92"/>
  <c r="BI90"/>
  <c r="F36"/>
  <c r="BD56" i="1" s="1"/>
  <c r="BH90" i="5"/>
  <c r="F35" s="1"/>
  <c r="BC56" i="1" s="1"/>
  <c r="BG90" i="5"/>
  <c r="F34" s="1"/>
  <c r="BB56" i="1" s="1"/>
  <c r="BE90" i="5"/>
  <c r="F32" s="1"/>
  <c r="AZ56" i="1" s="1"/>
  <c r="T90" i="5"/>
  <c r="T89" s="1"/>
  <c r="T88" s="1"/>
  <c r="T87" s="1"/>
  <c r="R90"/>
  <c r="R89" s="1"/>
  <c r="P90"/>
  <c r="P89" s="1"/>
  <c r="P88" s="1"/>
  <c r="P87" s="1"/>
  <c r="AU56" i="1" s="1"/>
  <c r="BK90" i="5"/>
  <c r="BK89" s="1"/>
  <c r="J90"/>
  <c r="BF90"/>
  <c r="F33" s="1"/>
  <c r="BA56" i="1" s="1"/>
  <c r="J83" i="5"/>
  <c r="F83"/>
  <c r="F81"/>
  <c r="E79"/>
  <c r="J55"/>
  <c r="F55"/>
  <c r="F53"/>
  <c r="E51"/>
  <c r="J20"/>
  <c r="E20"/>
  <c r="F84" s="1"/>
  <c r="F56"/>
  <c r="J19"/>
  <c r="J14"/>
  <c r="J53" s="1"/>
  <c r="E7"/>
  <c r="E47" s="1"/>
  <c r="AY55" i="1"/>
  <c r="AX55"/>
  <c r="BI157" i="4"/>
  <c r="BH157"/>
  <c r="BG157"/>
  <c r="BE157"/>
  <c r="T157"/>
  <c r="R157"/>
  <c r="P157"/>
  <c r="BK157"/>
  <c r="J157"/>
  <c r="BF157"/>
  <c r="BI155"/>
  <c r="BH155"/>
  <c r="BG155"/>
  <c r="BE155"/>
  <c r="T155"/>
  <c r="T154" s="1"/>
  <c r="R155"/>
  <c r="R154"/>
  <c r="P155"/>
  <c r="P154"/>
  <c r="BK155"/>
  <c r="BK154" s="1"/>
  <c r="J154" s="1"/>
  <c r="J69" s="1"/>
  <c r="J155"/>
  <c r="BF155" s="1"/>
  <c r="BI153"/>
  <c r="BH153"/>
  <c r="BG153"/>
  <c r="BE153"/>
  <c r="T153"/>
  <c r="R153"/>
  <c r="P153"/>
  <c r="BK153"/>
  <c r="J153"/>
  <c r="BF153"/>
  <c r="BI151"/>
  <c r="BH151"/>
  <c r="BG151"/>
  <c r="BE151"/>
  <c r="T151"/>
  <c r="R151"/>
  <c r="P151"/>
  <c r="BK151"/>
  <c r="J151"/>
  <c r="BF151" s="1"/>
  <c r="BI145"/>
  <c r="BH145"/>
  <c r="BG145"/>
  <c r="BE145"/>
  <c r="T145"/>
  <c r="R145"/>
  <c r="P145"/>
  <c r="BK145"/>
  <c r="J145"/>
  <c r="BF145" s="1"/>
  <c r="BI143"/>
  <c r="BH143"/>
  <c r="BG143"/>
  <c r="BE143"/>
  <c r="T143"/>
  <c r="R143"/>
  <c r="P143"/>
  <c r="BK143"/>
  <c r="J143"/>
  <c r="BF143"/>
  <c r="BI136"/>
  <c r="BH136"/>
  <c r="BG136"/>
  <c r="BE136"/>
  <c r="T136"/>
  <c r="R136"/>
  <c r="P136"/>
  <c r="BK136"/>
  <c r="J136"/>
  <c r="BF136"/>
  <c r="BI134"/>
  <c r="BH134"/>
  <c r="BG134"/>
  <c r="BE134"/>
  <c r="T134"/>
  <c r="R134"/>
  <c r="P134"/>
  <c r="BK134"/>
  <c r="BK131" s="1"/>
  <c r="J131" s="1"/>
  <c r="J68" s="1"/>
  <c r="J134"/>
  <c r="BF134" s="1"/>
  <c r="BI132"/>
  <c r="BH132"/>
  <c r="BG132"/>
  <c r="BE132"/>
  <c r="T132"/>
  <c r="T131"/>
  <c r="R132"/>
  <c r="R131" s="1"/>
  <c r="P132"/>
  <c r="P131" s="1"/>
  <c r="BK132"/>
  <c r="J132"/>
  <c r="BF132" s="1"/>
  <c r="BI130"/>
  <c r="BH130"/>
  <c r="BG130"/>
  <c r="BE130"/>
  <c r="T130"/>
  <c r="R130"/>
  <c r="P130"/>
  <c r="BK130"/>
  <c r="J130"/>
  <c r="BF130" s="1"/>
  <c r="BI128"/>
  <c r="BH128"/>
  <c r="BG128"/>
  <c r="BE128"/>
  <c r="T128"/>
  <c r="R128"/>
  <c r="P128"/>
  <c r="BK128"/>
  <c r="J128"/>
  <c r="BF128"/>
  <c r="BI126"/>
  <c r="BH126"/>
  <c r="BG126"/>
  <c r="BE126"/>
  <c r="T126"/>
  <c r="R126"/>
  <c r="P126"/>
  <c r="BK126"/>
  <c r="J126"/>
  <c r="BF126"/>
  <c r="BI125"/>
  <c r="BH125"/>
  <c r="BG125"/>
  <c r="BE125"/>
  <c r="T125"/>
  <c r="R125"/>
  <c r="P125"/>
  <c r="BK125"/>
  <c r="BK122" s="1"/>
  <c r="J122" s="1"/>
  <c r="J67" s="1"/>
  <c r="J125"/>
  <c r="BF125" s="1"/>
  <c r="BI123"/>
  <c r="BH123"/>
  <c r="BG123"/>
  <c r="BE123"/>
  <c r="T123"/>
  <c r="T122"/>
  <c r="R123"/>
  <c r="R122" s="1"/>
  <c r="P123"/>
  <c r="P122" s="1"/>
  <c r="BK123"/>
  <c r="J123"/>
  <c r="BF123" s="1"/>
  <c r="BI121"/>
  <c r="BH121"/>
  <c r="BG121"/>
  <c r="BE121"/>
  <c r="T121"/>
  <c r="R121"/>
  <c r="P121"/>
  <c r="BK121"/>
  <c r="J121"/>
  <c r="BF121" s="1"/>
  <c r="BI119"/>
  <c r="BH119"/>
  <c r="BG119"/>
  <c r="BE119"/>
  <c r="T119"/>
  <c r="T118" s="1"/>
  <c r="R119"/>
  <c r="R118" s="1"/>
  <c r="R117" s="1"/>
  <c r="P119"/>
  <c r="P118"/>
  <c r="P117" s="1"/>
  <c r="BK119"/>
  <c r="BK118"/>
  <c r="J118" s="1"/>
  <c r="J66" s="1"/>
  <c r="J119"/>
  <c r="BF119"/>
  <c r="BI116"/>
  <c r="BH116"/>
  <c r="BG116"/>
  <c r="BE116"/>
  <c r="T116"/>
  <c r="T115"/>
  <c r="R116"/>
  <c r="R115" s="1"/>
  <c r="P116"/>
  <c r="P115" s="1"/>
  <c r="BK116"/>
  <c r="BK115"/>
  <c r="J115" s="1"/>
  <c r="J64" s="1"/>
  <c r="J116"/>
  <c r="BF116" s="1"/>
  <c r="BI113"/>
  <c r="BH113"/>
  <c r="BG113"/>
  <c r="BE113"/>
  <c r="T113"/>
  <c r="R113"/>
  <c r="P113"/>
  <c r="BK113"/>
  <c r="J113"/>
  <c r="BF113" s="1"/>
  <c r="BI112"/>
  <c r="BH112"/>
  <c r="BG112"/>
  <c r="BE112"/>
  <c r="T112"/>
  <c r="R112"/>
  <c r="P112"/>
  <c r="BK112"/>
  <c r="J112"/>
  <c r="BF112"/>
  <c r="BI110"/>
  <c r="BH110"/>
  <c r="BG110"/>
  <c r="BE110"/>
  <c r="T110"/>
  <c r="R110"/>
  <c r="P110"/>
  <c r="BK110"/>
  <c r="J110"/>
  <c r="BF110"/>
  <c r="BI109"/>
  <c r="BH109"/>
  <c r="BG109"/>
  <c r="BE109"/>
  <c r="T109"/>
  <c r="R109"/>
  <c r="P109"/>
  <c r="BK109"/>
  <c r="J109"/>
  <c r="BF109" s="1"/>
  <c r="BI108"/>
  <c r="BH108"/>
  <c r="BG108"/>
  <c r="BE108"/>
  <c r="T108"/>
  <c r="R108"/>
  <c r="P108"/>
  <c r="BK108"/>
  <c r="J108"/>
  <c r="BF108" s="1"/>
  <c r="BI106"/>
  <c r="BH106"/>
  <c r="BG106"/>
  <c r="BE106"/>
  <c r="T106"/>
  <c r="R106"/>
  <c r="P106"/>
  <c r="BK106"/>
  <c r="J106"/>
  <c r="BF106"/>
  <c r="BI105"/>
  <c r="BH105"/>
  <c r="BG105"/>
  <c r="BE105"/>
  <c r="T105"/>
  <c r="R105"/>
  <c r="P105"/>
  <c r="BK105"/>
  <c r="J105"/>
  <c r="BF105"/>
  <c r="BI104"/>
  <c r="BH104"/>
  <c r="BG104"/>
  <c r="BE104"/>
  <c r="T104"/>
  <c r="R104"/>
  <c r="P104"/>
  <c r="BK104"/>
  <c r="J104"/>
  <c r="BF104" s="1"/>
  <c r="BI102"/>
  <c r="BH102"/>
  <c r="BG102"/>
  <c r="BE102"/>
  <c r="T102"/>
  <c r="R102"/>
  <c r="P102"/>
  <c r="P99" s="1"/>
  <c r="BK102"/>
  <c r="J102"/>
  <c r="BF102" s="1"/>
  <c r="BI100"/>
  <c r="BH100"/>
  <c r="BG100"/>
  <c r="BE100"/>
  <c r="T100"/>
  <c r="T99" s="1"/>
  <c r="R100"/>
  <c r="R99" s="1"/>
  <c r="P100"/>
  <c r="BK100"/>
  <c r="BK99"/>
  <c r="J99" s="1"/>
  <c r="J63" s="1"/>
  <c r="J100"/>
  <c r="BF100"/>
  <c r="BI97"/>
  <c r="BH97"/>
  <c r="BG97"/>
  <c r="BE97"/>
  <c r="F32" s="1"/>
  <c r="AZ55" i="1" s="1"/>
  <c r="T97" i="4"/>
  <c r="R97"/>
  <c r="P97"/>
  <c r="BK97"/>
  <c r="J97"/>
  <c r="BF97"/>
  <c r="BI96"/>
  <c r="BH96"/>
  <c r="BG96"/>
  <c r="BE96"/>
  <c r="T96"/>
  <c r="R96"/>
  <c r="P96"/>
  <c r="BK96"/>
  <c r="J96"/>
  <c r="BF96"/>
  <c r="BI94"/>
  <c r="F36" s="1"/>
  <c r="BD55" i="1" s="1"/>
  <c r="BH94" i="4"/>
  <c r="F35" s="1"/>
  <c r="BC55" i="1" s="1"/>
  <c r="BG94" i="4"/>
  <c r="F34"/>
  <c r="BB55" i="1" s="1"/>
  <c r="BE94" i="4"/>
  <c r="T94"/>
  <c r="T93"/>
  <c r="T92" s="1"/>
  <c r="R94"/>
  <c r="R93" s="1"/>
  <c r="P94"/>
  <c r="P93"/>
  <c r="BK94"/>
  <c r="BK93" s="1"/>
  <c r="J94"/>
  <c r="BF94" s="1"/>
  <c r="J87"/>
  <c r="F87"/>
  <c r="F85"/>
  <c r="E83"/>
  <c r="J55"/>
  <c r="F55"/>
  <c r="F53"/>
  <c r="E51"/>
  <c r="J20"/>
  <c r="E20"/>
  <c r="F56" s="1"/>
  <c r="J19"/>
  <c r="J14"/>
  <c r="J53" s="1"/>
  <c r="E7"/>
  <c r="E79"/>
  <c r="E47"/>
  <c r="AY54" i="1"/>
  <c r="AX54"/>
  <c r="BI154" i="3"/>
  <c r="BH154"/>
  <c r="BG154"/>
  <c r="BE154"/>
  <c r="T154"/>
  <c r="T151" s="1"/>
  <c r="R154"/>
  <c r="P154"/>
  <c r="BK154"/>
  <c r="J154"/>
  <c r="BF154" s="1"/>
  <c r="BI152"/>
  <c r="BH152"/>
  <c r="BG152"/>
  <c r="BE152"/>
  <c r="T152"/>
  <c r="R152"/>
  <c r="R151" s="1"/>
  <c r="P152"/>
  <c r="P151" s="1"/>
  <c r="BK152"/>
  <c r="BK151" s="1"/>
  <c r="J151" s="1"/>
  <c r="J68" s="1"/>
  <c r="J152"/>
  <c r="BF152" s="1"/>
  <c r="BI150"/>
  <c r="BH150"/>
  <c r="BG150"/>
  <c r="BE150"/>
  <c r="T150"/>
  <c r="R150"/>
  <c r="P150"/>
  <c r="BK150"/>
  <c r="J150"/>
  <c r="BF150"/>
  <c r="BI148"/>
  <c r="BH148"/>
  <c r="BG148"/>
  <c r="BE148"/>
  <c r="T148"/>
  <c r="R148"/>
  <c r="P148"/>
  <c r="BK148"/>
  <c r="J148"/>
  <c r="BF148" s="1"/>
  <c r="BI142"/>
  <c r="BH142"/>
  <c r="BG142"/>
  <c r="BE142"/>
  <c r="T142"/>
  <c r="R142"/>
  <c r="P142"/>
  <c r="P128" s="1"/>
  <c r="BK142"/>
  <c r="J142"/>
  <c r="BF142"/>
  <c r="BI140"/>
  <c r="BH140"/>
  <c r="BG140"/>
  <c r="BE140"/>
  <c r="T140"/>
  <c r="R140"/>
  <c r="P140"/>
  <c r="BK140"/>
  <c r="J140"/>
  <c r="BF140" s="1"/>
  <c r="BI133"/>
  <c r="BH133"/>
  <c r="BG133"/>
  <c r="BE133"/>
  <c r="T133"/>
  <c r="R133"/>
  <c r="P133"/>
  <c r="BK133"/>
  <c r="J133"/>
  <c r="BF133"/>
  <c r="BI131"/>
  <c r="BH131"/>
  <c r="BG131"/>
  <c r="BE131"/>
  <c r="T131"/>
  <c r="T128" s="1"/>
  <c r="R131"/>
  <c r="P131"/>
  <c r="BK131"/>
  <c r="J131"/>
  <c r="BF131" s="1"/>
  <c r="BI129"/>
  <c r="BH129"/>
  <c r="BG129"/>
  <c r="BE129"/>
  <c r="T129"/>
  <c r="R129"/>
  <c r="R128" s="1"/>
  <c r="P129"/>
  <c r="BK129"/>
  <c r="BK128" s="1"/>
  <c r="J128" s="1"/>
  <c r="J67" s="1"/>
  <c r="J129"/>
  <c r="BF129"/>
  <c r="BI127"/>
  <c r="BH127"/>
  <c r="BG127"/>
  <c r="BE127"/>
  <c r="T127"/>
  <c r="R127"/>
  <c r="P127"/>
  <c r="BK127"/>
  <c r="J127"/>
  <c r="BF127"/>
  <c r="BI123"/>
  <c r="BH123"/>
  <c r="BG123"/>
  <c r="BE123"/>
  <c r="T123"/>
  <c r="T120" s="1"/>
  <c r="R123"/>
  <c r="R120" s="1"/>
  <c r="P123"/>
  <c r="BK123"/>
  <c r="J123"/>
  <c r="BF123" s="1"/>
  <c r="BI121"/>
  <c r="BH121"/>
  <c r="BG121"/>
  <c r="BE121"/>
  <c r="T121"/>
  <c r="R121"/>
  <c r="P121"/>
  <c r="P120" s="1"/>
  <c r="P119" s="1"/>
  <c r="BK121"/>
  <c r="BK120" s="1"/>
  <c r="J121"/>
  <c r="BF121" s="1"/>
  <c r="BI118"/>
  <c r="BH118"/>
  <c r="BG118"/>
  <c r="BE118"/>
  <c r="T118"/>
  <c r="T117" s="1"/>
  <c r="R118"/>
  <c r="R117"/>
  <c r="P118"/>
  <c r="P117" s="1"/>
  <c r="BK118"/>
  <c r="BK117"/>
  <c r="J117"/>
  <c r="J64" s="1"/>
  <c r="J118"/>
  <c r="BF118" s="1"/>
  <c r="BI115"/>
  <c r="BH115"/>
  <c r="BG115"/>
  <c r="BE115"/>
  <c r="T115"/>
  <c r="R115"/>
  <c r="P115"/>
  <c r="BK115"/>
  <c r="J115"/>
  <c r="BF115" s="1"/>
  <c r="BI114"/>
  <c r="BH114"/>
  <c r="BG114"/>
  <c r="BE114"/>
  <c r="T114"/>
  <c r="R114"/>
  <c r="P114"/>
  <c r="BK114"/>
  <c r="J114"/>
  <c r="BF114"/>
  <c r="BI112"/>
  <c r="BH112"/>
  <c r="BG112"/>
  <c r="BE112"/>
  <c r="T112"/>
  <c r="R112"/>
  <c r="P112"/>
  <c r="BK112"/>
  <c r="J112"/>
  <c r="BF112" s="1"/>
  <c r="BI110"/>
  <c r="BH110"/>
  <c r="BG110"/>
  <c r="BE110"/>
  <c r="T110"/>
  <c r="R110"/>
  <c r="P110"/>
  <c r="BK110"/>
  <c r="J110"/>
  <c r="BF110"/>
  <c r="BI109"/>
  <c r="BH109"/>
  <c r="BG109"/>
  <c r="BE109"/>
  <c r="T109"/>
  <c r="R109"/>
  <c r="P109"/>
  <c r="BK109"/>
  <c r="J109"/>
  <c r="BF109" s="1"/>
  <c r="BI107"/>
  <c r="BH107"/>
  <c r="BG107"/>
  <c r="BE107"/>
  <c r="T107"/>
  <c r="R107"/>
  <c r="P107"/>
  <c r="BK107"/>
  <c r="J107"/>
  <c r="BF107"/>
  <c r="BI106"/>
  <c r="BH106"/>
  <c r="BG106"/>
  <c r="BE106"/>
  <c r="T106"/>
  <c r="R106"/>
  <c r="P106"/>
  <c r="BK106"/>
  <c r="J106"/>
  <c r="BF106" s="1"/>
  <c r="BI105"/>
  <c r="BH105"/>
  <c r="BG105"/>
  <c r="BE105"/>
  <c r="T105"/>
  <c r="R105"/>
  <c r="P105"/>
  <c r="P100" s="1"/>
  <c r="BK105"/>
  <c r="J105"/>
  <c r="BF105"/>
  <c r="BI103"/>
  <c r="BH103"/>
  <c r="BG103"/>
  <c r="BE103"/>
  <c r="T103"/>
  <c r="T100" s="1"/>
  <c r="R103"/>
  <c r="P103"/>
  <c r="BK103"/>
  <c r="J103"/>
  <c r="BF103" s="1"/>
  <c r="BI101"/>
  <c r="BH101"/>
  <c r="BG101"/>
  <c r="BE101"/>
  <c r="T101"/>
  <c r="R101"/>
  <c r="R100" s="1"/>
  <c r="P101"/>
  <c r="BK101"/>
  <c r="BK100" s="1"/>
  <c r="J100" s="1"/>
  <c r="J63" s="1"/>
  <c r="J101"/>
  <c r="BF101" s="1"/>
  <c r="BI98"/>
  <c r="BH98"/>
  <c r="BG98"/>
  <c r="BE98"/>
  <c r="T98"/>
  <c r="R98"/>
  <c r="P98"/>
  <c r="BK98"/>
  <c r="J98"/>
  <c r="BF98"/>
  <c r="BI97"/>
  <c r="F36" s="1"/>
  <c r="BD54" i="1" s="1"/>
  <c r="BH97" i="3"/>
  <c r="BG97"/>
  <c r="BE97"/>
  <c r="T97"/>
  <c r="R97"/>
  <c r="P97"/>
  <c r="BK97"/>
  <c r="J97"/>
  <c r="BF97" s="1"/>
  <c r="BI93"/>
  <c r="BH93"/>
  <c r="F35" s="1"/>
  <c r="BC54" i="1" s="1"/>
  <c r="BG93" i="3"/>
  <c r="F34" s="1"/>
  <c r="BB54" i="1" s="1"/>
  <c r="BE93" i="3"/>
  <c r="J32" s="1"/>
  <c r="AV54" i="1" s="1"/>
  <c r="T93" i="3"/>
  <c r="T92" s="1"/>
  <c r="T91" s="1"/>
  <c r="R93"/>
  <c r="R92" s="1"/>
  <c r="P93"/>
  <c r="P92" s="1"/>
  <c r="BK93"/>
  <c r="BK92" s="1"/>
  <c r="J93"/>
  <c r="BF93"/>
  <c r="J86"/>
  <c r="F86"/>
  <c r="F84"/>
  <c r="E82"/>
  <c r="J55"/>
  <c r="F55"/>
  <c r="F53"/>
  <c r="E51"/>
  <c r="J20"/>
  <c r="E20"/>
  <c r="F87" s="1"/>
  <c r="F56"/>
  <c r="J19"/>
  <c r="J14"/>
  <c r="J84" s="1"/>
  <c r="E7"/>
  <c r="E47" s="1"/>
  <c r="AY53" i="1"/>
  <c r="AX53"/>
  <c r="BI162" i="2"/>
  <c r="BH162"/>
  <c r="BG162"/>
  <c r="BE162"/>
  <c r="T162"/>
  <c r="R162"/>
  <c r="P162"/>
  <c r="BK162"/>
  <c r="J162"/>
  <c r="BF162" s="1"/>
  <c r="BI160"/>
  <c r="BH160"/>
  <c r="BG160"/>
  <c r="BE160"/>
  <c r="T160"/>
  <c r="T159" s="1"/>
  <c r="R160"/>
  <c r="R159"/>
  <c r="P160"/>
  <c r="P159"/>
  <c r="BK160"/>
  <c r="BK159" s="1"/>
  <c r="J159" s="1"/>
  <c r="J69" s="1"/>
  <c r="J160"/>
  <c r="BF160" s="1"/>
  <c r="BI158"/>
  <c r="BH158"/>
  <c r="BG158"/>
  <c r="BE158"/>
  <c r="T158"/>
  <c r="R158"/>
  <c r="P158"/>
  <c r="BK158"/>
  <c r="J158"/>
  <c r="BF158"/>
  <c r="BI156"/>
  <c r="BH156"/>
  <c r="BG156"/>
  <c r="BE156"/>
  <c r="T156"/>
  <c r="R156"/>
  <c r="P156"/>
  <c r="BK156"/>
  <c r="J156"/>
  <c r="BF156" s="1"/>
  <c r="BI150"/>
  <c r="BH150"/>
  <c r="BG150"/>
  <c r="BE150"/>
  <c r="T150"/>
  <c r="R150"/>
  <c r="P150"/>
  <c r="BK150"/>
  <c r="J150"/>
  <c r="BF150" s="1"/>
  <c r="BI148"/>
  <c r="BH148"/>
  <c r="BG148"/>
  <c r="BE148"/>
  <c r="T148"/>
  <c r="R148"/>
  <c r="P148"/>
  <c r="BK148"/>
  <c r="J148"/>
  <c r="BF148"/>
  <c r="BI141"/>
  <c r="BH141"/>
  <c r="BG141"/>
  <c r="BE141"/>
  <c r="T141"/>
  <c r="R141"/>
  <c r="P141"/>
  <c r="BK141"/>
  <c r="J141"/>
  <c r="BF141"/>
  <c r="BI139"/>
  <c r="BH139"/>
  <c r="BG139"/>
  <c r="BE139"/>
  <c r="T139"/>
  <c r="R139"/>
  <c r="P139"/>
  <c r="BK139"/>
  <c r="BK136" s="1"/>
  <c r="J136" s="1"/>
  <c r="J68" s="1"/>
  <c r="J139"/>
  <c r="BF139" s="1"/>
  <c r="BI137"/>
  <c r="BH137"/>
  <c r="BG137"/>
  <c r="BE137"/>
  <c r="T137"/>
  <c r="T136"/>
  <c r="R137"/>
  <c r="R136" s="1"/>
  <c r="P137"/>
  <c r="P136" s="1"/>
  <c r="BK137"/>
  <c r="J137"/>
  <c r="BF137" s="1"/>
  <c r="BI135"/>
  <c r="BH135"/>
  <c r="BG135"/>
  <c r="BE135"/>
  <c r="T135"/>
  <c r="R135"/>
  <c r="P135"/>
  <c r="BK135"/>
  <c r="J135"/>
  <c r="BF135" s="1"/>
  <c r="BI130"/>
  <c r="BH130"/>
  <c r="BG130"/>
  <c r="BE130"/>
  <c r="T130"/>
  <c r="R130"/>
  <c r="P130"/>
  <c r="BK130"/>
  <c r="J130"/>
  <c r="BF130"/>
  <c r="BI128"/>
  <c r="BH128"/>
  <c r="BG128"/>
  <c r="BE128"/>
  <c r="T128"/>
  <c r="R128"/>
  <c r="P128"/>
  <c r="BK128"/>
  <c r="J128"/>
  <c r="BF128"/>
  <c r="BI127"/>
  <c r="BH127"/>
  <c r="BG127"/>
  <c r="BE127"/>
  <c r="T127"/>
  <c r="R127"/>
  <c r="P127"/>
  <c r="BK127"/>
  <c r="BK124" s="1"/>
  <c r="J124" s="1"/>
  <c r="J67" s="1"/>
  <c r="J127"/>
  <c r="BF127" s="1"/>
  <c r="BI125"/>
  <c r="BH125"/>
  <c r="BG125"/>
  <c r="BE125"/>
  <c r="T125"/>
  <c r="T124"/>
  <c r="R125"/>
  <c r="R124" s="1"/>
  <c r="P125"/>
  <c r="P124" s="1"/>
  <c r="BK125"/>
  <c r="J125"/>
  <c r="BF125" s="1"/>
  <c r="BI123"/>
  <c r="BH123"/>
  <c r="BG123"/>
  <c r="BE123"/>
  <c r="T123"/>
  <c r="R123"/>
  <c r="P123"/>
  <c r="BK123"/>
  <c r="J123"/>
  <c r="BF123" s="1"/>
  <c r="BI121"/>
  <c r="BH121"/>
  <c r="BG121"/>
  <c r="BE121"/>
  <c r="T121"/>
  <c r="T120" s="1"/>
  <c r="R121"/>
  <c r="R120" s="1"/>
  <c r="R119" s="1"/>
  <c r="P121"/>
  <c r="P120"/>
  <c r="BK121"/>
  <c r="BK120"/>
  <c r="J120" s="1"/>
  <c r="J66" s="1"/>
  <c r="J121"/>
  <c r="BF121"/>
  <c r="BI118"/>
  <c r="BH118"/>
  <c r="BG118"/>
  <c r="BE118"/>
  <c r="T118"/>
  <c r="T117"/>
  <c r="R118"/>
  <c r="R117" s="1"/>
  <c r="P118"/>
  <c r="P117" s="1"/>
  <c r="BK118"/>
  <c r="BK117"/>
  <c r="J117"/>
  <c r="J64" s="1"/>
  <c r="J118"/>
  <c r="BF118" s="1"/>
  <c r="BI115"/>
  <c r="BH115"/>
  <c r="BG115"/>
  <c r="BE115"/>
  <c r="T115"/>
  <c r="R115"/>
  <c r="P115"/>
  <c r="BK115"/>
  <c r="J115"/>
  <c r="BF115" s="1"/>
  <c r="BI114"/>
  <c r="BH114"/>
  <c r="BG114"/>
  <c r="BE114"/>
  <c r="T114"/>
  <c r="R114"/>
  <c r="P114"/>
  <c r="BK114"/>
  <c r="J114"/>
  <c r="BF114"/>
  <c r="BI112"/>
  <c r="BH112"/>
  <c r="BG112"/>
  <c r="BE112"/>
  <c r="T112"/>
  <c r="R112"/>
  <c r="P112"/>
  <c r="BK112"/>
  <c r="J112"/>
  <c r="BF112"/>
  <c r="BI111"/>
  <c r="BH111"/>
  <c r="BG111"/>
  <c r="BE111"/>
  <c r="T111"/>
  <c r="R111"/>
  <c r="P111"/>
  <c r="BK111"/>
  <c r="J111"/>
  <c r="BF111" s="1"/>
  <c r="BI110"/>
  <c r="BH110"/>
  <c r="BG110"/>
  <c r="BE110"/>
  <c r="T110"/>
  <c r="R110"/>
  <c r="P110"/>
  <c r="BK110"/>
  <c r="J110"/>
  <c r="BF110" s="1"/>
  <c r="BI108"/>
  <c r="BH108"/>
  <c r="BG108"/>
  <c r="BE108"/>
  <c r="T108"/>
  <c r="R108"/>
  <c r="P108"/>
  <c r="BK108"/>
  <c r="J108"/>
  <c r="BF108"/>
  <c r="BI107"/>
  <c r="BH107"/>
  <c r="BG107"/>
  <c r="BE107"/>
  <c r="T107"/>
  <c r="R107"/>
  <c r="P107"/>
  <c r="BK107"/>
  <c r="J107"/>
  <c r="BF107"/>
  <c r="BI106"/>
  <c r="BH106"/>
  <c r="BG106"/>
  <c r="BE106"/>
  <c r="T106"/>
  <c r="R106"/>
  <c r="P106"/>
  <c r="BK106"/>
  <c r="J106"/>
  <c r="BF106" s="1"/>
  <c r="BI104"/>
  <c r="BH104"/>
  <c r="BG104"/>
  <c r="BE104"/>
  <c r="T104"/>
  <c r="R104"/>
  <c r="P104"/>
  <c r="P101" s="1"/>
  <c r="BK104"/>
  <c r="J104"/>
  <c r="BF104" s="1"/>
  <c r="BI102"/>
  <c r="BH102"/>
  <c r="BG102"/>
  <c r="BE102"/>
  <c r="T102"/>
  <c r="T101" s="1"/>
  <c r="R102"/>
  <c r="R101" s="1"/>
  <c r="P102"/>
  <c r="BK102"/>
  <c r="BK101"/>
  <c r="J101" s="1"/>
  <c r="J63" s="1"/>
  <c r="J102"/>
  <c r="BF102"/>
  <c r="BI99"/>
  <c r="BH99"/>
  <c r="BG99"/>
  <c r="BE99"/>
  <c r="J32" s="1"/>
  <c r="AV53" i="1" s="1"/>
  <c r="T99" i="2"/>
  <c r="R99"/>
  <c r="P99"/>
  <c r="BK99"/>
  <c r="J99"/>
  <c r="BF99"/>
  <c r="BI98"/>
  <c r="BH98"/>
  <c r="BG98"/>
  <c r="BE98"/>
  <c r="T98"/>
  <c r="R98"/>
  <c r="P98"/>
  <c r="BK98"/>
  <c r="J98"/>
  <c r="BF98"/>
  <c r="BI94"/>
  <c r="F36" s="1"/>
  <c r="BD53" i="1" s="1"/>
  <c r="BD52" s="1"/>
  <c r="BD51" s="1"/>
  <c r="W30" s="1"/>
  <c r="BH94" i="2"/>
  <c r="F35" s="1"/>
  <c r="BC53" i="1" s="1"/>
  <c r="BC52" s="1"/>
  <c r="BG94" i="2"/>
  <c r="F34"/>
  <c r="BB53" i="1" s="1"/>
  <c r="BE94" i="2"/>
  <c r="T94"/>
  <c r="T93"/>
  <c r="R94"/>
  <c r="R93" s="1"/>
  <c r="P94"/>
  <c r="P93"/>
  <c r="P92" s="1"/>
  <c r="BK94"/>
  <c r="BK93" s="1"/>
  <c r="J94"/>
  <c r="BF94" s="1"/>
  <c r="J87"/>
  <c r="F87"/>
  <c r="F85"/>
  <c r="E83"/>
  <c r="J55"/>
  <c r="F55"/>
  <c r="F53"/>
  <c r="E51"/>
  <c r="J20"/>
  <c r="E20"/>
  <c r="F56" s="1"/>
  <c r="J19"/>
  <c r="J14"/>
  <c r="J53" s="1"/>
  <c r="E7"/>
  <c r="E79"/>
  <c r="E47"/>
  <c r="AS52" i="1"/>
  <c r="AS51"/>
  <c r="L47"/>
  <c r="AM46"/>
  <c r="L46"/>
  <c r="AM44"/>
  <c r="L44"/>
  <c r="L42"/>
  <c r="L41"/>
  <c r="J53" i="3" l="1"/>
  <c r="AY52" i="1"/>
  <c r="BC51"/>
  <c r="J33" i="4"/>
  <c r="AW55" i="1" s="1"/>
  <c r="F33" i="4"/>
  <c r="BA55" i="1" s="1"/>
  <c r="BK92" i="2"/>
  <c r="J93"/>
  <c r="J62" s="1"/>
  <c r="BK119" i="3"/>
  <c r="J119" s="1"/>
  <c r="J65" s="1"/>
  <c r="J120"/>
  <c r="J66" s="1"/>
  <c r="J33" i="2"/>
  <c r="AW53" i="1" s="1"/>
  <c r="AT53" s="1"/>
  <c r="F33" i="2"/>
  <c r="BA53" i="1" s="1"/>
  <c r="BA52" s="1"/>
  <c r="P91" i="2"/>
  <c r="AU53" i="1" s="1"/>
  <c r="F33" i="3"/>
  <c r="BA54" i="1" s="1"/>
  <c r="BB52"/>
  <c r="P119" i="2"/>
  <c r="J89" i="5"/>
  <c r="J62" s="1"/>
  <c r="BK88"/>
  <c r="AT54" i="1"/>
  <c r="T91" i="4"/>
  <c r="R92"/>
  <c r="R91" s="1"/>
  <c r="R88" i="5"/>
  <c r="R87" s="1"/>
  <c r="T92" i="2"/>
  <c r="R91" i="3"/>
  <c r="T119"/>
  <c r="T90" s="1"/>
  <c r="R92" i="2"/>
  <c r="R91" s="1"/>
  <c r="P91" i="3"/>
  <c r="P90" s="1"/>
  <c r="AU54" i="1" s="1"/>
  <c r="R119" i="3"/>
  <c r="P92" i="4"/>
  <c r="P91" s="1"/>
  <c r="AU55" i="1" s="1"/>
  <c r="T117" i="4"/>
  <c r="J92" i="3"/>
  <c r="J62" s="1"/>
  <c r="BK91"/>
  <c r="BK92" i="4"/>
  <c r="J93"/>
  <c r="J62" s="1"/>
  <c r="T119" i="2"/>
  <c r="F88"/>
  <c r="E78" i="3"/>
  <c r="J33"/>
  <c r="AW54" i="1" s="1"/>
  <c r="F88" i="4"/>
  <c r="E75" i="5"/>
  <c r="J33"/>
  <c r="AW56" i="1" s="1"/>
  <c r="J32" i="4"/>
  <c r="AV55" i="1" s="1"/>
  <c r="AT55" s="1"/>
  <c r="J32" i="5"/>
  <c r="AV56" i="1" s="1"/>
  <c r="J85" i="2"/>
  <c r="F32"/>
  <c r="AZ53" i="1" s="1"/>
  <c r="BK119" i="2"/>
  <c r="J119" s="1"/>
  <c r="J65" s="1"/>
  <c r="J85" i="4"/>
  <c r="BK117"/>
  <c r="J117" s="1"/>
  <c r="J65" s="1"/>
  <c r="F32" i="3"/>
  <c r="AZ54" i="1" s="1"/>
  <c r="J81" i="5"/>
  <c r="J92" i="2" l="1"/>
  <c r="J61" s="1"/>
  <c r="BK91"/>
  <c r="J91" s="1"/>
  <c r="BK91" i="4"/>
  <c r="J91" s="1"/>
  <c r="J92"/>
  <c r="J61" s="1"/>
  <c r="BA51" i="1"/>
  <c r="AW52"/>
  <c r="W29"/>
  <c r="AY51"/>
  <c r="AU52"/>
  <c r="AU51" s="1"/>
  <c r="T91" i="2"/>
  <c r="BB51" i="1"/>
  <c r="AX52"/>
  <c r="AT56"/>
  <c r="AZ52"/>
  <c r="R90" i="3"/>
  <c r="BK90"/>
  <c r="J90" s="1"/>
  <c r="J91"/>
  <c r="J61" s="1"/>
  <c r="BK87" i="5"/>
  <c r="J87" s="1"/>
  <c r="J88"/>
  <c r="J61" s="1"/>
  <c r="W27" i="1" l="1"/>
  <c r="AW51"/>
  <c r="AK27" s="1"/>
  <c r="AZ51"/>
  <c r="AV52"/>
  <c r="AT52" s="1"/>
  <c r="J60" i="3"/>
  <c r="J29"/>
  <c r="J29" i="5"/>
  <c r="J60"/>
  <c r="J60" i="2"/>
  <c r="J29"/>
  <c r="W28" i="1"/>
  <c r="AX51"/>
  <c r="J29" i="4"/>
  <c r="J60"/>
  <c r="J38" i="2" l="1"/>
  <c r="AG53" i="1"/>
  <c r="AV51"/>
  <c r="W26"/>
  <c r="J38" i="4"/>
  <c r="AG55" i="1"/>
  <c r="AN55" s="1"/>
  <c r="J38" i="3"/>
  <c r="AG54" i="1"/>
  <c r="AN54" s="1"/>
  <c r="J38" i="5"/>
  <c r="AG56" i="1"/>
  <c r="AN56" s="1"/>
  <c r="AG52" l="1"/>
  <c r="AN53"/>
  <c r="AK26"/>
  <c r="AT51"/>
  <c r="AN52" l="1"/>
  <c r="AG51"/>
  <c r="AK23" l="1"/>
  <c r="AK32" s="1"/>
  <c r="AN51"/>
</calcChain>
</file>

<file path=xl/sharedStrings.xml><?xml version="1.0" encoding="utf-8"?>
<sst xmlns="http://schemas.openxmlformats.org/spreadsheetml/2006/main" count="3445" uniqueCount="627">
  <si>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</si>
  <si>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</si>
  <si>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</si>
  <si>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</si>
  <si>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</si>
  <si>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</si>
  <si>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</si>
  <si>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{bad449dc-dc16-487b-8b8c-bffc5a8b0259}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</si>
  <si>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</si>
  <si>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</si>
  <si>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</si>
  <si>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</si>
  <si>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</si>
  <si>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</si>
  <si>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</si>
  <si>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</si>
  <si>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</si>
  <si>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18065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</si>
  <si>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</si>
  <si>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</si>
  <si>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Zastřešení balkónů</t>
  </si>
  <si>
    <t>KSO:</t>
  </si>
  <si>
    <t>CC-CZ:</t>
  </si>
  <si>
    <t>Místo:</t>
  </si>
  <si>
    <t>Kolín I, Husova 110, 111, 112</t>
  </si>
  <si>
    <t>Datum:</t>
  </si>
  <si>
    <t>Zadavatel:</t>
  </si>
  <si>
    <t>IČ:</t>
  </si>
  <si>
    <t>Město Kolín, Karlovo náměstí 78, Kolín I</t>
  </si>
  <si>
    <t>DIČ:</t>
  </si>
  <si>
    <t>Uchazeč:</t>
  </si>
  <si>
    <t>Vyplň údaj</t>
  </si>
  <si>
    <t>Projektant:</t>
  </si>
  <si>
    <t>27210341</t>
  </si>
  <si>
    <t>AZ PROJECT spol. s r.o., Plynárenská 830, Kolín IV</t>
  </si>
  <si>
    <t>CZ27210341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</si>
  <si>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</si>
  <si>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</si>
  <si>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</si>
  <si>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</si>
  <si>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</si>
  <si>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</si>
  <si>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</si>
  <si>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</si>
  <si>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</si>
  <si>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</si>
  <si>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</si>
  <si>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</si>
  <si>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</si>
  <si>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</si>
  <si>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</si>
  <si>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</si>
  <si>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</si>
  <si>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</si>
  <si>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</si>
  <si>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</si>
  <si>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</si>
  <si>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</si>
  <si>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</si>
  <si>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</si>
  <si>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</si>
  <si>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</si>
  <si>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</si>
  <si>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</si>
  <si>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</si>
  <si>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</si>
  <si>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</si>
  <si>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</si>
  <si>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</si>
  <si>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</si>
  <si>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</si>
  <si>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</si>
  <si>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</si>
  <si>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</si>
  <si>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</si>
  <si>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</si>
  <si>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</si>
  <si>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STA</t>
  </si>
  <si>
    <t>1</t>
  </si>
  <si>
    <t>{f0b07066-8421-4b60-a4c3-3f958d067c89}</t>
  </si>
  <si>
    <t>/</t>
  </si>
  <si>
    <t>18065a</t>
  </si>
  <si>
    <t>A1, A2</t>
  </si>
  <si>
    <t>Soupis</t>
  </si>
  <si>
    <t>2</t>
  </si>
  <si>
    <t>{32099a10-c9e8-4ae1-8c6c-107667b31131}</t>
  </si>
  <si>
    <t>18065b</t>
  </si>
  <si>
    <t>B1, C1</t>
  </si>
  <si>
    <t>{f2f15259-73fb-4ff6-979f-9e078c58cde3}</t>
  </si>
  <si>
    <t>18065c</t>
  </si>
  <si>
    <t>D1</t>
  </si>
  <si>
    <t>{4c6d9641-7353-4476-b2a9-b9796780139a}</t>
  </si>
  <si>
    <t>18065d</t>
  </si>
  <si>
    <t>Vedlejší rozpočtové náklady</t>
  </si>
  <si>
    <t>{0d95ae12-e471-4be1-a482-36d83f3afb8b}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</si>
  <si>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</si>
  <si>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</si>
  <si>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</si>
  <si>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</si>
  <si>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</si>
  <si>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</si>
  <si>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</si>
  <si>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18065 - Zastřešení balkónů</t>
  </si>
  <si>
    <t>Soupis:</t>
  </si>
  <si>
    <t>18065a - A1, A2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</si>
  <si>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</si>
  <si>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</si>
  <si>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</si>
  <si>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</si>
  <si>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</si>
  <si>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</si>
  <si>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</si>
  <si>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</si>
  <si>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</si>
  <si>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</si>
  <si>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</si>
  <si>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</si>
  <si>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</si>
  <si>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787 - Dokončovací práce - zasklívání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</si>
  <si>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</si>
  <si>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</si>
  <si>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</si>
  <si>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</si>
  <si>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</si>
  <si>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</si>
  <si>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</si>
  <si>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</si>
  <si>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</si>
  <si>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</si>
  <si>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</si>
  <si>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</si>
  <si>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</si>
  <si>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</si>
  <si>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</si>
  <si>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</si>
  <si>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</si>
  <si>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</si>
  <si>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</si>
  <si>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</si>
  <si>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62121R001</t>
  </si>
  <si>
    <t>Vyříznutí pásnice A1.6 - 60 + 40 mm vyříznutí zateplení EPS a po instalaci nosné konstrukce zastřešení doplnění do původního stavu fasády vč. povrchové úpravy</t>
  </si>
  <si>
    <t>m</t>
  </si>
  <si>
    <t>4</t>
  </si>
  <si>
    <t>2087029330</t>
  </si>
  <si>
    <t>VV</t>
  </si>
  <si>
    <t>1,145*3*2+1,095*3*4"A1.3, 2.3</t>
  </si>
  <si>
    <t>0,385*4*2+0,485*4*4"A1.6, A2.6</t>
  </si>
  <si>
    <t>Součet</t>
  </si>
  <si>
    <t>6221110R1</t>
  </si>
  <si>
    <t>Trhací, tahové zkoušky ocelových kotev</t>
  </si>
  <si>
    <t>kpl</t>
  </si>
  <si>
    <t>-2000713823</t>
  </si>
  <si>
    <t>3</t>
  </si>
  <si>
    <t>6246312R1</t>
  </si>
  <si>
    <t>Trvale pružný tmel klempířský polyuretanový</t>
  </si>
  <si>
    <t>-384639454</t>
  </si>
  <si>
    <t>1,145*3*2+1,095*3*4</t>
  </si>
  <si>
    <t>9</t>
  </si>
  <si>
    <t>Ostatní konstrukce a práce, bourání</t>
  </si>
  <si>
    <t>941111112</t>
  </si>
  <si>
    <t>Montáž lešení řadového trubkového lehkého pracovního s podlahami s provozním zatížením tř. 3 do 200 kg/m2 šířky tř. W06 od 0,6 do 0,9 m, výšky přes 10 do 25 m</t>
  </si>
  <si>
    <t>m2</t>
  </si>
  <si>
    <t>CS ÚRS 2018 02</t>
  </si>
  <si>
    <t>1083622492</t>
  </si>
  <si>
    <t>21,805*12,85</t>
  </si>
  <si>
    <t>5</t>
  </si>
  <si>
    <t>941111212</t>
  </si>
  <si>
    <t>Montáž lešení řadového trubkového lehkého pracovního s podlahami s provozním zatížením tř. 3 do 200 kg/m2 Příplatek za první a každý další den použití lešení k ceně -1112</t>
  </si>
  <si>
    <t>-258506616</t>
  </si>
  <si>
    <t>280,194*30</t>
  </si>
  <si>
    <t>941111812</t>
  </si>
  <si>
    <t>Demontáž lešení řadového trubkového lehkého pracovního s podlahami s provozním zatížením tř. 3 do 200 kg/m2 šířky tř. W06 od 0,6 do 0,9 m, výšky přes 10 do 25 m</t>
  </si>
  <si>
    <t>511513807</t>
  </si>
  <si>
    <t>7</t>
  </si>
  <si>
    <t>944611111</t>
  </si>
  <si>
    <t>Montáž ochranné plachty zavěšené na konstrukci lešení z textilie z umělých vláken</t>
  </si>
  <si>
    <t>-2017325526</t>
  </si>
  <si>
    <t>8</t>
  </si>
  <si>
    <t>944611211</t>
  </si>
  <si>
    <t>Montáž ochranné plachty Příplatek za první a každý další den použití plachty k ceně -1111</t>
  </si>
  <si>
    <t>-1907218765</t>
  </si>
  <si>
    <t>944611811</t>
  </si>
  <si>
    <t>Demontáž ochranné plachty zavěšené na konstrukci lešení z textilie z umělých vláken</t>
  </si>
  <si>
    <t>-1645008013</t>
  </si>
  <si>
    <t>10</t>
  </si>
  <si>
    <t>944711111</t>
  </si>
  <si>
    <t>Montáž záchytné stříšky zřizované současně s lehkým nebo těžkým lešením, šířky do 1,5 m</t>
  </si>
  <si>
    <t>-72576642</t>
  </si>
  <si>
    <t>11</t>
  </si>
  <si>
    <t>944711211</t>
  </si>
  <si>
    <t>Montáž záchytné stříšky Příplatek za první a každý další den použití záchytné stříšky k ceně -1111</t>
  </si>
  <si>
    <t>1673008479</t>
  </si>
  <si>
    <t>21,805*30</t>
  </si>
  <si>
    <t>12</t>
  </si>
  <si>
    <t>944711811</t>
  </si>
  <si>
    <t>Demontáž záchytné stříšky zřizované současně s lehkým nebo těžkým lešením, šířky do 1,5 m</t>
  </si>
  <si>
    <t>1072162386</t>
  </si>
  <si>
    <t>13</t>
  </si>
  <si>
    <t>95396111R</t>
  </si>
  <si>
    <t>Expanzní ocelová kotva s vyvrtáním otvoru do betonu, železobetonu nebo tvrdého kamene, velikost M 12, hloubka 200 mm (dl. 225 mm), dodání a montáž - zasunutí kotevního šroubu do tvoru a dotažení matic (2 matice na jedné kotvě)</t>
  </si>
  <si>
    <t>kus</t>
  </si>
  <si>
    <t>-1901814959</t>
  </si>
  <si>
    <t>20*2+20*4</t>
  </si>
  <si>
    <t>998</t>
  </si>
  <si>
    <t>Přesun hmot</t>
  </si>
  <si>
    <t>14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</si>
  <si>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</si>
  <si>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</si>
  <si>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t</t>
  </si>
  <si>
    <t>-1572295499</t>
  </si>
  <si>
    <t>PSV</t>
  </si>
  <si>
    <t>Práce a dodávky PSV</t>
  </si>
  <si>
    <t>762</t>
  </si>
  <si>
    <t>Konstrukce tesařské</t>
  </si>
  <si>
    <t>762511224</t>
  </si>
  <si>
    <t>Podlahové konstrukce podkladové z dřevoštěpkových desek OSB jednovrstvých lepených na pero a drážku nebroušených, tloušťky desky 18 mm - adekv. pol. atika</t>
  </si>
  <si>
    <t>16</t>
  </si>
  <si>
    <t>-1749979374</t>
  </si>
  <si>
    <t>22,65*0,45</t>
  </si>
  <si>
    <t>998762203</t>
  </si>
  <si>
    <t>Přesun hmot pro konstrukce tesařské stanovený procentní sazbou (%) z ceny vodorovná dopravní vzdálenost do 50 m v objektech výšky přes 12 do 24 m</t>
  </si>
  <si>
    <t>%</t>
  </si>
  <si>
    <t>-1752266368</t>
  </si>
  <si>
    <t>764</t>
  </si>
  <si>
    <t>Konstrukce klempířské</t>
  </si>
  <si>
    <t>17</t>
  </si>
  <si>
    <t>764002841</t>
  </si>
  <si>
    <t>Demontáž klempířských konstrukcí oplechování horních ploch zdí a nadezdívek do suti</t>
  </si>
  <si>
    <t>533720796</t>
  </si>
  <si>
    <t>22,65</t>
  </si>
  <si>
    <t>18</t>
  </si>
  <si>
    <t>7642154R1</t>
  </si>
  <si>
    <t>Oplechování horních ploch zdí a nadezdívek (atik) z pozinkovaného poplastovaného plechu celoplošně lepené rš 670 mm</t>
  </si>
  <si>
    <t>-2116606147</t>
  </si>
  <si>
    <t>19</t>
  </si>
  <si>
    <t>7642184R1</t>
  </si>
  <si>
    <t>Pozinkovaná poplast okapnička tl. 0,5 mm</t>
  </si>
  <si>
    <t>417040841</t>
  </si>
  <si>
    <t>3*1,115*2+3*1,065*4</t>
  </si>
  <si>
    <t>20</t>
  </si>
  <si>
    <t>764527R01</t>
  </si>
  <si>
    <t xml:space="preserve">Dodávka + montáž pryžové podložky </t>
  </si>
  <si>
    <t>-1250154815</t>
  </si>
  <si>
    <t>0,02*0,05*6*2+0,02*0,05*6*4"A1.11, A2.11</t>
  </si>
  <si>
    <t>0,085*1,14*2*2+0,085*1,14*2*4"A1.2, A2.2</t>
  </si>
  <si>
    <t>0,03*3,655*2+0,03*3,505*4"A1.5, A2.5</t>
  </si>
  <si>
    <t>998764203</t>
  </si>
  <si>
    <t>Přesun hmot pro konstrukce klempířské stanovený procentní sazbou (%) z ceny vodorovná dopravní vzdálenost do 50 m v objektech výšky přes 12 do 24 m</t>
  </si>
  <si>
    <t>120673601</t>
  </si>
  <si>
    <t>767</t>
  </si>
  <si>
    <t>Konstrukce zámečnické</t>
  </si>
  <si>
    <t>22</t>
  </si>
  <si>
    <t>767995111</t>
  </si>
  <si>
    <t>Montáž ostatních atypických zámečnických konstrukcí hmotnosti do 5 kg</t>
  </si>
  <si>
    <t>kg</t>
  </si>
  <si>
    <t>2055463104</t>
  </si>
  <si>
    <t>44,99*2+45,28*4</t>
  </si>
  <si>
    <t>23</t>
  </si>
  <si>
    <t>M</t>
  </si>
  <si>
    <t>130100R1</t>
  </si>
  <si>
    <t>tyč nerezová pr. 12 mm včetně úpravy koncovek k napínacím šroubům na koncích tyče</t>
  </si>
  <si>
    <t>32</t>
  </si>
  <si>
    <t>439449888</t>
  </si>
  <si>
    <t>2,4*2+2,4*4</t>
  </si>
  <si>
    <t>24</t>
  </si>
  <si>
    <t>1301026R</t>
  </si>
  <si>
    <t>tyč ocelová plochá jakost 11 375 80x5mm - žárově pozink.</t>
  </si>
  <si>
    <t>1882254205</t>
  </si>
  <si>
    <t>(1,01*2+1,01*4)*1,08/1000"85/75/5</t>
  </si>
  <si>
    <t>(3,65*2+3,65*4)*1,08/1000"385/60/5</t>
  </si>
  <si>
    <t>(3,79*2+3,79*4)*1,08/1000"400/60/5</t>
  </si>
  <si>
    <t>(1,85*2+1,85*4)*1,08/1000"195/60/5</t>
  </si>
  <si>
    <t>(0,44*2+0,5*4)*1,08/1000"70/45/5</t>
  </si>
  <si>
    <t>25</t>
  </si>
  <si>
    <t>13010R01</t>
  </si>
  <si>
    <t>otevřený profil Z 20/20/2,5 - žárově pozink.</t>
  </si>
  <si>
    <t>-41203045</t>
  </si>
  <si>
    <t>(0,31*2+0,31*4)*1,08/1000"otevřený profil Z 20/20/2,5</t>
  </si>
  <si>
    <t>26</t>
  </si>
  <si>
    <t>14550R02</t>
  </si>
  <si>
    <t>jackel - žárově pozink.</t>
  </si>
  <si>
    <t>-2084083050</t>
  </si>
  <si>
    <t>(6,89*2+6,89*4)*1,08/1000"jackel praporkový L70/34/2</t>
  </si>
  <si>
    <t>(8,23*2+8,23*4)*1,08/1000"jackel praporkový T 85/34/2</t>
  </si>
  <si>
    <t>(10,37*2+9,92*4)*1,08/1000"jackel praporkový L70/34/2</t>
  </si>
  <si>
    <t>(6,31*2+6,05*4)*1,08/1000"jackel 30/30/3</t>
  </si>
  <si>
    <t>27</t>
  </si>
  <si>
    <t>767995R01</t>
  </si>
  <si>
    <t>Dodávka + montáž napínací šroub DIN 1480 s plochými konci a oky M 10 Zn, vidlice - žárově pozink</t>
  </si>
  <si>
    <t>1642568763</t>
  </si>
  <si>
    <t>4*2+4*4</t>
  </si>
  <si>
    <t>28</t>
  </si>
  <si>
    <t>998767203</t>
  </si>
  <si>
    <t>Přesun hmot pro zámečnické konstrukce stanovený procentní sazbou (%) z ceny vodorovná dopravní vzdálenost do 50 m v objektech výšky přes 12 do 24 m</t>
  </si>
  <si>
    <t>-1614353718</t>
  </si>
  <si>
    <t>787</t>
  </si>
  <si>
    <t>Dokončovací práce - zasklívání</t>
  </si>
  <si>
    <t>29</t>
  </si>
  <si>
    <t>78789232R</t>
  </si>
  <si>
    <t>Zasklívání stříšek deskami ostatními sklem bezpečnostním na pryžové podložky a s podtmelením, tl. 8 mm vč. tmelení spar klempířským polyuretanovým tmelením (šedý) po celém obvodu (3 strany) skleněné desky</t>
  </si>
  <si>
    <t>-1105498813</t>
  </si>
  <si>
    <t>1*(3,655*2+3,505*4)</t>
  </si>
  <si>
    <t>30</t>
  </si>
  <si>
    <t>998787203</t>
  </si>
  <si>
    <t>Přesun hmot pro zasklívání stanovený procentní sazbou (%) z ceny vodorovná dopravní vzdálenost do 50 m v objektech výšky přes 12 do 24 m</t>
  </si>
  <si>
    <t>1254044520</t>
  </si>
  <si>
    <t>18065b - B1, C1</t>
  </si>
  <si>
    <t>-1273377202</t>
  </si>
  <si>
    <t>0,945*4+1,045*5*2"B1.3, C1.3</t>
  </si>
  <si>
    <t>0,385*5+0,385*6*2"B1.6, C2.6</t>
  </si>
  <si>
    <t>Trhací zkoušky - tahové zkoušky ocelových kotev</t>
  </si>
  <si>
    <t>248188113</t>
  </si>
  <si>
    <t>-215299343</t>
  </si>
  <si>
    <t>4,055+5,528*2*2</t>
  </si>
  <si>
    <t>1617270990</t>
  </si>
  <si>
    <t>4,055*16,55+(5,528+0,185+5,528)*19,4</t>
  </si>
  <si>
    <t>-1050453810</t>
  </si>
  <si>
    <t>285,186*30</t>
  </si>
  <si>
    <t>-901416229</t>
  </si>
  <si>
    <t>-1230563551</t>
  </si>
  <si>
    <t>-916157508</t>
  </si>
  <si>
    <t>-692044295</t>
  </si>
  <si>
    <t>-1300790948</t>
  </si>
  <si>
    <t>4,055+5,528*2+0,185</t>
  </si>
  <si>
    <t>-2006733750</t>
  </si>
  <si>
    <t>15,296*30</t>
  </si>
  <si>
    <t>543757406</t>
  </si>
  <si>
    <t>Expanzní ocelová průvlaková kotva s vyvrtáním otvoru do betonu, železobetonu nebo tvrdého kamene, velikost M 12, hloubky 200 mm (dl. 225 mm), dodání a montáž - zasunutí kotevního šroubu do otvoru a dotažení matic (2 matice na jedné kotvě)</t>
  </si>
  <si>
    <t>1676397794</t>
  </si>
  <si>
    <t>4*17</t>
  </si>
  <si>
    <t>904856194</t>
  </si>
  <si>
    <t>Pozinkovaná poplast. okapnička tl. 0,5 mm</t>
  </si>
  <si>
    <t>1903857160</t>
  </si>
  <si>
    <t>4*0,915+5*1,015*2</t>
  </si>
  <si>
    <t>1064518538</t>
  </si>
  <si>
    <t>0,085*1,14*4*2+0,02*0,05*10*2+0,03*5,528*2"C1.2, C1.10, C1.5</t>
  </si>
  <si>
    <t xml:space="preserve">0,085*1,14*3+0,02*0,05*8+0,03*4,055"B.1,2, </t>
  </si>
  <si>
    <t>-1750501312</t>
  </si>
  <si>
    <t>-137325453</t>
  </si>
  <si>
    <t>49,73+71,45*2</t>
  </si>
  <si>
    <t>tyč nerezová pr. 12 mm vč. úpravy koncovek k napínacím šroubům na koncích tyče</t>
  </si>
  <si>
    <t>2095093183</t>
  </si>
  <si>
    <t>0,87*5+0,87*6*2</t>
  </si>
  <si>
    <t>tyč ocelová plochá jakost 11 375 tl. 5mm - žárově pozink</t>
  </si>
  <si>
    <t>439415866</t>
  </si>
  <si>
    <t>(1,26+1,51*2)*1,08/1000"85/75/5</t>
  </si>
  <si>
    <t>(10,49+12,58*2)*1,08/1000"400/60/5</t>
  </si>
  <si>
    <t>(2,31+2,77*2)*1,08/1000"195/60/5</t>
  </si>
  <si>
    <t>(0,62+0,75*2)*1,08/1000"70/45/5</t>
  </si>
  <si>
    <t>otevřený profil Z 20/20/2,5 - žárově pozink</t>
  </si>
  <si>
    <t>275157477</t>
  </si>
  <si>
    <t>(0,41+0,52*2)*1,08/1000"otevřený profil Z 20/20/2,5</t>
  </si>
  <si>
    <t>jackel - žárově pozink</t>
  </si>
  <si>
    <t>254648562</t>
  </si>
  <si>
    <t>(11,42+15,78)*1,08/1000"jackel praporkový L70/34/2</t>
  </si>
  <si>
    <t>(12,35+16,46*2)*1,08/1000"jackel praporkový T 85/34/2</t>
  </si>
  <si>
    <t>(6,89*2)*1,08/1000"jackel praporkový L70/34/2</t>
  </si>
  <si>
    <t>(7+9,55*2)*1,08/1000"jackel 30/30/3</t>
  </si>
  <si>
    <t>1669071388</t>
  </si>
  <si>
    <t>5+6*2</t>
  </si>
  <si>
    <t>1329197818</t>
  </si>
  <si>
    <t>787892322</t>
  </si>
  <si>
    <t>Zasklívání stříšek deskami ostatními sklem bezpečnostním na pryžové podložky a s podtmelením, tl. 8 mm včetně tmelení spar klempířským polyuretanovým tmelem (šedý) po celém obvodu (3 strany) skleněné desky</t>
  </si>
  <si>
    <t>-1178960468</t>
  </si>
  <si>
    <t>1*(4,055+5,528*2)</t>
  </si>
  <si>
    <t>-865182611</t>
  </si>
  <si>
    <t>18065c - D1</t>
  </si>
  <si>
    <t>-1247327528</t>
  </si>
  <si>
    <t>5,806+0,385*6</t>
  </si>
  <si>
    <t>-2095737988</t>
  </si>
  <si>
    <t>266812048</t>
  </si>
  <si>
    <t>5,806</t>
  </si>
  <si>
    <t>583244600</t>
  </si>
  <si>
    <t>5,806*12,4</t>
  </si>
  <si>
    <t>837645884</t>
  </si>
  <si>
    <t>71,994*30</t>
  </si>
  <si>
    <t>790925612</t>
  </si>
  <si>
    <t>581349205</t>
  </si>
  <si>
    <t>-752609083</t>
  </si>
  <si>
    <t>-668759317</t>
  </si>
  <si>
    <t>556415576</t>
  </si>
  <si>
    <t>2104150419</t>
  </si>
  <si>
    <t>5,806*30</t>
  </si>
  <si>
    <t>-1126585684</t>
  </si>
  <si>
    <t>Expanzní ocelová průvleková kotva s vyvrtáním otvoru do betonu, železobetonu nebo tvrdého kamene tmel, velikost M 12, hloubka 200 mm (dl. 225 mm), dodání a montáž - zasunutí kotevního šroubu do otvoru a dotažení matic (2 matice na jedné kotvě)</t>
  </si>
  <si>
    <t>99451268</t>
  </si>
  <si>
    <t>2*6+3*6</t>
  </si>
  <si>
    <t>-1276231542</t>
  </si>
  <si>
    <t>-1697025600</t>
  </si>
  <si>
    <t>5,806*0,45</t>
  </si>
  <si>
    <t>-831367068</t>
  </si>
  <si>
    <t>-618569785</t>
  </si>
  <si>
    <t>76421540R</t>
  </si>
  <si>
    <t>1611653180</t>
  </si>
  <si>
    <t>-1993111751</t>
  </si>
  <si>
    <t>1,065*5</t>
  </si>
  <si>
    <t>1147233728</t>
  </si>
  <si>
    <t>0,03*5,835+0,085*1*6+0,02*0,05*10</t>
  </si>
  <si>
    <t>-1240537647</t>
  </si>
  <si>
    <t>-1978308743</t>
  </si>
  <si>
    <t>71,56</t>
  </si>
  <si>
    <t>451480978</t>
  </si>
  <si>
    <t>0,65*6</t>
  </si>
  <si>
    <t>-975085716</t>
  </si>
  <si>
    <t>1,51*1,08/1000"85/75/5</t>
  </si>
  <si>
    <t>6,9*1,08/1000"385/60/5</t>
  </si>
  <si>
    <t>5,69*1,08/1000"400/60/5</t>
  </si>
  <si>
    <t>2,77*1,08/1000"195/60/5</t>
  </si>
  <si>
    <t>0,75*1,08/1000"70/45/5</t>
  </si>
  <si>
    <t>-1370553838</t>
  </si>
  <si>
    <t>443234604</t>
  </si>
  <si>
    <t>1795130398</t>
  </si>
  <si>
    <t>930645064</t>
  </si>
  <si>
    <t>Zasklívání stříšek deskami ostatními sklem bezpečnostním na pryžové podložky a s podtmelením, tl. 8 mm včetně tmelení spar polyuretanovým tmelen (šedý) po celém obvodu (3 strany) skleněné desky</t>
  </si>
  <si>
    <t>327003881</t>
  </si>
  <si>
    <t>1*5,806</t>
  </si>
  <si>
    <t>14493631</t>
  </si>
  <si>
    <t>18065d - Vedlejší rozpočtové náklady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</si>
  <si>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</si>
  <si>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</si>
  <si>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</si>
  <si>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</si>
  <si>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</si>
  <si>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>VRN</t>
  </si>
  <si>
    <t>VRN3</t>
  </si>
  <si>
    <t>Zařízení staveniště</t>
  </si>
  <si>
    <t>030001000</t>
  </si>
  <si>
    <t>1024</t>
  </si>
  <si>
    <t>-3397244</t>
  </si>
  <si>
    <t>VRN4</t>
  </si>
  <si>
    <t>Inženýrská činnost</t>
  </si>
  <si>
    <t>045002000</t>
  </si>
  <si>
    <t>Kompletační a koordinační činnost</t>
  </si>
  <si>
    <t>658627936</t>
  </si>
  <si>
    <t>VRN5</t>
  </si>
  <si>
    <t>Finanční náklady</t>
  </si>
  <si>
    <t>053002000</t>
  </si>
  <si>
    <t>Poplatky - zábory</t>
  </si>
  <si>
    <t>1967515502</t>
  </si>
  <si>
    <t>VRN7</t>
  </si>
  <si>
    <t>Provozní vlivy</t>
  </si>
  <si>
    <t>070001000</t>
  </si>
  <si>
    <t>-167640144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</si>
  <si>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</si>
  <si>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</si>
  <si>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</si>
  <si>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</si>
  <si>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</si>
  <si>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</si>
  <si>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</si>
  <si>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</si>
  <si>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</si>
  <si>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</si>
  <si>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</si>
  <si>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</si>
  <si>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</si>
  <si>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</si>
  <si>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</si>
  <si>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</si>
  <si>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</si>
  <si>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</si>
  <si>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</si>
  <si>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</si>
  <si>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</si>
  <si>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</si>
  <si>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</si>
  <si>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</si>
  <si>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</si>
  <si>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</si>
  <si>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</si>
  <si>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</si>
  <si>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</si>
  <si>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</si>
  <si>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</si>
  <si>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</si>
  <si>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</si>
  <si>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</si>
  <si>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</si>
  <si>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</si>
  <si>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</si>
  <si>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</si>
  <si>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</si>
  <si>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</si>
  <si>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</si>
  <si>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</si>
  <si>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</si>
  <si>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</si>
  <si>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</si>
  <si>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</si>
  <si>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</si>
  <si>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</si>
  <si>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</si>
  <si>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</si>
  <si>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</si>
  <si>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</si>
  <si>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</si>
  <si>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</si>
  <si>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</si>
  <si>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</si>
  <si>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</si>
  <si>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</si>
  <si>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</si>
  <si>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</si>
  <si>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</si>
  <si>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</si>
  <si>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</si>
  <si>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</si>
  <si>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</si>
  <si>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</si>
  <si>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</si>
  <si>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</si>
  <si>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</si>
  <si>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</si>
  <si>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</si>
  <si>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</si>
  <si>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</si>
  <si>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</si>
  <si>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</si>
  <si>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</si>
  <si>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</si>
  <si>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</si>
  <si>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</si>
  <si>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</si>
  <si>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</si>
  <si>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</si>
  <si>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</si>
  <si>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</si>
  <si>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</si>
  <si>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</si>
  <si>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</si>
  <si>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</si>
  <si>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</si>
  <si>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</si>
  <si>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</si>
  <si>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</si>
  <si>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</si>
  <si>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</si>
  <si>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</si>
  <si>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</si>
  <si>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</si>
  <si>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</si>
  <si>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</si>
  <si>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</si>
  <si>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</si>
  <si>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</si>
  <si>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</si>
  <si>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</si>
  <si>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</si>
  <si>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</si>
  <si>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</si>
  <si>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</si>
  <si>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</si>
  <si>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</si>
  <si>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</si>
  <si>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</si>
  <si>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</si>
  <si>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</si>
  <si>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</si>
  <si>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</si>
  <si>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</si>
  <si>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</si>
  <si>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</si>
  <si>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</si>
  <si>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</si>
  <si>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</si>
  <si>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</si>
  <si>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</si>
  <si>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</si>
  <si>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</si>
  <si>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</si>
  <si>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</si>
  <si>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</si>
  <si>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</si>
  <si>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</si>
  <si>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</si>
  <si>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</si>
  <si>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</si>
  <si>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</si>
  <si>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</si>
  <si>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</si>
  <si>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</si>
  <si>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</si>
  <si>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</si>
  <si>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</si>
  <si>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</si>
  <si>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</si>
  <si>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</si>
  <si>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</si>
  <si>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</si>
  <si>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</si>
  <si>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</si>
  <si>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</si>
  <si>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</si>
  <si>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</si>
  <si>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</si>
  <si>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</si>
  <si>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</si>
  <si>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</si>
  <si>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</si>
  <si>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</si>
  <si>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</si>
  <si>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</si>
  <si>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</si>
  <si>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</si>
  <si>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</si>
  <si>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</si>
  <si>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</si>
  <si>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</si>
  <si>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</si>
  <si>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</si>
  <si>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</si>
  <si>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</si>
  <si>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</si>
  <si>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</si>
  <si>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</si>
  <si>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</si>
  <si>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</si>
  <si>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</si>
  <si>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</si>
  <si>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</si>
  <si>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</si>
  <si>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</si>
  <si>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</si>
  <si>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</si>
  <si>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</si>
  <si>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2018_08</t>
  </si>
  <si>
    <t>VD01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</si>
</sst>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sz val="10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36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44" fillId="2" borderId="0" xfId="1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5" fillId="0" borderId="0" xfId="0" applyFont="1" applyBorder="1" applyAlignment="1">
      <alignment horizontal="left" vertical="center"/>
    </xf>
    <xf numFmtId="0" fontId="0" fillId="0" borderId="6" xfId="0" applyBorder="1"/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6" borderId="10" xfId="0" applyFont="1" applyFill="1" applyBorder="1" applyAlignment="1">
      <alignment vertical="center"/>
    </xf>
    <xf numFmtId="0" fontId="2" fillId="6" borderId="11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9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" fontId="27" fillId="0" borderId="18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166" fontId="30" fillId="0" borderId="24" xfId="0" applyNumberFormat="1" applyFont="1" applyBorder="1" applyAlignment="1">
      <alignment vertical="center"/>
    </xf>
    <xf numFmtId="4" fontId="30" fillId="0" borderId="25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5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31" fillId="2" borderId="0" xfId="1" applyFont="1" applyFill="1" applyAlignment="1">
      <alignment vertical="center"/>
    </xf>
    <xf numFmtId="0" fontId="5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>
      <alignment vertical="center"/>
    </xf>
    <xf numFmtId="0" fontId="0" fillId="6" borderId="27" xfId="0" applyFont="1" applyFill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>
      <alignment horizontal="right" vertical="center"/>
    </xf>
    <xf numFmtId="0" fontId="0" fillId="6" borderId="6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7" fillId="0" borderId="24" xfId="0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>
      <alignment horizontal="center" vertical="center" wrapText="1"/>
    </xf>
    <xf numFmtId="4" fontId="22" fillId="0" borderId="0" xfId="0" applyNumberFormat="1" applyFont="1" applyAlignment="1"/>
    <xf numFmtId="166" fontId="33" fillId="0" borderId="16" xfId="0" applyNumberFormat="1" applyFont="1" applyBorder="1" applyAlignment="1"/>
    <xf numFmtId="166" fontId="33" fillId="0" borderId="17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5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8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9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5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167" fontId="0" fillId="0" borderId="28" xfId="0" applyNumberFormat="1" applyFont="1" applyBorder="1" applyAlignment="1" applyProtection="1">
      <alignment vertical="center"/>
      <protection locked="0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  <protection locked="0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167" fontId="0" fillId="4" borderId="28" xfId="0" applyNumberFormat="1" applyFont="1" applyFill="1" applyBorder="1" applyAlignment="1" applyProtection="1">
      <alignment vertical="center"/>
      <protection locked="0"/>
    </xf>
    <xf numFmtId="0" fontId="36" fillId="0" borderId="28" xfId="0" applyFont="1" applyBorder="1" applyAlignment="1" applyProtection="1">
      <alignment horizontal="center" vertical="center"/>
      <protection locked="0"/>
    </xf>
    <xf numFmtId="49" fontId="36" fillId="0" borderId="28" xfId="0" applyNumberFormat="1" applyFont="1" applyBorder="1" applyAlignment="1" applyProtection="1">
      <alignment horizontal="left" vertical="center" wrapText="1"/>
      <protection locked="0"/>
    </xf>
    <xf numFmtId="0" fontId="36" fillId="0" borderId="28" xfId="0" applyFont="1" applyBorder="1" applyAlignment="1" applyProtection="1">
      <alignment horizontal="left" vertical="center" wrapText="1"/>
      <protection locked="0"/>
    </xf>
    <xf numFmtId="0" fontId="36" fillId="0" borderId="28" xfId="0" applyFont="1" applyBorder="1" applyAlignment="1" applyProtection="1">
      <alignment horizontal="center" vertical="center" wrapText="1"/>
      <protection locked="0"/>
    </xf>
    <xf numFmtId="167" fontId="36" fillId="0" borderId="28" xfId="0" applyNumberFormat="1" applyFont="1" applyBorder="1" applyAlignment="1" applyProtection="1">
      <alignment vertical="center"/>
      <protection locked="0"/>
    </xf>
    <xf numFmtId="4" fontId="36" fillId="4" borderId="28" xfId="0" applyNumberFormat="1" applyFont="1" applyFill="1" applyBorder="1" applyAlignment="1" applyProtection="1">
      <alignment vertical="center"/>
      <protection locked="0"/>
    </xf>
    <xf numFmtId="4" fontId="36" fillId="0" borderId="28" xfId="0" applyNumberFormat="1" applyFont="1" applyBorder="1" applyAlignment="1" applyProtection="1">
      <alignment vertical="center"/>
      <protection locked="0"/>
    </xf>
    <xf numFmtId="0" fontId="36" fillId="0" borderId="5" xfId="0" applyFont="1" applyBorder="1" applyAlignment="1">
      <alignment vertical="center"/>
    </xf>
    <xf numFmtId="0" fontId="36" fillId="4" borderId="2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66" fontId="1" fillId="0" borderId="24" xfId="0" applyNumberFormat="1" applyFont="1" applyBorder="1" applyAlignment="1">
      <alignment vertical="center"/>
    </xf>
    <xf numFmtId="166" fontId="1" fillId="0" borderId="25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37" fillId="0" borderId="29" xfId="0" applyFont="1" applyBorder="1" applyAlignment="1" applyProtection="1">
      <alignment vertical="center" wrapText="1"/>
      <protection locked="0"/>
    </xf>
    <xf numFmtId="0" fontId="37" fillId="0" borderId="30" xfId="0" applyFont="1" applyBorder="1" applyAlignment="1" applyProtection="1">
      <alignment vertical="center" wrapText="1"/>
      <protection locked="0"/>
    </xf>
    <xf numFmtId="0" fontId="37" fillId="0" borderId="31" xfId="0" applyFont="1" applyBorder="1" applyAlignment="1" applyProtection="1">
      <alignment vertical="center" wrapText="1"/>
      <protection locked="0"/>
    </xf>
    <xf numFmtId="0" fontId="37" fillId="0" borderId="32" xfId="0" applyFont="1" applyBorder="1" applyAlignment="1" applyProtection="1">
      <alignment horizontal="center" vertical="center" wrapText="1"/>
      <protection locked="0"/>
    </xf>
    <xf numFmtId="0" fontId="37" fillId="0" borderId="33" xfId="0" applyFont="1" applyBorder="1" applyAlignment="1" applyProtection="1">
      <alignment horizontal="center" vertical="center" wrapText="1"/>
      <protection locked="0"/>
    </xf>
    <xf numFmtId="0" fontId="37" fillId="0" borderId="32" xfId="0" applyFont="1" applyBorder="1" applyAlignment="1" applyProtection="1">
      <alignment vertical="center" wrapText="1"/>
      <protection locked="0"/>
    </xf>
    <xf numFmtId="0" fontId="37" fillId="0" borderId="33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49" fontId="40" fillId="0" borderId="1" xfId="0" applyNumberFormat="1" applyFont="1" applyBorder="1" applyAlignment="1" applyProtection="1">
      <alignment vertical="center" wrapText="1"/>
      <protection locked="0"/>
    </xf>
    <xf numFmtId="0" fontId="37" fillId="0" borderId="35" xfId="0" applyFont="1" applyBorder="1" applyAlignment="1" applyProtection="1">
      <alignment vertical="center" wrapText="1"/>
      <protection locked="0"/>
    </xf>
    <xf numFmtId="0" fontId="41" fillId="0" borderId="34" xfId="0" applyFont="1" applyBorder="1" applyAlignment="1" applyProtection="1">
      <alignment vertical="center" wrapText="1"/>
      <protection locked="0"/>
    </xf>
    <xf numFmtId="0" fontId="37" fillId="0" borderId="36" xfId="0" applyFont="1" applyBorder="1" applyAlignment="1" applyProtection="1">
      <alignment vertical="center" wrapText="1"/>
      <protection locked="0"/>
    </xf>
    <xf numFmtId="0" fontId="37" fillId="0" borderId="1" xfId="0" applyFont="1" applyBorder="1" applyAlignment="1" applyProtection="1">
      <alignment vertical="top"/>
      <protection locked="0"/>
    </xf>
    <xf numFmtId="0" fontId="37" fillId="0" borderId="0" xfId="0" applyFont="1" applyAlignment="1" applyProtection="1">
      <alignment vertical="top"/>
      <protection locked="0"/>
    </xf>
    <xf numFmtId="0" fontId="37" fillId="0" borderId="29" xfId="0" applyFont="1" applyBorder="1" applyAlignment="1" applyProtection="1">
      <alignment horizontal="left" vertical="center"/>
      <protection locked="0"/>
    </xf>
    <xf numFmtId="0" fontId="37" fillId="0" borderId="30" xfId="0" applyFont="1" applyBorder="1" applyAlignment="1" applyProtection="1">
      <alignment horizontal="left" vertical="center"/>
      <protection locked="0"/>
    </xf>
    <xf numFmtId="0" fontId="37" fillId="0" borderId="31" xfId="0" applyFont="1" applyBorder="1" applyAlignment="1" applyProtection="1">
      <alignment horizontal="left" vertical="center"/>
      <protection locked="0"/>
    </xf>
    <xf numFmtId="0" fontId="37" fillId="0" borderId="32" xfId="0" applyFont="1" applyBorder="1" applyAlignment="1" applyProtection="1">
      <alignment horizontal="left" vertical="center"/>
      <protection locked="0"/>
    </xf>
    <xf numFmtId="0" fontId="37" fillId="0" borderId="33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center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center" vertical="center"/>
      <protection locked="0"/>
    </xf>
    <xf numFmtId="0" fontId="40" fillId="0" borderId="32" xfId="0" applyFont="1" applyBorder="1" applyAlignment="1" applyProtection="1">
      <alignment horizontal="left" vertical="center"/>
      <protection locked="0"/>
    </xf>
    <xf numFmtId="0" fontId="40" fillId="0" borderId="1" xfId="0" applyFont="1" applyFill="1" applyBorder="1" applyAlignment="1" applyProtection="1">
      <alignment horizontal="left" vertical="center"/>
      <protection locked="0"/>
    </xf>
    <xf numFmtId="0" fontId="40" fillId="0" borderId="1" xfId="0" applyFont="1" applyFill="1" applyBorder="1" applyAlignment="1" applyProtection="1">
      <alignment horizontal="center" vertical="center"/>
      <protection locked="0"/>
    </xf>
    <xf numFmtId="0" fontId="37" fillId="0" borderId="35" xfId="0" applyFont="1" applyBorder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37" fillId="0" borderId="36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center" vertical="center" wrapText="1"/>
      <protection locked="0"/>
    </xf>
    <xf numFmtId="0" fontId="37" fillId="0" borderId="29" xfId="0" applyFont="1" applyBorder="1" applyAlignment="1" applyProtection="1">
      <alignment horizontal="left" vertical="center" wrapText="1"/>
      <protection locked="0"/>
    </xf>
    <xf numFmtId="0" fontId="37" fillId="0" borderId="30" xfId="0" applyFont="1" applyBorder="1" applyAlignment="1" applyProtection="1">
      <alignment horizontal="left" vertical="center" wrapText="1"/>
      <protection locked="0"/>
    </xf>
    <xf numFmtId="0" fontId="37" fillId="0" borderId="31" xfId="0" applyFont="1" applyBorder="1" applyAlignment="1" applyProtection="1">
      <alignment horizontal="left" vertical="center" wrapText="1"/>
      <protection locked="0"/>
    </xf>
    <xf numFmtId="0" fontId="37" fillId="0" borderId="32" xfId="0" applyFont="1" applyBorder="1" applyAlignment="1" applyProtection="1">
      <alignment horizontal="left" vertical="center" wrapText="1"/>
      <protection locked="0"/>
    </xf>
    <xf numFmtId="0" fontId="37" fillId="0" borderId="33" xfId="0" applyFont="1" applyBorder="1" applyAlignment="1" applyProtection="1">
      <alignment horizontal="left" vertical="center" wrapText="1"/>
      <protection locked="0"/>
    </xf>
    <xf numFmtId="0" fontId="42" fillId="0" borderId="32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/>
      <protection locked="0"/>
    </xf>
    <xf numFmtId="0" fontId="40" fillId="0" borderId="35" xfId="0" applyFont="1" applyBorder="1" applyAlignment="1" applyProtection="1">
      <alignment horizontal="left" vertical="center" wrapText="1"/>
      <protection locked="0"/>
    </xf>
    <xf numFmtId="0" fontId="40" fillId="0" borderId="34" xfId="0" applyFont="1" applyBorder="1" applyAlignment="1" applyProtection="1">
      <alignment horizontal="left" vertical="center" wrapText="1"/>
      <protection locked="0"/>
    </xf>
    <xf numFmtId="0" fontId="40" fillId="0" borderId="36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top"/>
      <protection locked="0"/>
    </xf>
    <xf numFmtId="0" fontId="40" fillId="0" borderId="1" xfId="0" applyFont="1" applyBorder="1" applyAlignment="1" applyProtection="1">
      <alignment horizontal="center" vertical="top"/>
      <protection locked="0"/>
    </xf>
    <xf numFmtId="0" fontId="40" fillId="0" borderId="35" xfId="0" applyFont="1" applyBorder="1" applyAlignment="1" applyProtection="1">
      <alignment horizontal="left" vertical="center"/>
      <protection locked="0"/>
    </xf>
    <xf numFmtId="0" fontId="40" fillId="0" borderId="36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39" fillId="0" borderId="1" xfId="0" applyFont="1" applyBorder="1" applyAlignment="1" applyProtection="1">
      <alignment vertical="center"/>
      <protection locked="0"/>
    </xf>
    <xf numFmtId="0" fontId="42" fillId="0" borderId="34" xfId="0" applyFont="1" applyBorder="1" applyAlignment="1" applyProtection="1">
      <alignment vertical="center"/>
      <protection locked="0"/>
    </xf>
    <xf numFmtId="0" fontId="39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0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9" fillId="0" borderId="34" xfId="0" applyFont="1" applyBorder="1" applyAlignment="1" applyProtection="1">
      <alignment horizontal="left"/>
      <protection locked="0"/>
    </xf>
    <xf numFmtId="0" fontId="42" fillId="0" borderId="34" xfId="0" applyFont="1" applyBorder="1" applyAlignment="1" applyProtection="1">
      <protection locked="0"/>
    </xf>
    <xf numFmtId="0" fontId="37" fillId="0" borderId="32" xfId="0" applyFont="1" applyBorder="1" applyAlignment="1" applyProtection="1">
      <alignment vertical="top"/>
      <protection locked="0"/>
    </xf>
    <xf numFmtId="0" fontId="37" fillId="0" borderId="33" xfId="0" applyFont="1" applyBorder="1" applyAlignment="1" applyProtection="1">
      <alignment vertical="top"/>
      <protection locked="0"/>
    </xf>
    <xf numFmtId="0" fontId="37" fillId="0" borderId="1" xfId="0" applyFont="1" applyBorder="1" applyAlignment="1" applyProtection="1">
      <alignment horizontal="center" vertical="center"/>
      <protection locked="0"/>
    </xf>
    <xf numFmtId="0" fontId="37" fillId="0" borderId="1" xfId="0" applyFont="1" applyBorder="1" applyAlignment="1" applyProtection="1">
      <alignment horizontal="left" vertical="top"/>
      <protection locked="0"/>
    </xf>
    <xf numFmtId="0" fontId="37" fillId="0" borderId="35" xfId="0" applyFont="1" applyBorder="1" applyAlignment="1" applyProtection="1">
      <alignment vertical="top"/>
      <protection locked="0"/>
    </xf>
    <xf numFmtId="0" fontId="37" fillId="0" borderId="34" xfId="0" applyFont="1" applyBorder="1" applyAlignment="1" applyProtection="1">
      <alignment vertical="top"/>
      <protection locked="0"/>
    </xf>
    <xf numFmtId="0" fontId="37" fillId="0" borderId="36" xfId="0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4" fontId="18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5" borderId="10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4" fontId="25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19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  <xf numFmtId="0" fontId="2" fillId="6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6" borderId="10" xfId="0" applyFont="1" applyFill="1" applyBorder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1" applyFont="1" applyFill="1" applyAlignment="1">
      <alignment vertical="center"/>
    </xf>
    <xf numFmtId="0" fontId="40" fillId="0" borderId="1" xfId="0" applyFont="1" applyBorder="1" applyAlignment="1" applyProtection="1">
      <alignment horizontal="left" vertical="top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left"/>
      <protection locked="0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49" fontId="40" fillId="0" borderId="1" xfId="0" applyNumberFormat="1" applyFont="1" applyBorder="1" applyAlignment="1" applyProtection="1">
      <alignment horizontal="left" vertical="center" wrapText="1"/>
      <protection locked="0"/>
    </xf>
    <xf numFmtId="0" fontId="39" fillId="0" borderId="34" xfId="0" applyFont="1" applyBorder="1" applyAlignment="1" applyProtection="1">
      <alignment horizontal="left" wrapText="1"/>
      <protection locked="0"/>
    </xf>
    <xf numFmtId="0" fontId="0" fillId="0" borderId="1" xfId="0" applyBorder="1" applyAlignment="1">
      <alignment textRotation="90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workbookViewId="0">
      <pane ySplit="1" topLeftCell="A14" activePane="bottomLeft" state="frozen"/>
      <selection pane="bottomLeft" activeCell="AJ13" sqref="AJ13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1:74" ht="36.950000000000003" customHeight="1">
      <c r="AR2" s="311" t="s">
        <v>8</v>
      </c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S2" s="23" t="s">
        <v>9</v>
      </c>
      <c r="BT2" s="23" t="s">
        <v>10</v>
      </c>
    </row>
    <row r="3" spans="1:74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1:74" ht="36.950000000000003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361" t="s">
        <v>626</v>
      </c>
      <c r="AQ4" s="30"/>
      <c r="AS4" s="31" t="s">
        <v>13</v>
      </c>
      <c r="BE4" s="32" t="s">
        <v>14</v>
      </c>
      <c r="BS4" s="23" t="s">
        <v>15</v>
      </c>
    </row>
    <row r="5" spans="1:74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13" t="s">
        <v>17</v>
      </c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28"/>
      <c r="AQ5" s="30"/>
      <c r="BE5" s="303" t="s">
        <v>18</v>
      </c>
      <c r="BS5" s="23" t="s">
        <v>9</v>
      </c>
    </row>
    <row r="6" spans="1:74" ht="36.950000000000003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36" t="s">
        <v>20</v>
      </c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28"/>
      <c r="AQ6" s="30"/>
      <c r="BE6" s="304"/>
      <c r="BS6" s="23" t="s">
        <v>9</v>
      </c>
    </row>
    <row r="7" spans="1:74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5</v>
      </c>
      <c r="AO7" s="28"/>
      <c r="AP7" s="28"/>
      <c r="AQ7" s="30"/>
      <c r="BE7" s="304"/>
      <c r="BS7" s="23" t="s">
        <v>9</v>
      </c>
    </row>
    <row r="8" spans="1:74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625</v>
      </c>
      <c r="AO8" s="28"/>
      <c r="AP8" s="28"/>
      <c r="AQ8" s="30"/>
      <c r="BE8" s="304"/>
      <c r="BS8" s="23" t="s">
        <v>9</v>
      </c>
    </row>
    <row r="9" spans="1:74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04"/>
      <c r="BS9" s="23" t="s">
        <v>9</v>
      </c>
    </row>
    <row r="10" spans="1:74" ht="14.45" customHeight="1">
      <c r="B10" s="27"/>
      <c r="C10" s="28"/>
      <c r="D10" s="36" t="s">
        <v>26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27</v>
      </c>
      <c r="AL10" s="28"/>
      <c r="AM10" s="28"/>
      <c r="AN10" s="34" t="s">
        <v>5</v>
      </c>
      <c r="AO10" s="28"/>
      <c r="AP10" s="28"/>
      <c r="AQ10" s="30"/>
      <c r="BE10" s="304"/>
      <c r="BS10" s="23" t="s">
        <v>9</v>
      </c>
    </row>
    <row r="11" spans="1:74" ht="18.399999999999999" customHeight="1">
      <c r="B11" s="27"/>
      <c r="C11" s="28"/>
      <c r="D11" s="28"/>
      <c r="E11" s="34" t="s">
        <v>28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5</v>
      </c>
      <c r="AO11" s="28"/>
      <c r="AP11" s="28"/>
      <c r="AQ11" s="30"/>
      <c r="BE11" s="304"/>
      <c r="BS11" s="23" t="s">
        <v>9</v>
      </c>
    </row>
    <row r="12" spans="1:74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04"/>
      <c r="BS12" s="23" t="s">
        <v>9</v>
      </c>
    </row>
    <row r="13" spans="1:74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27</v>
      </c>
      <c r="AL13" s="28"/>
      <c r="AM13" s="28"/>
      <c r="AN13" s="38" t="s">
        <v>31</v>
      </c>
      <c r="AO13" s="28"/>
      <c r="AP13" s="28"/>
      <c r="AQ13" s="30"/>
      <c r="BE13" s="304"/>
      <c r="BS13" s="23" t="s">
        <v>9</v>
      </c>
    </row>
    <row r="14" spans="1:74">
      <c r="B14" s="27"/>
      <c r="C14" s="28"/>
      <c r="D14" s="28"/>
      <c r="E14" s="330" t="s">
        <v>31</v>
      </c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304"/>
      <c r="BS14" s="23" t="s">
        <v>9</v>
      </c>
    </row>
    <row r="15" spans="1:74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04"/>
      <c r="BS15" s="23" t="s">
        <v>6</v>
      </c>
    </row>
    <row r="16" spans="1:74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27</v>
      </c>
      <c r="AL16" s="28"/>
      <c r="AM16" s="28"/>
      <c r="AN16" s="34" t="s">
        <v>33</v>
      </c>
      <c r="AO16" s="28"/>
      <c r="AP16" s="28"/>
      <c r="AQ16" s="30"/>
      <c r="BE16" s="304"/>
      <c r="BS16" s="23" t="s">
        <v>6</v>
      </c>
    </row>
    <row r="17" spans="2:71" ht="18.399999999999999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35</v>
      </c>
      <c r="AO17" s="28"/>
      <c r="AP17" s="28"/>
      <c r="AQ17" s="30"/>
      <c r="BE17" s="304"/>
      <c r="BS17" s="23" t="s">
        <v>36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04"/>
      <c r="BS18" s="23" t="s">
        <v>9</v>
      </c>
    </row>
    <row r="19" spans="2:71" ht="14.45" customHeight="1">
      <c r="B19" s="27"/>
      <c r="C19" s="28"/>
      <c r="D19" s="36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04"/>
      <c r="BS19" s="23" t="s">
        <v>9</v>
      </c>
    </row>
    <row r="20" spans="2:71" ht="57" customHeight="1">
      <c r="B20" s="27"/>
      <c r="C20" s="28"/>
      <c r="D20" s="28"/>
      <c r="E20" s="332" t="s">
        <v>38</v>
      </c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28"/>
      <c r="AP20" s="28"/>
      <c r="AQ20" s="30"/>
      <c r="BE20" s="304"/>
      <c r="BS20" s="23" t="s">
        <v>6</v>
      </c>
    </row>
    <row r="21" spans="2:71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04"/>
    </row>
    <row r="22" spans="2:71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04"/>
    </row>
    <row r="23" spans="2:71" s="1" customFormat="1" ht="25.9" customHeight="1">
      <c r="B23" s="40"/>
      <c r="C23" s="41"/>
      <c r="D23" s="42" t="s">
        <v>39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33">
        <f>ROUND(AG51,2)</f>
        <v>0</v>
      </c>
      <c r="AL23" s="334"/>
      <c r="AM23" s="334"/>
      <c r="AN23" s="334"/>
      <c r="AO23" s="334"/>
      <c r="AP23" s="41"/>
      <c r="AQ23" s="44"/>
      <c r="BE23" s="304"/>
    </row>
    <row r="24" spans="2:71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04"/>
    </row>
    <row r="25" spans="2:71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35" t="s">
        <v>40</v>
      </c>
      <c r="M25" s="335"/>
      <c r="N25" s="335"/>
      <c r="O25" s="335"/>
      <c r="P25" s="41"/>
      <c r="Q25" s="41"/>
      <c r="R25" s="41"/>
      <c r="S25" s="41"/>
      <c r="T25" s="41"/>
      <c r="U25" s="41"/>
      <c r="V25" s="41"/>
      <c r="W25" s="335" t="s">
        <v>41</v>
      </c>
      <c r="X25" s="335"/>
      <c r="Y25" s="335"/>
      <c r="Z25" s="335"/>
      <c r="AA25" s="335"/>
      <c r="AB25" s="335"/>
      <c r="AC25" s="335"/>
      <c r="AD25" s="335"/>
      <c r="AE25" s="335"/>
      <c r="AF25" s="41"/>
      <c r="AG25" s="41"/>
      <c r="AH25" s="41"/>
      <c r="AI25" s="41"/>
      <c r="AJ25" s="41"/>
      <c r="AK25" s="335" t="s">
        <v>42</v>
      </c>
      <c r="AL25" s="335"/>
      <c r="AM25" s="335"/>
      <c r="AN25" s="335"/>
      <c r="AO25" s="335"/>
      <c r="AP25" s="41"/>
      <c r="AQ25" s="44"/>
      <c r="BE25" s="304"/>
    </row>
    <row r="26" spans="2:71" s="2" customFormat="1" ht="14.45" customHeight="1">
      <c r="B26" s="46"/>
      <c r="C26" s="47"/>
      <c r="D26" s="48" t="s">
        <v>43</v>
      </c>
      <c r="E26" s="47"/>
      <c r="F26" s="48" t="s">
        <v>44</v>
      </c>
      <c r="G26" s="47"/>
      <c r="H26" s="47"/>
      <c r="I26" s="47"/>
      <c r="J26" s="47"/>
      <c r="K26" s="47"/>
      <c r="L26" s="329">
        <v>0.21</v>
      </c>
      <c r="M26" s="306"/>
      <c r="N26" s="306"/>
      <c r="O26" s="306"/>
      <c r="P26" s="47"/>
      <c r="Q26" s="47"/>
      <c r="R26" s="47"/>
      <c r="S26" s="47"/>
      <c r="T26" s="47"/>
      <c r="U26" s="47"/>
      <c r="V26" s="47"/>
      <c r="W26" s="305">
        <f>ROUND(AZ51,2)</f>
        <v>0</v>
      </c>
      <c r="X26" s="306"/>
      <c r="Y26" s="306"/>
      <c r="Z26" s="306"/>
      <c r="AA26" s="306"/>
      <c r="AB26" s="306"/>
      <c r="AC26" s="306"/>
      <c r="AD26" s="306"/>
      <c r="AE26" s="306"/>
      <c r="AF26" s="47"/>
      <c r="AG26" s="47"/>
      <c r="AH26" s="47"/>
      <c r="AI26" s="47"/>
      <c r="AJ26" s="47"/>
      <c r="AK26" s="305">
        <f>ROUND(AV51,2)</f>
        <v>0</v>
      </c>
      <c r="AL26" s="306"/>
      <c r="AM26" s="306"/>
      <c r="AN26" s="306"/>
      <c r="AO26" s="306"/>
      <c r="AP26" s="47"/>
      <c r="AQ26" s="49"/>
      <c r="BE26" s="304"/>
    </row>
    <row r="27" spans="2:71" s="2" customFormat="1" ht="14.45" customHeight="1">
      <c r="B27" s="46"/>
      <c r="C27" s="47"/>
      <c r="D27" s="47"/>
      <c r="E27" s="47"/>
      <c r="F27" s="48" t="s">
        <v>45</v>
      </c>
      <c r="G27" s="47"/>
      <c r="H27" s="47"/>
      <c r="I27" s="47"/>
      <c r="J27" s="47"/>
      <c r="K27" s="47"/>
      <c r="L27" s="329">
        <v>0.15</v>
      </c>
      <c r="M27" s="306"/>
      <c r="N27" s="306"/>
      <c r="O27" s="306"/>
      <c r="P27" s="47"/>
      <c r="Q27" s="47"/>
      <c r="R27" s="47"/>
      <c r="S27" s="47"/>
      <c r="T27" s="47"/>
      <c r="U27" s="47"/>
      <c r="V27" s="47"/>
      <c r="W27" s="305">
        <f>ROUND(BA51,2)</f>
        <v>0</v>
      </c>
      <c r="X27" s="306"/>
      <c r="Y27" s="306"/>
      <c r="Z27" s="306"/>
      <c r="AA27" s="306"/>
      <c r="AB27" s="306"/>
      <c r="AC27" s="306"/>
      <c r="AD27" s="306"/>
      <c r="AE27" s="306"/>
      <c r="AF27" s="47"/>
      <c r="AG27" s="47"/>
      <c r="AH27" s="47"/>
      <c r="AI27" s="47"/>
      <c r="AJ27" s="47"/>
      <c r="AK27" s="305">
        <f>ROUND(AW51,2)</f>
        <v>0</v>
      </c>
      <c r="AL27" s="306"/>
      <c r="AM27" s="306"/>
      <c r="AN27" s="306"/>
      <c r="AO27" s="306"/>
      <c r="AP27" s="47"/>
      <c r="AQ27" s="49"/>
      <c r="BE27" s="304"/>
    </row>
    <row r="28" spans="2:71" s="2" customFormat="1" ht="14.45" hidden="1" customHeight="1">
      <c r="B28" s="46"/>
      <c r="C28" s="47"/>
      <c r="D28" s="47"/>
      <c r="E28" s="47"/>
      <c r="F28" s="48" t="s">
        <v>46</v>
      </c>
      <c r="G28" s="47"/>
      <c r="H28" s="47"/>
      <c r="I28" s="47"/>
      <c r="J28" s="47"/>
      <c r="K28" s="47"/>
      <c r="L28" s="329">
        <v>0.21</v>
      </c>
      <c r="M28" s="306"/>
      <c r="N28" s="306"/>
      <c r="O28" s="306"/>
      <c r="P28" s="47"/>
      <c r="Q28" s="47"/>
      <c r="R28" s="47"/>
      <c r="S28" s="47"/>
      <c r="T28" s="47"/>
      <c r="U28" s="47"/>
      <c r="V28" s="47"/>
      <c r="W28" s="305">
        <f>ROUND(BB51,2)</f>
        <v>0</v>
      </c>
      <c r="X28" s="306"/>
      <c r="Y28" s="306"/>
      <c r="Z28" s="306"/>
      <c r="AA28" s="306"/>
      <c r="AB28" s="306"/>
      <c r="AC28" s="306"/>
      <c r="AD28" s="306"/>
      <c r="AE28" s="306"/>
      <c r="AF28" s="47"/>
      <c r="AG28" s="47"/>
      <c r="AH28" s="47"/>
      <c r="AI28" s="47"/>
      <c r="AJ28" s="47"/>
      <c r="AK28" s="305">
        <v>0</v>
      </c>
      <c r="AL28" s="306"/>
      <c r="AM28" s="306"/>
      <c r="AN28" s="306"/>
      <c r="AO28" s="306"/>
      <c r="AP28" s="47"/>
      <c r="AQ28" s="49"/>
      <c r="BE28" s="304"/>
    </row>
    <row r="29" spans="2:71" s="2" customFormat="1" ht="14.45" hidden="1" customHeight="1">
      <c r="B29" s="46"/>
      <c r="C29" s="47"/>
      <c r="D29" s="47"/>
      <c r="E29" s="47"/>
      <c r="F29" s="48" t="s">
        <v>47</v>
      </c>
      <c r="G29" s="47"/>
      <c r="H29" s="47"/>
      <c r="I29" s="47"/>
      <c r="J29" s="47"/>
      <c r="K29" s="47"/>
      <c r="L29" s="329">
        <v>0.15</v>
      </c>
      <c r="M29" s="306"/>
      <c r="N29" s="306"/>
      <c r="O29" s="306"/>
      <c r="P29" s="47"/>
      <c r="Q29" s="47"/>
      <c r="R29" s="47"/>
      <c r="S29" s="47"/>
      <c r="T29" s="47"/>
      <c r="U29" s="47"/>
      <c r="V29" s="47"/>
      <c r="W29" s="305">
        <f>ROUND(BC51,2)</f>
        <v>0</v>
      </c>
      <c r="X29" s="306"/>
      <c r="Y29" s="306"/>
      <c r="Z29" s="306"/>
      <c r="AA29" s="306"/>
      <c r="AB29" s="306"/>
      <c r="AC29" s="306"/>
      <c r="AD29" s="306"/>
      <c r="AE29" s="306"/>
      <c r="AF29" s="47"/>
      <c r="AG29" s="47"/>
      <c r="AH29" s="47"/>
      <c r="AI29" s="47"/>
      <c r="AJ29" s="47"/>
      <c r="AK29" s="305">
        <v>0</v>
      </c>
      <c r="AL29" s="306"/>
      <c r="AM29" s="306"/>
      <c r="AN29" s="306"/>
      <c r="AO29" s="306"/>
      <c r="AP29" s="47"/>
      <c r="AQ29" s="49"/>
      <c r="BE29" s="304"/>
    </row>
    <row r="30" spans="2:71" s="2" customFormat="1" ht="14.45" hidden="1" customHeight="1">
      <c r="B30" s="46"/>
      <c r="C30" s="47"/>
      <c r="D30" s="47"/>
      <c r="E30" s="47"/>
      <c r="F30" s="48" t="s">
        <v>48</v>
      </c>
      <c r="G30" s="47"/>
      <c r="H30" s="47"/>
      <c r="I30" s="47"/>
      <c r="J30" s="47"/>
      <c r="K30" s="47"/>
      <c r="L30" s="329">
        <v>0</v>
      </c>
      <c r="M30" s="306"/>
      <c r="N30" s="306"/>
      <c r="O30" s="306"/>
      <c r="P30" s="47"/>
      <c r="Q30" s="47"/>
      <c r="R30" s="47"/>
      <c r="S30" s="47"/>
      <c r="T30" s="47"/>
      <c r="U30" s="47"/>
      <c r="V30" s="47"/>
      <c r="W30" s="305">
        <f>ROUND(BD51,2)</f>
        <v>0</v>
      </c>
      <c r="X30" s="306"/>
      <c r="Y30" s="306"/>
      <c r="Z30" s="306"/>
      <c r="AA30" s="306"/>
      <c r="AB30" s="306"/>
      <c r="AC30" s="306"/>
      <c r="AD30" s="306"/>
      <c r="AE30" s="306"/>
      <c r="AF30" s="47"/>
      <c r="AG30" s="47"/>
      <c r="AH30" s="47"/>
      <c r="AI30" s="47"/>
      <c r="AJ30" s="47"/>
      <c r="AK30" s="305">
        <v>0</v>
      </c>
      <c r="AL30" s="306"/>
      <c r="AM30" s="306"/>
      <c r="AN30" s="306"/>
      <c r="AO30" s="306"/>
      <c r="AP30" s="47"/>
      <c r="AQ30" s="49"/>
      <c r="BE30" s="304"/>
    </row>
    <row r="31" spans="2:71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04"/>
    </row>
    <row r="32" spans="2:71" s="1" customFormat="1" ht="25.9" customHeight="1">
      <c r="B32" s="40"/>
      <c r="C32" s="50"/>
      <c r="D32" s="51" t="s">
        <v>49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50</v>
      </c>
      <c r="U32" s="52"/>
      <c r="V32" s="52"/>
      <c r="W32" s="52"/>
      <c r="X32" s="307" t="s">
        <v>51</v>
      </c>
      <c r="Y32" s="308"/>
      <c r="Z32" s="308"/>
      <c r="AA32" s="308"/>
      <c r="AB32" s="308"/>
      <c r="AC32" s="52"/>
      <c r="AD32" s="52"/>
      <c r="AE32" s="52"/>
      <c r="AF32" s="52"/>
      <c r="AG32" s="52"/>
      <c r="AH32" s="52"/>
      <c r="AI32" s="52"/>
      <c r="AJ32" s="52"/>
      <c r="AK32" s="309">
        <f>SUM(AK23:AK30)</f>
        <v>0</v>
      </c>
      <c r="AL32" s="308"/>
      <c r="AM32" s="308"/>
      <c r="AN32" s="308"/>
      <c r="AO32" s="310"/>
      <c r="AP32" s="50"/>
      <c r="AQ32" s="54"/>
      <c r="BE32" s="304"/>
    </row>
    <row r="33" spans="2:56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56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56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56" s="1" customFormat="1" ht="36.950000000000003" customHeight="1">
      <c r="B39" s="40"/>
      <c r="C39" s="60" t="s">
        <v>52</v>
      </c>
      <c r="AR39" s="40"/>
    </row>
    <row r="40" spans="2:56" s="1" customFormat="1" ht="6.95" customHeight="1">
      <c r="B40" s="40"/>
      <c r="AR40" s="40"/>
    </row>
    <row r="41" spans="2:56" s="3" customFormat="1" ht="14.45" customHeight="1">
      <c r="B41" s="61"/>
      <c r="C41" s="62" t="s">
        <v>16</v>
      </c>
      <c r="L41" s="3" t="str">
        <f>K5</f>
        <v>18065</v>
      </c>
      <c r="AR41" s="61"/>
    </row>
    <row r="42" spans="2:56" s="4" customFormat="1" ht="36.950000000000003" customHeight="1">
      <c r="B42" s="63"/>
      <c r="C42" s="64" t="s">
        <v>19</v>
      </c>
      <c r="L42" s="339" t="str">
        <f>K6</f>
        <v>Zastřešení balkónů</v>
      </c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  <c r="AG42" s="340"/>
      <c r="AH42" s="340"/>
      <c r="AI42" s="340"/>
      <c r="AJ42" s="340"/>
      <c r="AK42" s="340"/>
      <c r="AL42" s="340"/>
      <c r="AM42" s="340"/>
      <c r="AN42" s="340"/>
      <c r="AO42" s="340"/>
      <c r="AR42" s="63"/>
    </row>
    <row r="43" spans="2:56" s="1" customFormat="1" ht="6.95" customHeight="1">
      <c r="B43" s="40"/>
      <c r="AR43" s="40"/>
    </row>
    <row r="44" spans="2:56" s="1" customFormat="1">
      <c r="B44" s="40"/>
      <c r="C44" s="62" t="s">
        <v>23</v>
      </c>
      <c r="L44" s="65" t="str">
        <f>IF(K8="","",K8)</f>
        <v>Kolín I, Husova 110, 111, 112</v>
      </c>
      <c r="AI44" s="62" t="s">
        <v>25</v>
      </c>
      <c r="AM44" s="341" t="str">
        <f>IF(AN8= "","",AN8)</f>
        <v>2018_08</v>
      </c>
      <c r="AN44" s="341"/>
      <c r="AR44" s="40"/>
    </row>
    <row r="45" spans="2:56" s="1" customFormat="1" ht="6.95" customHeight="1">
      <c r="B45" s="40"/>
      <c r="AR45" s="40"/>
    </row>
    <row r="46" spans="2:56" s="1" customFormat="1">
      <c r="B46" s="40"/>
      <c r="C46" s="62" t="s">
        <v>26</v>
      </c>
      <c r="L46" s="3" t="str">
        <f>IF(E11= "","",E11)</f>
        <v>Město Kolín, Karlovo náměstí 78, Kolín I</v>
      </c>
      <c r="AI46" s="62" t="s">
        <v>32</v>
      </c>
      <c r="AM46" s="323" t="str">
        <f>IF(E17="","",E17)</f>
        <v>AZ PROJECT spol. s r.o., Plynárenská 830, Kolín IV</v>
      </c>
      <c r="AN46" s="323"/>
      <c r="AO46" s="323"/>
      <c r="AP46" s="323"/>
      <c r="AR46" s="40"/>
      <c r="AS46" s="315" t="s">
        <v>53</v>
      </c>
      <c r="AT46" s="316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>
      <c r="B47" s="40"/>
      <c r="C47" s="62" t="s">
        <v>30</v>
      </c>
      <c r="L47" s="3" t="str">
        <f>IF(E14= "Vyplň údaj","",E14)</f>
        <v/>
      </c>
      <c r="AR47" s="40"/>
      <c r="AS47" s="317"/>
      <c r="AT47" s="318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17"/>
      <c r="AT48" s="318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1:91" s="1" customFormat="1" ht="29.25" customHeight="1">
      <c r="B49" s="40"/>
      <c r="C49" s="338" t="s">
        <v>54</v>
      </c>
      <c r="D49" s="325"/>
      <c r="E49" s="325"/>
      <c r="F49" s="325"/>
      <c r="G49" s="325"/>
      <c r="H49" s="70"/>
      <c r="I49" s="324" t="s">
        <v>55</v>
      </c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42" t="s">
        <v>56</v>
      </c>
      <c r="AH49" s="325"/>
      <c r="AI49" s="325"/>
      <c r="AJ49" s="325"/>
      <c r="AK49" s="325"/>
      <c r="AL49" s="325"/>
      <c r="AM49" s="325"/>
      <c r="AN49" s="324" t="s">
        <v>57</v>
      </c>
      <c r="AO49" s="325"/>
      <c r="AP49" s="325"/>
      <c r="AQ49" s="71" t="s">
        <v>58</v>
      </c>
      <c r="AR49" s="40"/>
      <c r="AS49" s="72" t="s">
        <v>59</v>
      </c>
      <c r="AT49" s="73" t="s">
        <v>60</v>
      </c>
      <c r="AU49" s="73" t="s">
        <v>61</v>
      </c>
      <c r="AV49" s="73" t="s">
        <v>62</v>
      </c>
      <c r="AW49" s="73" t="s">
        <v>63</v>
      </c>
      <c r="AX49" s="73" t="s">
        <v>64</v>
      </c>
      <c r="AY49" s="73" t="s">
        <v>65</v>
      </c>
      <c r="AZ49" s="73" t="s">
        <v>66</v>
      </c>
      <c r="BA49" s="73" t="s">
        <v>67</v>
      </c>
      <c r="BB49" s="73" t="s">
        <v>68</v>
      </c>
      <c r="BC49" s="73" t="s">
        <v>69</v>
      </c>
      <c r="BD49" s="74" t="s">
        <v>70</v>
      </c>
    </row>
    <row r="50" spans="1:91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1:91" s="4" customFormat="1" ht="32.450000000000003" customHeight="1">
      <c r="B51" s="63"/>
      <c r="C51" s="76" t="s">
        <v>71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27">
        <f>ROUND(AG52,2)</f>
        <v>0</v>
      </c>
      <c r="AH51" s="327"/>
      <c r="AI51" s="327"/>
      <c r="AJ51" s="327"/>
      <c r="AK51" s="327"/>
      <c r="AL51" s="327"/>
      <c r="AM51" s="327"/>
      <c r="AN51" s="328">
        <f t="shared" ref="AN51:AN56" si="0">SUM(AG51,AT51)</f>
        <v>0</v>
      </c>
      <c r="AO51" s="328"/>
      <c r="AP51" s="328"/>
      <c r="AQ51" s="78" t="s">
        <v>5</v>
      </c>
      <c r="AR51" s="63"/>
      <c r="AS51" s="79">
        <f>ROUND(AS52,2)</f>
        <v>0</v>
      </c>
      <c r="AT51" s="80">
        <f t="shared" ref="AT51:AT56" si="1"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72</v>
      </c>
      <c r="BT51" s="64" t="s">
        <v>73</v>
      </c>
      <c r="BU51" s="83" t="s">
        <v>74</v>
      </c>
      <c r="BV51" s="64" t="s">
        <v>75</v>
      </c>
      <c r="BW51" s="64" t="s">
        <v>7</v>
      </c>
      <c r="BX51" s="64" t="s">
        <v>76</v>
      </c>
      <c r="CL51" s="64" t="s">
        <v>5</v>
      </c>
    </row>
    <row r="52" spans="1:91" s="5" customFormat="1" ht="16.5" customHeight="1">
      <c r="B52" s="84"/>
      <c r="C52" s="85"/>
      <c r="D52" s="337" t="s">
        <v>17</v>
      </c>
      <c r="E52" s="337"/>
      <c r="F52" s="337"/>
      <c r="G52" s="337"/>
      <c r="H52" s="337"/>
      <c r="I52" s="86"/>
      <c r="J52" s="337" t="s">
        <v>20</v>
      </c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7"/>
      <c r="AA52" s="337"/>
      <c r="AB52" s="337"/>
      <c r="AC52" s="337"/>
      <c r="AD52" s="337"/>
      <c r="AE52" s="337"/>
      <c r="AF52" s="337"/>
      <c r="AG52" s="326">
        <f>ROUND(SUM(AG53:AG56),2)</f>
        <v>0</v>
      </c>
      <c r="AH52" s="322"/>
      <c r="AI52" s="322"/>
      <c r="AJ52" s="322"/>
      <c r="AK52" s="322"/>
      <c r="AL52" s="322"/>
      <c r="AM52" s="322"/>
      <c r="AN52" s="321">
        <f t="shared" si="0"/>
        <v>0</v>
      </c>
      <c r="AO52" s="322"/>
      <c r="AP52" s="322"/>
      <c r="AQ52" s="87" t="s">
        <v>77</v>
      </c>
      <c r="AR52" s="84"/>
      <c r="AS52" s="88">
        <f>ROUND(SUM(AS53:AS56),2)</f>
        <v>0</v>
      </c>
      <c r="AT52" s="89">
        <f t="shared" si="1"/>
        <v>0</v>
      </c>
      <c r="AU52" s="90">
        <f>ROUND(SUM(AU53:AU56),5)</f>
        <v>0</v>
      </c>
      <c r="AV52" s="89">
        <f>ROUND(AZ52*L26,2)</f>
        <v>0</v>
      </c>
      <c r="AW52" s="89">
        <f>ROUND(BA52*L27,2)</f>
        <v>0</v>
      </c>
      <c r="AX52" s="89">
        <f>ROUND(BB52*L26,2)</f>
        <v>0</v>
      </c>
      <c r="AY52" s="89">
        <f>ROUND(BC52*L27,2)</f>
        <v>0</v>
      </c>
      <c r="AZ52" s="89">
        <f>ROUND(SUM(AZ53:AZ56),2)</f>
        <v>0</v>
      </c>
      <c r="BA52" s="89">
        <f>ROUND(SUM(BA53:BA56),2)</f>
        <v>0</v>
      </c>
      <c r="BB52" s="89">
        <f>ROUND(SUM(BB53:BB56),2)</f>
        <v>0</v>
      </c>
      <c r="BC52" s="89">
        <f>ROUND(SUM(BC53:BC56),2)</f>
        <v>0</v>
      </c>
      <c r="BD52" s="91">
        <f>ROUND(SUM(BD53:BD56),2)</f>
        <v>0</v>
      </c>
      <c r="BS52" s="92" t="s">
        <v>72</v>
      </c>
      <c r="BT52" s="92" t="s">
        <v>78</v>
      </c>
      <c r="BU52" s="92" t="s">
        <v>74</v>
      </c>
      <c r="BV52" s="92" t="s">
        <v>75</v>
      </c>
      <c r="BW52" s="92" t="s">
        <v>79</v>
      </c>
      <c r="BX52" s="92" t="s">
        <v>7</v>
      </c>
      <c r="CL52" s="92" t="s">
        <v>5</v>
      </c>
      <c r="CM52" s="92" t="s">
        <v>78</v>
      </c>
    </row>
    <row r="53" spans="1:91" s="6" customFormat="1" ht="16.5" customHeight="1">
      <c r="A53" s="93" t="s">
        <v>80</v>
      </c>
      <c r="B53" s="94"/>
      <c r="C53" s="9"/>
      <c r="D53" s="9"/>
      <c r="E53" s="343" t="s">
        <v>81</v>
      </c>
      <c r="F53" s="343"/>
      <c r="G53" s="343"/>
      <c r="H53" s="343"/>
      <c r="I53" s="343"/>
      <c r="J53" s="9"/>
      <c r="K53" s="343" t="s">
        <v>82</v>
      </c>
      <c r="L53" s="343"/>
      <c r="M53" s="343"/>
      <c r="N53" s="343"/>
      <c r="O53" s="343"/>
      <c r="P53" s="343"/>
      <c r="Q53" s="343"/>
      <c r="R53" s="343"/>
      <c r="S53" s="343"/>
      <c r="T53" s="343"/>
      <c r="U53" s="343"/>
      <c r="V53" s="343"/>
      <c r="W53" s="343"/>
      <c r="X53" s="343"/>
      <c r="Y53" s="343"/>
      <c r="Z53" s="343"/>
      <c r="AA53" s="343"/>
      <c r="AB53" s="343"/>
      <c r="AC53" s="343"/>
      <c r="AD53" s="343"/>
      <c r="AE53" s="343"/>
      <c r="AF53" s="343"/>
      <c r="AG53" s="319">
        <f>'18065a - A1, A2'!J29</f>
        <v>0</v>
      </c>
      <c r="AH53" s="320"/>
      <c r="AI53" s="320"/>
      <c r="AJ53" s="320"/>
      <c r="AK53" s="320"/>
      <c r="AL53" s="320"/>
      <c r="AM53" s="320"/>
      <c r="AN53" s="319">
        <f t="shared" si="0"/>
        <v>0</v>
      </c>
      <c r="AO53" s="320"/>
      <c r="AP53" s="320"/>
      <c r="AQ53" s="95" t="s">
        <v>83</v>
      </c>
      <c r="AR53" s="94"/>
      <c r="AS53" s="96">
        <v>0</v>
      </c>
      <c r="AT53" s="97">
        <f t="shared" si="1"/>
        <v>0</v>
      </c>
      <c r="AU53" s="98">
        <f>'18065a - A1, A2'!P91</f>
        <v>0</v>
      </c>
      <c r="AV53" s="97">
        <f>'18065a - A1, A2'!J32</f>
        <v>0</v>
      </c>
      <c r="AW53" s="97">
        <f>'18065a - A1, A2'!J33</f>
        <v>0</v>
      </c>
      <c r="AX53" s="97">
        <f>'18065a - A1, A2'!J34</f>
        <v>0</v>
      </c>
      <c r="AY53" s="97">
        <f>'18065a - A1, A2'!J35</f>
        <v>0</v>
      </c>
      <c r="AZ53" s="97">
        <f>'18065a - A1, A2'!F32</f>
        <v>0</v>
      </c>
      <c r="BA53" s="97">
        <f>'18065a - A1, A2'!F33</f>
        <v>0</v>
      </c>
      <c r="BB53" s="97">
        <f>'18065a - A1, A2'!F34</f>
        <v>0</v>
      </c>
      <c r="BC53" s="97">
        <f>'18065a - A1, A2'!F35</f>
        <v>0</v>
      </c>
      <c r="BD53" s="99">
        <f>'18065a - A1, A2'!F36</f>
        <v>0</v>
      </c>
      <c r="BT53" s="100" t="s">
        <v>84</v>
      </c>
      <c r="BV53" s="100" t="s">
        <v>75</v>
      </c>
      <c r="BW53" s="100" t="s">
        <v>85</v>
      </c>
      <c r="BX53" s="100" t="s">
        <v>79</v>
      </c>
      <c r="CL53" s="100" t="s">
        <v>5</v>
      </c>
    </row>
    <row r="54" spans="1:91" s="6" customFormat="1" ht="16.5" customHeight="1">
      <c r="A54" s="93" t="s">
        <v>80</v>
      </c>
      <c r="B54" s="94"/>
      <c r="C54" s="9"/>
      <c r="D54" s="9"/>
      <c r="E54" s="343" t="s">
        <v>86</v>
      </c>
      <c r="F54" s="343"/>
      <c r="G54" s="343"/>
      <c r="H54" s="343"/>
      <c r="I54" s="343"/>
      <c r="J54" s="9"/>
      <c r="K54" s="343" t="s">
        <v>87</v>
      </c>
      <c r="L54" s="343"/>
      <c r="M54" s="343"/>
      <c r="N54" s="343"/>
      <c r="O54" s="343"/>
      <c r="P54" s="343"/>
      <c r="Q54" s="343"/>
      <c r="R54" s="343"/>
      <c r="S54" s="343"/>
      <c r="T54" s="343"/>
      <c r="U54" s="343"/>
      <c r="V54" s="343"/>
      <c r="W54" s="343"/>
      <c r="X54" s="343"/>
      <c r="Y54" s="343"/>
      <c r="Z54" s="343"/>
      <c r="AA54" s="343"/>
      <c r="AB54" s="343"/>
      <c r="AC54" s="343"/>
      <c r="AD54" s="343"/>
      <c r="AE54" s="343"/>
      <c r="AF54" s="343"/>
      <c r="AG54" s="319">
        <f>'18065b - B1, C1'!J29</f>
        <v>0</v>
      </c>
      <c r="AH54" s="320"/>
      <c r="AI54" s="320"/>
      <c r="AJ54" s="320"/>
      <c r="AK54" s="320"/>
      <c r="AL54" s="320"/>
      <c r="AM54" s="320"/>
      <c r="AN54" s="319">
        <f t="shared" si="0"/>
        <v>0</v>
      </c>
      <c r="AO54" s="320"/>
      <c r="AP54" s="320"/>
      <c r="AQ54" s="95" t="s">
        <v>83</v>
      </c>
      <c r="AR54" s="94"/>
      <c r="AS54" s="96">
        <v>0</v>
      </c>
      <c r="AT54" s="97">
        <f t="shared" si="1"/>
        <v>0</v>
      </c>
      <c r="AU54" s="98">
        <f>'18065b - B1, C1'!P90</f>
        <v>0</v>
      </c>
      <c r="AV54" s="97">
        <f>'18065b - B1, C1'!J32</f>
        <v>0</v>
      </c>
      <c r="AW54" s="97">
        <f>'18065b - B1, C1'!J33</f>
        <v>0</v>
      </c>
      <c r="AX54" s="97">
        <f>'18065b - B1, C1'!J34</f>
        <v>0</v>
      </c>
      <c r="AY54" s="97">
        <f>'18065b - B1, C1'!J35</f>
        <v>0</v>
      </c>
      <c r="AZ54" s="97">
        <f>'18065b - B1, C1'!F32</f>
        <v>0</v>
      </c>
      <c r="BA54" s="97">
        <f>'18065b - B1, C1'!F33</f>
        <v>0</v>
      </c>
      <c r="BB54" s="97">
        <f>'18065b - B1, C1'!F34</f>
        <v>0</v>
      </c>
      <c r="BC54" s="97">
        <f>'18065b - B1, C1'!F35</f>
        <v>0</v>
      </c>
      <c r="BD54" s="99">
        <f>'18065b - B1, C1'!F36</f>
        <v>0</v>
      </c>
      <c r="BT54" s="100" t="s">
        <v>84</v>
      </c>
      <c r="BV54" s="100" t="s">
        <v>75</v>
      </c>
      <c r="BW54" s="100" t="s">
        <v>88</v>
      </c>
      <c r="BX54" s="100" t="s">
        <v>79</v>
      </c>
      <c r="CL54" s="100" t="s">
        <v>5</v>
      </c>
    </row>
    <row r="55" spans="1:91" s="6" customFormat="1" ht="16.5" customHeight="1">
      <c r="A55" s="93" t="s">
        <v>80</v>
      </c>
      <c r="B55" s="94"/>
      <c r="C55" s="9"/>
      <c r="D55" s="9"/>
      <c r="E55" s="343" t="s">
        <v>89</v>
      </c>
      <c r="F55" s="343"/>
      <c r="G55" s="343"/>
      <c r="H55" s="343"/>
      <c r="I55" s="343"/>
      <c r="J55" s="9"/>
      <c r="K55" s="343" t="s">
        <v>90</v>
      </c>
      <c r="L55" s="343"/>
      <c r="M55" s="343"/>
      <c r="N55" s="343"/>
      <c r="O55" s="343"/>
      <c r="P55" s="343"/>
      <c r="Q55" s="343"/>
      <c r="R55" s="343"/>
      <c r="S55" s="343"/>
      <c r="T55" s="343"/>
      <c r="U55" s="343"/>
      <c r="V55" s="343"/>
      <c r="W55" s="343"/>
      <c r="X55" s="343"/>
      <c r="Y55" s="343"/>
      <c r="Z55" s="343"/>
      <c r="AA55" s="343"/>
      <c r="AB55" s="343"/>
      <c r="AC55" s="343"/>
      <c r="AD55" s="343"/>
      <c r="AE55" s="343"/>
      <c r="AF55" s="343"/>
      <c r="AG55" s="319">
        <f>'18065c - D1'!J29</f>
        <v>0</v>
      </c>
      <c r="AH55" s="320"/>
      <c r="AI55" s="320"/>
      <c r="AJ55" s="320"/>
      <c r="AK55" s="320"/>
      <c r="AL55" s="320"/>
      <c r="AM55" s="320"/>
      <c r="AN55" s="319">
        <f t="shared" si="0"/>
        <v>0</v>
      </c>
      <c r="AO55" s="320"/>
      <c r="AP55" s="320"/>
      <c r="AQ55" s="95" t="s">
        <v>83</v>
      </c>
      <c r="AR55" s="94"/>
      <c r="AS55" s="96">
        <v>0</v>
      </c>
      <c r="AT55" s="97">
        <f t="shared" si="1"/>
        <v>0</v>
      </c>
      <c r="AU55" s="98">
        <f>'18065c - D1'!P91</f>
        <v>0</v>
      </c>
      <c r="AV55" s="97">
        <f>'18065c - D1'!J32</f>
        <v>0</v>
      </c>
      <c r="AW55" s="97">
        <f>'18065c - D1'!J33</f>
        <v>0</v>
      </c>
      <c r="AX55" s="97">
        <f>'18065c - D1'!J34</f>
        <v>0</v>
      </c>
      <c r="AY55" s="97">
        <f>'18065c - D1'!J35</f>
        <v>0</v>
      </c>
      <c r="AZ55" s="97">
        <f>'18065c - D1'!F32</f>
        <v>0</v>
      </c>
      <c r="BA55" s="97">
        <f>'18065c - D1'!F33</f>
        <v>0</v>
      </c>
      <c r="BB55" s="97">
        <f>'18065c - D1'!F34</f>
        <v>0</v>
      </c>
      <c r="BC55" s="97">
        <f>'18065c - D1'!F35</f>
        <v>0</v>
      </c>
      <c r="BD55" s="99">
        <f>'18065c - D1'!F36</f>
        <v>0</v>
      </c>
      <c r="BT55" s="100" t="s">
        <v>84</v>
      </c>
      <c r="BV55" s="100" t="s">
        <v>75</v>
      </c>
      <c r="BW55" s="100" t="s">
        <v>91</v>
      </c>
      <c r="BX55" s="100" t="s">
        <v>79</v>
      </c>
      <c r="CL55" s="100" t="s">
        <v>5</v>
      </c>
    </row>
    <row r="56" spans="1:91" s="6" customFormat="1" ht="16.5" customHeight="1">
      <c r="A56" s="93" t="s">
        <v>80</v>
      </c>
      <c r="B56" s="94"/>
      <c r="C56" s="9"/>
      <c r="D56" s="9"/>
      <c r="E56" s="343" t="s">
        <v>92</v>
      </c>
      <c r="F56" s="343"/>
      <c r="G56" s="343"/>
      <c r="H56" s="343"/>
      <c r="I56" s="343"/>
      <c r="J56" s="9"/>
      <c r="K56" s="343" t="s">
        <v>93</v>
      </c>
      <c r="L56" s="343"/>
      <c r="M56" s="343"/>
      <c r="N56" s="343"/>
      <c r="O56" s="343"/>
      <c r="P56" s="343"/>
      <c r="Q56" s="343"/>
      <c r="R56" s="343"/>
      <c r="S56" s="343"/>
      <c r="T56" s="343"/>
      <c r="U56" s="343"/>
      <c r="V56" s="343"/>
      <c r="W56" s="343"/>
      <c r="X56" s="343"/>
      <c r="Y56" s="343"/>
      <c r="Z56" s="343"/>
      <c r="AA56" s="343"/>
      <c r="AB56" s="343"/>
      <c r="AC56" s="343"/>
      <c r="AD56" s="343"/>
      <c r="AE56" s="343"/>
      <c r="AF56" s="343"/>
      <c r="AG56" s="319">
        <f>'18065d - Vedlejší rozpočt...'!J29</f>
        <v>0</v>
      </c>
      <c r="AH56" s="320"/>
      <c r="AI56" s="320"/>
      <c r="AJ56" s="320"/>
      <c r="AK56" s="320"/>
      <c r="AL56" s="320"/>
      <c r="AM56" s="320"/>
      <c r="AN56" s="319">
        <f t="shared" si="0"/>
        <v>0</v>
      </c>
      <c r="AO56" s="320"/>
      <c r="AP56" s="320"/>
      <c r="AQ56" s="95" t="s">
        <v>83</v>
      </c>
      <c r="AR56" s="94"/>
      <c r="AS56" s="101">
        <v>0</v>
      </c>
      <c r="AT56" s="102">
        <f t="shared" si="1"/>
        <v>0</v>
      </c>
      <c r="AU56" s="103">
        <f>'18065d - Vedlejší rozpočt...'!P87</f>
        <v>0</v>
      </c>
      <c r="AV56" s="102">
        <f>'18065d - Vedlejší rozpočt...'!J32</f>
        <v>0</v>
      </c>
      <c r="AW56" s="102">
        <f>'18065d - Vedlejší rozpočt...'!J33</f>
        <v>0</v>
      </c>
      <c r="AX56" s="102">
        <f>'18065d - Vedlejší rozpočt...'!J34</f>
        <v>0</v>
      </c>
      <c r="AY56" s="102">
        <f>'18065d - Vedlejší rozpočt...'!J35</f>
        <v>0</v>
      </c>
      <c r="AZ56" s="102">
        <f>'18065d - Vedlejší rozpočt...'!F32</f>
        <v>0</v>
      </c>
      <c r="BA56" s="102">
        <f>'18065d - Vedlejší rozpočt...'!F33</f>
        <v>0</v>
      </c>
      <c r="BB56" s="102">
        <f>'18065d - Vedlejší rozpočt...'!F34</f>
        <v>0</v>
      </c>
      <c r="BC56" s="102">
        <f>'18065d - Vedlejší rozpočt...'!F35</f>
        <v>0</v>
      </c>
      <c r="BD56" s="104">
        <f>'18065d - Vedlejší rozpočt...'!F36</f>
        <v>0</v>
      </c>
      <c r="BT56" s="100" t="s">
        <v>84</v>
      </c>
      <c r="BV56" s="100" t="s">
        <v>75</v>
      </c>
      <c r="BW56" s="100" t="s">
        <v>94</v>
      </c>
      <c r="BX56" s="100" t="s">
        <v>79</v>
      </c>
      <c r="CL56" s="100" t="s">
        <v>5</v>
      </c>
    </row>
    <row r="57" spans="1:91" s="1" customFormat="1" ht="30" customHeight="1">
      <c r="B57" s="40"/>
      <c r="AR57" s="40"/>
    </row>
    <row r="58" spans="1:91" s="1" customFormat="1" ht="6.95" customHeight="1">
      <c r="B58" s="55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40"/>
    </row>
  </sheetData>
  <mergeCells count="57">
    <mergeCell ref="E55:I55"/>
    <mergeCell ref="K55:AF55"/>
    <mergeCell ref="E56:I56"/>
    <mergeCell ref="K56:AF56"/>
    <mergeCell ref="D52:H52"/>
    <mergeCell ref="E53:I53"/>
    <mergeCell ref="K53:AF53"/>
    <mergeCell ref="E54:I54"/>
    <mergeCell ref="K54:AF54"/>
    <mergeCell ref="C49:G49"/>
    <mergeCell ref="L42:AO42"/>
    <mergeCell ref="AM44:AN44"/>
    <mergeCell ref="I49:AF49"/>
    <mergeCell ref="AG49:AM49"/>
    <mergeCell ref="L30:O30"/>
    <mergeCell ref="AK30:AO30"/>
    <mergeCell ref="K6:AO6"/>
    <mergeCell ref="J52:AF52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AN54:AP54"/>
    <mergeCell ref="AG54:AM54"/>
    <mergeCell ref="AN55:AP55"/>
    <mergeCell ref="AG55:AM55"/>
    <mergeCell ref="AN56:AP56"/>
    <mergeCell ref="AG56:AM56"/>
    <mergeCell ref="AS46:AT48"/>
    <mergeCell ref="AN53:AP53"/>
    <mergeCell ref="AN52:AP52"/>
    <mergeCell ref="AM46:AP46"/>
    <mergeCell ref="AN49:AP49"/>
    <mergeCell ref="AG52:AM52"/>
    <mergeCell ref="AG53:AM53"/>
    <mergeCell ref="AG51:AM51"/>
    <mergeCell ref="AN51:AP51"/>
    <mergeCell ref="BE5:BE32"/>
    <mergeCell ref="W30:AE30"/>
    <mergeCell ref="X32:AB32"/>
    <mergeCell ref="AK32:AO32"/>
    <mergeCell ref="AR2:BE2"/>
    <mergeCell ref="K5:AO5"/>
    <mergeCell ref="W28:AE28"/>
    <mergeCell ref="AK28:AO28"/>
    <mergeCell ref="L29:O29"/>
    <mergeCell ref="L28:O28"/>
    <mergeCell ref="E14:AJ14"/>
    <mergeCell ref="E20:AN20"/>
    <mergeCell ref="AK23:AO23"/>
    <mergeCell ref="L25:O25"/>
    <mergeCell ref="W25:AE25"/>
    <mergeCell ref="AK25:AO25"/>
  </mergeCells>
  <hyperlinks>
    <hyperlink ref="K1:S1" location="C2" display="1) Rekapitulace stavby"/>
    <hyperlink ref="W1:AI1" location="C51" display="2) Rekapitulace objektů stavby a soupisů prací"/>
    <hyperlink ref="A53" location="'18065a - A1, A2'!C2" display="/"/>
    <hyperlink ref="A54" location="'18065b - B1, C1'!C2" display="/"/>
    <hyperlink ref="A55" location="'18065c - D1'!C2" display="/"/>
    <hyperlink ref="A56" location="'18065d - Vedlejší rozpočt...'!C2" display="/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3"/>
  <sheetViews>
    <sheetView showGridLines="0" workbookViewId="0">
      <pane ySplit="1" topLeftCell="A64" activePane="bottomLeft" state="frozen"/>
      <selection pane="bottomLeft" activeCell="F23" sqref="F23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5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95</v>
      </c>
      <c r="G1" s="352" t="s">
        <v>96</v>
      </c>
      <c r="H1" s="352"/>
      <c r="I1" s="109"/>
      <c r="J1" s="108" t="s">
        <v>97</v>
      </c>
      <c r="K1" s="107" t="s">
        <v>98</v>
      </c>
      <c r="L1" s="108" t="s">
        <v>99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11" t="s">
        <v>8</v>
      </c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23" t="s">
        <v>85</v>
      </c>
    </row>
    <row r="3" spans="1:70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78</v>
      </c>
    </row>
    <row r="4" spans="1:70" ht="36.950000000000003" customHeight="1">
      <c r="B4" s="27"/>
      <c r="C4" s="28"/>
      <c r="D4" s="29" t="s">
        <v>100</v>
      </c>
      <c r="E4" s="28"/>
      <c r="F4" s="28"/>
      <c r="G4" s="28"/>
      <c r="H4" s="28"/>
      <c r="I4" s="111"/>
      <c r="J4" s="361" t="s">
        <v>626</v>
      </c>
      <c r="K4" s="30"/>
      <c r="M4" s="31" t="s">
        <v>13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1:70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1:70" ht="16.5" customHeight="1">
      <c r="B7" s="27"/>
      <c r="C7" s="28"/>
      <c r="D7" s="28"/>
      <c r="E7" s="344" t="str">
        <f>'Rekapitulace stavby'!K6</f>
        <v>Zastřešení balkónů</v>
      </c>
      <c r="F7" s="345"/>
      <c r="G7" s="345"/>
      <c r="H7" s="345"/>
      <c r="I7" s="111"/>
      <c r="J7" s="28"/>
      <c r="K7" s="30"/>
    </row>
    <row r="8" spans="1:70">
      <c r="B8" s="27"/>
      <c r="C8" s="28"/>
      <c r="D8" s="36" t="s">
        <v>101</v>
      </c>
      <c r="E8" s="28"/>
      <c r="F8" s="28"/>
      <c r="G8" s="28"/>
      <c r="H8" s="28"/>
      <c r="I8" s="111"/>
      <c r="J8" s="28"/>
      <c r="K8" s="30"/>
    </row>
    <row r="9" spans="1:70" s="1" customFormat="1" ht="16.5" customHeight="1">
      <c r="B9" s="40"/>
      <c r="C9" s="41"/>
      <c r="D9" s="41"/>
      <c r="E9" s="344" t="s">
        <v>102</v>
      </c>
      <c r="F9" s="346"/>
      <c r="G9" s="346"/>
      <c r="H9" s="346"/>
      <c r="I9" s="112"/>
      <c r="J9" s="41"/>
      <c r="K9" s="44"/>
    </row>
    <row r="10" spans="1:70" s="1" customFormat="1">
      <c r="B10" s="40"/>
      <c r="C10" s="41"/>
      <c r="D10" s="36" t="s">
        <v>103</v>
      </c>
      <c r="E10" s="41"/>
      <c r="F10" s="41"/>
      <c r="G10" s="41"/>
      <c r="H10" s="41"/>
      <c r="I10" s="112"/>
      <c r="J10" s="41"/>
      <c r="K10" s="44"/>
    </row>
    <row r="11" spans="1:70" s="1" customFormat="1" ht="36.950000000000003" customHeight="1">
      <c r="B11" s="40"/>
      <c r="C11" s="41"/>
      <c r="D11" s="41"/>
      <c r="E11" s="347" t="s">
        <v>104</v>
      </c>
      <c r="F11" s="346"/>
      <c r="G11" s="346"/>
      <c r="H11" s="346"/>
      <c r="I11" s="112"/>
      <c r="J11" s="41"/>
      <c r="K11" s="44"/>
    </row>
    <row r="12" spans="1:70" s="1" customFormat="1" ht="13.5">
      <c r="B12" s="40"/>
      <c r="C12" s="41"/>
      <c r="D12" s="41"/>
      <c r="E12" s="41"/>
      <c r="F12" s="41"/>
      <c r="G12" s="41"/>
      <c r="H12" s="41"/>
      <c r="I12" s="112"/>
      <c r="J12" s="41"/>
      <c r="K12" s="44"/>
    </row>
    <row r="13" spans="1:70" s="1" customFormat="1" ht="14.45" customHeight="1">
      <c r="B13" s="40"/>
      <c r="C13" s="41"/>
      <c r="D13" s="36" t="s">
        <v>21</v>
      </c>
      <c r="E13" s="41"/>
      <c r="F13" s="34" t="s">
        <v>5</v>
      </c>
      <c r="G13" s="41"/>
      <c r="H13" s="41"/>
      <c r="I13" s="113" t="s">
        <v>22</v>
      </c>
      <c r="J13" s="34" t="s">
        <v>5</v>
      </c>
      <c r="K13" s="44"/>
    </row>
    <row r="14" spans="1:70" s="1" customFormat="1" ht="14.45" customHeight="1">
      <c r="B14" s="40"/>
      <c r="C14" s="41"/>
      <c r="D14" s="36" t="s">
        <v>23</v>
      </c>
      <c r="E14" s="41"/>
      <c r="F14" s="34" t="s">
        <v>24</v>
      </c>
      <c r="G14" s="41"/>
      <c r="H14" s="41"/>
      <c r="I14" s="113" t="s">
        <v>25</v>
      </c>
      <c r="J14" s="114" t="str">
        <f>'Rekapitulace stavby'!AN8</f>
        <v>2018_08</v>
      </c>
      <c r="K14" s="44"/>
    </row>
    <row r="15" spans="1:70" s="1" customFormat="1" ht="10.9" customHeight="1">
      <c r="B15" s="40"/>
      <c r="C15" s="41"/>
      <c r="D15" s="41"/>
      <c r="E15" s="41"/>
      <c r="F15" s="41"/>
      <c r="G15" s="41"/>
      <c r="H15" s="41"/>
      <c r="I15" s="112"/>
      <c r="J15" s="41"/>
      <c r="K15" s="44"/>
    </row>
    <row r="16" spans="1:70" s="1" customFormat="1" ht="14.45" customHeight="1">
      <c r="B16" s="40"/>
      <c r="C16" s="41"/>
      <c r="D16" s="36" t="s">
        <v>26</v>
      </c>
      <c r="E16" s="41"/>
      <c r="F16" s="41"/>
      <c r="G16" s="41"/>
      <c r="H16" s="41"/>
      <c r="I16" s="113" t="s">
        <v>27</v>
      </c>
      <c r="J16" s="34" t="s">
        <v>5</v>
      </c>
      <c r="K16" s="44"/>
    </row>
    <row r="17" spans="2:11" s="1" customFormat="1" ht="18" customHeight="1">
      <c r="B17" s="40"/>
      <c r="C17" s="41"/>
      <c r="D17" s="41"/>
      <c r="E17" s="34" t="s">
        <v>28</v>
      </c>
      <c r="F17" s="41"/>
      <c r="G17" s="41"/>
      <c r="H17" s="41"/>
      <c r="I17" s="113" t="s">
        <v>29</v>
      </c>
      <c r="J17" s="34" t="s">
        <v>5</v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12"/>
      <c r="J18" s="41"/>
      <c r="K18" s="44"/>
    </row>
    <row r="19" spans="2:11" s="1" customFormat="1" ht="14.45" customHeight="1">
      <c r="B19" s="40"/>
      <c r="C19" s="41"/>
      <c r="D19" s="36" t="s">
        <v>30</v>
      </c>
      <c r="E19" s="41"/>
      <c r="F19" s="41"/>
      <c r="G19" s="41"/>
      <c r="H19" s="41"/>
      <c r="I19" s="113" t="s">
        <v>27</v>
      </c>
      <c r="J19" s="34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4" t="str">
        <f>IF('Rekapitulace stavby'!E14="Vyplň údaj","",IF('Rekapitulace stavby'!E14="","",'Rekapitulace stavby'!E14))</f>
        <v/>
      </c>
      <c r="F20" s="41"/>
      <c r="G20" s="41"/>
      <c r="H20" s="41"/>
      <c r="I20" s="113" t="s">
        <v>29</v>
      </c>
      <c r="J20" s="34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12"/>
      <c r="J21" s="41"/>
      <c r="K21" s="44"/>
    </row>
    <row r="22" spans="2:11" s="1" customFormat="1" ht="14.45" customHeight="1">
      <c r="B22" s="40"/>
      <c r="C22" s="41"/>
      <c r="D22" s="36" t="s">
        <v>32</v>
      </c>
      <c r="E22" s="41"/>
      <c r="F22" s="41"/>
      <c r="G22" s="41"/>
      <c r="H22" s="41"/>
      <c r="I22" s="113" t="s">
        <v>27</v>
      </c>
      <c r="J22" s="34" t="s">
        <v>33</v>
      </c>
      <c r="K22" s="44"/>
    </row>
    <row r="23" spans="2:11" s="1" customFormat="1" ht="18" customHeight="1">
      <c r="B23" s="40"/>
      <c r="C23" s="41"/>
      <c r="D23" s="41"/>
      <c r="E23" s="34" t="s">
        <v>34</v>
      </c>
      <c r="F23" s="41"/>
      <c r="G23" s="41"/>
      <c r="H23" s="41"/>
      <c r="I23" s="113" t="s">
        <v>29</v>
      </c>
      <c r="J23" s="34" t="s">
        <v>35</v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12"/>
      <c r="J24" s="41"/>
      <c r="K24" s="44"/>
    </row>
    <row r="25" spans="2:11" s="1" customFormat="1" ht="14.45" customHeight="1">
      <c r="B25" s="40"/>
      <c r="C25" s="41"/>
      <c r="D25" s="36" t="s">
        <v>37</v>
      </c>
      <c r="E25" s="41"/>
      <c r="F25" s="41"/>
      <c r="G25" s="41"/>
      <c r="H25" s="41"/>
      <c r="I25" s="112"/>
      <c r="J25" s="41"/>
      <c r="K25" s="44"/>
    </row>
    <row r="26" spans="2:11" s="7" customFormat="1" ht="16.5" customHeight="1">
      <c r="B26" s="115"/>
      <c r="C26" s="116"/>
      <c r="D26" s="116"/>
      <c r="E26" s="332" t="s">
        <v>5</v>
      </c>
      <c r="F26" s="332"/>
      <c r="G26" s="332"/>
      <c r="H26" s="332"/>
      <c r="I26" s="117"/>
      <c r="J26" s="116"/>
      <c r="K26" s="118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12"/>
      <c r="J27" s="41"/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25.35" customHeight="1">
      <c r="B29" s="40"/>
      <c r="C29" s="41"/>
      <c r="D29" s="121" t="s">
        <v>39</v>
      </c>
      <c r="E29" s="41"/>
      <c r="F29" s="41"/>
      <c r="G29" s="41"/>
      <c r="H29" s="41"/>
      <c r="I29" s="112"/>
      <c r="J29" s="122">
        <f>ROUND(J91,2)</f>
        <v>0</v>
      </c>
      <c r="K29" s="44"/>
    </row>
    <row r="30" spans="2:11" s="1" customFormat="1" ht="6.95" customHeight="1">
      <c r="B30" s="40"/>
      <c r="C30" s="41"/>
      <c r="D30" s="67"/>
      <c r="E30" s="67"/>
      <c r="F30" s="67"/>
      <c r="G30" s="67"/>
      <c r="H30" s="67"/>
      <c r="I30" s="119"/>
      <c r="J30" s="67"/>
      <c r="K30" s="120"/>
    </row>
    <row r="31" spans="2:11" s="1" customFormat="1" ht="14.45" customHeight="1">
      <c r="B31" s="40"/>
      <c r="C31" s="41"/>
      <c r="D31" s="41"/>
      <c r="E31" s="41"/>
      <c r="F31" s="45" t="s">
        <v>41</v>
      </c>
      <c r="G31" s="41"/>
      <c r="H31" s="41"/>
      <c r="I31" s="123" t="s">
        <v>40</v>
      </c>
      <c r="J31" s="45" t="s">
        <v>42</v>
      </c>
      <c r="K31" s="44"/>
    </row>
    <row r="32" spans="2:11" s="1" customFormat="1" ht="14.45" customHeight="1">
      <c r="B32" s="40"/>
      <c r="C32" s="41"/>
      <c r="D32" s="48" t="s">
        <v>43</v>
      </c>
      <c r="E32" s="48" t="s">
        <v>44</v>
      </c>
      <c r="F32" s="124">
        <f>ROUND(SUM(BE91:BE162), 2)</f>
        <v>0</v>
      </c>
      <c r="G32" s="41"/>
      <c r="H32" s="41"/>
      <c r="I32" s="125">
        <v>0.21</v>
      </c>
      <c r="J32" s="124">
        <f>ROUND(ROUND((SUM(BE91:BE162)), 2)*I32, 2)</f>
        <v>0</v>
      </c>
      <c r="K32" s="44"/>
    </row>
    <row r="33" spans="2:11" s="1" customFormat="1" ht="14.45" customHeight="1">
      <c r="B33" s="40"/>
      <c r="C33" s="41"/>
      <c r="D33" s="41"/>
      <c r="E33" s="48" t="s">
        <v>45</v>
      </c>
      <c r="F33" s="124">
        <f>ROUND(SUM(BF91:BF162), 2)</f>
        <v>0</v>
      </c>
      <c r="G33" s="41"/>
      <c r="H33" s="41"/>
      <c r="I33" s="125">
        <v>0.15</v>
      </c>
      <c r="J33" s="124">
        <f>ROUND(ROUND((SUM(BF91:BF162)), 2)*I33, 2)</f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46</v>
      </c>
      <c r="F34" s="124">
        <f>ROUND(SUM(BG91:BG162), 2)</f>
        <v>0</v>
      </c>
      <c r="G34" s="41"/>
      <c r="H34" s="41"/>
      <c r="I34" s="125">
        <v>0.21</v>
      </c>
      <c r="J34" s="124">
        <v>0</v>
      </c>
      <c r="K34" s="44"/>
    </row>
    <row r="35" spans="2:11" s="1" customFormat="1" ht="14.45" hidden="1" customHeight="1">
      <c r="B35" s="40"/>
      <c r="C35" s="41"/>
      <c r="D35" s="41"/>
      <c r="E35" s="48" t="s">
        <v>47</v>
      </c>
      <c r="F35" s="124">
        <f>ROUND(SUM(BH91:BH162), 2)</f>
        <v>0</v>
      </c>
      <c r="G35" s="41"/>
      <c r="H35" s="41"/>
      <c r="I35" s="125">
        <v>0.15</v>
      </c>
      <c r="J35" s="124">
        <v>0</v>
      </c>
      <c r="K35" s="44"/>
    </row>
    <row r="36" spans="2:11" s="1" customFormat="1" ht="14.45" hidden="1" customHeight="1">
      <c r="B36" s="40"/>
      <c r="C36" s="41"/>
      <c r="D36" s="41"/>
      <c r="E36" s="48" t="s">
        <v>48</v>
      </c>
      <c r="F36" s="124">
        <f>ROUND(SUM(BI91:BI162), 2)</f>
        <v>0</v>
      </c>
      <c r="G36" s="41"/>
      <c r="H36" s="41"/>
      <c r="I36" s="125">
        <v>0</v>
      </c>
      <c r="J36" s="124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12"/>
      <c r="J37" s="41"/>
      <c r="K37" s="44"/>
    </row>
    <row r="38" spans="2:11" s="1" customFormat="1" ht="25.35" customHeight="1">
      <c r="B38" s="40"/>
      <c r="C38" s="126"/>
      <c r="D38" s="127" t="s">
        <v>49</v>
      </c>
      <c r="E38" s="70"/>
      <c r="F38" s="70"/>
      <c r="G38" s="128" t="s">
        <v>50</v>
      </c>
      <c r="H38" s="129" t="s">
        <v>51</v>
      </c>
      <c r="I38" s="130"/>
      <c r="J38" s="131">
        <f>SUM(J29:J36)</f>
        <v>0</v>
      </c>
      <c r="K38" s="132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33"/>
      <c r="J39" s="56"/>
      <c r="K39" s="57"/>
    </row>
    <row r="43" spans="2:11" s="1" customFormat="1" ht="6.95" customHeight="1">
      <c r="B43" s="58"/>
      <c r="C43" s="59"/>
      <c r="D43" s="59"/>
      <c r="E43" s="59"/>
      <c r="F43" s="59"/>
      <c r="G43" s="59"/>
      <c r="H43" s="59"/>
      <c r="I43" s="134"/>
      <c r="J43" s="59"/>
      <c r="K43" s="135"/>
    </row>
    <row r="44" spans="2:11" s="1" customFormat="1" ht="36.950000000000003" customHeight="1">
      <c r="B44" s="40"/>
      <c r="C44" s="29" t="s">
        <v>105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12"/>
      <c r="J45" s="41"/>
      <c r="K45" s="44"/>
    </row>
    <row r="46" spans="2:11" s="1" customFormat="1" ht="14.45" customHeight="1">
      <c r="B46" s="40"/>
      <c r="C46" s="36" t="s">
        <v>19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6.5" customHeight="1">
      <c r="B47" s="40"/>
      <c r="C47" s="41"/>
      <c r="D47" s="41"/>
      <c r="E47" s="344" t="str">
        <f>E7</f>
        <v>Zastřešení balkónů</v>
      </c>
      <c r="F47" s="345"/>
      <c r="G47" s="345"/>
      <c r="H47" s="345"/>
      <c r="I47" s="112"/>
      <c r="J47" s="41"/>
      <c r="K47" s="44"/>
    </row>
    <row r="48" spans="2:11">
      <c r="B48" s="27"/>
      <c r="C48" s="36" t="s">
        <v>101</v>
      </c>
      <c r="D48" s="28"/>
      <c r="E48" s="28"/>
      <c r="F48" s="28"/>
      <c r="G48" s="28"/>
      <c r="H48" s="28"/>
      <c r="I48" s="111"/>
      <c r="J48" s="28"/>
      <c r="K48" s="30"/>
    </row>
    <row r="49" spans="2:47" s="1" customFormat="1" ht="16.5" customHeight="1">
      <c r="B49" s="40"/>
      <c r="C49" s="41"/>
      <c r="D49" s="41"/>
      <c r="E49" s="344" t="s">
        <v>102</v>
      </c>
      <c r="F49" s="346"/>
      <c r="G49" s="346"/>
      <c r="H49" s="346"/>
      <c r="I49" s="112"/>
      <c r="J49" s="41"/>
      <c r="K49" s="44"/>
    </row>
    <row r="50" spans="2:47" s="1" customFormat="1" ht="14.45" customHeight="1">
      <c r="B50" s="40"/>
      <c r="C50" s="36" t="s">
        <v>103</v>
      </c>
      <c r="D50" s="41"/>
      <c r="E50" s="41"/>
      <c r="F50" s="41"/>
      <c r="G50" s="41"/>
      <c r="H50" s="41"/>
      <c r="I50" s="112"/>
      <c r="J50" s="41"/>
      <c r="K50" s="44"/>
    </row>
    <row r="51" spans="2:47" s="1" customFormat="1" ht="17.25" customHeight="1">
      <c r="B51" s="40"/>
      <c r="C51" s="41"/>
      <c r="D51" s="41"/>
      <c r="E51" s="347" t="str">
        <f>E11</f>
        <v>18065a - A1, A2</v>
      </c>
      <c r="F51" s="346"/>
      <c r="G51" s="346"/>
      <c r="H51" s="346"/>
      <c r="I51" s="112"/>
      <c r="J51" s="41"/>
      <c r="K51" s="44"/>
    </row>
    <row r="52" spans="2:47" s="1" customFormat="1" ht="6.95" customHeight="1">
      <c r="B52" s="40"/>
      <c r="C52" s="41"/>
      <c r="D52" s="41"/>
      <c r="E52" s="41"/>
      <c r="F52" s="41"/>
      <c r="G52" s="41"/>
      <c r="H52" s="41"/>
      <c r="I52" s="112"/>
      <c r="J52" s="41"/>
      <c r="K52" s="44"/>
    </row>
    <row r="53" spans="2:47" s="1" customFormat="1" ht="18" customHeight="1">
      <c r="B53" s="40"/>
      <c r="C53" s="36" t="s">
        <v>23</v>
      </c>
      <c r="D53" s="41"/>
      <c r="E53" s="41"/>
      <c r="F53" s="34" t="str">
        <f>F14</f>
        <v>Kolín I, Husova 110, 111, 112</v>
      </c>
      <c r="G53" s="41"/>
      <c r="H53" s="41"/>
      <c r="I53" s="113" t="s">
        <v>25</v>
      </c>
      <c r="J53" s="114" t="str">
        <f>IF(J14="","",J14)</f>
        <v>2018_08</v>
      </c>
      <c r="K53" s="44"/>
    </row>
    <row r="54" spans="2:47" s="1" customFormat="1" ht="6.95" customHeight="1">
      <c r="B54" s="40"/>
      <c r="C54" s="41"/>
      <c r="D54" s="41"/>
      <c r="E54" s="41"/>
      <c r="F54" s="41"/>
      <c r="G54" s="41"/>
      <c r="H54" s="41"/>
      <c r="I54" s="112"/>
      <c r="J54" s="41"/>
      <c r="K54" s="44"/>
    </row>
    <row r="55" spans="2:47" s="1" customFormat="1">
      <c r="B55" s="40"/>
      <c r="C55" s="36" t="s">
        <v>26</v>
      </c>
      <c r="D55" s="41"/>
      <c r="E55" s="41"/>
      <c r="F55" s="34" t="str">
        <f>E17</f>
        <v>Město Kolín, Karlovo náměstí 78, Kolín I</v>
      </c>
      <c r="G55" s="41"/>
      <c r="H55" s="41"/>
      <c r="I55" s="113" t="s">
        <v>32</v>
      </c>
      <c r="J55" s="332" t="str">
        <f>E23</f>
        <v>AZ PROJECT spol. s r.o., Plynárenská 830, Kolín IV</v>
      </c>
      <c r="K55" s="44"/>
    </row>
    <row r="56" spans="2:47" s="1" customFormat="1" ht="14.45" customHeight="1">
      <c r="B56" s="40"/>
      <c r="C56" s="36" t="s">
        <v>30</v>
      </c>
      <c r="D56" s="41"/>
      <c r="E56" s="41"/>
      <c r="F56" s="34" t="str">
        <f>IF(E20="","",E20)</f>
        <v/>
      </c>
      <c r="G56" s="41"/>
      <c r="H56" s="41"/>
      <c r="I56" s="112"/>
      <c r="J56" s="348"/>
      <c r="K56" s="44"/>
    </row>
    <row r="57" spans="2:47" s="1" customFormat="1" ht="10.35" customHeight="1">
      <c r="B57" s="40"/>
      <c r="C57" s="41"/>
      <c r="D57" s="41"/>
      <c r="E57" s="41"/>
      <c r="F57" s="41"/>
      <c r="G57" s="41"/>
      <c r="H57" s="41"/>
      <c r="I57" s="112"/>
      <c r="J57" s="41"/>
      <c r="K57" s="44"/>
    </row>
    <row r="58" spans="2:47" s="1" customFormat="1" ht="29.25" customHeight="1">
      <c r="B58" s="40"/>
      <c r="C58" s="136" t="s">
        <v>106</v>
      </c>
      <c r="D58" s="126"/>
      <c r="E58" s="126"/>
      <c r="F58" s="126"/>
      <c r="G58" s="126"/>
      <c r="H58" s="126"/>
      <c r="I58" s="137"/>
      <c r="J58" s="138" t="s">
        <v>107</v>
      </c>
      <c r="K58" s="139"/>
    </row>
    <row r="59" spans="2:47" s="1" customFormat="1" ht="10.35" customHeight="1">
      <c r="B59" s="40"/>
      <c r="C59" s="41"/>
      <c r="D59" s="41"/>
      <c r="E59" s="41"/>
      <c r="F59" s="41"/>
      <c r="G59" s="41"/>
      <c r="H59" s="41"/>
      <c r="I59" s="112"/>
      <c r="J59" s="41"/>
      <c r="K59" s="44"/>
    </row>
    <row r="60" spans="2:47" s="1" customFormat="1" ht="29.25" customHeight="1">
      <c r="B60" s="40"/>
      <c r="C60" s="140" t="s">
        <v>108</v>
      </c>
      <c r="D60" s="41"/>
      <c r="E60" s="41"/>
      <c r="F60" s="41"/>
      <c r="G60" s="41"/>
      <c r="H60" s="41"/>
      <c r="I60" s="112"/>
      <c r="J60" s="122">
        <f>J91</f>
        <v>0</v>
      </c>
      <c r="K60" s="44"/>
      <c r="AU60" s="23" t="s">
        <v>109</v>
      </c>
    </row>
    <row r="61" spans="2:47" s="8" customFormat="1" ht="24.95" customHeight="1">
      <c r="B61" s="141"/>
      <c r="C61" s="142"/>
      <c r="D61" s="143" t="s">
        <v>110</v>
      </c>
      <c r="E61" s="144"/>
      <c r="F61" s="144"/>
      <c r="G61" s="144"/>
      <c r="H61" s="144"/>
      <c r="I61" s="145"/>
      <c r="J61" s="146">
        <f>J92</f>
        <v>0</v>
      </c>
      <c r="K61" s="147"/>
    </row>
    <row r="62" spans="2:47" s="9" customFormat="1" ht="19.899999999999999" customHeight="1">
      <c r="B62" s="148"/>
      <c r="C62" s="149"/>
      <c r="D62" s="150" t="s">
        <v>111</v>
      </c>
      <c r="E62" s="151"/>
      <c r="F62" s="151"/>
      <c r="G62" s="151"/>
      <c r="H62" s="151"/>
      <c r="I62" s="152"/>
      <c r="J62" s="153">
        <f>J93</f>
        <v>0</v>
      </c>
      <c r="K62" s="154"/>
    </row>
    <row r="63" spans="2:47" s="9" customFormat="1" ht="19.899999999999999" customHeight="1">
      <c r="B63" s="148"/>
      <c r="C63" s="149"/>
      <c r="D63" s="150" t="s">
        <v>112</v>
      </c>
      <c r="E63" s="151"/>
      <c r="F63" s="151"/>
      <c r="G63" s="151"/>
      <c r="H63" s="151"/>
      <c r="I63" s="152"/>
      <c r="J63" s="153">
        <f>J101</f>
        <v>0</v>
      </c>
      <c r="K63" s="154"/>
    </row>
    <row r="64" spans="2:47" s="9" customFormat="1" ht="19.899999999999999" customHeight="1">
      <c r="B64" s="148"/>
      <c r="C64" s="149"/>
      <c r="D64" s="150" t="s">
        <v>113</v>
      </c>
      <c r="E64" s="151"/>
      <c r="F64" s="151"/>
      <c r="G64" s="151"/>
      <c r="H64" s="151"/>
      <c r="I64" s="152"/>
      <c r="J64" s="153">
        <f>J117</f>
        <v>0</v>
      </c>
      <c r="K64" s="154"/>
    </row>
    <row r="65" spans="2:12" s="8" customFormat="1" ht="24.95" customHeight="1">
      <c r="B65" s="141"/>
      <c r="C65" s="142"/>
      <c r="D65" s="143" t="s">
        <v>114</v>
      </c>
      <c r="E65" s="144"/>
      <c r="F65" s="144"/>
      <c r="G65" s="144"/>
      <c r="H65" s="144"/>
      <c r="I65" s="145"/>
      <c r="J65" s="146">
        <f>J119</f>
        <v>0</v>
      </c>
      <c r="K65" s="147"/>
    </row>
    <row r="66" spans="2:12" s="9" customFormat="1" ht="19.899999999999999" customHeight="1">
      <c r="B66" s="148"/>
      <c r="C66" s="149"/>
      <c r="D66" s="150" t="s">
        <v>115</v>
      </c>
      <c r="E66" s="151"/>
      <c r="F66" s="151"/>
      <c r="G66" s="151"/>
      <c r="H66" s="151"/>
      <c r="I66" s="152"/>
      <c r="J66" s="153">
        <f>J120</f>
        <v>0</v>
      </c>
      <c r="K66" s="154"/>
    </row>
    <row r="67" spans="2:12" s="9" customFormat="1" ht="19.899999999999999" customHeight="1">
      <c r="B67" s="148"/>
      <c r="C67" s="149"/>
      <c r="D67" s="150" t="s">
        <v>116</v>
      </c>
      <c r="E67" s="151"/>
      <c r="F67" s="151"/>
      <c r="G67" s="151"/>
      <c r="H67" s="151"/>
      <c r="I67" s="152"/>
      <c r="J67" s="153">
        <f>J124</f>
        <v>0</v>
      </c>
      <c r="K67" s="154"/>
    </row>
    <row r="68" spans="2:12" s="9" customFormat="1" ht="19.899999999999999" customHeight="1">
      <c r="B68" s="148"/>
      <c r="C68" s="149"/>
      <c r="D68" s="150" t="s">
        <v>117</v>
      </c>
      <c r="E68" s="151"/>
      <c r="F68" s="151"/>
      <c r="G68" s="151"/>
      <c r="H68" s="151"/>
      <c r="I68" s="152"/>
      <c r="J68" s="153">
        <f>J136</f>
        <v>0</v>
      </c>
      <c r="K68" s="154"/>
    </row>
    <row r="69" spans="2:12" s="9" customFormat="1" ht="19.899999999999999" customHeight="1">
      <c r="B69" s="148"/>
      <c r="C69" s="149"/>
      <c r="D69" s="150" t="s">
        <v>118</v>
      </c>
      <c r="E69" s="151"/>
      <c r="F69" s="151"/>
      <c r="G69" s="151"/>
      <c r="H69" s="151"/>
      <c r="I69" s="152"/>
      <c r="J69" s="153">
        <f>J159</f>
        <v>0</v>
      </c>
      <c r="K69" s="154"/>
    </row>
    <row r="70" spans="2:12" s="1" customFormat="1" ht="21.75" customHeight="1">
      <c r="B70" s="40"/>
      <c r="C70" s="41"/>
      <c r="D70" s="41"/>
      <c r="E70" s="41"/>
      <c r="F70" s="41"/>
      <c r="G70" s="41"/>
      <c r="H70" s="41"/>
      <c r="I70" s="112"/>
      <c r="J70" s="41"/>
      <c r="K70" s="44"/>
    </row>
    <row r="71" spans="2:12" s="1" customFormat="1" ht="6.95" customHeight="1">
      <c r="B71" s="55"/>
      <c r="C71" s="56"/>
      <c r="D71" s="56"/>
      <c r="E71" s="56"/>
      <c r="F71" s="56"/>
      <c r="G71" s="56"/>
      <c r="H71" s="56"/>
      <c r="I71" s="133"/>
      <c r="J71" s="56"/>
      <c r="K71" s="57"/>
    </row>
    <row r="75" spans="2:12" s="1" customFormat="1" ht="6.95" customHeight="1">
      <c r="B75" s="58"/>
      <c r="C75" s="59"/>
      <c r="D75" s="59"/>
      <c r="E75" s="59"/>
      <c r="F75" s="59"/>
      <c r="G75" s="59"/>
      <c r="H75" s="59"/>
      <c r="I75" s="134"/>
      <c r="J75" s="59"/>
      <c r="K75" s="59"/>
      <c r="L75" s="40"/>
    </row>
    <row r="76" spans="2:12" s="1" customFormat="1" ht="36.950000000000003" customHeight="1">
      <c r="B76" s="40"/>
      <c r="C76" s="60" t="s">
        <v>119</v>
      </c>
      <c r="I76" s="155"/>
      <c r="L76" s="40"/>
    </row>
    <row r="77" spans="2:12" s="1" customFormat="1" ht="6.95" customHeight="1">
      <c r="B77" s="40"/>
      <c r="I77" s="155"/>
      <c r="L77" s="40"/>
    </row>
    <row r="78" spans="2:12" s="1" customFormat="1" ht="14.45" customHeight="1">
      <c r="B78" s="40"/>
      <c r="C78" s="62" t="s">
        <v>19</v>
      </c>
      <c r="I78" s="155"/>
      <c r="L78" s="40"/>
    </row>
    <row r="79" spans="2:12" s="1" customFormat="1" ht="16.5" customHeight="1">
      <c r="B79" s="40"/>
      <c r="E79" s="349" t="str">
        <f>E7</f>
        <v>Zastřešení balkónů</v>
      </c>
      <c r="F79" s="350"/>
      <c r="G79" s="350"/>
      <c r="H79" s="350"/>
      <c r="I79" s="155"/>
      <c r="L79" s="40"/>
    </row>
    <row r="80" spans="2:12">
      <c r="B80" s="27"/>
      <c r="C80" s="62" t="s">
        <v>101</v>
      </c>
      <c r="L80" s="27"/>
    </row>
    <row r="81" spans="2:65" s="1" customFormat="1" ht="16.5" customHeight="1">
      <c r="B81" s="40"/>
      <c r="E81" s="349" t="s">
        <v>102</v>
      </c>
      <c r="F81" s="351"/>
      <c r="G81" s="351"/>
      <c r="H81" s="351"/>
      <c r="I81" s="155"/>
      <c r="L81" s="40"/>
    </row>
    <row r="82" spans="2:65" s="1" customFormat="1" ht="14.45" customHeight="1">
      <c r="B82" s="40"/>
      <c r="C82" s="62" t="s">
        <v>103</v>
      </c>
      <c r="I82" s="155"/>
      <c r="L82" s="40"/>
    </row>
    <row r="83" spans="2:65" s="1" customFormat="1" ht="17.25" customHeight="1">
      <c r="B83" s="40"/>
      <c r="E83" s="339" t="str">
        <f>E11</f>
        <v>18065a - A1, A2</v>
      </c>
      <c r="F83" s="351"/>
      <c r="G83" s="351"/>
      <c r="H83" s="351"/>
      <c r="I83" s="155"/>
      <c r="L83" s="40"/>
    </row>
    <row r="84" spans="2:65" s="1" customFormat="1" ht="6.95" customHeight="1">
      <c r="B84" s="40"/>
      <c r="I84" s="155"/>
      <c r="L84" s="40"/>
    </row>
    <row r="85" spans="2:65" s="1" customFormat="1" ht="18" customHeight="1">
      <c r="B85" s="40"/>
      <c r="C85" s="62" t="s">
        <v>23</v>
      </c>
      <c r="F85" s="156" t="str">
        <f>F14</f>
        <v>Kolín I, Husova 110, 111, 112</v>
      </c>
      <c r="I85" s="157" t="s">
        <v>25</v>
      </c>
      <c r="J85" s="66" t="str">
        <f>IF(J14="","",J14)</f>
        <v>2018_08</v>
      </c>
      <c r="L85" s="40"/>
    </row>
    <row r="86" spans="2:65" s="1" customFormat="1" ht="6.95" customHeight="1">
      <c r="B86" s="40"/>
      <c r="I86" s="155"/>
      <c r="L86" s="40"/>
    </row>
    <row r="87" spans="2:65" s="1" customFormat="1">
      <c r="B87" s="40"/>
      <c r="C87" s="62" t="s">
        <v>26</v>
      </c>
      <c r="F87" s="156" t="str">
        <f>E17</f>
        <v>Město Kolín, Karlovo náměstí 78, Kolín I</v>
      </c>
      <c r="I87" s="157" t="s">
        <v>32</v>
      </c>
      <c r="J87" s="156" t="str">
        <f>E23</f>
        <v>AZ PROJECT spol. s r.o., Plynárenská 830, Kolín IV</v>
      </c>
      <c r="L87" s="40"/>
    </row>
    <row r="88" spans="2:65" s="1" customFormat="1" ht="14.45" customHeight="1">
      <c r="B88" s="40"/>
      <c r="C88" s="62" t="s">
        <v>30</v>
      </c>
      <c r="F88" s="156" t="str">
        <f>IF(E20="","",E20)</f>
        <v/>
      </c>
      <c r="I88" s="155"/>
      <c r="L88" s="40"/>
    </row>
    <row r="89" spans="2:65" s="1" customFormat="1" ht="10.35" customHeight="1">
      <c r="B89" s="40"/>
      <c r="I89" s="155"/>
      <c r="L89" s="40"/>
    </row>
    <row r="90" spans="2:65" s="10" customFormat="1" ht="29.25" customHeight="1">
      <c r="B90" s="158"/>
      <c r="C90" s="159" t="s">
        <v>120</v>
      </c>
      <c r="D90" s="160" t="s">
        <v>58</v>
      </c>
      <c r="E90" s="160" t="s">
        <v>54</v>
      </c>
      <c r="F90" s="160" t="s">
        <v>121</v>
      </c>
      <c r="G90" s="160" t="s">
        <v>122</v>
      </c>
      <c r="H90" s="160" t="s">
        <v>123</v>
      </c>
      <c r="I90" s="161" t="s">
        <v>124</v>
      </c>
      <c r="J90" s="160" t="s">
        <v>107</v>
      </c>
      <c r="K90" s="162" t="s">
        <v>125</v>
      </c>
      <c r="L90" s="158"/>
      <c r="M90" s="72" t="s">
        <v>126</v>
      </c>
      <c r="N90" s="73" t="s">
        <v>43</v>
      </c>
      <c r="O90" s="73" t="s">
        <v>127</v>
      </c>
      <c r="P90" s="73" t="s">
        <v>128</v>
      </c>
      <c r="Q90" s="73" t="s">
        <v>129</v>
      </c>
      <c r="R90" s="73" t="s">
        <v>130</v>
      </c>
      <c r="S90" s="73" t="s">
        <v>131</v>
      </c>
      <c r="T90" s="74" t="s">
        <v>132</v>
      </c>
    </row>
    <row r="91" spans="2:65" s="1" customFormat="1" ht="29.25" customHeight="1">
      <c r="B91" s="40"/>
      <c r="C91" s="76" t="s">
        <v>108</v>
      </c>
      <c r="I91" s="155"/>
      <c r="J91" s="163">
        <f>BK91</f>
        <v>0</v>
      </c>
      <c r="L91" s="40"/>
      <c r="M91" s="75"/>
      <c r="N91" s="67"/>
      <c r="O91" s="67"/>
      <c r="P91" s="164">
        <f>P92+P119</f>
        <v>0</v>
      </c>
      <c r="Q91" s="67"/>
      <c r="R91" s="164">
        <f>R92+R119</f>
        <v>15.665894290000001</v>
      </c>
      <c r="S91" s="67"/>
      <c r="T91" s="165">
        <f>T92+T119</f>
        <v>4.3261499999999994E-2</v>
      </c>
      <c r="AT91" s="23" t="s">
        <v>72</v>
      </c>
      <c r="AU91" s="23" t="s">
        <v>109</v>
      </c>
      <c r="BK91" s="166">
        <f>BK92+BK119</f>
        <v>0</v>
      </c>
    </row>
    <row r="92" spans="2:65" s="11" customFormat="1" ht="37.35" customHeight="1">
      <c r="B92" s="167"/>
      <c r="D92" s="168" t="s">
        <v>72</v>
      </c>
      <c r="E92" s="169" t="s">
        <v>133</v>
      </c>
      <c r="F92" s="169" t="s">
        <v>134</v>
      </c>
      <c r="I92" s="170"/>
      <c r="J92" s="171">
        <f>BK92</f>
        <v>0</v>
      </c>
      <c r="L92" s="167"/>
      <c r="M92" s="172"/>
      <c r="N92" s="173"/>
      <c r="O92" s="173"/>
      <c r="P92" s="174">
        <f>P93+P101+P117</f>
        <v>0</v>
      </c>
      <c r="Q92" s="173"/>
      <c r="R92" s="174">
        <f>R93+R101+R117</f>
        <v>0.19287360000000001</v>
      </c>
      <c r="S92" s="173"/>
      <c r="T92" s="175">
        <f>T93+T101+T117</f>
        <v>0</v>
      </c>
      <c r="AR92" s="168" t="s">
        <v>78</v>
      </c>
      <c r="AT92" s="176" t="s">
        <v>72</v>
      </c>
      <c r="AU92" s="176" t="s">
        <v>73</v>
      </c>
      <c r="AY92" s="168" t="s">
        <v>135</v>
      </c>
      <c r="BK92" s="177">
        <f>BK93+BK101+BK117</f>
        <v>0</v>
      </c>
    </row>
    <row r="93" spans="2:65" s="11" customFormat="1" ht="19.899999999999999" customHeight="1">
      <c r="B93" s="167"/>
      <c r="D93" s="168" t="s">
        <v>72</v>
      </c>
      <c r="E93" s="178" t="s">
        <v>136</v>
      </c>
      <c r="F93" s="178" t="s">
        <v>137</v>
      </c>
      <c r="I93" s="170"/>
      <c r="J93" s="179">
        <f>BK93</f>
        <v>0</v>
      </c>
      <c r="L93" s="167"/>
      <c r="M93" s="172"/>
      <c r="N93" s="173"/>
      <c r="O93" s="173"/>
      <c r="P93" s="174">
        <f>SUM(P94:P100)</f>
        <v>0</v>
      </c>
      <c r="Q93" s="173"/>
      <c r="R93" s="174">
        <f>SUM(R94:R100)</f>
        <v>0.18327360000000001</v>
      </c>
      <c r="S93" s="173"/>
      <c r="T93" s="175">
        <f>SUM(T94:T100)</f>
        <v>0</v>
      </c>
      <c r="AR93" s="168" t="s">
        <v>78</v>
      </c>
      <c r="AT93" s="176" t="s">
        <v>72</v>
      </c>
      <c r="AU93" s="176" t="s">
        <v>78</v>
      </c>
      <c r="AY93" s="168" t="s">
        <v>135</v>
      </c>
      <c r="BK93" s="177">
        <f>SUM(BK94:BK100)</f>
        <v>0</v>
      </c>
    </row>
    <row r="94" spans="2:65" s="1" customFormat="1" ht="38.25" customHeight="1">
      <c r="B94" s="180"/>
      <c r="C94" s="181" t="s">
        <v>78</v>
      </c>
      <c r="D94" s="181" t="s">
        <v>138</v>
      </c>
      <c r="E94" s="182" t="s">
        <v>139</v>
      </c>
      <c r="F94" s="183" t="s">
        <v>140</v>
      </c>
      <c r="G94" s="184" t="s">
        <v>141</v>
      </c>
      <c r="H94" s="185">
        <v>30.85</v>
      </c>
      <c r="I94" s="186"/>
      <c r="J94" s="187">
        <f>ROUND(I94*H94,2)</f>
        <v>0</v>
      </c>
      <c r="K94" s="183" t="s">
        <v>5</v>
      </c>
      <c r="L94" s="40"/>
      <c r="M94" s="188" t="s">
        <v>5</v>
      </c>
      <c r="N94" s="189" t="s">
        <v>45</v>
      </c>
      <c r="O94" s="41"/>
      <c r="P94" s="190">
        <f>O94*H94</f>
        <v>0</v>
      </c>
      <c r="Q94" s="190">
        <v>5.6100000000000004E-3</v>
      </c>
      <c r="R94" s="190">
        <f>Q94*H94</f>
        <v>0.17306850000000001</v>
      </c>
      <c r="S94" s="190">
        <v>0</v>
      </c>
      <c r="T94" s="191">
        <f>S94*H94</f>
        <v>0</v>
      </c>
      <c r="AR94" s="23" t="s">
        <v>142</v>
      </c>
      <c r="AT94" s="23" t="s">
        <v>138</v>
      </c>
      <c r="AU94" s="23" t="s">
        <v>84</v>
      </c>
      <c r="AY94" s="23" t="s">
        <v>135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23" t="s">
        <v>84</v>
      </c>
      <c r="BK94" s="192">
        <f>ROUND(I94*H94,2)</f>
        <v>0</v>
      </c>
      <c r="BL94" s="23" t="s">
        <v>142</v>
      </c>
      <c r="BM94" s="23" t="s">
        <v>143</v>
      </c>
    </row>
    <row r="95" spans="2:65" s="12" customFormat="1" ht="13.5">
      <c r="B95" s="193"/>
      <c r="D95" s="194" t="s">
        <v>144</v>
      </c>
      <c r="E95" s="195" t="s">
        <v>5</v>
      </c>
      <c r="F95" s="196" t="s">
        <v>145</v>
      </c>
      <c r="H95" s="197">
        <v>20.010000000000002</v>
      </c>
      <c r="I95" s="198"/>
      <c r="L95" s="193"/>
      <c r="M95" s="199"/>
      <c r="N95" s="200"/>
      <c r="O95" s="200"/>
      <c r="P95" s="200"/>
      <c r="Q95" s="200"/>
      <c r="R95" s="200"/>
      <c r="S95" s="200"/>
      <c r="T95" s="201"/>
      <c r="AT95" s="195" t="s">
        <v>144</v>
      </c>
      <c r="AU95" s="195" t="s">
        <v>84</v>
      </c>
      <c r="AV95" s="12" t="s">
        <v>84</v>
      </c>
      <c r="AW95" s="12" t="s">
        <v>36</v>
      </c>
      <c r="AX95" s="12" t="s">
        <v>73</v>
      </c>
      <c r="AY95" s="195" t="s">
        <v>135</v>
      </c>
    </row>
    <row r="96" spans="2:65" s="12" customFormat="1" ht="13.5">
      <c r="B96" s="193"/>
      <c r="D96" s="194" t="s">
        <v>144</v>
      </c>
      <c r="E96" s="195" t="s">
        <v>5</v>
      </c>
      <c r="F96" s="196" t="s">
        <v>146</v>
      </c>
      <c r="H96" s="197">
        <v>10.84</v>
      </c>
      <c r="I96" s="198"/>
      <c r="L96" s="193"/>
      <c r="M96" s="199"/>
      <c r="N96" s="200"/>
      <c r="O96" s="200"/>
      <c r="P96" s="200"/>
      <c r="Q96" s="200"/>
      <c r="R96" s="200"/>
      <c r="S96" s="200"/>
      <c r="T96" s="201"/>
      <c r="AT96" s="195" t="s">
        <v>144</v>
      </c>
      <c r="AU96" s="195" t="s">
        <v>84</v>
      </c>
      <c r="AV96" s="12" t="s">
        <v>84</v>
      </c>
      <c r="AW96" s="12" t="s">
        <v>36</v>
      </c>
      <c r="AX96" s="12" t="s">
        <v>73</v>
      </c>
      <c r="AY96" s="195" t="s">
        <v>135</v>
      </c>
    </row>
    <row r="97" spans="2:65" s="13" customFormat="1" ht="13.5">
      <c r="B97" s="202"/>
      <c r="D97" s="194" t="s">
        <v>144</v>
      </c>
      <c r="E97" s="203" t="s">
        <v>5</v>
      </c>
      <c r="F97" s="204" t="s">
        <v>147</v>
      </c>
      <c r="H97" s="205">
        <v>30.85</v>
      </c>
      <c r="I97" s="206"/>
      <c r="L97" s="202"/>
      <c r="M97" s="207"/>
      <c r="N97" s="208"/>
      <c r="O97" s="208"/>
      <c r="P97" s="208"/>
      <c r="Q97" s="208"/>
      <c r="R97" s="208"/>
      <c r="S97" s="208"/>
      <c r="T97" s="209"/>
      <c r="AT97" s="203" t="s">
        <v>144</v>
      </c>
      <c r="AU97" s="203" t="s">
        <v>84</v>
      </c>
      <c r="AV97" s="13" t="s">
        <v>142</v>
      </c>
      <c r="AW97" s="13" t="s">
        <v>36</v>
      </c>
      <c r="AX97" s="13" t="s">
        <v>78</v>
      </c>
      <c r="AY97" s="203" t="s">
        <v>135</v>
      </c>
    </row>
    <row r="98" spans="2:65" s="1" customFormat="1" ht="16.5" customHeight="1">
      <c r="B98" s="180"/>
      <c r="C98" s="181" t="s">
        <v>84</v>
      </c>
      <c r="D98" s="181" t="s">
        <v>138</v>
      </c>
      <c r="E98" s="182" t="s">
        <v>148</v>
      </c>
      <c r="F98" s="183" t="s">
        <v>149</v>
      </c>
      <c r="G98" s="184" t="s">
        <v>150</v>
      </c>
      <c r="H98" s="185">
        <v>1</v>
      </c>
      <c r="I98" s="186"/>
      <c r="J98" s="187">
        <f>ROUND(I98*H98,2)</f>
        <v>0</v>
      </c>
      <c r="K98" s="183" t="s">
        <v>5</v>
      </c>
      <c r="L98" s="40"/>
      <c r="M98" s="188" t="s">
        <v>5</v>
      </c>
      <c r="N98" s="189" t="s">
        <v>45</v>
      </c>
      <c r="O98" s="41"/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AR98" s="23" t="s">
        <v>142</v>
      </c>
      <c r="AT98" s="23" t="s">
        <v>138</v>
      </c>
      <c r="AU98" s="23" t="s">
        <v>84</v>
      </c>
      <c r="AY98" s="23" t="s">
        <v>135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23" t="s">
        <v>84</v>
      </c>
      <c r="BK98" s="192">
        <f>ROUND(I98*H98,2)</f>
        <v>0</v>
      </c>
      <c r="BL98" s="23" t="s">
        <v>142</v>
      </c>
      <c r="BM98" s="23" t="s">
        <v>151</v>
      </c>
    </row>
    <row r="99" spans="2:65" s="1" customFormat="1" ht="16.5" customHeight="1">
      <c r="B99" s="180"/>
      <c r="C99" s="181" t="s">
        <v>152</v>
      </c>
      <c r="D99" s="181" t="s">
        <v>138</v>
      </c>
      <c r="E99" s="182" t="s">
        <v>153</v>
      </c>
      <c r="F99" s="183" t="s">
        <v>154</v>
      </c>
      <c r="G99" s="184" t="s">
        <v>141</v>
      </c>
      <c r="H99" s="185">
        <v>20.010000000000002</v>
      </c>
      <c r="I99" s="186"/>
      <c r="J99" s="187">
        <f>ROUND(I99*H99,2)</f>
        <v>0</v>
      </c>
      <c r="K99" s="183" t="s">
        <v>5</v>
      </c>
      <c r="L99" s="40"/>
      <c r="M99" s="188" t="s">
        <v>5</v>
      </c>
      <c r="N99" s="189" t="s">
        <v>45</v>
      </c>
      <c r="O99" s="41"/>
      <c r="P99" s="190">
        <f>O99*H99</f>
        <v>0</v>
      </c>
      <c r="Q99" s="190">
        <v>5.1000000000000004E-4</v>
      </c>
      <c r="R99" s="190">
        <f>Q99*H99</f>
        <v>1.0205100000000002E-2</v>
      </c>
      <c r="S99" s="190">
        <v>0</v>
      </c>
      <c r="T99" s="191">
        <f>S99*H99</f>
        <v>0</v>
      </c>
      <c r="AR99" s="23" t="s">
        <v>142</v>
      </c>
      <c r="AT99" s="23" t="s">
        <v>138</v>
      </c>
      <c r="AU99" s="23" t="s">
        <v>84</v>
      </c>
      <c r="AY99" s="23" t="s">
        <v>135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23" t="s">
        <v>84</v>
      </c>
      <c r="BK99" s="192">
        <f>ROUND(I99*H99,2)</f>
        <v>0</v>
      </c>
      <c r="BL99" s="23" t="s">
        <v>142</v>
      </c>
      <c r="BM99" s="23" t="s">
        <v>155</v>
      </c>
    </row>
    <row r="100" spans="2:65" s="12" customFormat="1" ht="13.5">
      <c r="B100" s="193"/>
      <c r="D100" s="194" t="s">
        <v>144</v>
      </c>
      <c r="E100" s="195" t="s">
        <v>5</v>
      </c>
      <c r="F100" s="196" t="s">
        <v>156</v>
      </c>
      <c r="H100" s="197">
        <v>20.010000000000002</v>
      </c>
      <c r="I100" s="198"/>
      <c r="L100" s="193"/>
      <c r="M100" s="199"/>
      <c r="N100" s="200"/>
      <c r="O100" s="200"/>
      <c r="P100" s="200"/>
      <c r="Q100" s="200"/>
      <c r="R100" s="200"/>
      <c r="S100" s="200"/>
      <c r="T100" s="201"/>
      <c r="AT100" s="195" t="s">
        <v>144</v>
      </c>
      <c r="AU100" s="195" t="s">
        <v>84</v>
      </c>
      <c r="AV100" s="12" t="s">
        <v>84</v>
      </c>
      <c r="AW100" s="12" t="s">
        <v>36</v>
      </c>
      <c r="AX100" s="12" t="s">
        <v>78</v>
      </c>
      <c r="AY100" s="195" t="s">
        <v>135</v>
      </c>
    </row>
    <row r="101" spans="2:65" s="11" customFormat="1" ht="29.85" customHeight="1">
      <c r="B101" s="167"/>
      <c r="D101" s="168" t="s">
        <v>72</v>
      </c>
      <c r="E101" s="178" t="s">
        <v>157</v>
      </c>
      <c r="F101" s="178" t="s">
        <v>158</v>
      </c>
      <c r="I101" s="170"/>
      <c r="J101" s="179">
        <f>BK101</f>
        <v>0</v>
      </c>
      <c r="L101" s="167"/>
      <c r="M101" s="172"/>
      <c r="N101" s="173"/>
      <c r="O101" s="173"/>
      <c r="P101" s="174">
        <f>SUM(P102:P116)</f>
        <v>0</v>
      </c>
      <c r="Q101" s="173"/>
      <c r="R101" s="174">
        <f>SUM(R102:R116)</f>
        <v>9.6000000000000009E-3</v>
      </c>
      <c r="S101" s="173"/>
      <c r="T101" s="175">
        <f>SUM(T102:T116)</f>
        <v>0</v>
      </c>
      <c r="AR101" s="168" t="s">
        <v>78</v>
      </c>
      <c r="AT101" s="176" t="s">
        <v>72</v>
      </c>
      <c r="AU101" s="176" t="s">
        <v>78</v>
      </c>
      <c r="AY101" s="168" t="s">
        <v>135</v>
      </c>
      <c r="BK101" s="177">
        <f>SUM(BK102:BK116)</f>
        <v>0</v>
      </c>
    </row>
    <row r="102" spans="2:65" s="1" customFormat="1" ht="38.25" customHeight="1">
      <c r="B102" s="180"/>
      <c r="C102" s="181" t="s">
        <v>142</v>
      </c>
      <c r="D102" s="181" t="s">
        <v>138</v>
      </c>
      <c r="E102" s="182" t="s">
        <v>159</v>
      </c>
      <c r="F102" s="183" t="s">
        <v>160</v>
      </c>
      <c r="G102" s="184" t="s">
        <v>161</v>
      </c>
      <c r="H102" s="185">
        <v>280.19400000000002</v>
      </c>
      <c r="I102" s="186"/>
      <c r="J102" s="187">
        <f>ROUND(I102*H102,2)</f>
        <v>0</v>
      </c>
      <c r="K102" s="183" t="s">
        <v>162</v>
      </c>
      <c r="L102" s="40"/>
      <c r="M102" s="188" t="s">
        <v>5</v>
      </c>
      <c r="N102" s="189" t="s">
        <v>45</v>
      </c>
      <c r="O102" s="41"/>
      <c r="P102" s="190">
        <f>O102*H102</f>
        <v>0</v>
      </c>
      <c r="Q102" s="190">
        <v>0</v>
      </c>
      <c r="R102" s="190">
        <f>Q102*H102</f>
        <v>0</v>
      </c>
      <c r="S102" s="190">
        <v>0</v>
      </c>
      <c r="T102" s="191">
        <f>S102*H102</f>
        <v>0</v>
      </c>
      <c r="AR102" s="23" t="s">
        <v>142</v>
      </c>
      <c r="AT102" s="23" t="s">
        <v>138</v>
      </c>
      <c r="AU102" s="23" t="s">
        <v>84</v>
      </c>
      <c r="AY102" s="23" t="s">
        <v>135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23" t="s">
        <v>84</v>
      </c>
      <c r="BK102" s="192">
        <f>ROUND(I102*H102,2)</f>
        <v>0</v>
      </c>
      <c r="BL102" s="23" t="s">
        <v>142</v>
      </c>
      <c r="BM102" s="23" t="s">
        <v>163</v>
      </c>
    </row>
    <row r="103" spans="2:65" s="12" customFormat="1" ht="13.5">
      <c r="B103" s="193"/>
      <c r="D103" s="194" t="s">
        <v>144</v>
      </c>
      <c r="E103" s="195" t="s">
        <v>5</v>
      </c>
      <c r="F103" s="196" t="s">
        <v>164</v>
      </c>
      <c r="H103" s="197">
        <v>280.19400000000002</v>
      </c>
      <c r="I103" s="198"/>
      <c r="L103" s="193"/>
      <c r="M103" s="199"/>
      <c r="N103" s="200"/>
      <c r="O103" s="200"/>
      <c r="P103" s="200"/>
      <c r="Q103" s="200"/>
      <c r="R103" s="200"/>
      <c r="S103" s="200"/>
      <c r="T103" s="201"/>
      <c r="AT103" s="195" t="s">
        <v>144</v>
      </c>
      <c r="AU103" s="195" t="s">
        <v>84</v>
      </c>
      <c r="AV103" s="12" t="s">
        <v>84</v>
      </c>
      <c r="AW103" s="12" t="s">
        <v>36</v>
      </c>
      <c r="AX103" s="12" t="s">
        <v>78</v>
      </c>
      <c r="AY103" s="195" t="s">
        <v>135</v>
      </c>
    </row>
    <row r="104" spans="2:65" s="1" customFormat="1" ht="38.25" customHeight="1">
      <c r="B104" s="180"/>
      <c r="C104" s="181" t="s">
        <v>165</v>
      </c>
      <c r="D104" s="181" t="s">
        <v>138</v>
      </c>
      <c r="E104" s="182" t="s">
        <v>166</v>
      </c>
      <c r="F104" s="183" t="s">
        <v>167</v>
      </c>
      <c r="G104" s="184" t="s">
        <v>161</v>
      </c>
      <c r="H104" s="185">
        <v>8405.82</v>
      </c>
      <c r="I104" s="186"/>
      <c r="J104" s="187">
        <f>ROUND(I104*H104,2)</f>
        <v>0</v>
      </c>
      <c r="K104" s="183" t="s">
        <v>162</v>
      </c>
      <c r="L104" s="40"/>
      <c r="M104" s="188" t="s">
        <v>5</v>
      </c>
      <c r="N104" s="189" t="s">
        <v>45</v>
      </c>
      <c r="O104" s="41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AR104" s="23" t="s">
        <v>142</v>
      </c>
      <c r="AT104" s="23" t="s">
        <v>138</v>
      </c>
      <c r="AU104" s="23" t="s">
        <v>84</v>
      </c>
      <c r="AY104" s="23" t="s">
        <v>135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23" t="s">
        <v>84</v>
      </c>
      <c r="BK104" s="192">
        <f>ROUND(I104*H104,2)</f>
        <v>0</v>
      </c>
      <c r="BL104" s="23" t="s">
        <v>142</v>
      </c>
      <c r="BM104" s="23" t="s">
        <v>168</v>
      </c>
    </row>
    <row r="105" spans="2:65" s="12" customFormat="1" ht="13.5">
      <c r="B105" s="193"/>
      <c r="D105" s="194" t="s">
        <v>144</v>
      </c>
      <c r="E105" s="195" t="s">
        <v>5</v>
      </c>
      <c r="F105" s="196" t="s">
        <v>169</v>
      </c>
      <c r="H105" s="197">
        <v>8405.82</v>
      </c>
      <c r="I105" s="198"/>
      <c r="L105" s="193"/>
      <c r="M105" s="199"/>
      <c r="N105" s="200"/>
      <c r="O105" s="200"/>
      <c r="P105" s="200"/>
      <c r="Q105" s="200"/>
      <c r="R105" s="200"/>
      <c r="S105" s="200"/>
      <c r="T105" s="201"/>
      <c r="AT105" s="195" t="s">
        <v>144</v>
      </c>
      <c r="AU105" s="195" t="s">
        <v>84</v>
      </c>
      <c r="AV105" s="12" t="s">
        <v>84</v>
      </c>
      <c r="AW105" s="12" t="s">
        <v>36</v>
      </c>
      <c r="AX105" s="12" t="s">
        <v>78</v>
      </c>
      <c r="AY105" s="195" t="s">
        <v>135</v>
      </c>
    </row>
    <row r="106" spans="2:65" s="1" customFormat="1" ht="38.25" customHeight="1">
      <c r="B106" s="180"/>
      <c r="C106" s="181" t="s">
        <v>136</v>
      </c>
      <c r="D106" s="181" t="s">
        <v>138</v>
      </c>
      <c r="E106" s="182" t="s">
        <v>170</v>
      </c>
      <c r="F106" s="183" t="s">
        <v>171</v>
      </c>
      <c r="G106" s="184" t="s">
        <v>161</v>
      </c>
      <c r="H106" s="185">
        <v>280.19400000000002</v>
      </c>
      <c r="I106" s="186"/>
      <c r="J106" s="187">
        <f>ROUND(I106*H106,2)</f>
        <v>0</v>
      </c>
      <c r="K106" s="183" t="s">
        <v>162</v>
      </c>
      <c r="L106" s="40"/>
      <c r="M106" s="188" t="s">
        <v>5</v>
      </c>
      <c r="N106" s="189" t="s">
        <v>45</v>
      </c>
      <c r="O106" s="41"/>
      <c r="P106" s="190">
        <f>O106*H106</f>
        <v>0</v>
      </c>
      <c r="Q106" s="190">
        <v>0</v>
      </c>
      <c r="R106" s="190">
        <f>Q106*H106</f>
        <v>0</v>
      </c>
      <c r="S106" s="190">
        <v>0</v>
      </c>
      <c r="T106" s="191">
        <f>S106*H106</f>
        <v>0</v>
      </c>
      <c r="AR106" s="23" t="s">
        <v>142</v>
      </c>
      <c r="AT106" s="23" t="s">
        <v>138</v>
      </c>
      <c r="AU106" s="23" t="s">
        <v>84</v>
      </c>
      <c r="AY106" s="23" t="s">
        <v>135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23" t="s">
        <v>84</v>
      </c>
      <c r="BK106" s="192">
        <f>ROUND(I106*H106,2)</f>
        <v>0</v>
      </c>
      <c r="BL106" s="23" t="s">
        <v>142</v>
      </c>
      <c r="BM106" s="23" t="s">
        <v>172</v>
      </c>
    </row>
    <row r="107" spans="2:65" s="1" customFormat="1" ht="25.5" customHeight="1">
      <c r="B107" s="180"/>
      <c r="C107" s="181" t="s">
        <v>173</v>
      </c>
      <c r="D107" s="181" t="s">
        <v>138</v>
      </c>
      <c r="E107" s="182" t="s">
        <v>174</v>
      </c>
      <c r="F107" s="183" t="s">
        <v>175</v>
      </c>
      <c r="G107" s="184" t="s">
        <v>161</v>
      </c>
      <c r="H107" s="185">
        <v>280.19400000000002</v>
      </c>
      <c r="I107" s="186"/>
      <c r="J107" s="187">
        <f>ROUND(I107*H107,2)</f>
        <v>0</v>
      </c>
      <c r="K107" s="183" t="s">
        <v>162</v>
      </c>
      <c r="L107" s="40"/>
      <c r="M107" s="188" t="s">
        <v>5</v>
      </c>
      <c r="N107" s="189" t="s">
        <v>45</v>
      </c>
      <c r="O107" s="41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AR107" s="23" t="s">
        <v>142</v>
      </c>
      <c r="AT107" s="23" t="s">
        <v>138</v>
      </c>
      <c r="AU107" s="23" t="s">
        <v>84</v>
      </c>
      <c r="AY107" s="23" t="s">
        <v>135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23" t="s">
        <v>84</v>
      </c>
      <c r="BK107" s="192">
        <f>ROUND(I107*H107,2)</f>
        <v>0</v>
      </c>
      <c r="BL107" s="23" t="s">
        <v>142</v>
      </c>
      <c r="BM107" s="23" t="s">
        <v>176</v>
      </c>
    </row>
    <row r="108" spans="2:65" s="1" customFormat="1" ht="25.5" customHeight="1">
      <c r="B108" s="180"/>
      <c r="C108" s="181" t="s">
        <v>177</v>
      </c>
      <c r="D108" s="181" t="s">
        <v>138</v>
      </c>
      <c r="E108" s="182" t="s">
        <v>178</v>
      </c>
      <c r="F108" s="183" t="s">
        <v>179</v>
      </c>
      <c r="G108" s="184" t="s">
        <v>161</v>
      </c>
      <c r="H108" s="185">
        <v>8405.82</v>
      </c>
      <c r="I108" s="186"/>
      <c r="J108" s="187">
        <f>ROUND(I108*H108,2)</f>
        <v>0</v>
      </c>
      <c r="K108" s="183" t="s">
        <v>162</v>
      </c>
      <c r="L108" s="40"/>
      <c r="M108" s="188" t="s">
        <v>5</v>
      </c>
      <c r="N108" s="189" t="s">
        <v>45</v>
      </c>
      <c r="O108" s="41"/>
      <c r="P108" s="190">
        <f>O108*H108</f>
        <v>0</v>
      </c>
      <c r="Q108" s="190">
        <v>0</v>
      </c>
      <c r="R108" s="190">
        <f>Q108*H108</f>
        <v>0</v>
      </c>
      <c r="S108" s="190">
        <v>0</v>
      </c>
      <c r="T108" s="191">
        <f>S108*H108</f>
        <v>0</v>
      </c>
      <c r="AR108" s="23" t="s">
        <v>142</v>
      </c>
      <c r="AT108" s="23" t="s">
        <v>138</v>
      </c>
      <c r="AU108" s="23" t="s">
        <v>84</v>
      </c>
      <c r="AY108" s="23" t="s">
        <v>135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23" t="s">
        <v>84</v>
      </c>
      <c r="BK108" s="192">
        <f>ROUND(I108*H108,2)</f>
        <v>0</v>
      </c>
      <c r="BL108" s="23" t="s">
        <v>142</v>
      </c>
      <c r="BM108" s="23" t="s">
        <v>180</v>
      </c>
    </row>
    <row r="109" spans="2:65" s="12" customFormat="1" ht="13.5">
      <c r="B109" s="193"/>
      <c r="D109" s="194" t="s">
        <v>144</v>
      </c>
      <c r="E109" s="195" t="s">
        <v>5</v>
      </c>
      <c r="F109" s="196" t="s">
        <v>169</v>
      </c>
      <c r="H109" s="197">
        <v>8405.82</v>
      </c>
      <c r="I109" s="198"/>
      <c r="L109" s="193"/>
      <c r="M109" s="199"/>
      <c r="N109" s="200"/>
      <c r="O109" s="200"/>
      <c r="P109" s="200"/>
      <c r="Q109" s="200"/>
      <c r="R109" s="200"/>
      <c r="S109" s="200"/>
      <c r="T109" s="201"/>
      <c r="AT109" s="195" t="s">
        <v>144</v>
      </c>
      <c r="AU109" s="195" t="s">
        <v>84</v>
      </c>
      <c r="AV109" s="12" t="s">
        <v>84</v>
      </c>
      <c r="AW109" s="12" t="s">
        <v>36</v>
      </c>
      <c r="AX109" s="12" t="s">
        <v>78</v>
      </c>
      <c r="AY109" s="195" t="s">
        <v>135</v>
      </c>
    </row>
    <row r="110" spans="2:65" s="1" customFormat="1" ht="25.5" customHeight="1">
      <c r="B110" s="180"/>
      <c r="C110" s="181" t="s">
        <v>157</v>
      </c>
      <c r="D110" s="181" t="s">
        <v>138</v>
      </c>
      <c r="E110" s="182" t="s">
        <v>181</v>
      </c>
      <c r="F110" s="183" t="s">
        <v>182</v>
      </c>
      <c r="G110" s="184" t="s">
        <v>161</v>
      </c>
      <c r="H110" s="185">
        <v>280.19400000000002</v>
      </c>
      <c r="I110" s="186"/>
      <c r="J110" s="187">
        <f>ROUND(I110*H110,2)</f>
        <v>0</v>
      </c>
      <c r="K110" s="183" t="s">
        <v>162</v>
      </c>
      <c r="L110" s="40"/>
      <c r="M110" s="188" t="s">
        <v>5</v>
      </c>
      <c r="N110" s="189" t="s">
        <v>45</v>
      </c>
      <c r="O110" s="41"/>
      <c r="P110" s="190">
        <f>O110*H110</f>
        <v>0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AR110" s="23" t="s">
        <v>142</v>
      </c>
      <c r="AT110" s="23" t="s">
        <v>138</v>
      </c>
      <c r="AU110" s="23" t="s">
        <v>84</v>
      </c>
      <c r="AY110" s="23" t="s">
        <v>135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23" t="s">
        <v>84</v>
      </c>
      <c r="BK110" s="192">
        <f>ROUND(I110*H110,2)</f>
        <v>0</v>
      </c>
      <c r="BL110" s="23" t="s">
        <v>142</v>
      </c>
      <c r="BM110" s="23" t="s">
        <v>183</v>
      </c>
    </row>
    <row r="111" spans="2:65" s="1" customFormat="1" ht="25.5" customHeight="1">
      <c r="B111" s="180"/>
      <c r="C111" s="181" t="s">
        <v>184</v>
      </c>
      <c r="D111" s="181" t="s">
        <v>138</v>
      </c>
      <c r="E111" s="182" t="s">
        <v>185</v>
      </c>
      <c r="F111" s="183" t="s">
        <v>186</v>
      </c>
      <c r="G111" s="184" t="s">
        <v>141</v>
      </c>
      <c r="H111" s="185">
        <v>21.805</v>
      </c>
      <c r="I111" s="186"/>
      <c r="J111" s="187">
        <f>ROUND(I111*H111,2)</f>
        <v>0</v>
      </c>
      <c r="K111" s="183" t="s">
        <v>162</v>
      </c>
      <c r="L111" s="40"/>
      <c r="M111" s="188" t="s">
        <v>5</v>
      </c>
      <c r="N111" s="189" t="s">
        <v>45</v>
      </c>
      <c r="O111" s="41"/>
      <c r="P111" s="190">
        <f>O111*H111</f>
        <v>0</v>
      </c>
      <c r="Q111" s="190">
        <v>0</v>
      </c>
      <c r="R111" s="190">
        <f>Q111*H111</f>
        <v>0</v>
      </c>
      <c r="S111" s="190">
        <v>0</v>
      </c>
      <c r="T111" s="191">
        <f>S111*H111</f>
        <v>0</v>
      </c>
      <c r="AR111" s="23" t="s">
        <v>142</v>
      </c>
      <c r="AT111" s="23" t="s">
        <v>138</v>
      </c>
      <c r="AU111" s="23" t="s">
        <v>84</v>
      </c>
      <c r="AY111" s="23" t="s">
        <v>135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23" t="s">
        <v>84</v>
      </c>
      <c r="BK111" s="192">
        <f>ROUND(I111*H111,2)</f>
        <v>0</v>
      </c>
      <c r="BL111" s="23" t="s">
        <v>142</v>
      </c>
      <c r="BM111" s="23" t="s">
        <v>187</v>
      </c>
    </row>
    <row r="112" spans="2:65" s="1" customFormat="1" ht="25.5" customHeight="1">
      <c r="B112" s="180"/>
      <c r="C112" s="181" t="s">
        <v>188</v>
      </c>
      <c r="D112" s="181" t="s">
        <v>138</v>
      </c>
      <c r="E112" s="182" t="s">
        <v>189</v>
      </c>
      <c r="F112" s="183" t="s">
        <v>190</v>
      </c>
      <c r="G112" s="184" t="s">
        <v>141</v>
      </c>
      <c r="H112" s="185">
        <v>654.15</v>
      </c>
      <c r="I112" s="186"/>
      <c r="J112" s="187">
        <f>ROUND(I112*H112,2)</f>
        <v>0</v>
      </c>
      <c r="K112" s="183" t="s">
        <v>162</v>
      </c>
      <c r="L112" s="40"/>
      <c r="M112" s="188" t="s">
        <v>5</v>
      </c>
      <c r="N112" s="189" t="s">
        <v>45</v>
      </c>
      <c r="O112" s="41"/>
      <c r="P112" s="190">
        <f>O112*H112</f>
        <v>0</v>
      </c>
      <c r="Q112" s="190">
        <v>0</v>
      </c>
      <c r="R112" s="190">
        <f>Q112*H112</f>
        <v>0</v>
      </c>
      <c r="S112" s="190">
        <v>0</v>
      </c>
      <c r="T112" s="191">
        <f>S112*H112</f>
        <v>0</v>
      </c>
      <c r="AR112" s="23" t="s">
        <v>142</v>
      </c>
      <c r="AT112" s="23" t="s">
        <v>138</v>
      </c>
      <c r="AU112" s="23" t="s">
        <v>84</v>
      </c>
      <c r="AY112" s="23" t="s">
        <v>135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23" t="s">
        <v>84</v>
      </c>
      <c r="BK112" s="192">
        <f>ROUND(I112*H112,2)</f>
        <v>0</v>
      </c>
      <c r="BL112" s="23" t="s">
        <v>142</v>
      </c>
      <c r="BM112" s="23" t="s">
        <v>191</v>
      </c>
    </row>
    <row r="113" spans="2:65" s="12" customFormat="1" ht="13.5">
      <c r="B113" s="193"/>
      <c r="D113" s="194" t="s">
        <v>144</v>
      </c>
      <c r="E113" s="195" t="s">
        <v>5</v>
      </c>
      <c r="F113" s="196" t="s">
        <v>192</v>
      </c>
      <c r="H113" s="197">
        <v>654.15</v>
      </c>
      <c r="I113" s="198"/>
      <c r="L113" s="193"/>
      <c r="M113" s="199"/>
      <c r="N113" s="200"/>
      <c r="O113" s="200"/>
      <c r="P113" s="200"/>
      <c r="Q113" s="200"/>
      <c r="R113" s="200"/>
      <c r="S113" s="200"/>
      <c r="T113" s="201"/>
      <c r="AT113" s="195" t="s">
        <v>144</v>
      </c>
      <c r="AU113" s="195" t="s">
        <v>84</v>
      </c>
      <c r="AV113" s="12" t="s">
        <v>84</v>
      </c>
      <c r="AW113" s="12" t="s">
        <v>36</v>
      </c>
      <c r="AX113" s="12" t="s">
        <v>78</v>
      </c>
      <c r="AY113" s="195" t="s">
        <v>135</v>
      </c>
    </row>
    <row r="114" spans="2:65" s="1" customFormat="1" ht="25.5" customHeight="1">
      <c r="B114" s="180"/>
      <c r="C114" s="181" t="s">
        <v>193</v>
      </c>
      <c r="D114" s="181" t="s">
        <v>138</v>
      </c>
      <c r="E114" s="182" t="s">
        <v>194</v>
      </c>
      <c r="F114" s="183" t="s">
        <v>195</v>
      </c>
      <c r="G114" s="184" t="s">
        <v>141</v>
      </c>
      <c r="H114" s="185">
        <v>21.805</v>
      </c>
      <c r="I114" s="186"/>
      <c r="J114" s="187">
        <f>ROUND(I114*H114,2)</f>
        <v>0</v>
      </c>
      <c r="K114" s="183" t="s">
        <v>162</v>
      </c>
      <c r="L114" s="40"/>
      <c r="M114" s="188" t="s">
        <v>5</v>
      </c>
      <c r="N114" s="189" t="s">
        <v>45</v>
      </c>
      <c r="O114" s="41"/>
      <c r="P114" s="190">
        <f>O114*H114</f>
        <v>0</v>
      </c>
      <c r="Q114" s="190">
        <v>0</v>
      </c>
      <c r="R114" s="190">
        <f>Q114*H114</f>
        <v>0</v>
      </c>
      <c r="S114" s="190">
        <v>0</v>
      </c>
      <c r="T114" s="191">
        <f>S114*H114</f>
        <v>0</v>
      </c>
      <c r="AR114" s="23" t="s">
        <v>142</v>
      </c>
      <c r="AT114" s="23" t="s">
        <v>138</v>
      </c>
      <c r="AU114" s="23" t="s">
        <v>84</v>
      </c>
      <c r="AY114" s="23" t="s">
        <v>135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23" t="s">
        <v>84</v>
      </c>
      <c r="BK114" s="192">
        <f>ROUND(I114*H114,2)</f>
        <v>0</v>
      </c>
      <c r="BL114" s="23" t="s">
        <v>142</v>
      </c>
      <c r="BM114" s="23" t="s">
        <v>196</v>
      </c>
    </row>
    <row r="115" spans="2:65" s="1" customFormat="1" ht="51" customHeight="1">
      <c r="B115" s="180"/>
      <c r="C115" s="181" t="s">
        <v>197</v>
      </c>
      <c r="D115" s="181" t="s">
        <v>138</v>
      </c>
      <c r="E115" s="182" t="s">
        <v>198</v>
      </c>
      <c r="F115" s="183" t="s">
        <v>199</v>
      </c>
      <c r="G115" s="184" t="s">
        <v>200</v>
      </c>
      <c r="H115" s="185">
        <v>120</v>
      </c>
      <c r="I115" s="186"/>
      <c r="J115" s="187">
        <f>ROUND(I115*H115,2)</f>
        <v>0</v>
      </c>
      <c r="K115" s="183" t="s">
        <v>5</v>
      </c>
      <c r="L115" s="40"/>
      <c r="M115" s="188" t="s">
        <v>5</v>
      </c>
      <c r="N115" s="189" t="s">
        <v>45</v>
      </c>
      <c r="O115" s="41"/>
      <c r="P115" s="190">
        <f>O115*H115</f>
        <v>0</v>
      </c>
      <c r="Q115" s="190">
        <v>8.0000000000000007E-5</v>
      </c>
      <c r="R115" s="190">
        <f>Q115*H115</f>
        <v>9.6000000000000009E-3</v>
      </c>
      <c r="S115" s="190">
        <v>0</v>
      </c>
      <c r="T115" s="191">
        <f>S115*H115</f>
        <v>0</v>
      </c>
      <c r="AR115" s="23" t="s">
        <v>142</v>
      </c>
      <c r="AT115" s="23" t="s">
        <v>138</v>
      </c>
      <c r="AU115" s="23" t="s">
        <v>84</v>
      </c>
      <c r="AY115" s="23" t="s">
        <v>135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23" t="s">
        <v>84</v>
      </c>
      <c r="BK115" s="192">
        <f>ROUND(I115*H115,2)</f>
        <v>0</v>
      </c>
      <c r="BL115" s="23" t="s">
        <v>142</v>
      </c>
      <c r="BM115" s="23" t="s">
        <v>201</v>
      </c>
    </row>
    <row r="116" spans="2:65" s="12" customFormat="1" ht="13.5">
      <c r="B116" s="193"/>
      <c r="D116" s="194" t="s">
        <v>144</v>
      </c>
      <c r="E116" s="195" t="s">
        <v>5</v>
      </c>
      <c r="F116" s="196" t="s">
        <v>202</v>
      </c>
      <c r="H116" s="197">
        <v>120</v>
      </c>
      <c r="I116" s="198"/>
      <c r="L116" s="193"/>
      <c r="M116" s="199"/>
      <c r="N116" s="200"/>
      <c r="O116" s="200"/>
      <c r="P116" s="200"/>
      <c r="Q116" s="200"/>
      <c r="R116" s="200"/>
      <c r="S116" s="200"/>
      <c r="T116" s="201"/>
      <c r="AT116" s="195" t="s">
        <v>144</v>
      </c>
      <c r="AU116" s="195" t="s">
        <v>84</v>
      </c>
      <c r="AV116" s="12" t="s">
        <v>84</v>
      </c>
      <c r="AW116" s="12" t="s">
        <v>36</v>
      </c>
      <c r="AX116" s="12" t="s">
        <v>78</v>
      </c>
      <c r="AY116" s="195" t="s">
        <v>135</v>
      </c>
    </row>
    <row r="117" spans="2:65" s="11" customFormat="1" ht="29.85" customHeight="1">
      <c r="B117" s="167"/>
      <c r="D117" s="168" t="s">
        <v>72</v>
      </c>
      <c r="E117" s="178" t="s">
        <v>203</v>
      </c>
      <c r="F117" s="178" t="s">
        <v>204</v>
      </c>
      <c r="I117" s="170"/>
      <c r="J117" s="179">
        <f>BK117</f>
        <v>0</v>
      </c>
      <c r="L117" s="167"/>
      <c r="M117" s="172"/>
      <c r="N117" s="173"/>
      <c r="O117" s="173"/>
      <c r="P117" s="174">
        <f>P118</f>
        <v>0</v>
      </c>
      <c r="Q117" s="173"/>
      <c r="R117" s="174">
        <f>R118</f>
        <v>0</v>
      </c>
      <c r="S117" s="173"/>
      <c r="T117" s="175">
        <f>T118</f>
        <v>0</v>
      </c>
      <c r="AR117" s="168" t="s">
        <v>78</v>
      </c>
      <c r="AT117" s="176" t="s">
        <v>72</v>
      </c>
      <c r="AU117" s="176" t="s">
        <v>78</v>
      </c>
      <c r="AY117" s="168" t="s">
        <v>135</v>
      </c>
      <c r="BK117" s="177">
        <f>BK118</f>
        <v>0</v>
      </c>
    </row>
    <row r="118" spans="2:65" s="1" customFormat="1" ht="38.25" customHeight="1">
      <c r="B118" s="180"/>
      <c r="C118" s="181" t="s">
        <v>205</v>
      </c>
      <c r="D118" s="181" t="s">
        <v>138</v>
      </c>
      <c r="E118" s="182" t="s">
        <v>206</v>
      </c>
      <c r="F118" s="183" t="s">
        <v>207</v>
      </c>
      <c r="G118" s="184" t="s">
        <v>208</v>
      </c>
      <c r="H118" s="185">
        <v>0.193</v>
      </c>
      <c r="I118" s="186"/>
      <c r="J118" s="187">
        <f>ROUND(I118*H118,2)</f>
        <v>0</v>
      </c>
      <c r="K118" s="183" t="s">
        <v>162</v>
      </c>
      <c r="L118" s="40"/>
      <c r="M118" s="188" t="s">
        <v>5</v>
      </c>
      <c r="N118" s="189" t="s">
        <v>45</v>
      </c>
      <c r="O118" s="41"/>
      <c r="P118" s="190">
        <f>O118*H118</f>
        <v>0</v>
      </c>
      <c r="Q118" s="190">
        <v>0</v>
      </c>
      <c r="R118" s="190">
        <f>Q118*H118</f>
        <v>0</v>
      </c>
      <c r="S118" s="190">
        <v>0</v>
      </c>
      <c r="T118" s="191">
        <f>S118*H118</f>
        <v>0</v>
      </c>
      <c r="AR118" s="23" t="s">
        <v>142</v>
      </c>
      <c r="AT118" s="23" t="s">
        <v>138</v>
      </c>
      <c r="AU118" s="23" t="s">
        <v>84</v>
      </c>
      <c r="AY118" s="23" t="s">
        <v>135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23" t="s">
        <v>84</v>
      </c>
      <c r="BK118" s="192">
        <f>ROUND(I118*H118,2)</f>
        <v>0</v>
      </c>
      <c r="BL118" s="23" t="s">
        <v>142</v>
      </c>
      <c r="BM118" s="23" t="s">
        <v>209</v>
      </c>
    </row>
    <row r="119" spans="2:65" s="11" customFormat="1" ht="37.35" customHeight="1">
      <c r="B119" s="167"/>
      <c r="D119" s="168" t="s">
        <v>72</v>
      </c>
      <c r="E119" s="169" t="s">
        <v>210</v>
      </c>
      <c r="F119" s="169" t="s">
        <v>211</v>
      </c>
      <c r="I119" s="170"/>
      <c r="J119" s="171">
        <f>BK119</f>
        <v>0</v>
      </c>
      <c r="L119" s="167"/>
      <c r="M119" s="172"/>
      <c r="N119" s="173"/>
      <c r="O119" s="173"/>
      <c r="P119" s="174">
        <f>P120+P124+P136+P159</f>
        <v>0</v>
      </c>
      <c r="Q119" s="173"/>
      <c r="R119" s="174">
        <f>R120+R124+R136+R159</f>
        <v>15.47302069</v>
      </c>
      <c r="S119" s="173"/>
      <c r="T119" s="175">
        <f>T120+T124+T136+T159</f>
        <v>4.3261499999999994E-2</v>
      </c>
      <c r="AR119" s="168" t="s">
        <v>84</v>
      </c>
      <c r="AT119" s="176" t="s">
        <v>72</v>
      </c>
      <c r="AU119" s="176" t="s">
        <v>73</v>
      </c>
      <c r="AY119" s="168" t="s">
        <v>135</v>
      </c>
      <c r="BK119" s="177">
        <f>BK120+BK124+BK136+BK159</f>
        <v>0</v>
      </c>
    </row>
    <row r="120" spans="2:65" s="11" customFormat="1" ht="19.899999999999999" customHeight="1">
      <c r="B120" s="167"/>
      <c r="D120" s="168" t="s">
        <v>72</v>
      </c>
      <c r="E120" s="178" t="s">
        <v>212</v>
      </c>
      <c r="F120" s="178" t="s">
        <v>213</v>
      </c>
      <c r="I120" s="170"/>
      <c r="J120" s="179">
        <f>BK120</f>
        <v>0</v>
      </c>
      <c r="L120" s="167"/>
      <c r="M120" s="172"/>
      <c r="N120" s="173"/>
      <c r="O120" s="173"/>
      <c r="P120" s="174">
        <f>SUM(P121:P123)</f>
        <v>0</v>
      </c>
      <c r="Q120" s="173"/>
      <c r="R120" s="174">
        <f>SUM(R121:R123)</f>
        <v>0.11507896999999999</v>
      </c>
      <c r="S120" s="173"/>
      <c r="T120" s="175">
        <f>SUM(T121:T123)</f>
        <v>0</v>
      </c>
      <c r="AR120" s="168" t="s">
        <v>84</v>
      </c>
      <c r="AT120" s="176" t="s">
        <v>72</v>
      </c>
      <c r="AU120" s="176" t="s">
        <v>78</v>
      </c>
      <c r="AY120" s="168" t="s">
        <v>135</v>
      </c>
      <c r="BK120" s="177">
        <f>SUM(BK121:BK123)</f>
        <v>0</v>
      </c>
    </row>
    <row r="121" spans="2:65" s="1" customFormat="1" ht="38.25" customHeight="1">
      <c r="B121" s="180"/>
      <c r="C121" s="181" t="s">
        <v>11</v>
      </c>
      <c r="D121" s="181" t="s">
        <v>138</v>
      </c>
      <c r="E121" s="182" t="s">
        <v>214</v>
      </c>
      <c r="F121" s="183" t="s">
        <v>215</v>
      </c>
      <c r="G121" s="184" t="s">
        <v>161</v>
      </c>
      <c r="H121" s="185">
        <v>10.193</v>
      </c>
      <c r="I121" s="186"/>
      <c r="J121" s="187">
        <f>ROUND(I121*H121,2)</f>
        <v>0</v>
      </c>
      <c r="K121" s="183" t="s">
        <v>162</v>
      </c>
      <c r="L121" s="40"/>
      <c r="M121" s="188" t="s">
        <v>5</v>
      </c>
      <c r="N121" s="189" t="s">
        <v>45</v>
      </c>
      <c r="O121" s="41"/>
      <c r="P121" s="190">
        <f>O121*H121</f>
        <v>0</v>
      </c>
      <c r="Q121" s="190">
        <v>1.129E-2</v>
      </c>
      <c r="R121" s="190">
        <f>Q121*H121</f>
        <v>0.11507896999999999</v>
      </c>
      <c r="S121" s="190">
        <v>0</v>
      </c>
      <c r="T121" s="191">
        <f>S121*H121</f>
        <v>0</v>
      </c>
      <c r="AR121" s="23" t="s">
        <v>216</v>
      </c>
      <c r="AT121" s="23" t="s">
        <v>138</v>
      </c>
      <c r="AU121" s="23" t="s">
        <v>84</v>
      </c>
      <c r="AY121" s="23" t="s">
        <v>135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23" t="s">
        <v>84</v>
      </c>
      <c r="BK121" s="192">
        <f>ROUND(I121*H121,2)</f>
        <v>0</v>
      </c>
      <c r="BL121" s="23" t="s">
        <v>216</v>
      </c>
      <c r="BM121" s="23" t="s">
        <v>217</v>
      </c>
    </row>
    <row r="122" spans="2:65" s="12" customFormat="1" ht="13.5">
      <c r="B122" s="193"/>
      <c r="D122" s="194" t="s">
        <v>144</v>
      </c>
      <c r="E122" s="195" t="s">
        <v>5</v>
      </c>
      <c r="F122" s="196" t="s">
        <v>218</v>
      </c>
      <c r="H122" s="197">
        <v>10.193</v>
      </c>
      <c r="I122" s="198"/>
      <c r="L122" s="193"/>
      <c r="M122" s="199"/>
      <c r="N122" s="200"/>
      <c r="O122" s="200"/>
      <c r="P122" s="200"/>
      <c r="Q122" s="200"/>
      <c r="R122" s="200"/>
      <c r="S122" s="200"/>
      <c r="T122" s="201"/>
      <c r="AT122" s="195" t="s">
        <v>144</v>
      </c>
      <c r="AU122" s="195" t="s">
        <v>84</v>
      </c>
      <c r="AV122" s="12" t="s">
        <v>84</v>
      </c>
      <c r="AW122" s="12" t="s">
        <v>36</v>
      </c>
      <c r="AX122" s="12" t="s">
        <v>78</v>
      </c>
      <c r="AY122" s="195" t="s">
        <v>135</v>
      </c>
    </row>
    <row r="123" spans="2:65" s="1" customFormat="1" ht="38.25" customHeight="1">
      <c r="B123" s="180"/>
      <c r="C123" s="181" t="s">
        <v>216</v>
      </c>
      <c r="D123" s="181" t="s">
        <v>138</v>
      </c>
      <c r="E123" s="182" t="s">
        <v>219</v>
      </c>
      <c r="F123" s="183" t="s">
        <v>220</v>
      </c>
      <c r="G123" s="184" t="s">
        <v>221</v>
      </c>
      <c r="H123" s="210"/>
      <c r="I123" s="186"/>
      <c r="J123" s="187">
        <f>ROUND(I123*H123,2)</f>
        <v>0</v>
      </c>
      <c r="K123" s="183" t="s">
        <v>162</v>
      </c>
      <c r="L123" s="40"/>
      <c r="M123" s="188" t="s">
        <v>5</v>
      </c>
      <c r="N123" s="189" t="s">
        <v>45</v>
      </c>
      <c r="O123" s="41"/>
      <c r="P123" s="190">
        <f>O123*H123</f>
        <v>0</v>
      </c>
      <c r="Q123" s="190">
        <v>0</v>
      </c>
      <c r="R123" s="190">
        <f>Q123*H123</f>
        <v>0</v>
      </c>
      <c r="S123" s="190">
        <v>0</v>
      </c>
      <c r="T123" s="191">
        <f>S123*H123</f>
        <v>0</v>
      </c>
      <c r="AR123" s="23" t="s">
        <v>216</v>
      </c>
      <c r="AT123" s="23" t="s">
        <v>138</v>
      </c>
      <c r="AU123" s="23" t="s">
        <v>84</v>
      </c>
      <c r="AY123" s="23" t="s">
        <v>135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23" t="s">
        <v>84</v>
      </c>
      <c r="BK123" s="192">
        <f>ROUND(I123*H123,2)</f>
        <v>0</v>
      </c>
      <c r="BL123" s="23" t="s">
        <v>216</v>
      </c>
      <c r="BM123" s="23" t="s">
        <v>222</v>
      </c>
    </row>
    <row r="124" spans="2:65" s="11" customFormat="1" ht="29.85" customHeight="1">
      <c r="B124" s="167"/>
      <c r="D124" s="168" t="s">
        <v>72</v>
      </c>
      <c r="E124" s="178" t="s">
        <v>223</v>
      </c>
      <c r="F124" s="178" t="s">
        <v>224</v>
      </c>
      <c r="I124" s="170"/>
      <c r="J124" s="179">
        <f>BK124</f>
        <v>0</v>
      </c>
      <c r="L124" s="167"/>
      <c r="M124" s="172"/>
      <c r="N124" s="173"/>
      <c r="O124" s="173"/>
      <c r="P124" s="174">
        <f>SUM(P125:P135)</f>
        <v>0</v>
      </c>
      <c r="Q124" s="173"/>
      <c r="R124" s="174">
        <f>SUM(R125:R135)</f>
        <v>0.14253911999999999</v>
      </c>
      <c r="S124" s="173"/>
      <c r="T124" s="175">
        <f>SUM(T125:T135)</f>
        <v>4.3261499999999994E-2</v>
      </c>
      <c r="AR124" s="168" t="s">
        <v>84</v>
      </c>
      <c r="AT124" s="176" t="s">
        <v>72</v>
      </c>
      <c r="AU124" s="176" t="s">
        <v>78</v>
      </c>
      <c r="AY124" s="168" t="s">
        <v>135</v>
      </c>
      <c r="BK124" s="177">
        <f>SUM(BK125:BK135)</f>
        <v>0</v>
      </c>
    </row>
    <row r="125" spans="2:65" s="1" customFormat="1" ht="25.5" customHeight="1">
      <c r="B125" s="180"/>
      <c r="C125" s="181" t="s">
        <v>225</v>
      </c>
      <c r="D125" s="181" t="s">
        <v>138</v>
      </c>
      <c r="E125" s="182" t="s">
        <v>226</v>
      </c>
      <c r="F125" s="183" t="s">
        <v>227</v>
      </c>
      <c r="G125" s="184" t="s">
        <v>141</v>
      </c>
      <c r="H125" s="185">
        <v>22.65</v>
      </c>
      <c r="I125" s="186"/>
      <c r="J125" s="187">
        <f>ROUND(I125*H125,2)</f>
        <v>0</v>
      </c>
      <c r="K125" s="183" t="s">
        <v>162</v>
      </c>
      <c r="L125" s="40"/>
      <c r="M125" s="188" t="s">
        <v>5</v>
      </c>
      <c r="N125" s="189" t="s">
        <v>45</v>
      </c>
      <c r="O125" s="41"/>
      <c r="P125" s="190">
        <f>O125*H125</f>
        <v>0</v>
      </c>
      <c r="Q125" s="190">
        <v>0</v>
      </c>
      <c r="R125" s="190">
        <f>Q125*H125</f>
        <v>0</v>
      </c>
      <c r="S125" s="190">
        <v>1.91E-3</v>
      </c>
      <c r="T125" s="191">
        <f>S125*H125</f>
        <v>4.3261499999999994E-2</v>
      </c>
      <c r="AR125" s="23" t="s">
        <v>216</v>
      </c>
      <c r="AT125" s="23" t="s">
        <v>138</v>
      </c>
      <c r="AU125" s="23" t="s">
        <v>84</v>
      </c>
      <c r="AY125" s="23" t="s">
        <v>135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23" t="s">
        <v>84</v>
      </c>
      <c r="BK125" s="192">
        <f>ROUND(I125*H125,2)</f>
        <v>0</v>
      </c>
      <c r="BL125" s="23" t="s">
        <v>216</v>
      </c>
      <c r="BM125" s="23" t="s">
        <v>228</v>
      </c>
    </row>
    <row r="126" spans="2:65" s="12" customFormat="1" ht="13.5">
      <c r="B126" s="193"/>
      <c r="D126" s="194" t="s">
        <v>144</v>
      </c>
      <c r="E126" s="195" t="s">
        <v>5</v>
      </c>
      <c r="F126" s="196" t="s">
        <v>229</v>
      </c>
      <c r="H126" s="197">
        <v>22.65</v>
      </c>
      <c r="I126" s="198"/>
      <c r="L126" s="193"/>
      <c r="M126" s="199"/>
      <c r="N126" s="200"/>
      <c r="O126" s="200"/>
      <c r="P126" s="200"/>
      <c r="Q126" s="200"/>
      <c r="R126" s="200"/>
      <c r="S126" s="200"/>
      <c r="T126" s="201"/>
      <c r="AT126" s="195" t="s">
        <v>144</v>
      </c>
      <c r="AU126" s="195" t="s">
        <v>84</v>
      </c>
      <c r="AV126" s="12" t="s">
        <v>84</v>
      </c>
      <c r="AW126" s="12" t="s">
        <v>36</v>
      </c>
      <c r="AX126" s="12" t="s">
        <v>78</v>
      </c>
      <c r="AY126" s="195" t="s">
        <v>135</v>
      </c>
    </row>
    <row r="127" spans="2:65" s="1" customFormat="1" ht="25.5" customHeight="1">
      <c r="B127" s="180"/>
      <c r="C127" s="181" t="s">
        <v>230</v>
      </c>
      <c r="D127" s="181" t="s">
        <v>138</v>
      </c>
      <c r="E127" s="182" t="s">
        <v>231</v>
      </c>
      <c r="F127" s="183" t="s">
        <v>232</v>
      </c>
      <c r="G127" s="184" t="s">
        <v>141</v>
      </c>
      <c r="H127" s="185">
        <v>22.65</v>
      </c>
      <c r="I127" s="186"/>
      <c r="J127" s="187">
        <f>ROUND(I127*H127,2)</f>
        <v>0</v>
      </c>
      <c r="K127" s="183" t="s">
        <v>5</v>
      </c>
      <c r="L127" s="40"/>
      <c r="M127" s="188" t="s">
        <v>5</v>
      </c>
      <c r="N127" s="189" t="s">
        <v>45</v>
      </c>
      <c r="O127" s="41"/>
      <c r="P127" s="190">
        <f>O127*H127</f>
        <v>0</v>
      </c>
      <c r="Q127" s="190">
        <v>4.64E-3</v>
      </c>
      <c r="R127" s="190">
        <f>Q127*H127</f>
        <v>0.10509599999999999</v>
      </c>
      <c r="S127" s="190">
        <v>0</v>
      </c>
      <c r="T127" s="191">
        <f>S127*H127</f>
        <v>0</v>
      </c>
      <c r="AR127" s="23" t="s">
        <v>216</v>
      </c>
      <c r="AT127" s="23" t="s">
        <v>138</v>
      </c>
      <c r="AU127" s="23" t="s">
        <v>84</v>
      </c>
      <c r="AY127" s="23" t="s">
        <v>135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23" t="s">
        <v>84</v>
      </c>
      <c r="BK127" s="192">
        <f>ROUND(I127*H127,2)</f>
        <v>0</v>
      </c>
      <c r="BL127" s="23" t="s">
        <v>216</v>
      </c>
      <c r="BM127" s="23" t="s">
        <v>233</v>
      </c>
    </row>
    <row r="128" spans="2:65" s="1" customFormat="1" ht="16.5" customHeight="1">
      <c r="B128" s="180"/>
      <c r="C128" s="181" t="s">
        <v>234</v>
      </c>
      <c r="D128" s="181" t="s">
        <v>138</v>
      </c>
      <c r="E128" s="182" t="s">
        <v>235</v>
      </c>
      <c r="F128" s="183" t="s">
        <v>236</v>
      </c>
      <c r="G128" s="184" t="s">
        <v>141</v>
      </c>
      <c r="H128" s="185">
        <v>19.47</v>
      </c>
      <c r="I128" s="186"/>
      <c r="J128" s="187">
        <f>ROUND(I128*H128,2)</f>
        <v>0</v>
      </c>
      <c r="K128" s="183" t="s">
        <v>5</v>
      </c>
      <c r="L128" s="40"/>
      <c r="M128" s="188" t="s">
        <v>5</v>
      </c>
      <c r="N128" s="189" t="s">
        <v>45</v>
      </c>
      <c r="O128" s="41"/>
      <c r="P128" s="190">
        <f>O128*H128</f>
        <v>0</v>
      </c>
      <c r="Q128" s="190">
        <v>1.8400000000000001E-3</v>
      </c>
      <c r="R128" s="190">
        <f>Q128*H128</f>
        <v>3.5824799999999997E-2</v>
      </c>
      <c r="S128" s="190">
        <v>0</v>
      </c>
      <c r="T128" s="191">
        <f>S128*H128</f>
        <v>0</v>
      </c>
      <c r="AR128" s="23" t="s">
        <v>216</v>
      </c>
      <c r="AT128" s="23" t="s">
        <v>138</v>
      </c>
      <c r="AU128" s="23" t="s">
        <v>84</v>
      </c>
      <c r="AY128" s="23" t="s">
        <v>135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23" t="s">
        <v>84</v>
      </c>
      <c r="BK128" s="192">
        <f>ROUND(I128*H128,2)</f>
        <v>0</v>
      </c>
      <c r="BL128" s="23" t="s">
        <v>216</v>
      </c>
      <c r="BM128" s="23" t="s">
        <v>237</v>
      </c>
    </row>
    <row r="129" spans="2:65" s="12" customFormat="1" ht="13.5">
      <c r="B129" s="193"/>
      <c r="D129" s="194" t="s">
        <v>144</v>
      </c>
      <c r="E129" s="195" t="s">
        <v>5</v>
      </c>
      <c r="F129" s="196" t="s">
        <v>238</v>
      </c>
      <c r="H129" s="197">
        <v>19.47</v>
      </c>
      <c r="I129" s="198"/>
      <c r="L129" s="193"/>
      <c r="M129" s="199"/>
      <c r="N129" s="200"/>
      <c r="O129" s="200"/>
      <c r="P129" s="200"/>
      <c r="Q129" s="200"/>
      <c r="R129" s="200"/>
      <c r="S129" s="200"/>
      <c r="T129" s="201"/>
      <c r="AT129" s="195" t="s">
        <v>144</v>
      </c>
      <c r="AU129" s="195" t="s">
        <v>84</v>
      </c>
      <c r="AV129" s="12" t="s">
        <v>84</v>
      </c>
      <c r="AW129" s="12" t="s">
        <v>36</v>
      </c>
      <c r="AX129" s="12" t="s">
        <v>78</v>
      </c>
      <c r="AY129" s="195" t="s">
        <v>135</v>
      </c>
    </row>
    <row r="130" spans="2:65" s="1" customFormat="1" ht="16.5" customHeight="1">
      <c r="B130" s="180"/>
      <c r="C130" s="181" t="s">
        <v>239</v>
      </c>
      <c r="D130" s="181" t="s">
        <v>138</v>
      </c>
      <c r="E130" s="182" t="s">
        <v>240</v>
      </c>
      <c r="F130" s="183" t="s">
        <v>241</v>
      </c>
      <c r="G130" s="184" t="s">
        <v>161</v>
      </c>
      <c r="H130" s="185">
        <v>1.839</v>
      </c>
      <c r="I130" s="186"/>
      <c r="J130" s="187">
        <f>ROUND(I130*H130,2)</f>
        <v>0</v>
      </c>
      <c r="K130" s="183" t="s">
        <v>5</v>
      </c>
      <c r="L130" s="40"/>
      <c r="M130" s="188" t="s">
        <v>5</v>
      </c>
      <c r="N130" s="189" t="s">
        <v>45</v>
      </c>
      <c r="O130" s="41"/>
      <c r="P130" s="190">
        <f>O130*H130</f>
        <v>0</v>
      </c>
      <c r="Q130" s="190">
        <v>8.8000000000000003E-4</v>
      </c>
      <c r="R130" s="190">
        <f>Q130*H130</f>
        <v>1.6183200000000001E-3</v>
      </c>
      <c r="S130" s="190">
        <v>0</v>
      </c>
      <c r="T130" s="191">
        <f>S130*H130</f>
        <v>0</v>
      </c>
      <c r="AR130" s="23" t="s">
        <v>216</v>
      </c>
      <c r="AT130" s="23" t="s">
        <v>138</v>
      </c>
      <c r="AU130" s="23" t="s">
        <v>84</v>
      </c>
      <c r="AY130" s="23" t="s">
        <v>135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23" t="s">
        <v>84</v>
      </c>
      <c r="BK130" s="192">
        <f>ROUND(I130*H130,2)</f>
        <v>0</v>
      </c>
      <c r="BL130" s="23" t="s">
        <v>216</v>
      </c>
      <c r="BM130" s="23" t="s">
        <v>242</v>
      </c>
    </row>
    <row r="131" spans="2:65" s="12" customFormat="1" ht="13.5">
      <c r="B131" s="193"/>
      <c r="D131" s="194" t="s">
        <v>144</v>
      </c>
      <c r="E131" s="195" t="s">
        <v>5</v>
      </c>
      <c r="F131" s="196" t="s">
        <v>243</v>
      </c>
      <c r="H131" s="197">
        <v>3.5999999999999997E-2</v>
      </c>
      <c r="I131" s="198"/>
      <c r="L131" s="193"/>
      <c r="M131" s="199"/>
      <c r="N131" s="200"/>
      <c r="O131" s="200"/>
      <c r="P131" s="200"/>
      <c r="Q131" s="200"/>
      <c r="R131" s="200"/>
      <c r="S131" s="200"/>
      <c r="T131" s="201"/>
      <c r="AT131" s="195" t="s">
        <v>144</v>
      </c>
      <c r="AU131" s="195" t="s">
        <v>84</v>
      </c>
      <c r="AV131" s="12" t="s">
        <v>84</v>
      </c>
      <c r="AW131" s="12" t="s">
        <v>36</v>
      </c>
      <c r="AX131" s="12" t="s">
        <v>73</v>
      </c>
      <c r="AY131" s="195" t="s">
        <v>135</v>
      </c>
    </row>
    <row r="132" spans="2:65" s="12" customFormat="1" ht="13.5">
      <c r="B132" s="193"/>
      <c r="D132" s="194" t="s">
        <v>144</v>
      </c>
      <c r="E132" s="195" t="s">
        <v>5</v>
      </c>
      <c r="F132" s="196" t="s">
        <v>244</v>
      </c>
      <c r="H132" s="197">
        <v>1.163</v>
      </c>
      <c r="I132" s="198"/>
      <c r="L132" s="193"/>
      <c r="M132" s="199"/>
      <c r="N132" s="200"/>
      <c r="O132" s="200"/>
      <c r="P132" s="200"/>
      <c r="Q132" s="200"/>
      <c r="R132" s="200"/>
      <c r="S132" s="200"/>
      <c r="T132" s="201"/>
      <c r="AT132" s="195" t="s">
        <v>144</v>
      </c>
      <c r="AU132" s="195" t="s">
        <v>84</v>
      </c>
      <c r="AV132" s="12" t="s">
        <v>84</v>
      </c>
      <c r="AW132" s="12" t="s">
        <v>36</v>
      </c>
      <c r="AX132" s="12" t="s">
        <v>73</v>
      </c>
      <c r="AY132" s="195" t="s">
        <v>135</v>
      </c>
    </row>
    <row r="133" spans="2:65" s="12" customFormat="1" ht="13.5">
      <c r="B133" s="193"/>
      <c r="D133" s="194" t="s">
        <v>144</v>
      </c>
      <c r="E133" s="195" t="s">
        <v>5</v>
      </c>
      <c r="F133" s="196" t="s">
        <v>245</v>
      </c>
      <c r="H133" s="197">
        <v>0.64</v>
      </c>
      <c r="I133" s="198"/>
      <c r="L133" s="193"/>
      <c r="M133" s="199"/>
      <c r="N133" s="200"/>
      <c r="O133" s="200"/>
      <c r="P133" s="200"/>
      <c r="Q133" s="200"/>
      <c r="R133" s="200"/>
      <c r="S133" s="200"/>
      <c r="T133" s="201"/>
      <c r="AT133" s="195" t="s">
        <v>144</v>
      </c>
      <c r="AU133" s="195" t="s">
        <v>84</v>
      </c>
      <c r="AV133" s="12" t="s">
        <v>84</v>
      </c>
      <c r="AW133" s="12" t="s">
        <v>36</v>
      </c>
      <c r="AX133" s="12" t="s">
        <v>73</v>
      </c>
      <c r="AY133" s="195" t="s">
        <v>135</v>
      </c>
    </row>
    <row r="134" spans="2:65" s="13" customFormat="1" ht="13.5">
      <c r="B134" s="202"/>
      <c r="D134" s="194" t="s">
        <v>144</v>
      </c>
      <c r="E134" s="203" t="s">
        <v>5</v>
      </c>
      <c r="F134" s="204" t="s">
        <v>147</v>
      </c>
      <c r="H134" s="205">
        <v>1.839</v>
      </c>
      <c r="I134" s="206"/>
      <c r="L134" s="202"/>
      <c r="M134" s="207"/>
      <c r="N134" s="208"/>
      <c r="O134" s="208"/>
      <c r="P134" s="208"/>
      <c r="Q134" s="208"/>
      <c r="R134" s="208"/>
      <c r="S134" s="208"/>
      <c r="T134" s="209"/>
      <c r="AT134" s="203" t="s">
        <v>144</v>
      </c>
      <c r="AU134" s="203" t="s">
        <v>84</v>
      </c>
      <c r="AV134" s="13" t="s">
        <v>142</v>
      </c>
      <c r="AW134" s="13" t="s">
        <v>36</v>
      </c>
      <c r="AX134" s="13" t="s">
        <v>78</v>
      </c>
      <c r="AY134" s="203" t="s">
        <v>135</v>
      </c>
    </row>
    <row r="135" spans="2:65" s="1" customFormat="1" ht="38.25" customHeight="1">
      <c r="B135" s="180"/>
      <c r="C135" s="181" t="s">
        <v>10</v>
      </c>
      <c r="D135" s="181" t="s">
        <v>138</v>
      </c>
      <c r="E135" s="182" t="s">
        <v>246</v>
      </c>
      <c r="F135" s="183" t="s">
        <v>247</v>
      </c>
      <c r="G135" s="184" t="s">
        <v>221</v>
      </c>
      <c r="H135" s="210"/>
      <c r="I135" s="186"/>
      <c r="J135" s="187">
        <f>ROUND(I135*H135,2)</f>
        <v>0</v>
      </c>
      <c r="K135" s="183" t="s">
        <v>162</v>
      </c>
      <c r="L135" s="40"/>
      <c r="M135" s="188" t="s">
        <v>5</v>
      </c>
      <c r="N135" s="189" t="s">
        <v>45</v>
      </c>
      <c r="O135" s="41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AR135" s="23" t="s">
        <v>216</v>
      </c>
      <c r="AT135" s="23" t="s">
        <v>138</v>
      </c>
      <c r="AU135" s="23" t="s">
        <v>84</v>
      </c>
      <c r="AY135" s="23" t="s">
        <v>135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23" t="s">
        <v>84</v>
      </c>
      <c r="BK135" s="192">
        <f>ROUND(I135*H135,2)</f>
        <v>0</v>
      </c>
      <c r="BL135" s="23" t="s">
        <v>216</v>
      </c>
      <c r="BM135" s="23" t="s">
        <v>248</v>
      </c>
    </row>
    <row r="136" spans="2:65" s="11" customFormat="1" ht="29.85" customHeight="1">
      <c r="B136" s="167"/>
      <c r="D136" s="168" t="s">
        <v>72</v>
      </c>
      <c r="E136" s="178" t="s">
        <v>249</v>
      </c>
      <c r="F136" s="178" t="s">
        <v>250</v>
      </c>
      <c r="I136" s="170"/>
      <c r="J136" s="179">
        <f>BK136</f>
        <v>0</v>
      </c>
      <c r="L136" s="167"/>
      <c r="M136" s="172"/>
      <c r="N136" s="173"/>
      <c r="O136" s="173"/>
      <c r="P136" s="174">
        <f>SUM(P137:P158)</f>
        <v>0</v>
      </c>
      <c r="Q136" s="173"/>
      <c r="R136" s="174">
        <f>SUM(R137:R158)</f>
        <v>14.696657</v>
      </c>
      <c r="S136" s="173"/>
      <c r="T136" s="175">
        <f>SUM(T137:T158)</f>
        <v>0</v>
      </c>
      <c r="AR136" s="168" t="s">
        <v>84</v>
      </c>
      <c r="AT136" s="176" t="s">
        <v>72</v>
      </c>
      <c r="AU136" s="176" t="s">
        <v>78</v>
      </c>
      <c r="AY136" s="168" t="s">
        <v>135</v>
      </c>
      <c r="BK136" s="177">
        <f>SUM(BK137:BK158)</f>
        <v>0</v>
      </c>
    </row>
    <row r="137" spans="2:65" s="1" customFormat="1" ht="16.5" customHeight="1">
      <c r="B137" s="180"/>
      <c r="C137" s="181" t="s">
        <v>251</v>
      </c>
      <c r="D137" s="181" t="s">
        <v>138</v>
      </c>
      <c r="E137" s="182" t="s">
        <v>252</v>
      </c>
      <c r="F137" s="183" t="s">
        <v>253</v>
      </c>
      <c r="G137" s="184" t="s">
        <v>254</v>
      </c>
      <c r="H137" s="185">
        <v>271.10000000000002</v>
      </c>
      <c r="I137" s="186"/>
      <c r="J137" s="187">
        <f>ROUND(I137*H137,2)</f>
        <v>0</v>
      </c>
      <c r="K137" s="183" t="s">
        <v>162</v>
      </c>
      <c r="L137" s="40"/>
      <c r="M137" s="188" t="s">
        <v>5</v>
      </c>
      <c r="N137" s="189" t="s">
        <v>45</v>
      </c>
      <c r="O137" s="41"/>
      <c r="P137" s="190">
        <f>O137*H137</f>
        <v>0</v>
      </c>
      <c r="Q137" s="190">
        <v>6.9999999999999994E-5</v>
      </c>
      <c r="R137" s="190">
        <f>Q137*H137</f>
        <v>1.8977000000000001E-2</v>
      </c>
      <c r="S137" s="190">
        <v>0</v>
      </c>
      <c r="T137" s="191">
        <f>S137*H137</f>
        <v>0</v>
      </c>
      <c r="AR137" s="23" t="s">
        <v>216</v>
      </c>
      <c r="AT137" s="23" t="s">
        <v>138</v>
      </c>
      <c r="AU137" s="23" t="s">
        <v>84</v>
      </c>
      <c r="AY137" s="23" t="s">
        <v>135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23" t="s">
        <v>84</v>
      </c>
      <c r="BK137" s="192">
        <f>ROUND(I137*H137,2)</f>
        <v>0</v>
      </c>
      <c r="BL137" s="23" t="s">
        <v>216</v>
      </c>
      <c r="BM137" s="23" t="s">
        <v>255</v>
      </c>
    </row>
    <row r="138" spans="2:65" s="12" customFormat="1" ht="13.5">
      <c r="B138" s="193"/>
      <c r="D138" s="194" t="s">
        <v>144</v>
      </c>
      <c r="E138" s="195" t="s">
        <v>5</v>
      </c>
      <c r="F138" s="196" t="s">
        <v>256</v>
      </c>
      <c r="H138" s="197">
        <v>271.10000000000002</v>
      </c>
      <c r="I138" s="198"/>
      <c r="L138" s="193"/>
      <c r="M138" s="199"/>
      <c r="N138" s="200"/>
      <c r="O138" s="200"/>
      <c r="P138" s="200"/>
      <c r="Q138" s="200"/>
      <c r="R138" s="200"/>
      <c r="S138" s="200"/>
      <c r="T138" s="201"/>
      <c r="AT138" s="195" t="s">
        <v>144</v>
      </c>
      <c r="AU138" s="195" t="s">
        <v>84</v>
      </c>
      <c r="AV138" s="12" t="s">
        <v>84</v>
      </c>
      <c r="AW138" s="12" t="s">
        <v>36</v>
      </c>
      <c r="AX138" s="12" t="s">
        <v>78</v>
      </c>
      <c r="AY138" s="195" t="s">
        <v>135</v>
      </c>
    </row>
    <row r="139" spans="2:65" s="1" customFormat="1" ht="25.5" customHeight="1">
      <c r="B139" s="180"/>
      <c r="C139" s="211" t="s">
        <v>257</v>
      </c>
      <c r="D139" s="211" t="s">
        <v>258</v>
      </c>
      <c r="E139" s="212" t="s">
        <v>259</v>
      </c>
      <c r="F139" s="213" t="s">
        <v>260</v>
      </c>
      <c r="G139" s="214" t="s">
        <v>141</v>
      </c>
      <c r="H139" s="215">
        <v>14.4</v>
      </c>
      <c r="I139" s="216"/>
      <c r="J139" s="217">
        <f>ROUND(I139*H139,2)</f>
        <v>0</v>
      </c>
      <c r="K139" s="213" t="s">
        <v>5</v>
      </c>
      <c r="L139" s="218"/>
      <c r="M139" s="219" t="s">
        <v>5</v>
      </c>
      <c r="N139" s="220" t="s">
        <v>45</v>
      </c>
      <c r="O139" s="41"/>
      <c r="P139" s="190">
        <f>O139*H139</f>
        <v>0</v>
      </c>
      <c r="Q139" s="190">
        <v>1</v>
      </c>
      <c r="R139" s="190">
        <f>Q139*H139</f>
        <v>14.4</v>
      </c>
      <c r="S139" s="190">
        <v>0</v>
      </c>
      <c r="T139" s="191">
        <f>S139*H139</f>
        <v>0</v>
      </c>
      <c r="AR139" s="23" t="s">
        <v>261</v>
      </c>
      <c r="AT139" s="23" t="s">
        <v>258</v>
      </c>
      <c r="AU139" s="23" t="s">
        <v>84</v>
      </c>
      <c r="AY139" s="23" t="s">
        <v>135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23" t="s">
        <v>84</v>
      </c>
      <c r="BK139" s="192">
        <f>ROUND(I139*H139,2)</f>
        <v>0</v>
      </c>
      <c r="BL139" s="23" t="s">
        <v>216</v>
      </c>
      <c r="BM139" s="23" t="s">
        <v>262</v>
      </c>
    </row>
    <row r="140" spans="2:65" s="12" customFormat="1" ht="13.5">
      <c r="B140" s="193"/>
      <c r="D140" s="194" t="s">
        <v>144</v>
      </c>
      <c r="E140" s="195" t="s">
        <v>5</v>
      </c>
      <c r="F140" s="196" t="s">
        <v>263</v>
      </c>
      <c r="H140" s="197">
        <v>14.4</v>
      </c>
      <c r="I140" s="198"/>
      <c r="L140" s="193"/>
      <c r="M140" s="199"/>
      <c r="N140" s="200"/>
      <c r="O140" s="200"/>
      <c r="P140" s="200"/>
      <c r="Q140" s="200"/>
      <c r="R140" s="200"/>
      <c r="S140" s="200"/>
      <c r="T140" s="201"/>
      <c r="AT140" s="195" t="s">
        <v>144</v>
      </c>
      <c r="AU140" s="195" t="s">
        <v>84</v>
      </c>
      <c r="AV140" s="12" t="s">
        <v>84</v>
      </c>
      <c r="AW140" s="12" t="s">
        <v>36</v>
      </c>
      <c r="AX140" s="12" t="s">
        <v>78</v>
      </c>
      <c r="AY140" s="195" t="s">
        <v>135</v>
      </c>
    </row>
    <row r="141" spans="2:65" s="1" customFormat="1" ht="16.5" customHeight="1">
      <c r="B141" s="180"/>
      <c r="C141" s="211" t="s">
        <v>264</v>
      </c>
      <c r="D141" s="211" t="s">
        <v>258</v>
      </c>
      <c r="E141" s="212" t="s">
        <v>265</v>
      </c>
      <c r="F141" s="213" t="s">
        <v>266</v>
      </c>
      <c r="G141" s="214" t="s">
        <v>208</v>
      </c>
      <c r="H141" s="215">
        <v>7.0999999999999994E-2</v>
      </c>
      <c r="I141" s="216"/>
      <c r="J141" s="217">
        <f>ROUND(I141*H141,2)</f>
        <v>0</v>
      </c>
      <c r="K141" s="213" t="s">
        <v>5</v>
      </c>
      <c r="L141" s="218"/>
      <c r="M141" s="219" t="s">
        <v>5</v>
      </c>
      <c r="N141" s="220" t="s">
        <v>45</v>
      </c>
      <c r="O141" s="41"/>
      <c r="P141" s="190">
        <f>O141*H141</f>
        <v>0</v>
      </c>
      <c r="Q141" s="190">
        <v>1</v>
      </c>
      <c r="R141" s="190">
        <f>Q141*H141</f>
        <v>7.0999999999999994E-2</v>
      </c>
      <c r="S141" s="190">
        <v>0</v>
      </c>
      <c r="T141" s="191">
        <f>S141*H141</f>
        <v>0</v>
      </c>
      <c r="AR141" s="23" t="s">
        <v>261</v>
      </c>
      <c r="AT141" s="23" t="s">
        <v>258</v>
      </c>
      <c r="AU141" s="23" t="s">
        <v>84</v>
      </c>
      <c r="AY141" s="23" t="s">
        <v>135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23" t="s">
        <v>84</v>
      </c>
      <c r="BK141" s="192">
        <f>ROUND(I141*H141,2)</f>
        <v>0</v>
      </c>
      <c r="BL141" s="23" t="s">
        <v>216</v>
      </c>
      <c r="BM141" s="23" t="s">
        <v>267</v>
      </c>
    </row>
    <row r="142" spans="2:65" s="12" customFormat="1" ht="13.5">
      <c r="B142" s="193"/>
      <c r="D142" s="194" t="s">
        <v>144</v>
      </c>
      <c r="E142" s="195" t="s">
        <v>5</v>
      </c>
      <c r="F142" s="196" t="s">
        <v>268</v>
      </c>
      <c r="H142" s="197">
        <v>7.0000000000000001E-3</v>
      </c>
      <c r="I142" s="198"/>
      <c r="L142" s="193"/>
      <c r="M142" s="199"/>
      <c r="N142" s="200"/>
      <c r="O142" s="200"/>
      <c r="P142" s="200"/>
      <c r="Q142" s="200"/>
      <c r="R142" s="200"/>
      <c r="S142" s="200"/>
      <c r="T142" s="201"/>
      <c r="AT142" s="195" t="s">
        <v>144</v>
      </c>
      <c r="AU142" s="195" t="s">
        <v>84</v>
      </c>
      <c r="AV142" s="12" t="s">
        <v>84</v>
      </c>
      <c r="AW142" s="12" t="s">
        <v>36</v>
      </c>
      <c r="AX142" s="12" t="s">
        <v>73</v>
      </c>
      <c r="AY142" s="195" t="s">
        <v>135</v>
      </c>
    </row>
    <row r="143" spans="2:65" s="12" customFormat="1" ht="13.5">
      <c r="B143" s="193"/>
      <c r="D143" s="194" t="s">
        <v>144</v>
      </c>
      <c r="E143" s="195" t="s">
        <v>5</v>
      </c>
      <c r="F143" s="196" t="s">
        <v>269</v>
      </c>
      <c r="H143" s="197">
        <v>2.4E-2</v>
      </c>
      <c r="I143" s="198"/>
      <c r="L143" s="193"/>
      <c r="M143" s="199"/>
      <c r="N143" s="200"/>
      <c r="O143" s="200"/>
      <c r="P143" s="200"/>
      <c r="Q143" s="200"/>
      <c r="R143" s="200"/>
      <c r="S143" s="200"/>
      <c r="T143" s="201"/>
      <c r="AT143" s="195" t="s">
        <v>144</v>
      </c>
      <c r="AU143" s="195" t="s">
        <v>84</v>
      </c>
      <c r="AV143" s="12" t="s">
        <v>84</v>
      </c>
      <c r="AW143" s="12" t="s">
        <v>36</v>
      </c>
      <c r="AX143" s="12" t="s">
        <v>73</v>
      </c>
      <c r="AY143" s="195" t="s">
        <v>135</v>
      </c>
    </row>
    <row r="144" spans="2:65" s="12" customFormat="1" ht="13.5">
      <c r="B144" s="193"/>
      <c r="D144" s="194" t="s">
        <v>144</v>
      </c>
      <c r="E144" s="195" t="s">
        <v>5</v>
      </c>
      <c r="F144" s="196" t="s">
        <v>270</v>
      </c>
      <c r="H144" s="197">
        <v>2.5000000000000001E-2</v>
      </c>
      <c r="I144" s="198"/>
      <c r="L144" s="193"/>
      <c r="M144" s="199"/>
      <c r="N144" s="200"/>
      <c r="O144" s="200"/>
      <c r="P144" s="200"/>
      <c r="Q144" s="200"/>
      <c r="R144" s="200"/>
      <c r="S144" s="200"/>
      <c r="T144" s="201"/>
      <c r="AT144" s="195" t="s">
        <v>144</v>
      </c>
      <c r="AU144" s="195" t="s">
        <v>84</v>
      </c>
      <c r="AV144" s="12" t="s">
        <v>84</v>
      </c>
      <c r="AW144" s="12" t="s">
        <v>36</v>
      </c>
      <c r="AX144" s="12" t="s">
        <v>73</v>
      </c>
      <c r="AY144" s="195" t="s">
        <v>135</v>
      </c>
    </row>
    <row r="145" spans="2:65" s="12" customFormat="1" ht="13.5">
      <c r="B145" s="193"/>
      <c r="D145" s="194" t="s">
        <v>144</v>
      </c>
      <c r="E145" s="195" t="s">
        <v>5</v>
      </c>
      <c r="F145" s="196" t="s">
        <v>271</v>
      </c>
      <c r="H145" s="197">
        <v>1.2E-2</v>
      </c>
      <c r="I145" s="198"/>
      <c r="L145" s="193"/>
      <c r="M145" s="199"/>
      <c r="N145" s="200"/>
      <c r="O145" s="200"/>
      <c r="P145" s="200"/>
      <c r="Q145" s="200"/>
      <c r="R145" s="200"/>
      <c r="S145" s="200"/>
      <c r="T145" s="201"/>
      <c r="AT145" s="195" t="s">
        <v>144</v>
      </c>
      <c r="AU145" s="195" t="s">
        <v>84</v>
      </c>
      <c r="AV145" s="12" t="s">
        <v>84</v>
      </c>
      <c r="AW145" s="12" t="s">
        <v>36</v>
      </c>
      <c r="AX145" s="12" t="s">
        <v>73</v>
      </c>
      <c r="AY145" s="195" t="s">
        <v>135</v>
      </c>
    </row>
    <row r="146" spans="2:65" s="12" customFormat="1" ht="13.5">
      <c r="B146" s="193"/>
      <c r="D146" s="194" t="s">
        <v>144</v>
      </c>
      <c r="E146" s="195" t="s">
        <v>5</v>
      </c>
      <c r="F146" s="196" t="s">
        <v>272</v>
      </c>
      <c r="H146" s="197">
        <v>3.0000000000000001E-3</v>
      </c>
      <c r="I146" s="198"/>
      <c r="L146" s="193"/>
      <c r="M146" s="199"/>
      <c r="N146" s="200"/>
      <c r="O146" s="200"/>
      <c r="P146" s="200"/>
      <c r="Q146" s="200"/>
      <c r="R146" s="200"/>
      <c r="S146" s="200"/>
      <c r="T146" s="201"/>
      <c r="AT146" s="195" t="s">
        <v>144</v>
      </c>
      <c r="AU146" s="195" t="s">
        <v>84</v>
      </c>
      <c r="AV146" s="12" t="s">
        <v>84</v>
      </c>
      <c r="AW146" s="12" t="s">
        <v>36</v>
      </c>
      <c r="AX146" s="12" t="s">
        <v>73</v>
      </c>
      <c r="AY146" s="195" t="s">
        <v>135</v>
      </c>
    </row>
    <row r="147" spans="2:65" s="13" customFormat="1" ht="13.5">
      <c r="B147" s="202"/>
      <c r="D147" s="194" t="s">
        <v>144</v>
      </c>
      <c r="E147" s="203" t="s">
        <v>5</v>
      </c>
      <c r="F147" s="204" t="s">
        <v>147</v>
      </c>
      <c r="H147" s="205">
        <v>7.0999999999999994E-2</v>
      </c>
      <c r="I147" s="206"/>
      <c r="L147" s="202"/>
      <c r="M147" s="207"/>
      <c r="N147" s="208"/>
      <c r="O147" s="208"/>
      <c r="P147" s="208"/>
      <c r="Q147" s="208"/>
      <c r="R147" s="208"/>
      <c r="S147" s="208"/>
      <c r="T147" s="209"/>
      <c r="AT147" s="203" t="s">
        <v>144</v>
      </c>
      <c r="AU147" s="203" t="s">
        <v>84</v>
      </c>
      <c r="AV147" s="13" t="s">
        <v>142</v>
      </c>
      <c r="AW147" s="13" t="s">
        <v>36</v>
      </c>
      <c r="AX147" s="13" t="s">
        <v>78</v>
      </c>
      <c r="AY147" s="203" t="s">
        <v>135</v>
      </c>
    </row>
    <row r="148" spans="2:65" s="1" customFormat="1" ht="16.5" customHeight="1">
      <c r="B148" s="180"/>
      <c r="C148" s="211" t="s">
        <v>273</v>
      </c>
      <c r="D148" s="211" t="s">
        <v>258</v>
      </c>
      <c r="E148" s="212" t="s">
        <v>274</v>
      </c>
      <c r="F148" s="213" t="s">
        <v>275</v>
      </c>
      <c r="G148" s="214" t="s">
        <v>208</v>
      </c>
      <c r="H148" s="215">
        <v>2E-3</v>
      </c>
      <c r="I148" s="216"/>
      <c r="J148" s="217">
        <f>ROUND(I148*H148,2)</f>
        <v>0</v>
      </c>
      <c r="K148" s="213" t="s">
        <v>5</v>
      </c>
      <c r="L148" s="218"/>
      <c r="M148" s="219" t="s">
        <v>5</v>
      </c>
      <c r="N148" s="220" t="s">
        <v>45</v>
      </c>
      <c r="O148" s="41"/>
      <c r="P148" s="190">
        <f>O148*H148</f>
        <v>0</v>
      </c>
      <c r="Q148" s="190">
        <v>1</v>
      </c>
      <c r="R148" s="190">
        <f>Q148*H148</f>
        <v>2E-3</v>
      </c>
      <c r="S148" s="190">
        <v>0</v>
      </c>
      <c r="T148" s="191">
        <f>S148*H148</f>
        <v>0</v>
      </c>
      <c r="AR148" s="23" t="s">
        <v>261</v>
      </c>
      <c r="AT148" s="23" t="s">
        <v>258</v>
      </c>
      <c r="AU148" s="23" t="s">
        <v>84</v>
      </c>
      <c r="AY148" s="23" t="s">
        <v>135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23" t="s">
        <v>84</v>
      </c>
      <c r="BK148" s="192">
        <f>ROUND(I148*H148,2)</f>
        <v>0</v>
      </c>
      <c r="BL148" s="23" t="s">
        <v>216</v>
      </c>
      <c r="BM148" s="23" t="s">
        <v>276</v>
      </c>
    </row>
    <row r="149" spans="2:65" s="12" customFormat="1" ht="13.5">
      <c r="B149" s="193"/>
      <c r="D149" s="194" t="s">
        <v>144</v>
      </c>
      <c r="E149" s="195" t="s">
        <v>5</v>
      </c>
      <c r="F149" s="196" t="s">
        <v>277</v>
      </c>
      <c r="H149" s="197">
        <v>2E-3</v>
      </c>
      <c r="I149" s="198"/>
      <c r="L149" s="193"/>
      <c r="M149" s="199"/>
      <c r="N149" s="200"/>
      <c r="O149" s="200"/>
      <c r="P149" s="200"/>
      <c r="Q149" s="200"/>
      <c r="R149" s="200"/>
      <c r="S149" s="200"/>
      <c r="T149" s="201"/>
      <c r="AT149" s="195" t="s">
        <v>144</v>
      </c>
      <c r="AU149" s="195" t="s">
        <v>84</v>
      </c>
      <c r="AV149" s="12" t="s">
        <v>84</v>
      </c>
      <c r="AW149" s="12" t="s">
        <v>36</v>
      </c>
      <c r="AX149" s="12" t="s">
        <v>78</v>
      </c>
      <c r="AY149" s="195" t="s">
        <v>135</v>
      </c>
    </row>
    <row r="150" spans="2:65" s="1" customFormat="1" ht="16.5" customHeight="1">
      <c r="B150" s="180"/>
      <c r="C150" s="211" t="s">
        <v>278</v>
      </c>
      <c r="D150" s="211" t="s">
        <v>258</v>
      </c>
      <c r="E150" s="212" t="s">
        <v>279</v>
      </c>
      <c r="F150" s="213" t="s">
        <v>280</v>
      </c>
      <c r="G150" s="214" t="s">
        <v>208</v>
      </c>
      <c r="H150" s="215">
        <v>0.20300000000000001</v>
      </c>
      <c r="I150" s="216"/>
      <c r="J150" s="217">
        <f>ROUND(I150*H150,2)</f>
        <v>0</v>
      </c>
      <c r="K150" s="213" t="s">
        <v>5</v>
      </c>
      <c r="L150" s="218"/>
      <c r="M150" s="219" t="s">
        <v>5</v>
      </c>
      <c r="N150" s="220" t="s">
        <v>45</v>
      </c>
      <c r="O150" s="41"/>
      <c r="P150" s="190">
        <f>O150*H150</f>
        <v>0</v>
      </c>
      <c r="Q150" s="190">
        <v>1</v>
      </c>
      <c r="R150" s="190">
        <f>Q150*H150</f>
        <v>0.20300000000000001</v>
      </c>
      <c r="S150" s="190">
        <v>0</v>
      </c>
      <c r="T150" s="191">
        <f>S150*H150</f>
        <v>0</v>
      </c>
      <c r="AR150" s="23" t="s">
        <v>261</v>
      </c>
      <c r="AT150" s="23" t="s">
        <v>258</v>
      </c>
      <c r="AU150" s="23" t="s">
        <v>84</v>
      </c>
      <c r="AY150" s="23" t="s">
        <v>135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23" t="s">
        <v>84</v>
      </c>
      <c r="BK150" s="192">
        <f>ROUND(I150*H150,2)</f>
        <v>0</v>
      </c>
      <c r="BL150" s="23" t="s">
        <v>216</v>
      </c>
      <c r="BM150" s="23" t="s">
        <v>281</v>
      </c>
    </row>
    <row r="151" spans="2:65" s="12" customFormat="1" ht="13.5">
      <c r="B151" s="193"/>
      <c r="D151" s="194" t="s">
        <v>144</v>
      </c>
      <c r="E151" s="195" t="s">
        <v>5</v>
      </c>
      <c r="F151" s="196" t="s">
        <v>282</v>
      </c>
      <c r="H151" s="197">
        <v>4.4999999999999998E-2</v>
      </c>
      <c r="I151" s="198"/>
      <c r="L151" s="193"/>
      <c r="M151" s="199"/>
      <c r="N151" s="200"/>
      <c r="O151" s="200"/>
      <c r="P151" s="200"/>
      <c r="Q151" s="200"/>
      <c r="R151" s="200"/>
      <c r="S151" s="200"/>
      <c r="T151" s="201"/>
      <c r="AT151" s="195" t="s">
        <v>144</v>
      </c>
      <c r="AU151" s="195" t="s">
        <v>84</v>
      </c>
      <c r="AV151" s="12" t="s">
        <v>84</v>
      </c>
      <c r="AW151" s="12" t="s">
        <v>36</v>
      </c>
      <c r="AX151" s="12" t="s">
        <v>73</v>
      </c>
      <c r="AY151" s="195" t="s">
        <v>135</v>
      </c>
    </row>
    <row r="152" spans="2:65" s="12" customFormat="1" ht="13.5">
      <c r="B152" s="193"/>
      <c r="D152" s="194" t="s">
        <v>144</v>
      </c>
      <c r="E152" s="195" t="s">
        <v>5</v>
      </c>
      <c r="F152" s="196" t="s">
        <v>283</v>
      </c>
      <c r="H152" s="197">
        <v>5.2999999999999999E-2</v>
      </c>
      <c r="I152" s="198"/>
      <c r="L152" s="193"/>
      <c r="M152" s="199"/>
      <c r="N152" s="200"/>
      <c r="O152" s="200"/>
      <c r="P152" s="200"/>
      <c r="Q152" s="200"/>
      <c r="R152" s="200"/>
      <c r="S152" s="200"/>
      <c r="T152" s="201"/>
      <c r="AT152" s="195" t="s">
        <v>144</v>
      </c>
      <c r="AU152" s="195" t="s">
        <v>84</v>
      </c>
      <c r="AV152" s="12" t="s">
        <v>84</v>
      </c>
      <c r="AW152" s="12" t="s">
        <v>36</v>
      </c>
      <c r="AX152" s="12" t="s">
        <v>73</v>
      </c>
      <c r="AY152" s="195" t="s">
        <v>135</v>
      </c>
    </row>
    <row r="153" spans="2:65" s="12" customFormat="1" ht="13.5">
      <c r="B153" s="193"/>
      <c r="D153" s="194" t="s">
        <v>144</v>
      </c>
      <c r="E153" s="195" t="s">
        <v>5</v>
      </c>
      <c r="F153" s="196" t="s">
        <v>284</v>
      </c>
      <c r="H153" s="197">
        <v>6.5000000000000002E-2</v>
      </c>
      <c r="I153" s="198"/>
      <c r="L153" s="193"/>
      <c r="M153" s="199"/>
      <c r="N153" s="200"/>
      <c r="O153" s="200"/>
      <c r="P153" s="200"/>
      <c r="Q153" s="200"/>
      <c r="R153" s="200"/>
      <c r="S153" s="200"/>
      <c r="T153" s="201"/>
      <c r="AT153" s="195" t="s">
        <v>144</v>
      </c>
      <c r="AU153" s="195" t="s">
        <v>84</v>
      </c>
      <c r="AV153" s="12" t="s">
        <v>84</v>
      </c>
      <c r="AW153" s="12" t="s">
        <v>36</v>
      </c>
      <c r="AX153" s="12" t="s">
        <v>73</v>
      </c>
      <c r="AY153" s="195" t="s">
        <v>135</v>
      </c>
    </row>
    <row r="154" spans="2:65" s="12" customFormat="1" ht="13.5">
      <c r="B154" s="193"/>
      <c r="D154" s="194" t="s">
        <v>144</v>
      </c>
      <c r="E154" s="195" t="s">
        <v>5</v>
      </c>
      <c r="F154" s="196" t="s">
        <v>285</v>
      </c>
      <c r="H154" s="197">
        <v>0.04</v>
      </c>
      <c r="I154" s="198"/>
      <c r="L154" s="193"/>
      <c r="M154" s="199"/>
      <c r="N154" s="200"/>
      <c r="O154" s="200"/>
      <c r="P154" s="200"/>
      <c r="Q154" s="200"/>
      <c r="R154" s="200"/>
      <c r="S154" s="200"/>
      <c r="T154" s="201"/>
      <c r="AT154" s="195" t="s">
        <v>144</v>
      </c>
      <c r="AU154" s="195" t="s">
        <v>84</v>
      </c>
      <c r="AV154" s="12" t="s">
        <v>84</v>
      </c>
      <c r="AW154" s="12" t="s">
        <v>36</v>
      </c>
      <c r="AX154" s="12" t="s">
        <v>73</v>
      </c>
      <c r="AY154" s="195" t="s">
        <v>135</v>
      </c>
    </row>
    <row r="155" spans="2:65" s="13" customFormat="1" ht="13.5">
      <c r="B155" s="202"/>
      <c r="D155" s="194" t="s">
        <v>144</v>
      </c>
      <c r="E155" s="203" t="s">
        <v>5</v>
      </c>
      <c r="F155" s="204" t="s">
        <v>147</v>
      </c>
      <c r="H155" s="205">
        <v>0.20300000000000001</v>
      </c>
      <c r="I155" s="206"/>
      <c r="L155" s="202"/>
      <c r="M155" s="207"/>
      <c r="N155" s="208"/>
      <c r="O155" s="208"/>
      <c r="P155" s="208"/>
      <c r="Q155" s="208"/>
      <c r="R155" s="208"/>
      <c r="S155" s="208"/>
      <c r="T155" s="209"/>
      <c r="AT155" s="203" t="s">
        <v>144</v>
      </c>
      <c r="AU155" s="203" t="s">
        <v>84</v>
      </c>
      <c r="AV155" s="13" t="s">
        <v>142</v>
      </c>
      <c r="AW155" s="13" t="s">
        <v>36</v>
      </c>
      <c r="AX155" s="13" t="s">
        <v>78</v>
      </c>
      <c r="AY155" s="203" t="s">
        <v>135</v>
      </c>
    </row>
    <row r="156" spans="2:65" s="1" customFormat="1" ht="25.5" customHeight="1">
      <c r="B156" s="180"/>
      <c r="C156" s="181" t="s">
        <v>286</v>
      </c>
      <c r="D156" s="181" t="s">
        <v>138</v>
      </c>
      <c r="E156" s="182" t="s">
        <v>287</v>
      </c>
      <c r="F156" s="183" t="s">
        <v>288</v>
      </c>
      <c r="G156" s="184" t="s">
        <v>200</v>
      </c>
      <c r="H156" s="185">
        <v>24</v>
      </c>
      <c r="I156" s="186"/>
      <c r="J156" s="187">
        <f>ROUND(I156*H156,2)</f>
        <v>0</v>
      </c>
      <c r="K156" s="183" t="s">
        <v>5</v>
      </c>
      <c r="L156" s="40"/>
      <c r="M156" s="188" t="s">
        <v>5</v>
      </c>
      <c r="N156" s="189" t="s">
        <v>45</v>
      </c>
      <c r="O156" s="41"/>
      <c r="P156" s="190">
        <f>O156*H156</f>
        <v>0</v>
      </c>
      <c r="Q156" s="190">
        <v>6.9999999999999994E-5</v>
      </c>
      <c r="R156" s="190">
        <f>Q156*H156</f>
        <v>1.6799999999999999E-3</v>
      </c>
      <c r="S156" s="190">
        <v>0</v>
      </c>
      <c r="T156" s="191">
        <f>S156*H156</f>
        <v>0</v>
      </c>
      <c r="AR156" s="23" t="s">
        <v>216</v>
      </c>
      <c r="AT156" s="23" t="s">
        <v>138</v>
      </c>
      <c r="AU156" s="23" t="s">
        <v>84</v>
      </c>
      <c r="AY156" s="23" t="s">
        <v>135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23" t="s">
        <v>84</v>
      </c>
      <c r="BK156" s="192">
        <f>ROUND(I156*H156,2)</f>
        <v>0</v>
      </c>
      <c r="BL156" s="23" t="s">
        <v>216</v>
      </c>
      <c r="BM156" s="23" t="s">
        <v>289</v>
      </c>
    </row>
    <row r="157" spans="2:65" s="12" customFormat="1" ht="13.5">
      <c r="B157" s="193"/>
      <c r="D157" s="194" t="s">
        <v>144</v>
      </c>
      <c r="E157" s="195" t="s">
        <v>5</v>
      </c>
      <c r="F157" s="196" t="s">
        <v>290</v>
      </c>
      <c r="H157" s="197">
        <v>24</v>
      </c>
      <c r="I157" s="198"/>
      <c r="L157" s="193"/>
      <c r="M157" s="199"/>
      <c r="N157" s="200"/>
      <c r="O157" s="200"/>
      <c r="P157" s="200"/>
      <c r="Q157" s="200"/>
      <c r="R157" s="200"/>
      <c r="S157" s="200"/>
      <c r="T157" s="201"/>
      <c r="AT157" s="195" t="s">
        <v>144</v>
      </c>
      <c r="AU157" s="195" t="s">
        <v>84</v>
      </c>
      <c r="AV157" s="12" t="s">
        <v>84</v>
      </c>
      <c r="AW157" s="12" t="s">
        <v>36</v>
      </c>
      <c r="AX157" s="12" t="s">
        <v>78</v>
      </c>
      <c r="AY157" s="195" t="s">
        <v>135</v>
      </c>
    </row>
    <row r="158" spans="2:65" s="1" customFormat="1" ht="38.25" customHeight="1">
      <c r="B158" s="180"/>
      <c r="C158" s="181" t="s">
        <v>291</v>
      </c>
      <c r="D158" s="181" t="s">
        <v>138</v>
      </c>
      <c r="E158" s="182" t="s">
        <v>292</v>
      </c>
      <c r="F158" s="183" t="s">
        <v>293</v>
      </c>
      <c r="G158" s="184" t="s">
        <v>221</v>
      </c>
      <c r="H158" s="210"/>
      <c r="I158" s="186"/>
      <c r="J158" s="187">
        <f>ROUND(I158*H158,2)</f>
        <v>0</v>
      </c>
      <c r="K158" s="183" t="s">
        <v>162</v>
      </c>
      <c r="L158" s="40"/>
      <c r="M158" s="188" t="s">
        <v>5</v>
      </c>
      <c r="N158" s="189" t="s">
        <v>45</v>
      </c>
      <c r="O158" s="41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AR158" s="23" t="s">
        <v>216</v>
      </c>
      <c r="AT158" s="23" t="s">
        <v>138</v>
      </c>
      <c r="AU158" s="23" t="s">
        <v>84</v>
      </c>
      <c r="AY158" s="23" t="s">
        <v>135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23" t="s">
        <v>84</v>
      </c>
      <c r="BK158" s="192">
        <f>ROUND(I158*H158,2)</f>
        <v>0</v>
      </c>
      <c r="BL158" s="23" t="s">
        <v>216</v>
      </c>
      <c r="BM158" s="23" t="s">
        <v>294</v>
      </c>
    </row>
    <row r="159" spans="2:65" s="11" customFormat="1" ht="29.85" customHeight="1">
      <c r="B159" s="167"/>
      <c r="D159" s="168" t="s">
        <v>72</v>
      </c>
      <c r="E159" s="178" t="s">
        <v>295</v>
      </c>
      <c r="F159" s="178" t="s">
        <v>296</v>
      </c>
      <c r="I159" s="170"/>
      <c r="J159" s="179">
        <f>BK159</f>
        <v>0</v>
      </c>
      <c r="L159" s="167"/>
      <c r="M159" s="172"/>
      <c r="N159" s="173"/>
      <c r="O159" s="173"/>
      <c r="P159" s="174">
        <f>SUM(P160:P162)</f>
        <v>0</v>
      </c>
      <c r="Q159" s="173"/>
      <c r="R159" s="174">
        <f>SUM(R160:R162)</f>
        <v>0.51874560000000003</v>
      </c>
      <c r="S159" s="173"/>
      <c r="T159" s="175">
        <f>SUM(T160:T162)</f>
        <v>0</v>
      </c>
      <c r="AR159" s="168" t="s">
        <v>84</v>
      </c>
      <c r="AT159" s="176" t="s">
        <v>72</v>
      </c>
      <c r="AU159" s="176" t="s">
        <v>78</v>
      </c>
      <c r="AY159" s="168" t="s">
        <v>135</v>
      </c>
      <c r="BK159" s="177">
        <f>SUM(BK160:BK162)</f>
        <v>0</v>
      </c>
    </row>
    <row r="160" spans="2:65" s="1" customFormat="1" ht="38.25" customHeight="1">
      <c r="B160" s="180"/>
      <c r="C160" s="181" t="s">
        <v>297</v>
      </c>
      <c r="D160" s="181" t="s">
        <v>138</v>
      </c>
      <c r="E160" s="182" t="s">
        <v>298</v>
      </c>
      <c r="F160" s="183" t="s">
        <v>299</v>
      </c>
      <c r="G160" s="184" t="s">
        <v>161</v>
      </c>
      <c r="H160" s="185">
        <v>21.33</v>
      </c>
      <c r="I160" s="186"/>
      <c r="J160" s="187">
        <f>ROUND(I160*H160,2)</f>
        <v>0</v>
      </c>
      <c r="K160" s="183" t="s">
        <v>5</v>
      </c>
      <c r="L160" s="40"/>
      <c r="M160" s="188" t="s">
        <v>5</v>
      </c>
      <c r="N160" s="189" t="s">
        <v>45</v>
      </c>
      <c r="O160" s="41"/>
      <c r="P160" s="190">
        <f>O160*H160</f>
        <v>0</v>
      </c>
      <c r="Q160" s="190">
        <v>2.4320000000000001E-2</v>
      </c>
      <c r="R160" s="190">
        <f>Q160*H160</f>
        <v>0.51874560000000003</v>
      </c>
      <c r="S160" s="190">
        <v>0</v>
      </c>
      <c r="T160" s="191">
        <f>S160*H160</f>
        <v>0</v>
      </c>
      <c r="AR160" s="23" t="s">
        <v>216</v>
      </c>
      <c r="AT160" s="23" t="s">
        <v>138</v>
      </c>
      <c r="AU160" s="23" t="s">
        <v>84</v>
      </c>
      <c r="AY160" s="23" t="s">
        <v>135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23" t="s">
        <v>84</v>
      </c>
      <c r="BK160" s="192">
        <f>ROUND(I160*H160,2)</f>
        <v>0</v>
      </c>
      <c r="BL160" s="23" t="s">
        <v>216</v>
      </c>
      <c r="BM160" s="23" t="s">
        <v>300</v>
      </c>
    </row>
    <row r="161" spans="2:65" s="12" customFormat="1" ht="13.5">
      <c r="B161" s="193"/>
      <c r="D161" s="194" t="s">
        <v>144</v>
      </c>
      <c r="E161" s="195" t="s">
        <v>5</v>
      </c>
      <c r="F161" s="196" t="s">
        <v>301</v>
      </c>
      <c r="H161" s="197">
        <v>21.33</v>
      </c>
      <c r="I161" s="198"/>
      <c r="L161" s="193"/>
      <c r="M161" s="199"/>
      <c r="N161" s="200"/>
      <c r="O161" s="200"/>
      <c r="P161" s="200"/>
      <c r="Q161" s="200"/>
      <c r="R161" s="200"/>
      <c r="S161" s="200"/>
      <c r="T161" s="201"/>
      <c r="AT161" s="195" t="s">
        <v>144</v>
      </c>
      <c r="AU161" s="195" t="s">
        <v>84</v>
      </c>
      <c r="AV161" s="12" t="s">
        <v>84</v>
      </c>
      <c r="AW161" s="12" t="s">
        <v>36</v>
      </c>
      <c r="AX161" s="12" t="s">
        <v>78</v>
      </c>
      <c r="AY161" s="195" t="s">
        <v>135</v>
      </c>
    </row>
    <row r="162" spans="2:65" s="1" customFormat="1" ht="38.25" customHeight="1">
      <c r="B162" s="180"/>
      <c r="C162" s="181" t="s">
        <v>302</v>
      </c>
      <c r="D162" s="181" t="s">
        <v>138</v>
      </c>
      <c r="E162" s="182" t="s">
        <v>303</v>
      </c>
      <c r="F162" s="183" t="s">
        <v>304</v>
      </c>
      <c r="G162" s="184" t="s">
        <v>221</v>
      </c>
      <c r="H162" s="210"/>
      <c r="I162" s="186"/>
      <c r="J162" s="187">
        <f>ROUND(I162*H162,2)</f>
        <v>0</v>
      </c>
      <c r="K162" s="183" t="s">
        <v>162</v>
      </c>
      <c r="L162" s="40"/>
      <c r="M162" s="188" t="s">
        <v>5</v>
      </c>
      <c r="N162" s="221" t="s">
        <v>45</v>
      </c>
      <c r="O162" s="222"/>
      <c r="P162" s="223">
        <f>O162*H162</f>
        <v>0</v>
      </c>
      <c r="Q162" s="223">
        <v>0</v>
      </c>
      <c r="R162" s="223">
        <f>Q162*H162</f>
        <v>0</v>
      </c>
      <c r="S162" s="223">
        <v>0</v>
      </c>
      <c r="T162" s="224">
        <f>S162*H162</f>
        <v>0</v>
      </c>
      <c r="AR162" s="23" t="s">
        <v>216</v>
      </c>
      <c r="AT162" s="23" t="s">
        <v>138</v>
      </c>
      <c r="AU162" s="23" t="s">
        <v>84</v>
      </c>
      <c r="AY162" s="23" t="s">
        <v>135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23" t="s">
        <v>84</v>
      </c>
      <c r="BK162" s="192">
        <f>ROUND(I162*H162,2)</f>
        <v>0</v>
      </c>
      <c r="BL162" s="23" t="s">
        <v>216</v>
      </c>
      <c r="BM162" s="23" t="s">
        <v>305</v>
      </c>
    </row>
    <row r="163" spans="2:65" s="1" customFormat="1" ht="6.95" customHeight="1">
      <c r="B163" s="55"/>
      <c r="C163" s="56"/>
      <c r="D163" s="56"/>
      <c r="E163" s="56"/>
      <c r="F163" s="56"/>
      <c r="G163" s="56"/>
      <c r="H163" s="56"/>
      <c r="I163" s="133"/>
      <c r="J163" s="56"/>
      <c r="K163" s="56"/>
      <c r="L163" s="40"/>
    </row>
  </sheetData>
  <autoFilter ref="C90:K162"/>
  <mergeCells count="13">
    <mergeCell ref="E83:H83"/>
    <mergeCell ref="G1:H1"/>
    <mergeCell ref="L2:V2"/>
    <mergeCell ref="E49:H49"/>
    <mergeCell ref="E51:H51"/>
    <mergeCell ref="J55:J56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5"/>
  <sheetViews>
    <sheetView showGridLines="0" workbookViewId="0">
      <pane ySplit="1" topLeftCell="A17" activePane="bottomLeft" state="frozen"/>
      <selection pane="bottomLeft" activeCell="E11" sqref="E11:H11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5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95</v>
      </c>
      <c r="G1" s="352" t="s">
        <v>96</v>
      </c>
      <c r="H1" s="352"/>
      <c r="I1" s="109"/>
      <c r="J1" s="108" t="s">
        <v>97</v>
      </c>
      <c r="K1" s="107" t="s">
        <v>98</v>
      </c>
      <c r="L1" s="108" t="s">
        <v>99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11" t="s">
        <v>8</v>
      </c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23" t="s">
        <v>88</v>
      </c>
    </row>
    <row r="3" spans="1:70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78</v>
      </c>
    </row>
    <row r="4" spans="1:70" ht="36.950000000000003" customHeight="1">
      <c r="B4" s="27"/>
      <c r="C4" s="28"/>
      <c r="D4" s="29" t="s">
        <v>100</v>
      </c>
      <c r="E4" s="28"/>
      <c r="F4" s="28"/>
      <c r="G4" s="28"/>
      <c r="H4" s="28"/>
      <c r="I4" s="111"/>
      <c r="J4" s="361" t="s">
        <v>626</v>
      </c>
      <c r="K4" s="30"/>
      <c r="M4" s="31" t="s">
        <v>13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1:70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1:70" ht="16.5" customHeight="1">
      <c r="B7" s="27"/>
      <c r="C7" s="28"/>
      <c r="D7" s="28"/>
      <c r="E7" s="344" t="str">
        <f>'Rekapitulace stavby'!K6</f>
        <v>Zastřešení balkónů</v>
      </c>
      <c r="F7" s="345"/>
      <c r="G7" s="345"/>
      <c r="H7" s="345"/>
      <c r="I7" s="111"/>
      <c r="J7" s="28"/>
      <c r="K7" s="30"/>
    </row>
    <row r="8" spans="1:70">
      <c r="B8" s="27"/>
      <c r="C8" s="28"/>
      <c r="D8" s="36" t="s">
        <v>101</v>
      </c>
      <c r="E8" s="28"/>
      <c r="F8" s="28"/>
      <c r="G8" s="28"/>
      <c r="H8" s="28"/>
      <c r="I8" s="111"/>
      <c r="J8" s="28"/>
      <c r="K8" s="30"/>
    </row>
    <row r="9" spans="1:70" s="1" customFormat="1" ht="16.5" customHeight="1">
      <c r="B9" s="40"/>
      <c r="C9" s="41"/>
      <c r="D9" s="41"/>
      <c r="E9" s="344" t="s">
        <v>102</v>
      </c>
      <c r="F9" s="346"/>
      <c r="G9" s="346"/>
      <c r="H9" s="346"/>
      <c r="I9" s="112"/>
      <c r="J9" s="41"/>
      <c r="K9" s="44"/>
    </row>
    <row r="10" spans="1:70" s="1" customFormat="1">
      <c r="B10" s="40"/>
      <c r="C10" s="41"/>
      <c r="D10" s="36" t="s">
        <v>103</v>
      </c>
      <c r="E10" s="41"/>
      <c r="F10" s="41"/>
      <c r="G10" s="41"/>
      <c r="H10" s="41"/>
      <c r="I10" s="112"/>
      <c r="J10" s="41"/>
      <c r="K10" s="44"/>
    </row>
    <row r="11" spans="1:70" s="1" customFormat="1" ht="36.950000000000003" customHeight="1">
      <c r="B11" s="40"/>
      <c r="C11" s="41"/>
      <c r="D11" s="41"/>
      <c r="E11" s="347" t="s">
        <v>306</v>
      </c>
      <c r="F11" s="346"/>
      <c r="G11" s="346"/>
      <c r="H11" s="346"/>
      <c r="I11" s="112"/>
      <c r="J11" s="41"/>
      <c r="K11" s="44"/>
    </row>
    <row r="12" spans="1:70" s="1" customFormat="1" ht="13.5">
      <c r="B12" s="40"/>
      <c r="C12" s="41"/>
      <c r="D12" s="41"/>
      <c r="E12" s="41"/>
      <c r="F12" s="41"/>
      <c r="G12" s="41"/>
      <c r="H12" s="41"/>
      <c r="I12" s="112"/>
      <c r="J12" s="41"/>
      <c r="K12" s="44"/>
    </row>
    <row r="13" spans="1:70" s="1" customFormat="1" ht="14.45" customHeight="1">
      <c r="B13" s="40"/>
      <c r="C13" s="41"/>
      <c r="D13" s="36" t="s">
        <v>21</v>
      </c>
      <c r="E13" s="41"/>
      <c r="F13" s="34" t="s">
        <v>5</v>
      </c>
      <c r="G13" s="41"/>
      <c r="H13" s="41"/>
      <c r="I13" s="113" t="s">
        <v>22</v>
      </c>
      <c r="J13" s="34" t="s">
        <v>5</v>
      </c>
      <c r="K13" s="44"/>
    </row>
    <row r="14" spans="1:70" s="1" customFormat="1" ht="14.45" customHeight="1">
      <c r="B14" s="40"/>
      <c r="C14" s="41"/>
      <c r="D14" s="36" t="s">
        <v>23</v>
      </c>
      <c r="E14" s="41"/>
      <c r="F14" s="34" t="s">
        <v>24</v>
      </c>
      <c r="G14" s="41"/>
      <c r="H14" s="41"/>
      <c r="I14" s="113" t="s">
        <v>25</v>
      </c>
      <c r="J14" s="114" t="str">
        <f>'Rekapitulace stavby'!AN8</f>
        <v>2018_08</v>
      </c>
      <c r="K14" s="44"/>
    </row>
    <row r="15" spans="1:70" s="1" customFormat="1" ht="10.9" customHeight="1">
      <c r="B15" s="40"/>
      <c r="C15" s="41"/>
      <c r="D15" s="41"/>
      <c r="E15" s="41"/>
      <c r="F15" s="41"/>
      <c r="G15" s="41"/>
      <c r="H15" s="41"/>
      <c r="I15" s="112"/>
      <c r="J15" s="41"/>
      <c r="K15" s="44"/>
    </row>
    <row r="16" spans="1:70" s="1" customFormat="1" ht="14.45" customHeight="1">
      <c r="B16" s="40"/>
      <c r="C16" s="41"/>
      <c r="D16" s="36" t="s">
        <v>26</v>
      </c>
      <c r="E16" s="41"/>
      <c r="F16" s="41"/>
      <c r="G16" s="41"/>
      <c r="H16" s="41"/>
      <c r="I16" s="113" t="s">
        <v>27</v>
      </c>
      <c r="J16" s="34" t="s">
        <v>5</v>
      </c>
      <c r="K16" s="44"/>
    </row>
    <row r="17" spans="2:11" s="1" customFormat="1" ht="18" customHeight="1">
      <c r="B17" s="40"/>
      <c r="C17" s="41"/>
      <c r="D17" s="41"/>
      <c r="E17" s="34" t="s">
        <v>28</v>
      </c>
      <c r="F17" s="41"/>
      <c r="G17" s="41"/>
      <c r="H17" s="41"/>
      <c r="I17" s="113" t="s">
        <v>29</v>
      </c>
      <c r="J17" s="34" t="s">
        <v>5</v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12"/>
      <c r="J18" s="41"/>
      <c r="K18" s="44"/>
    </row>
    <row r="19" spans="2:11" s="1" customFormat="1" ht="14.45" customHeight="1">
      <c r="B19" s="40"/>
      <c r="C19" s="41"/>
      <c r="D19" s="36" t="s">
        <v>30</v>
      </c>
      <c r="E19" s="41"/>
      <c r="F19" s="41"/>
      <c r="G19" s="41"/>
      <c r="H19" s="41"/>
      <c r="I19" s="113" t="s">
        <v>27</v>
      </c>
      <c r="J19" s="34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4" t="str">
        <f>IF('Rekapitulace stavby'!E14="Vyplň údaj","",IF('Rekapitulace stavby'!E14="","",'Rekapitulace stavby'!E14))</f>
        <v/>
      </c>
      <c r="F20" s="41"/>
      <c r="G20" s="41"/>
      <c r="H20" s="41"/>
      <c r="I20" s="113" t="s">
        <v>29</v>
      </c>
      <c r="J20" s="34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12"/>
      <c r="J21" s="41"/>
      <c r="K21" s="44"/>
    </row>
    <row r="22" spans="2:11" s="1" customFormat="1" ht="14.45" customHeight="1">
      <c r="B22" s="40"/>
      <c r="C22" s="41"/>
      <c r="D22" s="36" t="s">
        <v>32</v>
      </c>
      <c r="E22" s="41"/>
      <c r="F22" s="41"/>
      <c r="G22" s="41"/>
      <c r="H22" s="41"/>
      <c r="I22" s="113" t="s">
        <v>27</v>
      </c>
      <c r="J22" s="34" t="s">
        <v>33</v>
      </c>
      <c r="K22" s="44"/>
    </row>
    <row r="23" spans="2:11" s="1" customFormat="1" ht="18" customHeight="1">
      <c r="B23" s="40"/>
      <c r="C23" s="41"/>
      <c r="D23" s="41"/>
      <c r="E23" s="34" t="s">
        <v>34</v>
      </c>
      <c r="F23" s="41"/>
      <c r="G23" s="41"/>
      <c r="H23" s="41"/>
      <c r="I23" s="113" t="s">
        <v>29</v>
      </c>
      <c r="J23" s="34" t="s">
        <v>35</v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12"/>
      <c r="J24" s="41"/>
      <c r="K24" s="44"/>
    </row>
    <row r="25" spans="2:11" s="1" customFormat="1" ht="14.45" customHeight="1">
      <c r="B25" s="40"/>
      <c r="C25" s="41"/>
      <c r="D25" s="36" t="s">
        <v>37</v>
      </c>
      <c r="E25" s="41"/>
      <c r="F25" s="41"/>
      <c r="G25" s="41"/>
      <c r="H25" s="41"/>
      <c r="I25" s="112"/>
      <c r="J25" s="41"/>
      <c r="K25" s="44"/>
    </row>
    <row r="26" spans="2:11" s="7" customFormat="1" ht="16.5" customHeight="1">
      <c r="B26" s="115"/>
      <c r="C26" s="116"/>
      <c r="D26" s="116"/>
      <c r="E26" s="332" t="s">
        <v>5</v>
      </c>
      <c r="F26" s="332"/>
      <c r="G26" s="332"/>
      <c r="H26" s="332"/>
      <c r="I26" s="117"/>
      <c r="J26" s="116"/>
      <c r="K26" s="118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12"/>
      <c r="J27" s="41"/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25.35" customHeight="1">
      <c r="B29" s="40"/>
      <c r="C29" s="41"/>
      <c r="D29" s="121" t="s">
        <v>39</v>
      </c>
      <c r="E29" s="41"/>
      <c r="F29" s="41"/>
      <c r="G29" s="41"/>
      <c r="H29" s="41"/>
      <c r="I29" s="112"/>
      <c r="J29" s="122">
        <f>ROUND(J90,2)</f>
        <v>0</v>
      </c>
      <c r="K29" s="44"/>
    </row>
    <row r="30" spans="2:11" s="1" customFormat="1" ht="6.95" customHeight="1">
      <c r="B30" s="40"/>
      <c r="C30" s="41"/>
      <c r="D30" s="67"/>
      <c r="E30" s="67"/>
      <c r="F30" s="67"/>
      <c r="G30" s="67"/>
      <c r="H30" s="67"/>
      <c r="I30" s="119"/>
      <c r="J30" s="67"/>
      <c r="K30" s="120"/>
    </row>
    <row r="31" spans="2:11" s="1" customFormat="1" ht="14.45" customHeight="1">
      <c r="B31" s="40"/>
      <c r="C31" s="41"/>
      <c r="D31" s="41"/>
      <c r="E31" s="41"/>
      <c r="F31" s="45" t="s">
        <v>41</v>
      </c>
      <c r="G31" s="41"/>
      <c r="H31" s="41"/>
      <c r="I31" s="123" t="s">
        <v>40</v>
      </c>
      <c r="J31" s="45" t="s">
        <v>42</v>
      </c>
      <c r="K31" s="44"/>
    </row>
    <row r="32" spans="2:11" s="1" customFormat="1" ht="14.45" customHeight="1">
      <c r="B32" s="40"/>
      <c r="C32" s="41"/>
      <c r="D32" s="48" t="s">
        <v>43</v>
      </c>
      <c r="E32" s="48" t="s">
        <v>44</v>
      </c>
      <c r="F32" s="124">
        <f>ROUND(SUM(BE90:BE154), 2)</f>
        <v>0</v>
      </c>
      <c r="G32" s="41"/>
      <c r="H32" s="41"/>
      <c r="I32" s="125">
        <v>0.21</v>
      </c>
      <c r="J32" s="124">
        <f>ROUND(ROUND((SUM(BE90:BE154)), 2)*I32, 2)</f>
        <v>0</v>
      </c>
      <c r="K32" s="44"/>
    </row>
    <row r="33" spans="2:11" s="1" customFormat="1" ht="14.45" customHeight="1">
      <c r="B33" s="40"/>
      <c r="C33" s="41"/>
      <c r="D33" s="41"/>
      <c r="E33" s="48" t="s">
        <v>45</v>
      </c>
      <c r="F33" s="124">
        <f>ROUND(SUM(BF90:BF154), 2)</f>
        <v>0</v>
      </c>
      <c r="G33" s="41"/>
      <c r="H33" s="41"/>
      <c r="I33" s="125">
        <v>0.15</v>
      </c>
      <c r="J33" s="124">
        <f>ROUND(ROUND((SUM(BF90:BF154)), 2)*I33, 2)</f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46</v>
      </c>
      <c r="F34" s="124">
        <f>ROUND(SUM(BG90:BG154), 2)</f>
        <v>0</v>
      </c>
      <c r="G34" s="41"/>
      <c r="H34" s="41"/>
      <c r="I34" s="125">
        <v>0.21</v>
      </c>
      <c r="J34" s="124">
        <v>0</v>
      </c>
      <c r="K34" s="44"/>
    </row>
    <row r="35" spans="2:11" s="1" customFormat="1" ht="14.45" hidden="1" customHeight="1">
      <c r="B35" s="40"/>
      <c r="C35" s="41"/>
      <c r="D35" s="41"/>
      <c r="E35" s="48" t="s">
        <v>47</v>
      </c>
      <c r="F35" s="124">
        <f>ROUND(SUM(BH90:BH154), 2)</f>
        <v>0</v>
      </c>
      <c r="G35" s="41"/>
      <c r="H35" s="41"/>
      <c r="I35" s="125">
        <v>0.15</v>
      </c>
      <c r="J35" s="124">
        <v>0</v>
      </c>
      <c r="K35" s="44"/>
    </row>
    <row r="36" spans="2:11" s="1" customFormat="1" ht="14.45" hidden="1" customHeight="1">
      <c r="B36" s="40"/>
      <c r="C36" s="41"/>
      <c r="D36" s="41"/>
      <c r="E36" s="48" t="s">
        <v>48</v>
      </c>
      <c r="F36" s="124">
        <f>ROUND(SUM(BI90:BI154), 2)</f>
        <v>0</v>
      </c>
      <c r="G36" s="41"/>
      <c r="H36" s="41"/>
      <c r="I36" s="125">
        <v>0</v>
      </c>
      <c r="J36" s="124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12"/>
      <c r="J37" s="41"/>
      <c r="K37" s="44"/>
    </row>
    <row r="38" spans="2:11" s="1" customFormat="1" ht="25.35" customHeight="1">
      <c r="B38" s="40"/>
      <c r="C38" s="126"/>
      <c r="D38" s="127" t="s">
        <v>49</v>
      </c>
      <c r="E38" s="70"/>
      <c r="F38" s="70"/>
      <c r="G38" s="128" t="s">
        <v>50</v>
      </c>
      <c r="H38" s="129" t="s">
        <v>51</v>
      </c>
      <c r="I38" s="130"/>
      <c r="J38" s="131">
        <f>SUM(J29:J36)</f>
        <v>0</v>
      </c>
      <c r="K38" s="132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33"/>
      <c r="J39" s="56"/>
      <c r="K39" s="57"/>
    </row>
    <row r="43" spans="2:11" s="1" customFormat="1" ht="6.95" customHeight="1">
      <c r="B43" s="58"/>
      <c r="C43" s="59"/>
      <c r="D43" s="59"/>
      <c r="E43" s="59"/>
      <c r="F43" s="59"/>
      <c r="G43" s="59"/>
      <c r="H43" s="59"/>
      <c r="I43" s="134"/>
      <c r="J43" s="59"/>
      <c r="K43" s="135"/>
    </row>
    <row r="44" spans="2:11" s="1" customFormat="1" ht="36.950000000000003" customHeight="1">
      <c r="B44" s="40"/>
      <c r="C44" s="29" t="s">
        <v>105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12"/>
      <c r="J45" s="41"/>
      <c r="K45" s="44"/>
    </row>
    <row r="46" spans="2:11" s="1" customFormat="1" ht="14.45" customHeight="1">
      <c r="B46" s="40"/>
      <c r="C46" s="36" t="s">
        <v>19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6.5" customHeight="1">
      <c r="B47" s="40"/>
      <c r="C47" s="41"/>
      <c r="D47" s="41"/>
      <c r="E47" s="344" t="str">
        <f>E7</f>
        <v>Zastřešení balkónů</v>
      </c>
      <c r="F47" s="345"/>
      <c r="G47" s="345"/>
      <c r="H47" s="345"/>
      <c r="I47" s="112"/>
      <c r="J47" s="41"/>
      <c r="K47" s="44"/>
    </row>
    <row r="48" spans="2:11">
      <c r="B48" s="27"/>
      <c r="C48" s="36" t="s">
        <v>101</v>
      </c>
      <c r="D48" s="28"/>
      <c r="E48" s="28"/>
      <c r="F48" s="28"/>
      <c r="G48" s="28"/>
      <c r="H48" s="28"/>
      <c r="I48" s="111"/>
      <c r="J48" s="28"/>
      <c r="K48" s="30"/>
    </row>
    <row r="49" spans="2:47" s="1" customFormat="1" ht="16.5" customHeight="1">
      <c r="B49" s="40"/>
      <c r="C49" s="41"/>
      <c r="D49" s="41"/>
      <c r="E49" s="344" t="s">
        <v>102</v>
      </c>
      <c r="F49" s="346"/>
      <c r="G49" s="346"/>
      <c r="H49" s="346"/>
      <c r="I49" s="112"/>
      <c r="J49" s="41"/>
      <c r="K49" s="44"/>
    </row>
    <row r="50" spans="2:47" s="1" customFormat="1" ht="14.45" customHeight="1">
      <c r="B50" s="40"/>
      <c r="C50" s="36" t="s">
        <v>103</v>
      </c>
      <c r="D50" s="41"/>
      <c r="E50" s="41"/>
      <c r="F50" s="41"/>
      <c r="G50" s="41"/>
      <c r="H50" s="41"/>
      <c r="I50" s="112"/>
      <c r="J50" s="41"/>
      <c r="K50" s="44"/>
    </row>
    <row r="51" spans="2:47" s="1" customFormat="1" ht="17.25" customHeight="1">
      <c r="B51" s="40"/>
      <c r="C51" s="41"/>
      <c r="D51" s="41"/>
      <c r="E51" s="347" t="str">
        <f>E11</f>
        <v>18065b - B1, C1</v>
      </c>
      <c r="F51" s="346"/>
      <c r="G51" s="346"/>
      <c r="H51" s="346"/>
      <c r="I51" s="112"/>
      <c r="J51" s="41"/>
      <c r="K51" s="44"/>
    </row>
    <row r="52" spans="2:47" s="1" customFormat="1" ht="6.95" customHeight="1">
      <c r="B52" s="40"/>
      <c r="C52" s="41"/>
      <c r="D52" s="41"/>
      <c r="E52" s="41"/>
      <c r="F52" s="41"/>
      <c r="G52" s="41"/>
      <c r="H52" s="41"/>
      <c r="I52" s="112"/>
      <c r="J52" s="41"/>
      <c r="K52" s="44"/>
    </row>
    <row r="53" spans="2:47" s="1" customFormat="1" ht="18" customHeight="1">
      <c r="B53" s="40"/>
      <c r="C53" s="36" t="s">
        <v>23</v>
      </c>
      <c r="D53" s="41"/>
      <c r="E53" s="41"/>
      <c r="F53" s="34" t="str">
        <f>F14</f>
        <v>Kolín I, Husova 110, 111, 112</v>
      </c>
      <c r="G53" s="41"/>
      <c r="H53" s="41"/>
      <c r="I53" s="113" t="s">
        <v>25</v>
      </c>
      <c r="J53" s="114" t="str">
        <f>IF(J14="","",J14)</f>
        <v>2018_08</v>
      </c>
      <c r="K53" s="44"/>
    </row>
    <row r="54" spans="2:47" s="1" customFormat="1" ht="6.95" customHeight="1">
      <c r="B54" s="40"/>
      <c r="C54" s="41"/>
      <c r="D54" s="41"/>
      <c r="E54" s="41"/>
      <c r="F54" s="41"/>
      <c r="G54" s="41"/>
      <c r="H54" s="41"/>
      <c r="I54" s="112"/>
      <c r="J54" s="41"/>
      <c r="K54" s="44"/>
    </row>
    <row r="55" spans="2:47" s="1" customFormat="1">
      <c r="B55" s="40"/>
      <c r="C55" s="36" t="s">
        <v>26</v>
      </c>
      <c r="D55" s="41"/>
      <c r="E55" s="41"/>
      <c r="F55" s="34" t="str">
        <f>E17</f>
        <v>Město Kolín, Karlovo náměstí 78, Kolín I</v>
      </c>
      <c r="G55" s="41"/>
      <c r="H55" s="41"/>
      <c r="I55" s="113" t="s">
        <v>32</v>
      </c>
      <c r="J55" s="332" t="str">
        <f>E23</f>
        <v>AZ PROJECT spol. s r.o., Plynárenská 830, Kolín IV</v>
      </c>
      <c r="K55" s="44"/>
    </row>
    <row r="56" spans="2:47" s="1" customFormat="1" ht="14.45" customHeight="1">
      <c r="B56" s="40"/>
      <c r="C56" s="36" t="s">
        <v>30</v>
      </c>
      <c r="D56" s="41"/>
      <c r="E56" s="41"/>
      <c r="F56" s="34" t="str">
        <f>IF(E20="","",E20)</f>
        <v/>
      </c>
      <c r="G56" s="41"/>
      <c r="H56" s="41"/>
      <c r="I56" s="112"/>
      <c r="J56" s="348"/>
      <c r="K56" s="44"/>
    </row>
    <row r="57" spans="2:47" s="1" customFormat="1" ht="10.35" customHeight="1">
      <c r="B57" s="40"/>
      <c r="C57" s="41"/>
      <c r="D57" s="41"/>
      <c r="E57" s="41"/>
      <c r="F57" s="41"/>
      <c r="G57" s="41"/>
      <c r="H57" s="41"/>
      <c r="I57" s="112"/>
      <c r="J57" s="41"/>
      <c r="K57" s="44"/>
    </row>
    <row r="58" spans="2:47" s="1" customFormat="1" ht="29.25" customHeight="1">
      <c r="B58" s="40"/>
      <c r="C58" s="136" t="s">
        <v>106</v>
      </c>
      <c r="D58" s="126"/>
      <c r="E58" s="126"/>
      <c r="F58" s="126"/>
      <c r="G58" s="126"/>
      <c r="H58" s="126"/>
      <c r="I58" s="137"/>
      <c r="J58" s="138" t="s">
        <v>107</v>
      </c>
      <c r="K58" s="139"/>
    </row>
    <row r="59" spans="2:47" s="1" customFormat="1" ht="10.35" customHeight="1">
      <c r="B59" s="40"/>
      <c r="C59" s="41"/>
      <c r="D59" s="41"/>
      <c r="E59" s="41"/>
      <c r="F59" s="41"/>
      <c r="G59" s="41"/>
      <c r="H59" s="41"/>
      <c r="I59" s="112"/>
      <c r="J59" s="41"/>
      <c r="K59" s="44"/>
    </row>
    <row r="60" spans="2:47" s="1" customFormat="1" ht="29.25" customHeight="1">
      <c r="B60" s="40"/>
      <c r="C60" s="140" t="s">
        <v>108</v>
      </c>
      <c r="D60" s="41"/>
      <c r="E60" s="41"/>
      <c r="F60" s="41"/>
      <c r="G60" s="41"/>
      <c r="H60" s="41"/>
      <c r="I60" s="112"/>
      <c r="J60" s="122">
        <f>J90</f>
        <v>0</v>
      </c>
      <c r="K60" s="44"/>
      <c r="AU60" s="23" t="s">
        <v>109</v>
      </c>
    </row>
    <row r="61" spans="2:47" s="8" customFormat="1" ht="24.95" customHeight="1">
      <c r="B61" s="141"/>
      <c r="C61" s="142"/>
      <c r="D61" s="143" t="s">
        <v>110</v>
      </c>
      <c r="E61" s="144"/>
      <c r="F61" s="144"/>
      <c r="G61" s="144"/>
      <c r="H61" s="144"/>
      <c r="I61" s="145"/>
      <c r="J61" s="146">
        <f>J91</f>
        <v>0</v>
      </c>
      <c r="K61" s="147"/>
    </row>
    <row r="62" spans="2:47" s="9" customFormat="1" ht="19.899999999999999" customHeight="1">
      <c r="B62" s="148"/>
      <c r="C62" s="149"/>
      <c r="D62" s="150" t="s">
        <v>111</v>
      </c>
      <c r="E62" s="151"/>
      <c r="F62" s="151"/>
      <c r="G62" s="151"/>
      <c r="H62" s="151"/>
      <c r="I62" s="152"/>
      <c r="J62" s="153">
        <f>J92</f>
        <v>0</v>
      </c>
      <c r="K62" s="154"/>
    </row>
    <row r="63" spans="2:47" s="9" customFormat="1" ht="19.899999999999999" customHeight="1">
      <c r="B63" s="148"/>
      <c r="C63" s="149"/>
      <c r="D63" s="150" t="s">
        <v>112</v>
      </c>
      <c r="E63" s="151"/>
      <c r="F63" s="151"/>
      <c r="G63" s="151"/>
      <c r="H63" s="151"/>
      <c r="I63" s="152"/>
      <c r="J63" s="153">
        <f>J100</f>
        <v>0</v>
      </c>
      <c r="K63" s="154"/>
    </row>
    <row r="64" spans="2:47" s="9" customFormat="1" ht="19.899999999999999" customHeight="1">
      <c r="B64" s="148"/>
      <c r="C64" s="149"/>
      <c r="D64" s="150" t="s">
        <v>113</v>
      </c>
      <c r="E64" s="151"/>
      <c r="F64" s="151"/>
      <c r="G64" s="151"/>
      <c r="H64" s="151"/>
      <c r="I64" s="152"/>
      <c r="J64" s="153">
        <f>J117</f>
        <v>0</v>
      </c>
      <c r="K64" s="154"/>
    </row>
    <row r="65" spans="2:12" s="8" customFormat="1" ht="24.95" customHeight="1">
      <c r="B65" s="141"/>
      <c r="C65" s="142"/>
      <c r="D65" s="143" t="s">
        <v>114</v>
      </c>
      <c r="E65" s="144"/>
      <c r="F65" s="144"/>
      <c r="G65" s="144"/>
      <c r="H65" s="144"/>
      <c r="I65" s="145"/>
      <c r="J65" s="146">
        <f>J119</f>
        <v>0</v>
      </c>
      <c r="K65" s="147"/>
    </row>
    <row r="66" spans="2:12" s="9" customFormat="1" ht="19.899999999999999" customHeight="1">
      <c r="B66" s="148"/>
      <c r="C66" s="149"/>
      <c r="D66" s="150" t="s">
        <v>116</v>
      </c>
      <c r="E66" s="151"/>
      <c r="F66" s="151"/>
      <c r="G66" s="151"/>
      <c r="H66" s="151"/>
      <c r="I66" s="152"/>
      <c r="J66" s="153">
        <f>J120</f>
        <v>0</v>
      </c>
      <c r="K66" s="154"/>
    </row>
    <row r="67" spans="2:12" s="9" customFormat="1" ht="19.899999999999999" customHeight="1">
      <c r="B67" s="148"/>
      <c r="C67" s="149"/>
      <c r="D67" s="150" t="s">
        <v>117</v>
      </c>
      <c r="E67" s="151"/>
      <c r="F67" s="151"/>
      <c r="G67" s="151"/>
      <c r="H67" s="151"/>
      <c r="I67" s="152"/>
      <c r="J67" s="153">
        <f>J128</f>
        <v>0</v>
      </c>
      <c r="K67" s="154"/>
    </row>
    <row r="68" spans="2:12" s="9" customFormat="1" ht="19.899999999999999" customHeight="1">
      <c r="B68" s="148"/>
      <c r="C68" s="149"/>
      <c r="D68" s="150" t="s">
        <v>118</v>
      </c>
      <c r="E68" s="151"/>
      <c r="F68" s="151"/>
      <c r="G68" s="151"/>
      <c r="H68" s="151"/>
      <c r="I68" s="152"/>
      <c r="J68" s="153">
        <f>J151</f>
        <v>0</v>
      </c>
      <c r="K68" s="154"/>
    </row>
    <row r="69" spans="2:12" s="1" customFormat="1" ht="21.75" customHeight="1">
      <c r="B69" s="40"/>
      <c r="C69" s="41"/>
      <c r="D69" s="41"/>
      <c r="E69" s="41"/>
      <c r="F69" s="41"/>
      <c r="G69" s="41"/>
      <c r="H69" s="41"/>
      <c r="I69" s="112"/>
      <c r="J69" s="41"/>
      <c r="K69" s="44"/>
    </row>
    <row r="70" spans="2:12" s="1" customFormat="1" ht="6.95" customHeight="1">
      <c r="B70" s="55"/>
      <c r="C70" s="56"/>
      <c r="D70" s="56"/>
      <c r="E70" s="56"/>
      <c r="F70" s="56"/>
      <c r="G70" s="56"/>
      <c r="H70" s="56"/>
      <c r="I70" s="133"/>
      <c r="J70" s="56"/>
      <c r="K70" s="57"/>
    </row>
    <row r="74" spans="2:12" s="1" customFormat="1" ht="6.95" customHeight="1">
      <c r="B74" s="58"/>
      <c r="C74" s="59"/>
      <c r="D74" s="59"/>
      <c r="E74" s="59"/>
      <c r="F74" s="59"/>
      <c r="G74" s="59"/>
      <c r="H74" s="59"/>
      <c r="I74" s="134"/>
      <c r="J74" s="59"/>
      <c r="K74" s="59"/>
      <c r="L74" s="40"/>
    </row>
    <row r="75" spans="2:12" s="1" customFormat="1" ht="36.950000000000003" customHeight="1">
      <c r="B75" s="40"/>
      <c r="C75" s="60" t="s">
        <v>119</v>
      </c>
      <c r="I75" s="155"/>
      <c r="L75" s="40"/>
    </row>
    <row r="76" spans="2:12" s="1" customFormat="1" ht="6.95" customHeight="1">
      <c r="B76" s="40"/>
      <c r="I76" s="155"/>
      <c r="L76" s="40"/>
    </row>
    <row r="77" spans="2:12" s="1" customFormat="1" ht="14.45" customHeight="1">
      <c r="B77" s="40"/>
      <c r="C77" s="62" t="s">
        <v>19</v>
      </c>
      <c r="I77" s="155"/>
      <c r="L77" s="40"/>
    </row>
    <row r="78" spans="2:12" s="1" customFormat="1" ht="16.5" customHeight="1">
      <c r="B78" s="40"/>
      <c r="E78" s="349" t="str">
        <f>E7</f>
        <v>Zastřešení balkónů</v>
      </c>
      <c r="F78" s="350"/>
      <c r="G78" s="350"/>
      <c r="H78" s="350"/>
      <c r="I78" s="155"/>
      <c r="L78" s="40"/>
    </row>
    <row r="79" spans="2:12">
      <c r="B79" s="27"/>
      <c r="C79" s="62" t="s">
        <v>101</v>
      </c>
      <c r="L79" s="27"/>
    </row>
    <row r="80" spans="2:12" s="1" customFormat="1" ht="16.5" customHeight="1">
      <c r="B80" s="40"/>
      <c r="E80" s="349" t="s">
        <v>102</v>
      </c>
      <c r="F80" s="351"/>
      <c r="G80" s="351"/>
      <c r="H80" s="351"/>
      <c r="I80" s="155"/>
      <c r="L80" s="40"/>
    </row>
    <row r="81" spans="2:65" s="1" customFormat="1" ht="14.45" customHeight="1">
      <c r="B81" s="40"/>
      <c r="C81" s="62" t="s">
        <v>103</v>
      </c>
      <c r="I81" s="155"/>
      <c r="L81" s="40"/>
    </row>
    <row r="82" spans="2:65" s="1" customFormat="1" ht="17.25" customHeight="1">
      <c r="B82" s="40"/>
      <c r="E82" s="339" t="str">
        <f>E11</f>
        <v>18065b - B1, C1</v>
      </c>
      <c r="F82" s="351"/>
      <c r="G82" s="351"/>
      <c r="H82" s="351"/>
      <c r="I82" s="155"/>
      <c r="L82" s="40"/>
    </row>
    <row r="83" spans="2:65" s="1" customFormat="1" ht="6.95" customHeight="1">
      <c r="B83" s="40"/>
      <c r="I83" s="155"/>
      <c r="L83" s="40"/>
    </row>
    <row r="84" spans="2:65" s="1" customFormat="1" ht="18" customHeight="1">
      <c r="B84" s="40"/>
      <c r="C84" s="62" t="s">
        <v>23</v>
      </c>
      <c r="F84" s="156" t="str">
        <f>F14</f>
        <v>Kolín I, Husova 110, 111, 112</v>
      </c>
      <c r="I84" s="157" t="s">
        <v>25</v>
      </c>
      <c r="J84" s="66" t="str">
        <f>IF(J14="","",J14)</f>
        <v>2018_08</v>
      </c>
      <c r="L84" s="40"/>
    </row>
    <row r="85" spans="2:65" s="1" customFormat="1" ht="6.95" customHeight="1">
      <c r="B85" s="40"/>
      <c r="I85" s="155"/>
      <c r="L85" s="40"/>
    </row>
    <row r="86" spans="2:65" s="1" customFormat="1">
      <c r="B86" s="40"/>
      <c r="C86" s="62" t="s">
        <v>26</v>
      </c>
      <c r="F86" s="156" t="str">
        <f>E17</f>
        <v>Město Kolín, Karlovo náměstí 78, Kolín I</v>
      </c>
      <c r="I86" s="157" t="s">
        <v>32</v>
      </c>
      <c r="J86" s="156" t="str">
        <f>E23</f>
        <v>AZ PROJECT spol. s r.o., Plynárenská 830, Kolín IV</v>
      </c>
      <c r="L86" s="40"/>
    </row>
    <row r="87" spans="2:65" s="1" customFormat="1" ht="14.45" customHeight="1">
      <c r="B87" s="40"/>
      <c r="C87" s="62" t="s">
        <v>30</v>
      </c>
      <c r="F87" s="156" t="str">
        <f>IF(E20="","",E20)</f>
        <v/>
      </c>
      <c r="I87" s="155"/>
      <c r="L87" s="40"/>
    </row>
    <row r="88" spans="2:65" s="1" customFormat="1" ht="10.35" customHeight="1">
      <c r="B88" s="40"/>
      <c r="I88" s="155"/>
      <c r="L88" s="40"/>
    </row>
    <row r="89" spans="2:65" s="10" customFormat="1" ht="29.25" customHeight="1">
      <c r="B89" s="158"/>
      <c r="C89" s="159" t="s">
        <v>120</v>
      </c>
      <c r="D89" s="160" t="s">
        <v>58</v>
      </c>
      <c r="E89" s="160" t="s">
        <v>54</v>
      </c>
      <c r="F89" s="160" t="s">
        <v>121</v>
      </c>
      <c r="G89" s="160" t="s">
        <v>122</v>
      </c>
      <c r="H89" s="160" t="s">
        <v>123</v>
      </c>
      <c r="I89" s="161" t="s">
        <v>124</v>
      </c>
      <c r="J89" s="160" t="s">
        <v>107</v>
      </c>
      <c r="K89" s="162" t="s">
        <v>125</v>
      </c>
      <c r="L89" s="158"/>
      <c r="M89" s="72" t="s">
        <v>126</v>
      </c>
      <c r="N89" s="73" t="s">
        <v>43</v>
      </c>
      <c r="O89" s="73" t="s">
        <v>127</v>
      </c>
      <c r="P89" s="73" t="s">
        <v>128</v>
      </c>
      <c r="Q89" s="73" t="s">
        <v>129</v>
      </c>
      <c r="R89" s="73" t="s">
        <v>130</v>
      </c>
      <c r="S89" s="73" t="s">
        <v>131</v>
      </c>
      <c r="T89" s="74" t="s">
        <v>132</v>
      </c>
    </row>
    <row r="90" spans="2:65" s="1" customFormat="1" ht="29.25" customHeight="1">
      <c r="B90" s="40"/>
      <c r="C90" s="76" t="s">
        <v>108</v>
      </c>
      <c r="I90" s="155"/>
      <c r="J90" s="163">
        <f>BK90</f>
        <v>0</v>
      </c>
      <c r="L90" s="40"/>
      <c r="M90" s="75"/>
      <c r="N90" s="67"/>
      <c r="O90" s="67"/>
      <c r="P90" s="164">
        <f>P91+P119</f>
        <v>0</v>
      </c>
      <c r="Q90" s="67"/>
      <c r="R90" s="164">
        <f>R91+R119</f>
        <v>15.5352783</v>
      </c>
      <c r="S90" s="67"/>
      <c r="T90" s="165">
        <f>T91+T119</f>
        <v>0</v>
      </c>
      <c r="AT90" s="23" t="s">
        <v>72</v>
      </c>
      <c r="AU90" s="23" t="s">
        <v>109</v>
      </c>
      <c r="BK90" s="166">
        <f>BK91+BK119</f>
        <v>0</v>
      </c>
    </row>
    <row r="91" spans="2:65" s="11" customFormat="1" ht="37.35" customHeight="1">
      <c r="B91" s="167"/>
      <c r="D91" s="168" t="s">
        <v>72</v>
      </c>
      <c r="E91" s="169" t="s">
        <v>133</v>
      </c>
      <c r="F91" s="169" t="s">
        <v>134</v>
      </c>
      <c r="I91" s="170"/>
      <c r="J91" s="171">
        <f>BK91</f>
        <v>0</v>
      </c>
      <c r="L91" s="167"/>
      <c r="M91" s="172"/>
      <c r="N91" s="173"/>
      <c r="O91" s="173"/>
      <c r="P91" s="174">
        <f>P92+P100+P117</f>
        <v>0</v>
      </c>
      <c r="Q91" s="173"/>
      <c r="R91" s="174">
        <f>R92+R100+R117</f>
        <v>0.13533292</v>
      </c>
      <c r="S91" s="173"/>
      <c r="T91" s="175">
        <f>T92+T100+T117</f>
        <v>0</v>
      </c>
      <c r="AR91" s="168" t="s">
        <v>78</v>
      </c>
      <c r="AT91" s="176" t="s">
        <v>72</v>
      </c>
      <c r="AU91" s="176" t="s">
        <v>73</v>
      </c>
      <c r="AY91" s="168" t="s">
        <v>135</v>
      </c>
      <c r="BK91" s="177">
        <f>BK92+BK100+BK117</f>
        <v>0</v>
      </c>
    </row>
    <row r="92" spans="2:65" s="11" customFormat="1" ht="19.899999999999999" customHeight="1">
      <c r="B92" s="167"/>
      <c r="D92" s="168" t="s">
        <v>72</v>
      </c>
      <c r="E92" s="178" t="s">
        <v>136</v>
      </c>
      <c r="F92" s="178" t="s">
        <v>137</v>
      </c>
      <c r="I92" s="170"/>
      <c r="J92" s="179">
        <f>BK92</f>
        <v>0</v>
      </c>
      <c r="L92" s="167"/>
      <c r="M92" s="172"/>
      <c r="N92" s="173"/>
      <c r="O92" s="173"/>
      <c r="P92" s="174">
        <f>SUM(P93:P99)</f>
        <v>0</v>
      </c>
      <c r="Q92" s="173"/>
      <c r="R92" s="174">
        <f>SUM(R93:R99)</f>
        <v>0.12989292</v>
      </c>
      <c r="S92" s="173"/>
      <c r="T92" s="175">
        <f>SUM(T93:T99)</f>
        <v>0</v>
      </c>
      <c r="AR92" s="168" t="s">
        <v>78</v>
      </c>
      <c r="AT92" s="176" t="s">
        <v>72</v>
      </c>
      <c r="AU92" s="176" t="s">
        <v>78</v>
      </c>
      <c r="AY92" s="168" t="s">
        <v>135</v>
      </c>
      <c r="BK92" s="177">
        <f>SUM(BK93:BK99)</f>
        <v>0</v>
      </c>
    </row>
    <row r="93" spans="2:65" s="1" customFormat="1" ht="38.25" customHeight="1">
      <c r="B93" s="180"/>
      <c r="C93" s="181" t="s">
        <v>78</v>
      </c>
      <c r="D93" s="181" t="s">
        <v>138</v>
      </c>
      <c r="E93" s="182" t="s">
        <v>139</v>
      </c>
      <c r="F93" s="183" t="s">
        <v>140</v>
      </c>
      <c r="G93" s="184" t="s">
        <v>141</v>
      </c>
      <c r="H93" s="185">
        <v>20.774999999999999</v>
      </c>
      <c r="I93" s="186"/>
      <c r="J93" s="187">
        <f>ROUND(I93*H93,2)</f>
        <v>0</v>
      </c>
      <c r="K93" s="183" t="s">
        <v>5</v>
      </c>
      <c r="L93" s="40"/>
      <c r="M93" s="188" t="s">
        <v>5</v>
      </c>
      <c r="N93" s="189" t="s">
        <v>45</v>
      </c>
      <c r="O93" s="41"/>
      <c r="P93" s="190">
        <f>O93*H93</f>
        <v>0</v>
      </c>
      <c r="Q93" s="190">
        <v>5.6100000000000004E-3</v>
      </c>
      <c r="R93" s="190">
        <f>Q93*H93</f>
        <v>0.11654775000000001</v>
      </c>
      <c r="S93" s="190">
        <v>0</v>
      </c>
      <c r="T93" s="191">
        <f>S93*H93</f>
        <v>0</v>
      </c>
      <c r="AR93" s="23" t="s">
        <v>142</v>
      </c>
      <c r="AT93" s="23" t="s">
        <v>138</v>
      </c>
      <c r="AU93" s="23" t="s">
        <v>84</v>
      </c>
      <c r="AY93" s="23" t="s">
        <v>135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23" t="s">
        <v>84</v>
      </c>
      <c r="BK93" s="192">
        <f>ROUND(I93*H93,2)</f>
        <v>0</v>
      </c>
      <c r="BL93" s="23" t="s">
        <v>142</v>
      </c>
      <c r="BM93" s="23" t="s">
        <v>307</v>
      </c>
    </row>
    <row r="94" spans="2:65" s="12" customFormat="1" ht="13.5">
      <c r="B94" s="193"/>
      <c r="D94" s="194" t="s">
        <v>144</v>
      </c>
      <c r="E94" s="195" t="s">
        <v>5</v>
      </c>
      <c r="F94" s="196" t="s">
        <v>308</v>
      </c>
      <c r="H94" s="197">
        <v>14.23</v>
      </c>
      <c r="I94" s="198"/>
      <c r="L94" s="193"/>
      <c r="M94" s="199"/>
      <c r="N94" s="200"/>
      <c r="O94" s="200"/>
      <c r="P94" s="200"/>
      <c r="Q94" s="200"/>
      <c r="R94" s="200"/>
      <c r="S94" s="200"/>
      <c r="T94" s="201"/>
      <c r="AT94" s="195" t="s">
        <v>144</v>
      </c>
      <c r="AU94" s="195" t="s">
        <v>84</v>
      </c>
      <c r="AV94" s="12" t="s">
        <v>84</v>
      </c>
      <c r="AW94" s="12" t="s">
        <v>36</v>
      </c>
      <c r="AX94" s="12" t="s">
        <v>73</v>
      </c>
      <c r="AY94" s="195" t="s">
        <v>135</v>
      </c>
    </row>
    <row r="95" spans="2:65" s="12" customFormat="1" ht="13.5">
      <c r="B95" s="193"/>
      <c r="D95" s="194" t="s">
        <v>144</v>
      </c>
      <c r="E95" s="195" t="s">
        <v>5</v>
      </c>
      <c r="F95" s="196" t="s">
        <v>309</v>
      </c>
      <c r="H95" s="197">
        <v>6.5449999999999999</v>
      </c>
      <c r="I95" s="198"/>
      <c r="L95" s="193"/>
      <c r="M95" s="199"/>
      <c r="N95" s="200"/>
      <c r="O95" s="200"/>
      <c r="P95" s="200"/>
      <c r="Q95" s="200"/>
      <c r="R95" s="200"/>
      <c r="S95" s="200"/>
      <c r="T95" s="201"/>
      <c r="AT95" s="195" t="s">
        <v>144</v>
      </c>
      <c r="AU95" s="195" t="s">
        <v>84</v>
      </c>
      <c r="AV95" s="12" t="s">
        <v>84</v>
      </c>
      <c r="AW95" s="12" t="s">
        <v>36</v>
      </c>
      <c r="AX95" s="12" t="s">
        <v>73</v>
      </c>
      <c r="AY95" s="195" t="s">
        <v>135</v>
      </c>
    </row>
    <row r="96" spans="2:65" s="13" customFormat="1" ht="13.5">
      <c r="B96" s="202"/>
      <c r="D96" s="194" t="s">
        <v>144</v>
      </c>
      <c r="E96" s="203" t="s">
        <v>5</v>
      </c>
      <c r="F96" s="204" t="s">
        <v>147</v>
      </c>
      <c r="H96" s="205">
        <v>20.774999999999999</v>
      </c>
      <c r="I96" s="206"/>
      <c r="L96" s="202"/>
      <c r="M96" s="207"/>
      <c r="N96" s="208"/>
      <c r="O96" s="208"/>
      <c r="P96" s="208"/>
      <c r="Q96" s="208"/>
      <c r="R96" s="208"/>
      <c r="S96" s="208"/>
      <c r="T96" s="209"/>
      <c r="AT96" s="203" t="s">
        <v>144</v>
      </c>
      <c r="AU96" s="203" t="s">
        <v>84</v>
      </c>
      <c r="AV96" s="13" t="s">
        <v>142</v>
      </c>
      <c r="AW96" s="13" t="s">
        <v>36</v>
      </c>
      <c r="AX96" s="13" t="s">
        <v>78</v>
      </c>
      <c r="AY96" s="203" t="s">
        <v>135</v>
      </c>
    </row>
    <row r="97" spans="2:65" s="1" customFormat="1" ht="16.5" customHeight="1">
      <c r="B97" s="180"/>
      <c r="C97" s="181" t="s">
        <v>84</v>
      </c>
      <c r="D97" s="181" t="s">
        <v>138</v>
      </c>
      <c r="E97" s="182" t="s">
        <v>148</v>
      </c>
      <c r="F97" s="183" t="s">
        <v>310</v>
      </c>
      <c r="G97" s="184" t="s">
        <v>150</v>
      </c>
      <c r="H97" s="185">
        <v>1</v>
      </c>
      <c r="I97" s="186"/>
      <c r="J97" s="187">
        <f>ROUND(I97*H97,2)</f>
        <v>0</v>
      </c>
      <c r="K97" s="183" t="s">
        <v>5</v>
      </c>
      <c r="L97" s="40"/>
      <c r="M97" s="188" t="s">
        <v>5</v>
      </c>
      <c r="N97" s="189" t="s">
        <v>45</v>
      </c>
      <c r="O97" s="41"/>
      <c r="P97" s="190">
        <f>O97*H97</f>
        <v>0</v>
      </c>
      <c r="Q97" s="190">
        <v>0</v>
      </c>
      <c r="R97" s="190">
        <f>Q97*H97</f>
        <v>0</v>
      </c>
      <c r="S97" s="190">
        <v>0</v>
      </c>
      <c r="T97" s="191">
        <f>S97*H97</f>
        <v>0</v>
      </c>
      <c r="AR97" s="23" t="s">
        <v>142</v>
      </c>
      <c r="AT97" s="23" t="s">
        <v>138</v>
      </c>
      <c r="AU97" s="23" t="s">
        <v>84</v>
      </c>
      <c r="AY97" s="23" t="s">
        <v>135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23" t="s">
        <v>84</v>
      </c>
      <c r="BK97" s="192">
        <f>ROUND(I97*H97,2)</f>
        <v>0</v>
      </c>
      <c r="BL97" s="23" t="s">
        <v>142</v>
      </c>
      <c r="BM97" s="23" t="s">
        <v>311</v>
      </c>
    </row>
    <row r="98" spans="2:65" s="1" customFormat="1" ht="16.5" customHeight="1">
      <c r="B98" s="180"/>
      <c r="C98" s="181" t="s">
        <v>152</v>
      </c>
      <c r="D98" s="181" t="s">
        <v>138</v>
      </c>
      <c r="E98" s="182" t="s">
        <v>153</v>
      </c>
      <c r="F98" s="183" t="s">
        <v>154</v>
      </c>
      <c r="G98" s="184" t="s">
        <v>141</v>
      </c>
      <c r="H98" s="185">
        <v>26.167000000000002</v>
      </c>
      <c r="I98" s="186"/>
      <c r="J98" s="187">
        <f>ROUND(I98*H98,2)</f>
        <v>0</v>
      </c>
      <c r="K98" s="183" t="s">
        <v>5</v>
      </c>
      <c r="L98" s="40"/>
      <c r="M98" s="188" t="s">
        <v>5</v>
      </c>
      <c r="N98" s="189" t="s">
        <v>45</v>
      </c>
      <c r="O98" s="41"/>
      <c r="P98" s="190">
        <f>O98*H98</f>
        <v>0</v>
      </c>
      <c r="Q98" s="190">
        <v>5.1000000000000004E-4</v>
      </c>
      <c r="R98" s="190">
        <f>Q98*H98</f>
        <v>1.3345170000000002E-2</v>
      </c>
      <c r="S98" s="190">
        <v>0</v>
      </c>
      <c r="T98" s="191">
        <f>S98*H98</f>
        <v>0</v>
      </c>
      <c r="AR98" s="23" t="s">
        <v>142</v>
      </c>
      <c r="AT98" s="23" t="s">
        <v>138</v>
      </c>
      <c r="AU98" s="23" t="s">
        <v>84</v>
      </c>
      <c r="AY98" s="23" t="s">
        <v>135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23" t="s">
        <v>84</v>
      </c>
      <c r="BK98" s="192">
        <f>ROUND(I98*H98,2)</f>
        <v>0</v>
      </c>
      <c r="BL98" s="23" t="s">
        <v>142</v>
      </c>
      <c r="BM98" s="23" t="s">
        <v>312</v>
      </c>
    </row>
    <row r="99" spans="2:65" s="12" customFormat="1" ht="13.5">
      <c r="B99" s="193"/>
      <c r="D99" s="194" t="s">
        <v>144</v>
      </c>
      <c r="E99" s="195" t="s">
        <v>5</v>
      </c>
      <c r="F99" s="196" t="s">
        <v>313</v>
      </c>
      <c r="H99" s="197">
        <v>26.167000000000002</v>
      </c>
      <c r="I99" s="198"/>
      <c r="L99" s="193"/>
      <c r="M99" s="199"/>
      <c r="N99" s="200"/>
      <c r="O99" s="200"/>
      <c r="P99" s="200"/>
      <c r="Q99" s="200"/>
      <c r="R99" s="200"/>
      <c r="S99" s="200"/>
      <c r="T99" s="201"/>
      <c r="AT99" s="195" t="s">
        <v>144</v>
      </c>
      <c r="AU99" s="195" t="s">
        <v>84</v>
      </c>
      <c r="AV99" s="12" t="s">
        <v>84</v>
      </c>
      <c r="AW99" s="12" t="s">
        <v>36</v>
      </c>
      <c r="AX99" s="12" t="s">
        <v>78</v>
      </c>
      <c r="AY99" s="195" t="s">
        <v>135</v>
      </c>
    </row>
    <row r="100" spans="2:65" s="11" customFormat="1" ht="29.85" customHeight="1">
      <c r="B100" s="167"/>
      <c r="D100" s="168" t="s">
        <v>72</v>
      </c>
      <c r="E100" s="178" t="s">
        <v>157</v>
      </c>
      <c r="F100" s="178" t="s">
        <v>158</v>
      </c>
      <c r="I100" s="170"/>
      <c r="J100" s="179">
        <f>BK100</f>
        <v>0</v>
      </c>
      <c r="L100" s="167"/>
      <c r="M100" s="172"/>
      <c r="N100" s="173"/>
      <c r="O100" s="173"/>
      <c r="P100" s="174">
        <f>SUM(P101:P116)</f>
        <v>0</v>
      </c>
      <c r="Q100" s="173"/>
      <c r="R100" s="174">
        <f>SUM(R101:R116)</f>
        <v>5.4400000000000004E-3</v>
      </c>
      <c r="S100" s="173"/>
      <c r="T100" s="175">
        <f>SUM(T101:T116)</f>
        <v>0</v>
      </c>
      <c r="AR100" s="168" t="s">
        <v>78</v>
      </c>
      <c r="AT100" s="176" t="s">
        <v>72</v>
      </c>
      <c r="AU100" s="176" t="s">
        <v>78</v>
      </c>
      <c r="AY100" s="168" t="s">
        <v>135</v>
      </c>
      <c r="BK100" s="177">
        <f>SUM(BK101:BK116)</f>
        <v>0</v>
      </c>
    </row>
    <row r="101" spans="2:65" s="1" customFormat="1" ht="38.25" customHeight="1">
      <c r="B101" s="180"/>
      <c r="C101" s="181" t="s">
        <v>142</v>
      </c>
      <c r="D101" s="181" t="s">
        <v>138</v>
      </c>
      <c r="E101" s="182" t="s">
        <v>159</v>
      </c>
      <c r="F101" s="183" t="s">
        <v>160</v>
      </c>
      <c r="G101" s="184" t="s">
        <v>161</v>
      </c>
      <c r="H101" s="185">
        <v>285.18599999999998</v>
      </c>
      <c r="I101" s="186"/>
      <c r="J101" s="187">
        <f>ROUND(I101*H101,2)</f>
        <v>0</v>
      </c>
      <c r="K101" s="183" t="s">
        <v>162</v>
      </c>
      <c r="L101" s="40"/>
      <c r="M101" s="188" t="s">
        <v>5</v>
      </c>
      <c r="N101" s="189" t="s">
        <v>45</v>
      </c>
      <c r="O101" s="41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AR101" s="23" t="s">
        <v>142</v>
      </c>
      <c r="AT101" s="23" t="s">
        <v>138</v>
      </c>
      <c r="AU101" s="23" t="s">
        <v>84</v>
      </c>
      <c r="AY101" s="23" t="s">
        <v>135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23" t="s">
        <v>84</v>
      </c>
      <c r="BK101" s="192">
        <f>ROUND(I101*H101,2)</f>
        <v>0</v>
      </c>
      <c r="BL101" s="23" t="s">
        <v>142</v>
      </c>
      <c r="BM101" s="23" t="s">
        <v>314</v>
      </c>
    </row>
    <row r="102" spans="2:65" s="12" customFormat="1" ht="13.5">
      <c r="B102" s="193"/>
      <c r="D102" s="194" t="s">
        <v>144</v>
      </c>
      <c r="E102" s="195" t="s">
        <v>5</v>
      </c>
      <c r="F102" s="196" t="s">
        <v>315</v>
      </c>
      <c r="H102" s="197">
        <v>285.18599999999998</v>
      </c>
      <c r="I102" s="198"/>
      <c r="L102" s="193"/>
      <c r="M102" s="199"/>
      <c r="N102" s="200"/>
      <c r="O102" s="200"/>
      <c r="P102" s="200"/>
      <c r="Q102" s="200"/>
      <c r="R102" s="200"/>
      <c r="S102" s="200"/>
      <c r="T102" s="201"/>
      <c r="AT102" s="195" t="s">
        <v>144</v>
      </c>
      <c r="AU102" s="195" t="s">
        <v>84</v>
      </c>
      <c r="AV102" s="12" t="s">
        <v>84</v>
      </c>
      <c r="AW102" s="12" t="s">
        <v>36</v>
      </c>
      <c r="AX102" s="12" t="s">
        <v>78</v>
      </c>
      <c r="AY102" s="195" t="s">
        <v>135</v>
      </c>
    </row>
    <row r="103" spans="2:65" s="1" customFormat="1" ht="38.25" customHeight="1">
      <c r="B103" s="180"/>
      <c r="C103" s="181" t="s">
        <v>165</v>
      </c>
      <c r="D103" s="181" t="s">
        <v>138</v>
      </c>
      <c r="E103" s="182" t="s">
        <v>166</v>
      </c>
      <c r="F103" s="183" t="s">
        <v>167</v>
      </c>
      <c r="G103" s="184" t="s">
        <v>161</v>
      </c>
      <c r="H103" s="185">
        <v>8555.58</v>
      </c>
      <c r="I103" s="186"/>
      <c r="J103" s="187">
        <f>ROUND(I103*H103,2)</f>
        <v>0</v>
      </c>
      <c r="K103" s="183" t="s">
        <v>162</v>
      </c>
      <c r="L103" s="40"/>
      <c r="M103" s="188" t="s">
        <v>5</v>
      </c>
      <c r="N103" s="189" t="s">
        <v>45</v>
      </c>
      <c r="O103" s="41"/>
      <c r="P103" s="190">
        <f>O103*H103</f>
        <v>0</v>
      </c>
      <c r="Q103" s="190">
        <v>0</v>
      </c>
      <c r="R103" s="190">
        <f>Q103*H103</f>
        <v>0</v>
      </c>
      <c r="S103" s="190">
        <v>0</v>
      </c>
      <c r="T103" s="191">
        <f>S103*H103</f>
        <v>0</v>
      </c>
      <c r="AR103" s="23" t="s">
        <v>142</v>
      </c>
      <c r="AT103" s="23" t="s">
        <v>138</v>
      </c>
      <c r="AU103" s="23" t="s">
        <v>84</v>
      </c>
      <c r="AY103" s="23" t="s">
        <v>135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23" t="s">
        <v>84</v>
      </c>
      <c r="BK103" s="192">
        <f>ROUND(I103*H103,2)</f>
        <v>0</v>
      </c>
      <c r="BL103" s="23" t="s">
        <v>142</v>
      </c>
      <c r="BM103" s="23" t="s">
        <v>316</v>
      </c>
    </row>
    <row r="104" spans="2:65" s="12" customFormat="1" ht="13.5">
      <c r="B104" s="193"/>
      <c r="D104" s="194" t="s">
        <v>144</v>
      </c>
      <c r="E104" s="195" t="s">
        <v>5</v>
      </c>
      <c r="F104" s="196" t="s">
        <v>317</v>
      </c>
      <c r="H104" s="197">
        <v>8555.58</v>
      </c>
      <c r="I104" s="198"/>
      <c r="L104" s="193"/>
      <c r="M104" s="199"/>
      <c r="N104" s="200"/>
      <c r="O104" s="200"/>
      <c r="P104" s="200"/>
      <c r="Q104" s="200"/>
      <c r="R104" s="200"/>
      <c r="S104" s="200"/>
      <c r="T104" s="201"/>
      <c r="AT104" s="195" t="s">
        <v>144</v>
      </c>
      <c r="AU104" s="195" t="s">
        <v>84</v>
      </c>
      <c r="AV104" s="12" t="s">
        <v>84</v>
      </c>
      <c r="AW104" s="12" t="s">
        <v>36</v>
      </c>
      <c r="AX104" s="12" t="s">
        <v>78</v>
      </c>
      <c r="AY104" s="195" t="s">
        <v>135</v>
      </c>
    </row>
    <row r="105" spans="2:65" s="1" customFormat="1" ht="38.25" customHeight="1">
      <c r="B105" s="180"/>
      <c r="C105" s="181" t="s">
        <v>136</v>
      </c>
      <c r="D105" s="181" t="s">
        <v>138</v>
      </c>
      <c r="E105" s="182" t="s">
        <v>170</v>
      </c>
      <c r="F105" s="183" t="s">
        <v>171</v>
      </c>
      <c r="G105" s="184" t="s">
        <v>161</v>
      </c>
      <c r="H105" s="185">
        <v>285.18599999999998</v>
      </c>
      <c r="I105" s="186"/>
      <c r="J105" s="187">
        <f>ROUND(I105*H105,2)</f>
        <v>0</v>
      </c>
      <c r="K105" s="183" t="s">
        <v>162</v>
      </c>
      <c r="L105" s="40"/>
      <c r="M105" s="188" t="s">
        <v>5</v>
      </c>
      <c r="N105" s="189" t="s">
        <v>45</v>
      </c>
      <c r="O105" s="41"/>
      <c r="P105" s="190">
        <f>O105*H105</f>
        <v>0</v>
      </c>
      <c r="Q105" s="190">
        <v>0</v>
      </c>
      <c r="R105" s="190">
        <f>Q105*H105</f>
        <v>0</v>
      </c>
      <c r="S105" s="190">
        <v>0</v>
      </c>
      <c r="T105" s="191">
        <f>S105*H105</f>
        <v>0</v>
      </c>
      <c r="AR105" s="23" t="s">
        <v>142</v>
      </c>
      <c r="AT105" s="23" t="s">
        <v>138</v>
      </c>
      <c r="AU105" s="23" t="s">
        <v>84</v>
      </c>
      <c r="AY105" s="23" t="s">
        <v>135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23" t="s">
        <v>84</v>
      </c>
      <c r="BK105" s="192">
        <f>ROUND(I105*H105,2)</f>
        <v>0</v>
      </c>
      <c r="BL105" s="23" t="s">
        <v>142</v>
      </c>
      <c r="BM105" s="23" t="s">
        <v>318</v>
      </c>
    </row>
    <row r="106" spans="2:65" s="1" customFormat="1" ht="25.5" customHeight="1">
      <c r="B106" s="180"/>
      <c r="C106" s="181" t="s">
        <v>173</v>
      </c>
      <c r="D106" s="181" t="s">
        <v>138</v>
      </c>
      <c r="E106" s="182" t="s">
        <v>174</v>
      </c>
      <c r="F106" s="183" t="s">
        <v>175</v>
      </c>
      <c r="G106" s="184" t="s">
        <v>161</v>
      </c>
      <c r="H106" s="185">
        <v>285.18599999999998</v>
      </c>
      <c r="I106" s="186"/>
      <c r="J106" s="187">
        <f>ROUND(I106*H106,2)</f>
        <v>0</v>
      </c>
      <c r="K106" s="183" t="s">
        <v>162</v>
      </c>
      <c r="L106" s="40"/>
      <c r="M106" s="188" t="s">
        <v>5</v>
      </c>
      <c r="N106" s="189" t="s">
        <v>45</v>
      </c>
      <c r="O106" s="41"/>
      <c r="P106" s="190">
        <f>O106*H106</f>
        <v>0</v>
      </c>
      <c r="Q106" s="190">
        <v>0</v>
      </c>
      <c r="R106" s="190">
        <f>Q106*H106</f>
        <v>0</v>
      </c>
      <c r="S106" s="190">
        <v>0</v>
      </c>
      <c r="T106" s="191">
        <f>S106*H106</f>
        <v>0</v>
      </c>
      <c r="AR106" s="23" t="s">
        <v>142</v>
      </c>
      <c r="AT106" s="23" t="s">
        <v>138</v>
      </c>
      <c r="AU106" s="23" t="s">
        <v>84</v>
      </c>
      <c r="AY106" s="23" t="s">
        <v>135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23" t="s">
        <v>84</v>
      </c>
      <c r="BK106" s="192">
        <f>ROUND(I106*H106,2)</f>
        <v>0</v>
      </c>
      <c r="BL106" s="23" t="s">
        <v>142</v>
      </c>
      <c r="BM106" s="23" t="s">
        <v>319</v>
      </c>
    </row>
    <row r="107" spans="2:65" s="1" customFormat="1" ht="25.5" customHeight="1">
      <c r="B107" s="180"/>
      <c r="C107" s="181" t="s">
        <v>177</v>
      </c>
      <c r="D107" s="181" t="s">
        <v>138</v>
      </c>
      <c r="E107" s="182" t="s">
        <v>178</v>
      </c>
      <c r="F107" s="183" t="s">
        <v>179</v>
      </c>
      <c r="G107" s="184" t="s">
        <v>161</v>
      </c>
      <c r="H107" s="185">
        <v>8555.58</v>
      </c>
      <c r="I107" s="186"/>
      <c r="J107" s="187">
        <f>ROUND(I107*H107,2)</f>
        <v>0</v>
      </c>
      <c r="K107" s="183" t="s">
        <v>162</v>
      </c>
      <c r="L107" s="40"/>
      <c r="M107" s="188" t="s">
        <v>5</v>
      </c>
      <c r="N107" s="189" t="s">
        <v>45</v>
      </c>
      <c r="O107" s="41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AR107" s="23" t="s">
        <v>142</v>
      </c>
      <c r="AT107" s="23" t="s">
        <v>138</v>
      </c>
      <c r="AU107" s="23" t="s">
        <v>84</v>
      </c>
      <c r="AY107" s="23" t="s">
        <v>135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23" t="s">
        <v>84</v>
      </c>
      <c r="BK107" s="192">
        <f>ROUND(I107*H107,2)</f>
        <v>0</v>
      </c>
      <c r="BL107" s="23" t="s">
        <v>142</v>
      </c>
      <c r="BM107" s="23" t="s">
        <v>320</v>
      </c>
    </row>
    <row r="108" spans="2:65" s="12" customFormat="1" ht="13.5">
      <c r="B108" s="193"/>
      <c r="D108" s="194" t="s">
        <v>144</v>
      </c>
      <c r="E108" s="195" t="s">
        <v>5</v>
      </c>
      <c r="F108" s="196" t="s">
        <v>317</v>
      </c>
      <c r="H108" s="197">
        <v>8555.58</v>
      </c>
      <c r="I108" s="198"/>
      <c r="L108" s="193"/>
      <c r="M108" s="199"/>
      <c r="N108" s="200"/>
      <c r="O108" s="200"/>
      <c r="P108" s="200"/>
      <c r="Q108" s="200"/>
      <c r="R108" s="200"/>
      <c r="S108" s="200"/>
      <c r="T108" s="201"/>
      <c r="AT108" s="195" t="s">
        <v>144</v>
      </c>
      <c r="AU108" s="195" t="s">
        <v>84</v>
      </c>
      <c r="AV108" s="12" t="s">
        <v>84</v>
      </c>
      <c r="AW108" s="12" t="s">
        <v>36</v>
      </c>
      <c r="AX108" s="12" t="s">
        <v>78</v>
      </c>
      <c r="AY108" s="195" t="s">
        <v>135</v>
      </c>
    </row>
    <row r="109" spans="2:65" s="1" customFormat="1" ht="25.5" customHeight="1">
      <c r="B109" s="180"/>
      <c r="C109" s="181" t="s">
        <v>157</v>
      </c>
      <c r="D109" s="181" t="s">
        <v>138</v>
      </c>
      <c r="E109" s="182" t="s">
        <v>181</v>
      </c>
      <c r="F109" s="183" t="s">
        <v>182</v>
      </c>
      <c r="G109" s="184" t="s">
        <v>161</v>
      </c>
      <c r="H109" s="185">
        <v>285.18599999999998</v>
      </c>
      <c r="I109" s="186"/>
      <c r="J109" s="187">
        <f>ROUND(I109*H109,2)</f>
        <v>0</v>
      </c>
      <c r="K109" s="183" t="s">
        <v>162</v>
      </c>
      <c r="L109" s="40"/>
      <c r="M109" s="188" t="s">
        <v>5</v>
      </c>
      <c r="N109" s="189" t="s">
        <v>45</v>
      </c>
      <c r="O109" s="41"/>
      <c r="P109" s="190">
        <f>O109*H109</f>
        <v>0</v>
      </c>
      <c r="Q109" s="190">
        <v>0</v>
      </c>
      <c r="R109" s="190">
        <f>Q109*H109</f>
        <v>0</v>
      </c>
      <c r="S109" s="190">
        <v>0</v>
      </c>
      <c r="T109" s="191">
        <f>S109*H109</f>
        <v>0</v>
      </c>
      <c r="AR109" s="23" t="s">
        <v>142</v>
      </c>
      <c r="AT109" s="23" t="s">
        <v>138</v>
      </c>
      <c r="AU109" s="23" t="s">
        <v>84</v>
      </c>
      <c r="AY109" s="23" t="s">
        <v>135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23" t="s">
        <v>84</v>
      </c>
      <c r="BK109" s="192">
        <f>ROUND(I109*H109,2)</f>
        <v>0</v>
      </c>
      <c r="BL109" s="23" t="s">
        <v>142</v>
      </c>
      <c r="BM109" s="23" t="s">
        <v>321</v>
      </c>
    </row>
    <row r="110" spans="2:65" s="1" customFormat="1" ht="25.5" customHeight="1">
      <c r="B110" s="180"/>
      <c r="C110" s="181" t="s">
        <v>184</v>
      </c>
      <c r="D110" s="181" t="s">
        <v>138</v>
      </c>
      <c r="E110" s="182" t="s">
        <v>185</v>
      </c>
      <c r="F110" s="183" t="s">
        <v>186</v>
      </c>
      <c r="G110" s="184" t="s">
        <v>141</v>
      </c>
      <c r="H110" s="185">
        <v>15.295999999999999</v>
      </c>
      <c r="I110" s="186"/>
      <c r="J110" s="187">
        <f>ROUND(I110*H110,2)</f>
        <v>0</v>
      </c>
      <c r="K110" s="183" t="s">
        <v>162</v>
      </c>
      <c r="L110" s="40"/>
      <c r="M110" s="188" t="s">
        <v>5</v>
      </c>
      <c r="N110" s="189" t="s">
        <v>45</v>
      </c>
      <c r="O110" s="41"/>
      <c r="P110" s="190">
        <f>O110*H110</f>
        <v>0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AR110" s="23" t="s">
        <v>142</v>
      </c>
      <c r="AT110" s="23" t="s">
        <v>138</v>
      </c>
      <c r="AU110" s="23" t="s">
        <v>84</v>
      </c>
      <c r="AY110" s="23" t="s">
        <v>135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23" t="s">
        <v>84</v>
      </c>
      <c r="BK110" s="192">
        <f>ROUND(I110*H110,2)</f>
        <v>0</v>
      </c>
      <c r="BL110" s="23" t="s">
        <v>142</v>
      </c>
      <c r="BM110" s="23" t="s">
        <v>322</v>
      </c>
    </row>
    <row r="111" spans="2:65" s="12" customFormat="1" ht="13.5">
      <c r="B111" s="193"/>
      <c r="D111" s="194" t="s">
        <v>144</v>
      </c>
      <c r="E111" s="195" t="s">
        <v>5</v>
      </c>
      <c r="F111" s="196" t="s">
        <v>323</v>
      </c>
      <c r="H111" s="197">
        <v>15.295999999999999</v>
      </c>
      <c r="I111" s="198"/>
      <c r="L111" s="193"/>
      <c r="M111" s="199"/>
      <c r="N111" s="200"/>
      <c r="O111" s="200"/>
      <c r="P111" s="200"/>
      <c r="Q111" s="200"/>
      <c r="R111" s="200"/>
      <c r="S111" s="200"/>
      <c r="T111" s="201"/>
      <c r="AT111" s="195" t="s">
        <v>144</v>
      </c>
      <c r="AU111" s="195" t="s">
        <v>84</v>
      </c>
      <c r="AV111" s="12" t="s">
        <v>84</v>
      </c>
      <c r="AW111" s="12" t="s">
        <v>36</v>
      </c>
      <c r="AX111" s="12" t="s">
        <v>78</v>
      </c>
      <c r="AY111" s="195" t="s">
        <v>135</v>
      </c>
    </row>
    <row r="112" spans="2:65" s="1" customFormat="1" ht="25.5" customHeight="1">
      <c r="B112" s="180"/>
      <c r="C112" s="181" t="s">
        <v>188</v>
      </c>
      <c r="D112" s="181" t="s">
        <v>138</v>
      </c>
      <c r="E112" s="182" t="s">
        <v>189</v>
      </c>
      <c r="F112" s="183" t="s">
        <v>190</v>
      </c>
      <c r="G112" s="184" t="s">
        <v>141</v>
      </c>
      <c r="H112" s="185">
        <v>458.88</v>
      </c>
      <c r="I112" s="186"/>
      <c r="J112" s="187">
        <f>ROUND(I112*H112,2)</f>
        <v>0</v>
      </c>
      <c r="K112" s="183" t="s">
        <v>162</v>
      </c>
      <c r="L112" s="40"/>
      <c r="M112" s="188" t="s">
        <v>5</v>
      </c>
      <c r="N112" s="189" t="s">
        <v>45</v>
      </c>
      <c r="O112" s="41"/>
      <c r="P112" s="190">
        <f>O112*H112</f>
        <v>0</v>
      </c>
      <c r="Q112" s="190">
        <v>0</v>
      </c>
      <c r="R112" s="190">
        <f>Q112*H112</f>
        <v>0</v>
      </c>
      <c r="S112" s="190">
        <v>0</v>
      </c>
      <c r="T112" s="191">
        <f>S112*H112</f>
        <v>0</v>
      </c>
      <c r="AR112" s="23" t="s">
        <v>142</v>
      </c>
      <c r="AT112" s="23" t="s">
        <v>138</v>
      </c>
      <c r="AU112" s="23" t="s">
        <v>84</v>
      </c>
      <c r="AY112" s="23" t="s">
        <v>135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23" t="s">
        <v>84</v>
      </c>
      <c r="BK112" s="192">
        <f>ROUND(I112*H112,2)</f>
        <v>0</v>
      </c>
      <c r="BL112" s="23" t="s">
        <v>142</v>
      </c>
      <c r="BM112" s="23" t="s">
        <v>324</v>
      </c>
    </row>
    <row r="113" spans="2:65" s="12" customFormat="1" ht="13.5">
      <c r="B113" s="193"/>
      <c r="D113" s="194" t="s">
        <v>144</v>
      </c>
      <c r="E113" s="195" t="s">
        <v>5</v>
      </c>
      <c r="F113" s="196" t="s">
        <v>325</v>
      </c>
      <c r="H113" s="197">
        <v>458.88</v>
      </c>
      <c r="I113" s="198"/>
      <c r="L113" s="193"/>
      <c r="M113" s="199"/>
      <c r="N113" s="200"/>
      <c r="O113" s="200"/>
      <c r="P113" s="200"/>
      <c r="Q113" s="200"/>
      <c r="R113" s="200"/>
      <c r="S113" s="200"/>
      <c r="T113" s="201"/>
      <c r="AT113" s="195" t="s">
        <v>144</v>
      </c>
      <c r="AU113" s="195" t="s">
        <v>84</v>
      </c>
      <c r="AV113" s="12" t="s">
        <v>84</v>
      </c>
      <c r="AW113" s="12" t="s">
        <v>36</v>
      </c>
      <c r="AX113" s="12" t="s">
        <v>78</v>
      </c>
      <c r="AY113" s="195" t="s">
        <v>135</v>
      </c>
    </row>
    <row r="114" spans="2:65" s="1" customFormat="1" ht="25.5" customHeight="1">
      <c r="B114" s="180"/>
      <c r="C114" s="181" t="s">
        <v>193</v>
      </c>
      <c r="D114" s="181" t="s">
        <v>138</v>
      </c>
      <c r="E114" s="182" t="s">
        <v>194</v>
      </c>
      <c r="F114" s="183" t="s">
        <v>195</v>
      </c>
      <c r="G114" s="184" t="s">
        <v>141</v>
      </c>
      <c r="H114" s="185">
        <v>15.295999999999999</v>
      </c>
      <c r="I114" s="186"/>
      <c r="J114" s="187">
        <f>ROUND(I114*H114,2)</f>
        <v>0</v>
      </c>
      <c r="K114" s="183" t="s">
        <v>162</v>
      </c>
      <c r="L114" s="40"/>
      <c r="M114" s="188" t="s">
        <v>5</v>
      </c>
      <c r="N114" s="189" t="s">
        <v>45</v>
      </c>
      <c r="O114" s="41"/>
      <c r="P114" s="190">
        <f>O114*H114</f>
        <v>0</v>
      </c>
      <c r="Q114" s="190">
        <v>0</v>
      </c>
      <c r="R114" s="190">
        <f>Q114*H114</f>
        <v>0</v>
      </c>
      <c r="S114" s="190">
        <v>0</v>
      </c>
      <c r="T114" s="191">
        <f>S114*H114</f>
        <v>0</v>
      </c>
      <c r="AR114" s="23" t="s">
        <v>142</v>
      </c>
      <c r="AT114" s="23" t="s">
        <v>138</v>
      </c>
      <c r="AU114" s="23" t="s">
        <v>84</v>
      </c>
      <c r="AY114" s="23" t="s">
        <v>135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23" t="s">
        <v>84</v>
      </c>
      <c r="BK114" s="192">
        <f>ROUND(I114*H114,2)</f>
        <v>0</v>
      </c>
      <c r="BL114" s="23" t="s">
        <v>142</v>
      </c>
      <c r="BM114" s="23" t="s">
        <v>326</v>
      </c>
    </row>
    <row r="115" spans="2:65" s="1" customFormat="1" ht="51" customHeight="1">
      <c r="B115" s="180"/>
      <c r="C115" s="181" t="s">
        <v>197</v>
      </c>
      <c r="D115" s="181" t="s">
        <v>138</v>
      </c>
      <c r="E115" s="182" t="s">
        <v>198</v>
      </c>
      <c r="F115" s="183" t="s">
        <v>327</v>
      </c>
      <c r="G115" s="184" t="s">
        <v>200</v>
      </c>
      <c r="H115" s="185">
        <v>68</v>
      </c>
      <c r="I115" s="186"/>
      <c r="J115" s="187">
        <f>ROUND(I115*H115,2)</f>
        <v>0</v>
      </c>
      <c r="K115" s="183" t="s">
        <v>5</v>
      </c>
      <c r="L115" s="40"/>
      <c r="M115" s="188" t="s">
        <v>5</v>
      </c>
      <c r="N115" s="189" t="s">
        <v>45</v>
      </c>
      <c r="O115" s="41"/>
      <c r="P115" s="190">
        <f>O115*H115</f>
        <v>0</v>
      </c>
      <c r="Q115" s="190">
        <v>8.0000000000000007E-5</v>
      </c>
      <c r="R115" s="190">
        <f>Q115*H115</f>
        <v>5.4400000000000004E-3</v>
      </c>
      <c r="S115" s="190">
        <v>0</v>
      </c>
      <c r="T115" s="191">
        <f>S115*H115</f>
        <v>0</v>
      </c>
      <c r="AR115" s="23" t="s">
        <v>142</v>
      </c>
      <c r="AT115" s="23" t="s">
        <v>138</v>
      </c>
      <c r="AU115" s="23" t="s">
        <v>84</v>
      </c>
      <c r="AY115" s="23" t="s">
        <v>135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23" t="s">
        <v>84</v>
      </c>
      <c r="BK115" s="192">
        <f>ROUND(I115*H115,2)</f>
        <v>0</v>
      </c>
      <c r="BL115" s="23" t="s">
        <v>142</v>
      </c>
      <c r="BM115" s="23" t="s">
        <v>328</v>
      </c>
    </row>
    <row r="116" spans="2:65" s="12" customFormat="1" ht="13.5">
      <c r="B116" s="193"/>
      <c r="D116" s="194" t="s">
        <v>144</v>
      </c>
      <c r="E116" s="195" t="s">
        <v>5</v>
      </c>
      <c r="F116" s="196" t="s">
        <v>329</v>
      </c>
      <c r="H116" s="197">
        <v>68</v>
      </c>
      <c r="I116" s="198"/>
      <c r="L116" s="193"/>
      <c r="M116" s="199"/>
      <c r="N116" s="200"/>
      <c r="O116" s="200"/>
      <c r="P116" s="200"/>
      <c r="Q116" s="200"/>
      <c r="R116" s="200"/>
      <c r="S116" s="200"/>
      <c r="T116" s="201"/>
      <c r="AT116" s="195" t="s">
        <v>144</v>
      </c>
      <c r="AU116" s="195" t="s">
        <v>84</v>
      </c>
      <c r="AV116" s="12" t="s">
        <v>84</v>
      </c>
      <c r="AW116" s="12" t="s">
        <v>36</v>
      </c>
      <c r="AX116" s="12" t="s">
        <v>78</v>
      </c>
      <c r="AY116" s="195" t="s">
        <v>135</v>
      </c>
    </row>
    <row r="117" spans="2:65" s="11" customFormat="1" ht="29.85" customHeight="1">
      <c r="B117" s="167"/>
      <c r="D117" s="168" t="s">
        <v>72</v>
      </c>
      <c r="E117" s="178" t="s">
        <v>203</v>
      </c>
      <c r="F117" s="178" t="s">
        <v>204</v>
      </c>
      <c r="I117" s="170"/>
      <c r="J117" s="179">
        <f>BK117</f>
        <v>0</v>
      </c>
      <c r="L117" s="167"/>
      <c r="M117" s="172"/>
      <c r="N117" s="173"/>
      <c r="O117" s="173"/>
      <c r="P117" s="174">
        <f>P118</f>
        <v>0</v>
      </c>
      <c r="Q117" s="173"/>
      <c r="R117" s="174">
        <f>R118</f>
        <v>0</v>
      </c>
      <c r="S117" s="173"/>
      <c r="T117" s="175">
        <f>T118</f>
        <v>0</v>
      </c>
      <c r="AR117" s="168" t="s">
        <v>78</v>
      </c>
      <c r="AT117" s="176" t="s">
        <v>72</v>
      </c>
      <c r="AU117" s="176" t="s">
        <v>78</v>
      </c>
      <c r="AY117" s="168" t="s">
        <v>135</v>
      </c>
      <c r="BK117" s="177">
        <f>BK118</f>
        <v>0</v>
      </c>
    </row>
    <row r="118" spans="2:65" s="1" customFormat="1" ht="38.25" customHeight="1">
      <c r="B118" s="180"/>
      <c r="C118" s="181" t="s">
        <v>205</v>
      </c>
      <c r="D118" s="181" t="s">
        <v>138</v>
      </c>
      <c r="E118" s="182" t="s">
        <v>206</v>
      </c>
      <c r="F118" s="183" t="s">
        <v>207</v>
      </c>
      <c r="G118" s="184" t="s">
        <v>208</v>
      </c>
      <c r="H118" s="185">
        <v>0.13500000000000001</v>
      </c>
      <c r="I118" s="186"/>
      <c r="J118" s="187">
        <f>ROUND(I118*H118,2)</f>
        <v>0</v>
      </c>
      <c r="K118" s="183" t="s">
        <v>162</v>
      </c>
      <c r="L118" s="40"/>
      <c r="M118" s="188" t="s">
        <v>5</v>
      </c>
      <c r="N118" s="189" t="s">
        <v>45</v>
      </c>
      <c r="O118" s="41"/>
      <c r="P118" s="190">
        <f>O118*H118</f>
        <v>0</v>
      </c>
      <c r="Q118" s="190">
        <v>0</v>
      </c>
      <c r="R118" s="190">
        <f>Q118*H118</f>
        <v>0</v>
      </c>
      <c r="S118" s="190">
        <v>0</v>
      </c>
      <c r="T118" s="191">
        <f>S118*H118</f>
        <v>0</v>
      </c>
      <c r="AR118" s="23" t="s">
        <v>142</v>
      </c>
      <c r="AT118" s="23" t="s">
        <v>138</v>
      </c>
      <c r="AU118" s="23" t="s">
        <v>84</v>
      </c>
      <c r="AY118" s="23" t="s">
        <v>135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23" t="s">
        <v>84</v>
      </c>
      <c r="BK118" s="192">
        <f>ROUND(I118*H118,2)</f>
        <v>0</v>
      </c>
      <c r="BL118" s="23" t="s">
        <v>142</v>
      </c>
      <c r="BM118" s="23" t="s">
        <v>330</v>
      </c>
    </row>
    <row r="119" spans="2:65" s="11" customFormat="1" ht="37.35" customHeight="1">
      <c r="B119" s="167"/>
      <c r="D119" s="168" t="s">
        <v>72</v>
      </c>
      <c r="E119" s="169" t="s">
        <v>210</v>
      </c>
      <c r="F119" s="169" t="s">
        <v>211</v>
      </c>
      <c r="I119" s="170"/>
      <c r="J119" s="171">
        <f>BK119</f>
        <v>0</v>
      </c>
      <c r="L119" s="167"/>
      <c r="M119" s="172"/>
      <c r="N119" s="173"/>
      <c r="O119" s="173"/>
      <c r="P119" s="174">
        <f>P120+P128+P151</f>
        <v>0</v>
      </c>
      <c r="Q119" s="173"/>
      <c r="R119" s="174">
        <f>R120+R128+R151</f>
        <v>15.39994538</v>
      </c>
      <c r="S119" s="173"/>
      <c r="T119" s="175">
        <f>T120+T128+T151</f>
        <v>0</v>
      </c>
      <c r="AR119" s="168" t="s">
        <v>84</v>
      </c>
      <c r="AT119" s="176" t="s">
        <v>72</v>
      </c>
      <c r="AU119" s="176" t="s">
        <v>73</v>
      </c>
      <c r="AY119" s="168" t="s">
        <v>135</v>
      </c>
      <c r="BK119" s="177">
        <f>BK120+BK128+BK151</f>
        <v>0</v>
      </c>
    </row>
    <row r="120" spans="2:65" s="11" customFormat="1" ht="19.899999999999999" customHeight="1">
      <c r="B120" s="167"/>
      <c r="D120" s="168" t="s">
        <v>72</v>
      </c>
      <c r="E120" s="178" t="s">
        <v>223</v>
      </c>
      <c r="F120" s="178" t="s">
        <v>224</v>
      </c>
      <c r="I120" s="170"/>
      <c r="J120" s="179">
        <f>BK120</f>
        <v>0</v>
      </c>
      <c r="L120" s="167"/>
      <c r="M120" s="172"/>
      <c r="N120" s="173"/>
      <c r="O120" s="173"/>
      <c r="P120" s="174">
        <f>SUM(P121:P127)</f>
        <v>0</v>
      </c>
      <c r="Q120" s="173"/>
      <c r="R120" s="174">
        <f>SUM(R121:R127)</f>
        <v>2.6771760000000002E-2</v>
      </c>
      <c r="S120" s="173"/>
      <c r="T120" s="175">
        <f>SUM(T121:T127)</f>
        <v>0</v>
      </c>
      <c r="AR120" s="168" t="s">
        <v>84</v>
      </c>
      <c r="AT120" s="176" t="s">
        <v>72</v>
      </c>
      <c r="AU120" s="176" t="s">
        <v>78</v>
      </c>
      <c r="AY120" s="168" t="s">
        <v>135</v>
      </c>
      <c r="BK120" s="177">
        <f>SUM(BK121:BK127)</f>
        <v>0</v>
      </c>
    </row>
    <row r="121" spans="2:65" s="1" customFormat="1" ht="16.5" customHeight="1">
      <c r="B121" s="180"/>
      <c r="C121" s="181" t="s">
        <v>234</v>
      </c>
      <c r="D121" s="181" t="s">
        <v>138</v>
      </c>
      <c r="E121" s="182" t="s">
        <v>235</v>
      </c>
      <c r="F121" s="183" t="s">
        <v>331</v>
      </c>
      <c r="G121" s="184" t="s">
        <v>141</v>
      </c>
      <c r="H121" s="185">
        <v>13.81</v>
      </c>
      <c r="I121" s="186"/>
      <c r="J121" s="187">
        <f>ROUND(I121*H121,2)</f>
        <v>0</v>
      </c>
      <c r="K121" s="183" t="s">
        <v>5</v>
      </c>
      <c r="L121" s="40"/>
      <c r="M121" s="188" t="s">
        <v>5</v>
      </c>
      <c r="N121" s="189" t="s">
        <v>45</v>
      </c>
      <c r="O121" s="41"/>
      <c r="P121" s="190">
        <f>O121*H121</f>
        <v>0</v>
      </c>
      <c r="Q121" s="190">
        <v>1.8400000000000001E-3</v>
      </c>
      <c r="R121" s="190">
        <f>Q121*H121</f>
        <v>2.5410400000000003E-2</v>
      </c>
      <c r="S121" s="190">
        <v>0</v>
      </c>
      <c r="T121" s="191">
        <f>S121*H121</f>
        <v>0</v>
      </c>
      <c r="AR121" s="23" t="s">
        <v>216</v>
      </c>
      <c r="AT121" s="23" t="s">
        <v>138</v>
      </c>
      <c r="AU121" s="23" t="s">
        <v>84</v>
      </c>
      <c r="AY121" s="23" t="s">
        <v>135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23" t="s">
        <v>84</v>
      </c>
      <c r="BK121" s="192">
        <f>ROUND(I121*H121,2)</f>
        <v>0</v>
      </c>
      <c r="BL121" s="23" t="s">
        <v>216</v>
      </c>
      <c r="BM121" s="23" t="s">
        <v>332</v>
      </c>
    </row>
    <row r="122" spans="2:65" s="12" customFormat="1" ht="13.5">
      <c r="B122" s="193"/>
      <c r="D122" s="194" t="s">
        <v>144</v>
      </c>
      <c r="E122" s="195" t="s">
        <v>5</v>
      </c>
      <c r="F122" s="196" t="s">
        <v>333</v>
      </c>
      <c r="H122" s="197">
        <v>13.81</v>
      </c>
      <c r="I122" s="198"/>
      <c r="L122" s="193"/>
      <c r="M122" s="199"/>
      <c r="N122" s="200"/>
      <c r="O122" s="200"/>
      <c r="P122" s="200"/>
      <c r="Q122" s="200"/>
      <c r="R122" s="200"/>
      <c r="S122" s="200"/>
      <c r="T122" s="201"/>
      <c r="AT122" s="195" t="s">
        <v>144</v>
      </c>
      <c r="AU122" s="195" t="s">
        <v>84</v>
      </c>
      <c r="AV122" s="12" t="s">
        <v>84</v>
      </c>
      <c r="AW122" s="12" t="s">
        <v>36</v>
      </c>
      <c r="AX122" s="12" t="s">
        <v>78</v>
      </c>
      <c r="AY122" s="195" t="s">
        <v>135</v>
      </c>
    </row>
    <row r="123" spans="2:65" s="1" customFormat="1" ht="16.5" customHeight="1">
      <c r="B123" s="180"/>
      <c r="C123" s="181" t="s">
        <v>239</v>
      </c>
      <c r="D123" s="181" t="s">
        <v>138</v>
      </c>
      <c r="E123" s="182" t="s">
        <v>240</v>
      </c>
      <c r="F123" s="183" t="s">
        <v>241</v>
      </c>
      <c r="G123" s="184" t="s">
        <v>161</v>
      </c>
      <c r="H123" s="185">
        <v>1.5469999999999999</v>
      </c>
      <c r="I123" s="186"/>
      <c r="J123" s="187">
        <f>ROUND(I123*H123,2)</f>
        <v>0</v>
      </c>
      <c r="K123" s="183" t="s">
        <v>5</v>
      </c>
      <c r="L123" s="40"/>
      <c r="M123" s="188" t="s">
        <v>5</v>
      </c>
      <c r="N123" s="189" t="s">
        <v>45</v>
      </c>
      <c r="O123" s="41"/>
      <c r="P123" s="190">
        <f>O123*H123</f>
        <v>0</v>
      </c>
      <c r="Q123" s="190">
        <v>8.8000000000000003E-4</v>
      </c>
      <c r="R123" s="190">
        <f>Q123*H123</f>
        <v>1.36136E-3</v>
      </c>
      <c r="S123" s="190">
        <v>0</v>
      </c>
      <c r="T123" s="191">
        <f>S123*H123</f>
        <v>0</v>
      </c>
      <c r="AR123" s="23" t="s">
        <v>216</v>
      </c>
      <c r="AT123" s="23" t="s">
        <v>138</v>
      </c>
      <c r="AU123" s="23" t="s">
        <v>84</v>
      </c>
      <c r="AY123" s="23" t="s">
        <v>135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23" t="s">
        <v>84</v>
      </c>
      <c r="BK123" s="192">
        <f>ROUND(I123*H123,2)</f>
        <v>0</v>
      </c>
      <c r="BL123" s="23" t="s">
        <v>216</v>
      </c>
      <c r="BM123" s="23" t="s">
        <v>334</v>
      </c>
    </row>
    <row r="124" spans="2:65" s="12" customFormat="1" ht="13.5">
      <c r="B124" s="193"/>
      <c r="D124" s="194" t="s">
        <v>144</v>
      </c>
      <c r="E124" s="195" t="s">
        <v>5</v>
      </c>
      <c r="F124" s="196" t="s">
        <v>335</v>
      </c>
      <c r="H124" s="197">
        <v>1.127</v>
      </c>
      <c r="I124" s="198"/>
      <c r="L124" s="193"/>
      <c r="M124" s="199"/>
      <c r="N124" s="200"/>
      <c r="O124" s="200"/>
      <c r="P124" s="200"/>
      <c r="Q124" s="200"/>
      <c r="R124" s="200"/>
      <c r="S124" s="200"/>
      <c r="T124" s="201"/>
      <c r="AT124" s="195" t="s">
        <v>144</v>
      </c>
      <c r="AU124" s="195" t="s">
        <v>84</v>
      </c>
      <c r="AV124" s="12" t="s">
        <v>84</v>
      </c>
      <c r="AW124" s="12" t="s">
        <v>36</v>
      </c>
      <c r="AX124" s="12" t="s">
        <v>73</v>
      </c>
      <c r="AY124" s="195" t="s">
        <v>135</v>
      </c>
    </row>
    <row r="125" spans="2:65" s="12" customFormat="1" ht="13.5">
      <c r="B125" s="193"/>
      <c r="D125" s="194" t="s">
        <v>144</v>
      </c>
      <c r="E125" s="195" t="s">
        <v>5</v>
      </c>
      <c r="F125" s="196" t="s">
        <v>336</v>
      </c>
      <c r="H125" s="197">
        <v>0.42</v>
      </c>
      <c r="I125" s="198"/>
      <c r="L125" s="193"/>
      <c r="M125" s="199"/>
      <c r="N125" s="200"/>
      <c r="O125" s="200"/>
      <c r="P125" s="200"/>
      <c r="Q125" s="200"/>
      <c r="R125" s="200"/>
      <c r="S125" s="200"/>
      <c r="T125" s="201"/>
      <c r="AT125" s="195" t="s">
        <v>144</v>
      </c>
      <c r="AU125" s="195" t="s">
        <v>84</v>
      </c>
      <c r="AV125" s="12" t="s">
        <v>84</v>
      </c>
      <c r="AW125" s="12" t="s">
        <v>36</v>
      </c>
      <c r="AX125" s="12" t="s">
        <v>73</v>
      </c>
      <c r="AY125" s="195" t="s">
        <v>135</v>
      </c>
    </row>
    <row r="126" spans="2:65" s="13" customFormat="1" ht="13.5">
      <c r="B126" s="202"/>
      <c r="D126" s="194" t="s">
        <v>144</v>
      </c>
      <c r="E126" s="203" t="s">
        <v>5</v>
      </c>
      <c r="F126" s="204" t="s">
        <v>147</v>
      </c>
      <c r="H126" s="205">
        <v>1.5469999999999999</v>
      </c>
      <c r="I126" s="206"/>
      <c r="L126" s="202"/>
      <c r="M126" s="207"/>
      <c r="N126" s="208"/>
      <c r="O126" s="208"/>
      <c r="P126" s="208"/>
      <c r="Q126" s="208"/>
      <c r="R126" s="208"/>
      <c r="S126" s="208"/>
      <c r="T126" s="209"/>
      <c r="AT126" s="203" t="s">
        <v>144</v>
      </c>
      <c r="AU126" s="203" t="s">
        <v>84</v>
      </c>
      <c r="AV126" s="13" t="s">
        <v>142</v>
      </c>
      <c r="AW126" s="13" t="s">
        <v>36</v>
      </c>
      <c r="AX126" s="13" t="s">
        <v>78</v>
      </c>
      <c r="AY126" s="203" t="s">
        <v>135</v>
      </c>
    </row>
    <row r="127" spans="2:65" s="1" customFormat="1" ht="38.25" customHeight="1">
      <c r="B127" s="180"/>
      <c r="C127" s="181" t="s">
        <v>10</v>
      </c>
      <c r="D127" s="181" t="s">
        <v>138</v>
      </c>
      <c r="E127" s="182" t="s">
        <v>246</v>
      </c>
      <c r="F127" s="183" t="s">
        <v>247</v>
      </c>
      <c r="G127" s="184" t="s">
        <v>221</v>
      </c>
      <c r="H127" s="210"/>
      <c r="I127" s="186"/>
      <c r="J127" s="187">
        <f>ROUND(I127*H127,2)</f>
        <v>0</v>
      </c>
      <c r="K127" s="183" t="s">
        <v>162</v>
      </c>
      <c r="L127" s="40"/>
      <c r="M127" s="188" t="s">
        <v>5</v>
      </c>
      <c r="N127" s="189" t="s">
        <v>45</v>
      </c>
      <c r="O127" s="41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AR127" s="23" t="s">
        <v>216</v>
      </c>
      <c r="AT127" s="23" t="s">
        <v>138</v>
      </c>
      <c r="AU127" s="23" t="s">
        <v>84</v>
      </c>
      <c r="AY127" s="23" t="s">
        <v>135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23" t="s">
        <v>84</v>
      </c>
      <c r="BK127" s="192">
        <f>ROUND(I127*H127,2)</f>
        <v>0</v>
      </c>
      <c r="BL127" s="23" t="s">
        <v>216</v>
      </c>
      <c r="BM127" s="23" t="s">
        <v>337</v>
      </c>
    </row>
    <row r="128" spans="2:65" s="11" customFormat="1" ht="29.85" customHeight="1">
      <c r="B128" s="167"/>
      <c r="D128" s="168" t="s">
        <v>72</v>
      </c>
      <c r="E128" s="178" t="s">
        <v>249</v>
      </c>
      <c r="F128" s="178" t="s">
        <v>250</v>
      </c>
      <c r="I128" s="170"/>
      <c r="J128" s="179">
        <f>BK128</f>
        <v>0</v>
      </c>
      <c r="L128" s="167"/>
      <c r="M128" s="172"/>
      <c r="N128" s="173"/>
      <c r="O128" s="173"/>
      <c r="P128" s="174">
        <f>SUM(P129:P150)</f>
        <v>0</v>
      </c>
      <c r="Q128" s="173"/>
      <c r="R128" s="174">
        <f>SUM(R129:R150)</f>
        <v>15.005674099999998</v>
      </c>
      <c r="S128" s="173"/>
      <c r="T128" s="175">
        <f>SUM(T129:T150)</f>
        <v>0</v>
      </c>
      <c r="AR128" s="168" t="s">
        <v>84</v>
      </c>
      <c r="AT128" s="176" t="s">
        <v>72</v>
      </c>
      <c r="AU128" s="176" t="s">
        <v>78</v>
      </c>
      <c r="AY128" s="168" t="s">
        <v>135</v>
      </c>
      <c r="BK128" s="177">
        <f>SUM(BK129:BK150)</f>
        <v>0</v>
      </c>
    </row>
    <row r="129" spans="2:65" s="1" customFormat="1" ht="16.5" customHeight="1">
      <c r="B129" s="180"/>
      <c r="C129" s="181" t="s">
        <v>251</v>
      </c>
      <c r="D129" s="181" t="s">
        <v>138</v>
      </c>
      <c r="E129" s="182" t="s">
        <v>252</v>
      </c>
      <c r="F129" s="183" t="s">
        <v>253</v>
      </c>
      <c r="G129" s="184" t="s">
        <v>254</v>
      </c>
      <c r="H129" s="185">
        <v>192.63</v>
      </c>
      <c r="I129" s="186"/>
      <c r="J129" s="187">
        <f>ROUND(I129*H129,2)</f>
        <v>0</v>
      </c>
      <c r="K129" s="183" t="s">
        <v>162</v>
      </c>
      <c r="L129" s="40"/>
      <c r="M129" s="188" t="s">
        <v>5</v>
      </c>
      <c r="N129" s="189" t="s">
        <v>45</v>
      </c>
      <c r="O129" s="41"/>
      <c r="P129" s="190">
        <f>O129*H129</f>
        <v>0</v>
      </c>
      <c r="Q129" s="190">
        <v>6.9999999999999994E-5</v>
      </c>
      <c r="R129" s="190">
        <f>Q129*H129</f>
        <v>1.3484099999999999E-2</v>
      </c>
      <c r="S129" s="190">
        <v>0</v>
      </c>
      <c r="T129" s="191">
        <f>S129*H129</f>
        <v>0</v>
      </c>
      <c r="AR129" s="23" t="s">
        <v>216</v>
      </c>
      <c r="AT129" s="23" t="s">
        <v>138</v>
      </c>
      <c r="AU129" s="23" t="s">
        <v>84</v>
      </c>
      <c r="AY129" s="23" t="s">
        <v>135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23" t="s">
        <v>84</v>
      </c>
      <c r="BK129" s="192">
        <f>ROUND(I129*H129,2)</f>
        <v>0</v>
      </c>
      <c r="BL129" s="23" t="s">
        <v>216</v>
      </c>
      <c r="BM129" s="23" t="s">
        <v>338</v>
      </c>
    </row>
    <row r="130" spans="2:65" s="12" customFormat="1" ht="13.5">
      <c r="B130" s="193"/>
      <c r="D130" s="194" t="s">
        <v>144</v>
      </c>
      <c r="E130" s="195" t="s">
        <v>5</v>
      </c>
      <c r="F130" s="196" t="s">
        <v>339</v>
      </c>
      <c r="H130" s="197">
        <v>192.63</v>
      </c>
      <c r="I130" s="198"/>
      <c r="L130" s="193"/>
      <c r="M130" s="199"/>
      <c r="N130" s="200"/>
      <c r="O130" s="200"/>
      <c r="P130" s="200"/>
      <c r="Q130" s="200"/>
      <c r="R130" s="200"/>
      <c r="S130" s="200"/>
      <c r="T130" s="201"/>
      <c r="AT130" s="195" t="s">
        <v>144</v>
      </c>
      <c r="AU130" s="195" t="s">
        <v>84</v>
      </c>
      <c r="AV130" s="12" t="s">
        <v>84</v>
      </c>
      <c r="AW130" s="12" t="s">
        <v>36</v>
      </c>
      <c r="AX130" s="12" t="s">
        <v>78</v>
      </c>
      <c r="AY130" s="195" t="s">
        <v>135</v>
      </c>
    </row>
    <row r="131" spans="2:65" s="1" customFormat="1" ht="25.5" customHeight="1">
      <c r="B131" s="180"/>
      <c r="C131" s="211" t="s">
        <v>257</v>
      </c>
      <c r="D131" s="211" t="s">
        <v>258</v>
      </c>
      <c r="E131" s="212" t="s">
        <v>259</v>
      </c>
      <c r="F131" s="213" t="s">
        <v>340</v>
      </c>
      <c r="G131" s="214" t="s">
        <v>141</v>
      </c>
      <c r="H131" s="215">
        <v>14.79</v>
      </c>
      <c r="I131" s="216"/>
      <c r="J131" s="217">
        <f>ROUND(I131*H131,2)</f>
        <v>0</v>
      </c>
      <c r="K131" s="213" t="s">
        <v>5</v>
      </c>
      <c r="L131" s="218"/>
      <c r="M131" s="219" t="s">
        <v>5</v>
      </c>
      <c r="N131" s="220" t="s">
        <v>45</v>
      </c>
      <c r="O131" s="41"/>
      <c r="P131" s="190">
        <f>O131*H131</f>
        <v>0</v>
      </c>
      <c r="Q131" s="190">
        <v>1</v>
      </c>
      <c r="R131" s="190">
        <f>Q131*H131</f>
        <v>14.79</v>
      </c>
      <c r="S131" s="190">
        <v>0</v>
      </c>
      <c r="T131" s="191">
        <f>S131*H131</f>
        <v>0</v>
      </c>
      <c r="AR131" s="23" t="s">
        <v>261</v>
      </c>
      <c r="AT131" s="23" t="s">
        <v>258</v>
      </c>
      <c r="AU131" s="23" t="s">
        <v>84</v>
      </c>
      <c r="AY131" s="23" t="s">
        <v>135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23" t="s">
        <v>84</v>
      </c>
      <c r="BK131" s="192">
        <f>ROUND(I131*H131,2)</f>
        <v>0</v>
      </c>
      <c r="BL131" s="23" t="s">
        <v>216</v>
      </c>
      <c r="BM131" s="23" t="s">
        <v>341</v>
      </c>
    </row>
    <row r="132" spans="2:65" s="12" customFormat="1" ht="13.5">
      <c r="B132" s="193"/>
      <c r="D132" s="194" t="s">
        <v>144</v>
      </c>
      <c r="E132" s="195" t="s">
        <v>5</v>
      </c>
      <c r="F132" s="196" t="s">
        <v>342</v>
      </c>
      <c r="H132" s="197">
        <v>14.79</v>
      </c>
      <c r="I132" s="198"/>
      <c r="L132" s="193"/>
      <c r="M132" s="199"/>
      <c r="N132" s="200"/>
      <c r="O132" s="200"/>
      <c r="P132" s="200"/>
      <c r="Q132" s="200"/>
      <c r="R132" s="200"/>
      <c r="S132" s="200"/>
      <c r="T132" s="201"/>
      <c r="AT132" s="195" t="s">
        <v>144</v>
      </c>
      <c r="AU132" s="195" t="s">
        <v>84</v>
      </c>
      <c r="AV132" s="12" t="s">
        <v>84</v>
      </c>
      <c r="AW132" s="12" t="s">
        <v>36</v>
      </c>
      <c r="AX132" s="12" t="s">
        <v>78</v>
      </c>
      <c r="AY132" s="195" t="s">
        <v>135</v>
      </c>
    </row>
    <row r="133" spans="2:65" s="1" customFormat="1" ht="16.5" customHeight="1">
      <c r="B133" s="180"/>
      <c r="C133" s="211" t="s">
        <v>264</v>
      </c>
      <c r="D133" s="211" t="s">
        <v>258</v>
      </c>
      <c r="E133" s="212" t="s">
        <v>265</v>
      </c>
      <c r="F133" s="213" t="s">
        <v>343</v>
      </c>
      <c r="G133" s="214" t="s">
        <v>208</v>
      </c>
      <c r="H133" s="215">
        <v>7.8E-2</v>
      </c>
      <c r="I133" s="216"/>
      <c r="J133" s="217">
        <f>ROUND(I133*H133,2)</f>
        <v>0</v>
      </c>
      <c r="K133" s="213" t="s">
        <v>5</v>
      </c>
      <c r="L133" s="218"/>
      <c r="M133" s="219" t="s">
        <v>5</v>
      </c>
      <c r="N133" s="220" t="s">
        <v>45</v>
      </c>
      <c r="O133" s="41"/>
      <c r="P133" s="190">
        <f>O133*H133</f>
        <v>0</v>
      </c>
      <c r="Q133" s="190">
        <v>1</v>
      </c>
      <c r="R133" s="190">
        <f>Q133*H133</f>
        <v>7.8E-2</v>
      </c>
      <c r="S133" s="190">
        <v>0</v>
      </c>
      <c r="T133" s="191">
        <f>S133*H133</f>
        <v>0</v>
      </c>
      <c r="AR133" s="23" t="s">
        <v>261</v>
      </c>
      <c r="AT133" s="23" t="s">
        <v>258</v>
      </c>
      <c r="AU133" s="23" t="s">
        <v>84</v>
      </c>
      <c r="AY133" s="23" t="s">
        <v>135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23" t="s">
        <v>84</v>
      </c>
      <c r="BK133" s="192">
        <f>ROUND(I133*H133,2)</f>
        <v>0</v>
      </c>
      <c r="BL133" s="23" t="s">
        <v>216</v>
      </c>
      <c r="BM133" s="23" t="s">
        <v>344</v>
      </c>
    </row>
    <row r="134" spans="2:65" s="12" customFormat="1" ht="13.5">
      <c r="B134" s="193"/>
      <c r="D134" s="194" t="s">
        <v>144</v>
      </c>
      <c r="E134" s="195" t="s">
        <v>5</v>
      </c>
      <c r="F134" s="196" t="s">
        <v>345</v>
      </c>
      <c r="H134" s="197">
        <v>5.0000000000000001E-3</v>
      </c>
      <c r="I134" s="198"/>
      <c r="L134" s="193"/>
      <c r="M134" s="199"/>
      <c r="N134" s="200"/>
      <c r="O134" s="200"/>
      <c r="P134" s="200"/>
      <c r="Q134" s="200"/>
      <c r="R134" s="200"/>
      <c r="S134" s="200"/>
      <c r="T134" s="201"/>
      <c r="AT134" s="195" t="s">
        <v>144</v>
      </c>
      <c r="AU134" s="195" t="s">
        <v>84</v>
      </c>
      <c r="AV134" s="12" t="s">
        <v>84</v>
      </c>
      <c r="AW134" s="12" t="s">
        <v>36</v>
      </c>
      <c r="AX134" s="12" t="s">
        <v>73</v>
      </c>
      <c r="AY134" s="195" t="s">
        <v>135</v>
      </c>
    </row>
    <row r="135" spans="2:65" s="12" customFormat="1" ht="13.5">
      <c r="B135" s="193"/>
      <c r="D135" s="194" t="s">
        <v>144</v>
      </c>
      <c r="E135" s="195" t="s">
        <v>5</v>
      </c>
      <c r="F135" s="196" t="s">
        <v>269</v>
      </c>
      <c r="H135" s="197">
        <v>2.4E-2</v>
      </c>
      <c r="I135" s="198"/>
      <c r="L135" s="193"/>
      <c r="M135" s="199"/>
      <c r="N135" s="200"/>
      <c r="O135" s="200"/>
      <c r="P135" s="200"/>
      <c r="Q135" s="200"/>
      <c r="R135" s="200"/>
      <c r="S135" s="200"/>
      <c r="T135" s="201"/>
      <c r="AT135" s="195" t="s">
        <v>144</v>
      </c>
      <c r="AU135" s="195" t="s">
        <v>84</v>
      </c>
      <c r="AV135" s="12" t="s">
        <v>84</v>
      </c>
      <c r="AW135" s="12" t="s">
        <v>36</v>
      </c>
      <c r="AX135" s="12" t="s">
        <v>73</v>
      </c>
      <c r="AY135" s="195" t="s">
        <v>135</v>
      </c>
    </row>
    <row r="136" spans="2:65" s="12" customFormat="1" ht="13.5">
      <c r="B136" s="193"/>
      <c r="D136" s="194" t="s">
        <v>144</v>
      </c>
      <c r="E136" s="195" t="s">
        <v>5</v>
      </c>
      <c r="F136" s="196" t="s">
        <v>346</v>
      </c>
      <c r="H136" s="197">
        <v>3.9E-2</v>
      </c>
      <c r="I136" s="198"/>
      <c r="L136" s="193"/>
      <c r="M136" s="199"/>
      <c r="N136" s="200"/>
      <c r="O136" s="200"/>
      <c r="P136" s="200"/>
      <c r="Q136" s="200"/>
      <c r="R136" s="200"/>
      <c r="S136" s="200"/>
      <c r="T136" s="201"/>
      <c r="AT136" s="195" t="s">
        <v>144</v>
      </c>
      <c r="AU136" s="195" t="s">
        <v>84</v>
      </c>
      <c r="AV136" s="12" t="s">
        <v>84</v>
      </c>
      <c r="AW136" s="12" t="s">
        <v>36</v>
      </c>
      <c r="AX136" s="12" t="s">
        <v>73</v>
      </c>
      <c r="AY136" s="195" t="s">
        <v>135</v>
      </c>
    </row>
    <row r="137" spans="2:65" s="12" customFormat="1" ht="13.5">
      <c r="B137" s="193"/>
      <c r="D137" s="194" t="s">
        <v>144</v>
      </c>
      <c r="E137" s="195" t="s">
        <v>5</v>
      </c>
      <c r="F137" s="196" t="s">
        <v>347</v>
      </c>
      <c r="H137" s="197">
        <v>8.0000000000000002E-3</v>
      </c>
      <c r="I137" s="198"/>
      <c r="L137" s="193"/>
      <c r="M137" s="199"/>
      <c r="N137" s="200"/>
      <c r="O137" s="200"/>
      <c r="P137" s="200"/>
      <c r="Q137" s="200"/>
      <c r="R137" s="200"/>
      <c r="S137" s="200"/>
      <c r="T137" s="201"/>
      <c r="AT137" s="195" t="s">
        <v>144</v>
      </c>
      <c r="AU137" s="195" t="s">
        <v>84</v>
      </c>
      <c r="AV137" s="12" t="s">
        <v>84</v>
      </c>
      <c r="AW137" s="12" t="s">
        <v>36</v>
      </c>
      <c r="AX137" s="12" t="s">
        <v>73</v>
      </c>
      <c r="AY137" s="195" t="s">
        <v>135</v>
      </c>
    </row>
    <row r="138" spans="2:65" s="12" customFormat="1" ht="13.5">
      <c r="B138" s="193"/>
      <c r="D138" s="194" t="s">
        <v>144</v>
      </c>
      <c r="E138" s="195" t="s">
        <v>5</v>
      </c>
      <c r="F138" s="196" t="s">
        <v>348</v>
      </c>
      <c r="H138" s="197">
        <v>2E-3</v>
      </c>
      <c r="I138" s="198"/>
      <c r="L138" s="193"/>
      <c r="M138" s="199"/>
      <c r="N138" s="200"/>
      <c r="O138" s="200"/>
      <c r="P138" s="200"/>
      <c r="Q138" s="200"/>
      <c r="R138" s="200"/>
      <c r="S138" s="200"/>
      <c r="T138" s="201"/>
      <c r="AT138" s="195" t="s">
        <v>144</v>
      </c>
      <c r="AU138" s="195" t="s">
        <v>84</v>
      </c>
      <c r="AV138" s="12" t="s">
        <v>84</v>
      </c>
      <c r="AW138" s="12" t="s">
        <v>36</v>
      </c>
      <c r="AX138" s="12" t="s">
        <v>73</v>
      </c>
      <c r="AY138" s="195" t="s">
        <v>135</v>
      </c>
    </row>
    <row r="139" spans="2:65" s="13" customFormat="1" ht="13.5">
      <c r="B139" s="202"/>
      <c r="D139" s="194" t="s">
        <v>144</v>
      </c>
      <c r="E139" s="203" t="s">
        <v>5</v>
      </c>
      <c r="F139" s="204" t="s">
        <v>147</v>
      </c>
      <c r="H139" s="205">
        <v>7.8E-2</v>
      </c>
      <c r="I139" s="206"/>
      <c r="L139" s="202"/>
      <c r="M139" s="207"/>
      <c r="N139" s="208"/>
      <c r="O139" s="208"/>
      <c r="P139" s="208"/>
      <c r="Q139" s="208"/>
      <c r="R139" s="208"/>
      <c r="S139" s="208"/>
      <c r="T139" s="209"/>
      <c r="AT139" s="203" t="s">
        <v>144</v>
      </c>
      <c r="AU139" s="203" t="s">
        <v>84</v>
      </c>
      <c r="AV139" s="13" t="s">
        <v>142</v>
      </c>
      <c r="AW139" s="13" t="s">
        <v>36</v>
      </c>
      <c r="AX139" s="13" t="s">
        <v>78</v>
      </c>
      <c r="AY139" s="203" t="s">
        <v>135</v>
      </c>
    </row>
    <row r="140" spans="2:65" s="1" customFormat="1" ht="16.5" customHeight="1">
      <c r="B140" s="180"/>
      <c r="C140" s="211" t="s">
        <v>273</v>
      </c>
      <c r="D140" s="211" t="s">
        <v>258</v>
      </c>
      <c r="E140" s="212" t="s">
        <v>274</v>
      </c>
      <c r="F140" s="213" t="s">
        <v>349</v>
      </c>
      <c r="G140" s="214" t="s">
        <v>208</v>
      </c>
      <c r="H140" s="215">
        <v>2E-3</v>
      </c>
      <c r="I140" s="216"/>
      <c r="J140" s="217">
        <f>ROUND(I140*H140,2)</f>
        <v>0</v>
      </c>
      <c r="K140" s="213" t="s">
        <v>5</v>
      </c>
      <c r="L140" s="218"/>
      <c r="M140" s="219" t="s">
        <v>5</v>
      </c>
      <c r="N140" s="220" t="s">
        <v>45</v>
      </c>
      <c r="O140" s="41"/>
      <c r="P140" s="190">
        <f>O140*H140</f>
        <v>0</v>
      </c>
      <c r="Q140" s="190">
        <v>1</v>
      </c>
      <c r="R140" s="190">
        <f>Q140*H140</f>
        <v>2E-3</v>
      </c>
      <c r="S140" s="190">
        <v>0</v>
      </c>
      <c r="T140" s="191">
        <f>S140*H140</f>
        <v>0</v>
      </c>
      <c r="AR140" s="23" t="s">
        <v>261</v>
      </c>
      <c r="AT140" s="23" t="s">
        <v>258</v>
      </c>
      <c r="AU140" s="23" t="s">
        <v>84</v>
      </c>
      <c r="AY140" s="23" t="s">
        <v>135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23" t="s">
        <v>84</v>
      </c>
      <c r="BK140" s="192">
        <f>ROUND(I140*H140,2)</f>
        <v>0</v>
      </c>
      <c r="BL140" s="23" t="s">
        <v>216</v>
      </c>
      <c r="BM140" s="23" t="s">
        <v>350</v>
      </c>
    </row>
    <row r="141" spans="2:65" s="12" customFormat="1" ht="13.5">
      <c r="B141" s="193"/>
      <c r="D141" s="194" t="s">
        <v>144</v>
      </c>
      <c r="E141" s="195" t="s">
        <v>5</v>
      </c>
      <c r="F141" s="196" t="s">
        <v>351</v>
      </c>
      <c r="H141" s="197">
        <v>2E-3</v>
      </c>
      <c r="I141" s="198"/>
      <c r="L141" s="193"/>
      <c r="M141" s="199"/>
      <c r="N141" s="200"/>
      <c r="O141" s="200"/>
      <c r="P141" s="200"/>
      <c r="Q141" s="200"/>
      <c r="R141" s="200"/>
      <c r="S141" s="200"/>
      <c r="T141" s="201"/>
      <c r="AT141" s="195" t="s">
        <v>144</v>
      </c>
      <c r="AU141" s="195" t="s">
        <v>84</v>
      </c>
      <c r="AV141" s="12" t="s">
        <v>84</v>
      </c>
      <c r="AW141" s="12" t="s">
        <v>36</v>
      </c>
      <c r="AX141" s="12" t="s">
        <v>78</v>
      </c>
      <c r="AY141" s="195" t="s">
        <v>135</v>
      </c>
    </row>
    <row r="142" spans="2:65" s="1" customFormat="1" ht="16.5" customHeight="1">
      <c r="B142" s="180"/>
      <c r="C142" s="211" t="s">
        <v>278</v>
      </c>
      <c r="D142" s="211" t="s">
        <v>258</v>
      </c>
      <c r="E142" s="212" t="s">
        <v>279</v>
      </c>
      <c r="F142" s="213" t="s">
        <v>352</v>
      </c>
      <c r="G142" s="214" t="s">
        <v>208</v>
      </c>
      <c r="H142" s="215">
        <v>0.121</v>
      </c>
      <c r="I142" s="216"/>
      <c r="J142" s="217">
        <f>ROUND(I142*H142,2)</f>
        <v>0</v>
      </c>
      <c r="K142" s="213" t="s">
        <v>5</v>
      </c>
      <c r="L142" s="218"/>
      <c r="M142" s="219" t="s">
        <v>5</v>
      </c>
      <c r="N142" s="220" t="s">
        <v>45</v>
      </c>
      <c r="O142" s="41"/>
      <c r="P142" s="190">
        <f>O142*H142</f>
        <v>0</v>
      </c>
      <c r="Q142" s="190">
        <v>1</v>
      </c>
      <c r="R142" s="190">
        <f>Q142*H142</f>
        <v>0.121</v>
      </c>
      <c r="S142" s="190">
        <v>0</v>
      </c>
      <c r="T142" s="191">
        <f>S142*H142</f>
        <v>0</v>
      </c>
      <c r="AR142" s="23" t="s">
        <v>261</v>
      </c>
      <c r="AT142" s="23" t="s">
        <v>258</v>
      </c>
      <c r="AU142" s="23" t="s">
        <v>84</v>
      </c>
      <c r="AY142" s="23" t="s">
        <v>135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23" t="s">
        <v>84</v>
      </c>
      <c r="BK142" s="192">
        <f>ROUND(I142*H142,2)</f>
        <v>0</v>
      </c>
      <c r="BL142" s="23" t="s">
        <v>216</v>
      </c>
      <c r="BM142" s="23" t="s">
        <v>353</v>
      </c>
    </row>
    <row r="143" spans="2:65" s="12" customFormat="1" ht="13.5">
      <c r="B143" s="193"/>
      <c r="D143" s="194" t="s">
        <v>144</v>
      </c>
      <c r="E143" s="195" t="s">
        <v>5</v>
      </c>
      <c r="F143" s="196" t="s">
        <v>354</v>
      </c>
      <c r="H143" s="197">
        <v>2.9000000000000001E-2</v>
      </c>
      <c r="I143" s="198"/>
      <c r="L143" s="193"/>
      <c r="M143" s="199"/>
      <c r="N143" s="200"/>
      <c r="O143" s="200"/>
      <c r="P143" s="200"/>
      <c r="Q143" s="200"/>
      <c r="R143" s="200"/>
      <c r="S143" s="200"/>
      <c r="T143" s="201"/>
      <c r="AT143" s="195" t="s">
        <v>144</v>
      </c>
      <c r="AU143" s="195" t="s">
        <v>84</v>
      </c>
      <c r="AV143" s="12" t="s">
        <v>84</v>
      </c>
      <c r="AW143" s="12" t="s">
        <v>36</v>
      </c>
      <c r="AX143" s="12" t="s">
        <v>73</v>
      </c>
      <c r="AY143" s="195" t="s">
        <v>135</v>
      </c>
    </row>
    <row r="144" spans="2:65" s="12" customFormat="1" ht="13.5">
      <c r="B144" s="193"/>
      <c r="D144" s="194" t="s">
        <v>144</v>
      </c>
      <c r="E144" s="195" t="s">
        <v>5</v>
      </c>
      <c r="F144" s="196" t="s">
        <v>355</v>
      </c>
      <c r="H144" s="197">
        <v>4.9000000000000002E-2</v>
      </c>
      <c r="I144" s="198"/>
      <c r="L144" s="193"/>
      <c r="M144" s="199"/>
      <c r="N144" s="200"/>
      <c r="O144" s="200"/>
      <c r="P144" s="200"/>
      <c r="Q144" s="200"/>
      <c r="R144" s="200"/>
      <c r="S144" s="200"/>
      <c r="T144" s="201"/>
      <c r="AT144" s="195" t="s">
        <v>144</v>
      </c>
      <c r="AU144" s="195" t="s">
        <v>84</v>
      </c>
      <c r="AV144" s="12" t="s">
        <v>84</v>
      </c>
      <c r="AW144" s="12" t="s">
        <v>36</v>
      </c>
      <c r="AX144" s="12" t="s">
        <v>73</v>
      </c>
      <c r="AY144" s="195" t="s">
        <v>135</v>
      </c>
    </row>
    <row r="145" spans="2:65" s="12" customFormat="1" ht="13.5">
      <c r="B145" s="193"/>
      <c r="D145" s="194" t="s">
        <v>144</v>
      </c>
      <c r="E145" s="195" t="s">
        <v>5</v>
      </c>
      <c r="F145" s="196" t="s">
        <v>356</v>
      </c>
      <c r="H145" s="197">
        <v>1.4999999999999999E-2</v>
      </c>
      <c r="I145" s="198"/>
      <c r="L145" s="193"/>
      <c r="M145" s="199"/>
      <c r="N145" s="200"/>
      <c r="O145" s="200"/>
      <c r="P145" s="200"/>
      <c r="Q145" s="200"/>
      <c r="R145" s="200"/>
      <c r="S145" s="200"/>
      <c r="T145" s="201"/>
      <c r="AT145" s="195" t="s">
        <v>144</v>
      </c>
      <c r="AU145" s="195" t="s">
        <v>84</v>
      </c>
      <c r="AV145" s="12" t="s">
        <v>84</v>
      </c>
      <c r="AW145" s="12" t="s">
        <v>36</v>
      </c>
      <c r="AX145" s="12" t="s">
        <v>73</v>
      </c>
      <c r="AY145" s="195" t="s">
        <v>135</v>
      </c>
    </row>
    <row r="146" spans="2:65" s="12" customFormat="1" ht="13.5">
      <c r="B146" s="193"/>
      <c r="D146" s="194" t="s">
        <v>144</v>
      </c>
      <c r="E146" s="195" t="s">
        <v>5</v>
      </c>
      <c r="F146" s="196" t="s">
        <v>357</v>
      </c>
      <c r="H146" s="197">
        <v>2.8000000000000001E-2</v>
      </c>
      <c r="I146" s="198"/>
      <c r="L146" s="193"/>
      <c r="M146" s="199"/>
      <c r="N146" s="200"/>
      <c r="O146" s="200"/>
      <c r="P146" s="200"/>
      <c r="Q146" s="200"/>
      <c r="R146" s="200"/>
      <c r="S146" s="200"/>
      <c r="T146" s="201"/>
      <c r="AT146" s="195" t="s">
        <v>144</v>
      </c>
      <c r="AU146" s="195" t="s">
        <v>84</v>
      </c>
      <c r="AV146" s="12" t="s">
        <v>84</v>
      </c>
      <c r="AW146" s="12" t="s">
        <v>36</v>
      </c>
      <c r="AX146" s="12" t="s">
        <v>73</v>
      </c>
      <c r="AY146" s="195" t="s">
        <v>135</v>
      </c>
    </row>
    <row r="147" spans="2:65" s="13" customFormat="1" ht="13.5">
      <c r="B147" s="202"/>
      <c r="D147" s="194" t="s">
        <v>144</v>
      </c>
      <c r="E147" s="203" t="s">
        <v>5</v>
      </c>
      <c r="F147" s="204" t="s">
        <v>147</v>
      </c>
      <c r="H147" s="205">
        <v>0.121</v>
      </c>
      <c r="I147" s="206"/>
      <c r="L147" s="202"/>
      <c r="M147" s="207"/>
      <c r="N147" s="208"/>
      <c r="O147" s="208"/>
      <c r="P147" s="208"/>
      <c r="Q147" s="208"/>
      <c r="R147" s="208"/>
      <c r="S147" s="208"/>
      <c r="T147" s="209"/>
      <c r="AT147" s="203" t="s">
        <v>144</v>
      </c>
      <c r="AU147" s="203" t="s">
        <v>84</v>
      </c>
      <c r="AV147" s="13" t="s">
        <v>142</v>
      </c>
      <c r="AW147" s="13" t="s">
        <v>36</v>
      </c>
      <c r="AX147" s="13" t="s">
        <v>78</v>
      </c>
      <c r="AY147" s="203" t="s">
        <v>135</v>
      </c>
    </row>
    <row r="148" spans="2:65" s="1" customFormat="1" ht="25.5" customHeight="1">
      <c r="B148" s="180"/>
      <c r="C148" s="181" t="s">
        <v>286</v>
      </c>
      <c r="D148" s="181" t="s">
        <v>138</v>
      </c>
      <c r="E148" s="182" t="s">
        <v>287</v>
      </c>
      <c r="F148" s="183" t="s">
        <v>288</v>
      </c>
      <c r="G148" s="184" t="s">
        <v>200</v>
      </c>
      <c r="H148" s="185">
        <v>17</v>
      </c>
      <c r="I148" s="186"/>
      <c r="J148" s="187">
        <f>ROUND(I148*H148,2)</f>
        <v>0</v>
      </c>
      <c r="K148" s="183" t="s">
        <v>5</v>
      </c>
      <c r="L148" s="40"/>
      <c r="M148" s="188" t="s">
        <v>5</v>
      </c>
      <c r="N148" s="189" t="s">
        <v>45</v>
      </c>
      <c r="O148" s="41"/>
      <c r="P148" s="190">
        <f>O148*H148</f>
        <v>0</v>
      </c>
      <c r="Q148" s="190">
        <v>6.9999999999999994E-5</v>
      </c>
      <c r="R148" s="190">
        <f>Q148*H148</f>
        <v>1.1899999999999999E-3</v>
      </c>
      <c r="S148" s="190">
        <v>0</v>
      </c>
      <c r="T148" s="191">
        <f>S148*H148</f>
        <v>0</v>
      </c>
      <c r="AR148" s="23" t="s">
        <v>216</v>
      </c>
      <c r="AT148" s="23" t="s">
        <v>138</v>
      </c>
      <c r="AU148" s="23" t="s">
        <v>84</v>
      </c>
      <c r="AY148" s="23" t="s">
        <v>135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23" t="s">
        <v>84</v>
      </c>
      <c r="BK148" s="192">
        <f>ROUND(I148*H148,2)</f>
        <v>0</v>
      </c>
      <c r="BL148" s="23" t="s">
        <v>216</v>
      </c>
      <c r="BM148" s="23" t="s">
        <v>358</v>
      </c>
    </row>
    <row r="149" spans="2:65" s="12" customFormat="1" ht="13.5">
      <c r="B149" s="193"/>
      <c r="D149" s="194" t="s">
        <v>144</v>
      </c>
      <c r="E149" s="195" t="s">
        <v>5</v>
      </c>
      <c r="F149" s="196" t="s">
        <v>359</v>
      </c>
      <c r="H149" s="197">
        <v>17</v>
      </c>
      <c r="I149" s="198"/>
      <c r="L149" s="193"/>
      <c r="M149" s="199"/>
      <c r="N149" s="200"/>
      <c r="O149" s="200"/>
      <c r="P149" s="200"/>
      <c r="Q149" s="200"/>
      <c r="R149" s="200"/>
      <c r="S149" s="200"/>
      <c r="T149" s="201"/>
      <c r="AT149" s="195" t="s">
        <v>144</v>
      </c>
      <c r="AU149" s="195" t="s">
        <v>84</v>
      </c>
      <c r="AV149" s="12" t="s">
        <v>84</v>
      </c>
      <c r="AW149" s="12" t="s">
        <v>36</v>
      </c>
      <c r="AX149" s="12" t="s">
        <v>78</v>
      </c>
      <c r="AY149" s="195" t="s">
        <v>135</v>
      </c>
    </row>
    <row r="150" spans="2:65" s="1" customFormat="1" ht="38.25" customHeight="1">
      <c r="B150" s="180"/>
      <c r="C150" s="181" t="s">
        <v>291</v>
      </c>
      <c r="D150" s="181" t="s">
        <v>138</v>
      </c>
      <c r="E150" s="182" t="s">
        <v>292</v>
      </c>
      <c r="F150" s="183" t="s">
        <v>293</v>
      </c>
      <c r="G150" s="184" t="s">
        <v>221</v>
      </c>
      <c r="H150" s="210"/>
      <c r="I150" s="186"/>
      <c r="J150" s="187">
        <f>ROUND(I150*H150,2)</f>
        <v>0</v>
      </c>
      <c r="K150" s="183" t="s">
        <v>162</v>
      </c>
      <c r="L150" s="40"/>
      <c r="M150" s="188" t="s">
        <v>5</v>
      </c>
      <c r="N150" s="189" t="s">
        <v>45</v>
      </c>
      <c r="O150" s="41"/>
      <c r="P150" s="190">
        <f>O150*H150</f>
        <v>0</v>
      </c>
      <c r="Q150" s="190">
        <v>0</v>
      </c>
      <c r="R150" s="190">
        <f>Q150*H150</f>
        <v>0</v>
      </c>
      <c r="S150" s="190">
        <v>0</v>
      </c>
      <c r="T150" s="191">
        <f>S150*H150</f>
        <v>0</v>
      </c>
      <c r="AR150" s="23" t="s">
        <v>216</v>
      </c>
      <c r="AT150" s="23" t="s">
        <v>138</v>
      </c>
      <c r="AU150" s="23" t="s">
        <v>84</v>
      </c>
      <c r="AY150" s="23" t="s">
        <v>135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23" t="s">
        <v>84</v>
      </c>
      <c r="BK150" s="192">
        <f>ROUND(I150*H150,2)</f>
        <v>0</v>
      </c>
      <c r="BL150" s="23" t="s">
        <v>216</v>
      </c>
      <c r="BM150" s="23" t="s">
        <v>360</v>
      </c>
    </row>
    <row r="151" spans="2:65" s="11" customFormat="1" ht="29.85" customHeight="1">
      <c r="B151" s="167"/>
      <c r="D151" s="168" t="s">
        <v>72</v>
      </c>
      <c r="E151" s="178" t="s">
        <v>295</v>
      </c>
      <c r="F151" s="178" t="s">
        <v>296</v>
      </c>
      <c r="I151" s="170"/>
      <c r="J151" s="179">
        <f>BK151</f>
        <v>0</v>
      </c>
      <c r="L151" s="167"/>
      <c r="M151" s="172"/>
      <c r="N151" s="173"/>
      <c r="O151" s="173"/>
      <c r="P151" s="174">
        <f>SUM(P152:P154)</f>
        <v>0</v>
      </c>
      <c r="Q151" s="173"/>
      <c r="R151" s="174">
        <f>SUM(R152:R154)</f>
        <v>0.36749952000000002</v>
      </c>
      <c r="S151" s="173"/>
      <c r="T151" s="175">
        <f>SUM(T152:T154)</f>
        <v>0</v>
      </c>
      <c r="AR151" s="168" t="s">
        <v>84</v>
      </c>
      <c r="AT151" s="176" t="s">
        <v>72</v>
      </c>
      <c r="AU151" s="176" t="s">
        <v>78</v>
      </c>
      <c r="AY151" s="168" t="s">
        <v>135</v>
      </c>
      <c r="BK151" s="177">
        <f>SUM(BK152:BK154)</f>
        <v>0</v>
      </c>
    </row>
    <row r="152" spans="2:65" s="1" customFormat="1" ht="38.25" customHeight="1">
      <c r="B152" s="180"/>
      <c r="C152" s="181" t="s">
        <v>297</v>
      </c>
      <c r="D152" s="181" t="s">
        <v>138</v>
      </c>
      <c r="E152" s="182" t="s">
        <v>361</v>
      </c>
      <c r="F152" s="183" t="s">
        <v>362</v>
      </c>
      <c r="G152" s="184" t="s">
        <v>161</v>
      </c>
      <c r="H152" s="185">
        <v>15.111000000000001</v>
      </c>
      <c r="I152" s="186"/>
      <c r="J152" s="187">
        <f>ROUND(I152*H152,2)</f>
        <v>0</v>
      </c>
      <c r="K152" s="183" t="s">
        <v>162</v>
      </c>
      <c r="L152" s="40"/>
      <c r="M152" s="188" t="s">
        <v>5</v>
      </c>
      <c r="N152" s="189" t="s">
        <v>45</v>
      </c>
      <c r="O152" s="41"/>
      <c r="P152" s="190">
        <f>O152*H152</f>
        <v>0</v>
      </c>
      <c r="Q152" s="190">
        <v>2.4320000000000001E-2</v>
      </c>
      <c r="R152" s="190">
        <f>Q152*H152</f>
        <v>0.36749952000000002</v>
      </c>
      <c r="S152" s="190">
        <v>0</v>
      </c>
      <c r="T152" s="191">
        <f>S152*H152</f>
        <v>0</v>
      </c>
      <c r="AR152" s="23" t="s">
        <v>216</v>
      </c>
      <c r="AT152" s="23" t="s">
        <v>138</v>
      </c>
      <c r="AU152" s="23" t="s">
        <v>84</v>
      </c>
      <c r="AY152" s="23" t="s">
        <v>135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23" t="s">
        <v>84</v>
      </c>
      <c r="BK152" s="192">
        <f>ROUND(I152*H152,2)</f>
        <v>0</v>
      </c>
      <c r="BL152" s="23" t="s">
        <v>216</v>
      </c>
      <c r="BM152" s="23" t="s">
        <v>363</v>
      </c>
    </row>
    <row r="153" spans="2:65" s="12" customFormat="1" ht="13.5">
      <c r="B153" s="193"/>
      <c r="D153" s="194" t="s">
        <v>144</v>
      </c>
      <c r="E153" s="195" t="s">
        <v>5</v>
      </c>
      <c r="F153" s="196" t="s">
        <v>364</v>
      </c>
      <c r="H153" s="197">
        <v>15.111000000000001</v>
      </c>
      <c r="I153" s="198"/>
      <c r="L153" s="193"/>
      <c r="M153" s="199"/>
      <c r="N153" s="200"/>
      <c r="O153" s="200"/>
      <c r="P153" s="200"/>
      <c r="Q153" s="200"/>
      <c r="R153" s="200"/>
      <c r="S153" s="200"/>
      <c r="T153" s="201"/>
      <c r="AT153" s="195" t="s">
        <v>144</v>
      </c>
      <c r="AU153" s="195" t="s">
        <v>84</v>
      </c>
      <c r="AV153" s="12" t="s">
        <v>84</v>
      </c>
      <c r="AW153" s="12" t="s">
        <v>36</v>
      </c>
      <c r="AX153" s="12" t="s">
        <v>78</v>
      </c>
      <c r="AY153" s="195" t="s">
        <v>135</v>
      </c>
    </row>
    <row r="154" spans="2:65" s="1" customFormat="1" ht="38.25" customHeight="1">
      <c r="B154" s="180"/>
      <c r="C154" s="181" t="s">
        <v>302</v>
      </c>
      <c r="D154" s="181" t="s">
        <v>138</v>
      </c>
      <c r="E154" s="182" t="s">
        <v>303</v>
      </c>
      <c r="F154" s="183" t="s">
        <v>304</v>
      </c>
      <c r="G154" s="184" t="s">
        <v>221</v>
      </c>
      <c r="H154" s="210"/>
      <c r="I154" s="186"/>
      <c r="J154" s="187">
        <f>ROUND(I154*H154,2)</f>
        <v>0</v>
      </c>
      <c r="K154" s="183" t="s">
        <v>162</v>
      </c>
      <c r="L154" s="40"/>
      <c r="M154" s="188" t="s">
        <v>5</v>
      </c>
      <c r="N154" s="221" t="s">
        <v>45</v>
      </c>
      <c r="O154" s="222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AR154" s="23" t="s">
        <v>216</v>
      </c>
      <c r="AT154" s="23" t="s">
        <v>138</v>
      </c>
      <c r="AU154" s="23" t="s">
        <v>84</v>
      </c>
      <c r="AY154" s="23" t="s">
        <v>135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23" t="s">
        <v>84</v>
      </c>
      <c r="BK154" s="192">
        <f>ROUND(I154*H154,2)</f>
        <v>0</v>
      </c>
      <c r="BL154" s="23" t="s">
        <v>216</v>
      </c>
      <c r="BM154" s="23" t="s">
        <v>365</v>
      </c>
    </row>
    <row r="155" spans="2:65" s="1" customFormat="1" ht="6.95" customHeight="1">
      <c r="B155" s="55"/>
      <c r="C155" s="56"/>
      <c r="D155" s="56"/>
      <c r="E155" s="56"/>
      <c r="F155" s="56"/>
      <c r="G155" s="56"/>
      <c r="H155" s="56"/>
      <c r="I155" s="133"/>
      <c r="J155" s="56"/>
      <c r="K155" s="56"/>
      <c r="L155" s="40"/>
    </row>
  </sheetData>
  <autoFilter ref="C89:K154"/>
  <mergeCells count="13">
    <mergeCell ref="E82:H82"/>
    <mergeCell ref="G1:H1"/>
    <mergeCell ref="L2:V2"/>
    <mergeCell ref="E49:H49"/>
    <mergeCell ref="E51:H51"/>
    <mergeCell ref="J55:J56"/>
    <mergeCell ref="E78:H78"/>
    <mergeCell ref="E80:H80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8"/>
  <sheetViews>
    <sheetView showGridLines="0" workbookViewId="0">
      <pane ySplit="1" topLeftCell="A40" activePane="bottomLeft" state="frozen"/>
      <selection pane="bottomLeft" activeCell="J11" sqref="J11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5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95</v>
      </c>
      <c r="G1" s="352" t="s">
        <v>96</v>
      </c>
      <c r="H1" s="352"/>
      <c r="I1" s="109"/>
      <c r="J1" s="108" t="s">
        <v>97</v>
      </c>
      <c r="K1" s="107" t="s">
        <v>98</v>
      </c>
      <c r="L1" s="108" t="s">
        <v>99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11" t="s">
        <v>8</v>
      </c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23" t="s">
        <v>91</v>
      </c>
    </row>
    <row r="3" spans="1:70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78</v>
      </c>
    </row>
    <row r="4" spans="1:70" ht="36.950000000000003" customHeight="1">
      <c r="B4" s="27"/>
      <c r="C4" s="28"/>
      <c r="D4" s="29" t="s">
        <v>100</v>
      </c>
      <c r="E4" s="28"/>
      <c r="F4" s="28"/>
      <c r="G4" s="28"/>
      <c r="H4" s="28"/>
      <c r="I4" s="111"/>
      <c r="J4" s="361" t="s">
        <v>626</v>
      </c>
      <c r="K4" s="30"/>
      <c r="M4" s="31" t="s">
        <v>13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1:70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1:70" ht="16.5" customHeight="1">
      <c r="B7" s="27"/>
      <c r="C7" s="28"/>
      <c r="D7" s="28"/>
      <c r="E7" s="344" t="str">
        <f>'Rekapitulace stavby'!K6</f>
        <v>Zastřešení balkónů</v>
      </c>
      <c r="F7" s="345"/>
      <c r="G7" s="345"/>
      <c r="H7" s="345"/>
      <c r="I7" s="111"/>
      <c r="J7" s="28"/>
      <c r="K7" s="30"/>
    </row>
    <row r="8" spans="1:70">
      <c r="B8" s="27"/>
      <c r="C8" s="28"/>
      <c r="D8" s="36" t="s">
        <v>101</v>
      </c>
      <c r="E8" s="28"/>
      <c r="F8" s="28"/>
      <c r="G8" s="28"/>
      <c r="H8" s="28"/>
      <c r="I8" s="111"/>
      <c r="J8" s="28"/>
      <c r="K8" s="30"/>
    </row>
    <row r="9" spans="1:70" s="1" customFormat="1" ht="16.5" customHeight="1">
      <c r="B9" s="40"/>
      <c r="C9" s="41"/>
      <c r="D9" s="41"/>
      <c r="E9" s="344" t="s">
        <v>102</v>
      </c>
      <c r="F9" s="346"/>
      <c r="G9" s="346"/>
      <c r="H9" s="346"/>
      <c r="I9" s="112"/>
      <c r="J9" s="41"/>
      <c r="K9" s="44"/>
    </row>
    <row r="10" spans="1:70" s="1" customFormat="1">
      <c r="B10" s="40"/>
      <c r="C10" s="41"/>
      <c r="D10" s="36" t="s">
        <v>103</v>
      </c>
      <c r="E10" s="41"/>
      <c r="F10" s="41"/>
      <c r="G10" s="41"/>
      <c r="H10" s="41"/>
      <c r="I10" s="112"/>
      <c r="J10" s="41"/>
      <c r="K10" s="44"/>
    </row>
    <row r="11" spans="1:70" s="1" customFormat="1" ht="36.950000000000003" customHeight="1">
      <c r="B11" s="40"/>
      <c r="C11" s="41"/>
      <c r="D11" s="41"/>
      <c r="E11" s="347" t="s">
        <v>366</v>
      </c>
      <c r="F11" s="346"/>
      <c r="G11" s="346"/>
      <c r="H11" s="346"/>
      <c r="I11" s="112"/>
      <c r="J11" s="41"/>
      <c r="K11" s="44"/>
    </row>
    <row r="12" spans="1:70" s="1" customFormat="1" ht="13.5">
      <c r="B12" s="40"/>
      <c r="C12" s="41"/>
      <c r="D12" s="41"/>
      <c r="E12" s="41"/>
      <c r="F12" s="41"/>
      <c r="G12" s="41"/>
      <c r="H12" s="41"/>
      <c r="I12" s="112"/>
      <c r="J12" s="41"/>
      <c r="K12" s="44"/>
    </row>
    <row r="13" spans="1:70" s="1" customFormat="1" ht="14.45" customHeight="1">
      <c r="B13" s="40"/>
      <c r="C13" s="41"/>
      <c r="D13" s="36" t="s">
        <v>21</v>
      </c>
      <c r="E13" s="41"/>
      <c r="F13" s="34" t="s">
        <v>5</v>
      </c>
      <c r="G13" s="41"/>
      <c r="H13" s="41"/>
      <c r="I13" s="113" t="s">
        <v>22</v>
      </c>
      <c r="J13" s="34" t="s">
        <v>5</v>
      </c>
      <c r="K13" s="44"/>
    </row>
    <row r="14" spans="1:70" s="1" customFormat="1" ht="14.45" customHeight="1">
      <c r="B14" s="40"/>
      <c r="C14" s="41"/>
      <c r="D14" s="36" t="s">
        <v>23</v>
      </c>
      <c r="E14" s="41"/>
      <c r="F14" s="34" t="s">
        <v>24</v>
      </c>
      <c r="G14" s="41"/>
      <c r="H14" s="41"/>
      <c r="I14" s="113" t="s">
        <v>25</v>
      </c>
      <c r="J14" s="114" t="str">
        <f>'Rekapitulace stavby'!AN8</f>
        <v>2018_08</v>
      </c>
      <c r="K14" s="44"/>
    </row>
    <row r="15" spans="1:70" s="1" customFormat="1" ht="10.9" customHeight="1">
      <c r="B15" s="40"/>
      <c r="C15" s="41"/>
      <c r="D15" s="41"/>
      <c r="E15" s="41"/>
      <c r="F15" s="41"/>
      <c r="G15" s="41"/>
      <c r="H15" s="41"/>
      <c r="I15" s="112"/>
      <c r="J15" s="41"/>
      <c r="K15" s="44"/>
    </row>
    <row r="16" spans="1:70" s="1" customFormat="1" ht="14.45" customHeight="1">
      <c r="B16" s="40"/>
      <c r="C16" s="41"/>
      <c r="D16" s="36" t="s">
        <v>26</v>
      </c>
      <c r="E16" s="41"/>
      <c r="F16" s="41"/>
      <c r="G16" s="41"/>
      <c r="H16" s="41"/>
      <c r="I16" s="113" t="s">
        <v>27</v>
      </c>
      <c r="J16" s="34" t="s">
        <v>5</v>
      </c>
      <c r="K16" s="44"/>
    </row>
    <row r="17" spans="2:11" s="1" customFormat="1" ht="18" customHeight="1">
      <c r="B17" s="40"/>
      <c r="C17" s="41"/>
      <c r="D17" s="41"/>
      <c r="E17" s="34" t="s">
        <v>28</v>
      </c>
      <c r="F17" s="41"/>
      <c r="G17" s="41"/>
      <c r="H17" s="41"/>
      <c r="I17" s="113" t="s">
        <v>29</v>
      </c>
      <c r="J17" s="34" t="s">
        <v>5</v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12"/>
      <c r="J18" s="41"/>
      <c r="K18" s="44"/>
    </row>
    <row r="19" spans="2:11" s="1" customFormat="1" ht="14.45" customHeight="1">
      <c r="B19" s="40"/>
      <c r="C19" s="41"/>
      <c r="D19" s="36" t="s">
        <v>30</v>
      </c>
      <c r="E19" s="41"/>
      <c r="F19" s="41"/>
      <c r="G19" s="41"/>
      <c r="H19" s="41"/>
      <c r="I19" s="113" t="s">
        <v>27</v>
      </c>
      <c r="J19" s="34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4" t="str">
        <f>IF('Rekapitulace stavby'!E14="Vyplň údaj","",IF('Rekapitulace stavby'!E14="","",'Rekapitulace stavby'!E14))</f>
        <v/>
      </c>
      <c r="F20" s="41"/>
      <c r="G20" s="41"/>
      <c r="H20" s="41"/>
      <c r="I20" s="113" t="s">
        <v>29</v>
      </c>
      <c r="J20" s="34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12"/>
      <c r="J21" s="41"/>
      <c r="K21" s="44"/>
    </row>
    <row r="22" spans="2:11" s="1" customFormat="1" ht="14.45" customHeight="1">
      <c r="B22" s="40"/>
      <c r="C22" s="41"/>
      <c r="D22" s="36" t="s">
        <v>32</v>
      </c>
      <c r="E22" s="41"/>
      <c r="F22" s="41"/>
      <c r="G22" s="41"/>
      <c r="H22" s="41"/>
      <c r="I22" s="113" t="s">
        <v>27</v>
      </c>
      <c r="J22" s="34" t="s">
        <v>33</v>
      </c>
      <c r="K22" s="44"/>
    </row>
    <row r="23" spans="2:11" s="1" customFormat="1" ht="18" customHeight="1">
      <c r="B23" s="40"/>
      <c r="C23" s="41"/>
      <c r="D23" s="41"/>
      <c r="E23" s="34" t="s">
        <v>34</v>
      </c>
      <c r="F23" s="41"/>
      <c r="G23" s="41"/>
      <c r="H23" s="41"/>
      <c r="I23" s="113" t="s">
        <v>29</v>
      </c>
      <c r="J23" s="34" t="s">
        <v>35</v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12"/>
      <c r="J24" s="41"/>
      <c r="K24" s="44"/>
    </row>
    <row r="25" spans="2:11" s="1" customFormat="1" ht="14.45" customHeight="1">
      <c r="B25" s="40"/>
      <c r="C25" s="41"/>
      <c r="D25" s="36" t="s">
        <v>37</v>
      </c>
      <c r="E25" s="41"/>
      <c r="F25" s="41"/>
      <c r="G25" s="41"/>
      <c r="H25" s="41"/>
      <c r="I25" s="112"/>
      <c r="J25" s="41"/>
      <c r="K25" s="44"/>
    </row>
    <row r="26" spans="2:11" s="7" customFormat="1" ht="16.5" customHeight="1">
      <c r="B26" s="115"/>
      <c r="C26" s="116"/>
      <c r="D26" s="116"/>
      <c r="E26" s="332" t="s">
        <v>5</v>
      </c>
      <c r="F26" s="332"/>
      <c r="G26" s="332"/>
      <c r="H26" s="332"/>
      <c r="I26" s="117"/>
      <c r="J26" s="116"/>
      <c r="K26" s="118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12"/>
      <c r="J27" s="41"/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25.35" customHeight="1">
      <c r="B29" s="40"/>
      <c r="C29" s="41"/>
      <c r="D29" s="121" t="s">
        <v>39</v>
      </c>
      <c r="E29" s="41"/>
      <c r="F29" s="41"/>
      <c r="G29" s="41"/>
      <c r="H29" s="41"/>
      <c r="I29" s="112"/>
      <c r="J29" s="122">
        <f>ROUND(J91,2)</f>
        <v>0</v>
      </c>
      <c r="K29" s="44"/>
    </row>
    <row r="30" spans="2:11" s="1" customFormat="1" ht="6.95" customHeight="1">
      <c r="B30" s="40"/>
      <c r="C30" s="41"/>
      <c r="D30" s="67"/>
      <c r="E30" s="67"/>
      <c r="F30" s="67"/>
      <c r="G30" s="67"/>
      <c r="H30" s="67"/>
      <c r="I30" s="119"/>
      <c r="J30" s="67"/>
      <c r="K30" s="120"/>
    </row>
    <row r="31" spans="2:11" s="1" customFormat="1" ht="14.45" customHeight="1">
      <c r="B31" s="40"/>
      <c r="C31" s="41"/>
      <c r="D31" s="41"/>
      <c r="E31" s="41"/>
      <c r="F31" s="45" t="s">
        <v>41</v>
      </c>
      <c r="G31" s="41"/>
      <c r="H31" s="41"/>
      <c r="I31" s="123" t="s">
        <v>40</v>
      </c>
      <c r="J31" s="45" t="s">
        <v>42</v>
      </c>
      <c r="K31" s="44"/>
    </row>
    <row r="32" spans="2:11" s="1" customFormat="1" ht="14.45" customHeight="1">
      <c r="B32" s="40"/>
      <c r="C32" s="41"/>
      <c r="D32" s="48" t="s">
        <v>43</v>
      </c>
      <c r="E32" s="48" t="s">
        <v>44</v>
      </c>
      <c r="F32" s="124">
        <f>ROUND(SUM(BE91:BE157), 2)</f>
        <v>0</v>
      </c>
      <c r="G32" s="41"/>
      <c r="H32" s="41"/>
      <c r="I32" s="125">
        <v>0.21</v>
      </c>
      <c r="J32" s="124">
        <f>ROUND(ROUND((SUM(BE91:BE157)), 2)*I32, 2)</f>
        <v>0</v>
      </c>
      <c r="K32" s="44"/>
    </row>
    <row r="33" spans="2:11" s="1" customFormat="1" ht="14.45" customHeight="1">
      <c r="B33" s="40"/>
      <c r="C33" s="41"/>
      <c r="D33" s="41"/>
      <c r="E33" s="48" t="s">
        <v>45</v>
      </c>
      <c r="F33" s="124">
        <f>ROUND(SUM(BF91:BF157), 2)</f>
        <v>0</v>
      </c>
      <c r="G33" s="41"/>
      <c r="H33" s="41"/>
      <c r="I33" s="125">
        <v>0.15</v>
      </c>
      <c r="J33" s="124">
        <f>ROUND(ROUND((SUM(BF91:BF157)), 2)*I33, 2)</f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46</v>
      </c>
      <c r="F34" s="124">
        <f>ROUND(SUM(BG91:BG157), 2)</f>
        <v>0</v>
      </c>
      <c r="G34" s="41"/>
      <c r="H34" s="41"/>
      <c r="I34" s="125">
        <v>0.21</v>
      </c>
      <c r="J34" s="124">
        <v>0</v>
      </c>
      <c r="K34" s="44"/>
    </row>
    <row r="35" spans="2:11" s="1" customFormat="1" ht="14.45" hidden="1" customHeight="1">
      <c r="B35" s="40"/>
      <c r="C35" s="41"/>
      <c r="D35" s="41"/>
      <c r="E35" s="48" t="s">
        <v>47</v>
      </c>
      <c r="F35" s="124">
        <f>ROUND(SUM(BH91:BH157), 2)</f>
        <v>0</v>
      </c>
      <c r="G35" s="41"/>
      <c r="H35" s="41"/>
      <c r="I35" s="125">
        <v>0.15</v>
      </c>
      <c r="J35" s="124">
        <v>0</v>
      </c>
      <c r="K35" s="44"/>
    </row>
    <row r="36" spans="2:11" s="1" customFormat="1" ht="14.45" hidden="1" customHeight="1">
      <c r="B36" s="40"/>
      <c r="C36" s="41"/>
      <c r="D36" s="41"/>
      <c r="E36" s="48" t="s">
        <v>48</v>
      </c>
      <c r="F36" s="124">
        <f>ROUND(SUM(BI91:BI157), 2)</f>
        <v>0</v>
      </c>
      <c r="G36" s="41"/>
      <c r="H36" s="41"/>
      <c r="I36" s="125">
        <v>0</v>
      </c>
      <c r="J36" s="124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12"/>
      <c r="J37" s="41"/>
      <c r="K37" s="44"/>
    </row>
    <row r="38" spans="2:11" s="1" customFormat="1" ht="25.35" customHeight="1">
      <c r="B38" s="40"/>
      <c r="C38" s="126"/>
      <c r="D38" s="127" t="s">
        <v>49</v>
      </c>
      <c r="E38" s="70"/>
      <c r="F38" s="70"/>
      <c r="G38" s="128" t="s">
        <v>50</v>
      </c>
      <c r="H38" s="129" t="s">
        <v>51</v>
      </c>
      <c r="I38" s="130"/>
      <c r="J38" s="131">
        <f>SUM(J29:J36)</f>
        <v>0</v>
      </c>
      <c r="K38" s="132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33"/>
      <c r="J39" s="56"/>
      <c r="K39" s="57"/>
    </row>
    <row r="43" spans="2:11" s="1" customFormat="1" ht="6.95" customHeight="1">
      <c r="B43" s="58"/>
      <c r="C43" s="59"/>
      <c r="D43" s="59"/>
      <c r="E43" s="59"/>
      <c r="F43" s="59"/>
      <c r="G43" s="59"/>
      <c r="H43" s="59"/>
      <c r="I43" s="134"/>
      <c r="J43" s="59"/>
      <c r="K43" s="135"/>
    </row>
    <row r="44" spans="2:11" s="1" customFormat="1" ht="36.950000000000003" customHeight="1">
      <c r="B44" s="40"/>
      <c r="C44" s="29" t="s">
        <v>105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12"/>
      <c r="J45" s="41"/>
      <c r="K45" s="44"/>
    </row>
    <row r="46" spans="2:11" s="1" customFormat="1" ht="14.45" customHeight="1">
      <c r="B46" s="40"/>
      <c r="C46" s="36" t="s">
        <v>19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6.5" customHeight="1">
      <c r="B47" s="40"/>
      <c r="C47" s="41"/>
      <c r="D47" s="41"/>
      <c r="E47" s="344" t="str">
        <f>E7</f>
        <v>Zastřešení balkónů</v>
      </c>
      <c r="F47" s="345"/>
      <c r="G47" s="345"/>
      <c r="H47" s="345"/>
      <c r="I47" s="112"/>
      <c r="J47" s="41"/>
      <c r="K47" s="44"/>
    </row>
    <row r="48" spans="2:11">
      <c r="B48" s="27"/>
      <c r="C48" s="36" t="s">
        <v>101</v>
      </c>
      <c r="D48" s="28"/>
      <c r="E48" s="28"/>
      <c r="F48" s="28"/>
      <c r="G48" s="28"/>
      <c r="H48" s="28"/>
      <c r="I48" s="111"/>
      <c r="J48" s="28"/>
      <c r="K48" s="30"/>
    </row>
    <row r="49" spans="2:47" s="1" customFormat="1" ht="16.5" customHeight="1">
      <c r="B49" s="40"/>
      <c r="C49" s="41"/>
      <c r="D49" s="41"/>
      <c r="E49" s="344" t="s">
        <v>102</v>
      </c>
      <c r="F49" s="346"/>
      <c r="G49" s="346"/>
      <c r="H49" s="346"/>
      <c r="I49" s="112"/>
      <c r="J49" s="41"/>
      <c r="K49" s="44"/>
    </row>
    <row r="50" spans="2:47" s="1" customFormat="1" ht="14.45" customHeight="1">
      <c r="B50" s="40"/>
      <c r="C50" s="36" t="s">
        <v>103</v>
      </c>
      <c r="D50" s="41"/>
      <c r="E50" s="41"/>
      <c r="F50" s="41"/>
      <c r="G50" s="41"/>
      <c r="H50" s="41"/>
      <c r="I50" s="112"/>
      <c r="J50" s="41"/>
      <c r="K50" s="44"/>
    </row>
    <row r="51" spans="2:47" s="1" customFormat="1" ht="17.25" customHeight="1">
      <c r="B51" s="40"/>
      <c r="C51" s="41"/>
      <c r="D51" s="41"/>
      <c r="E51" s="347" t="str">
        <f>E11</f>
        <v>18065c - D1</v>
      </c>
      <c r="F51" s="346"/>
      <c r="G51" s="346"/>
      <c r="H51" s="346"/>
      <c r="I51" s="112"/>
      <c r="J51" s="41"/>
      <c r="K51" s="44"/>
    </row>
    <row r="52" spans="2:47" s="1" customFormat="1" ht="6.95" customHeight="1">
      <c r="B52" s="40"/>
      <c r="C52" s="41"/>
      <c r="D52" s="41"/>
      <c r="E52" s="41"/>
      <c r="F52" s="41"/>
      <c r="G52" s="41"/>
      <c r="H52" s="41"/>
      <c r="I52" s="112"/>
      <c r="J52" s="41"/>
      <c r="K52" s="44"/>
    </row>
    <row r="53" spans="2:47" s="1" customFormat="1" ht="18" customHeight="1">
      <c r="B53" s="40"/>
      <c r="C53" s="36" t="s">
        <v>23</v>
      </c>
      <c r="D53" s="41"/>
      <c r="E53" s="41"/>
      <c r="F53" s="34" t="str">
        <f>F14</f>
        <v>Kolín I, Husova 110, 111, 112</v>
      </c>
      <c r="G53" s="41"/>
      <c r="H53" s="41"/>
      <c r="I53" s="113" t="s">
        <v>25</v>
      </c>
      <c r="J53" s="114" t="str">
        <f>IF(J14="","",J14)</f>
        <v>2018_08</v>
      </c>
      <c r="K53" s="44"/>
    </row>
    <row r="54" spans="2:47" s="1" customFormat="1" ht="6.95" customHeight="1">
      <c r="B54" s="40"/>
      <c r="C54" s="41"/>
      <c r="D54" s="41"/>
      <c r="E54" s="41"/>
      <c r="F54" s="41"/>
      <c r="G54" s="41"/>
      <c r="H54" s="41"/>
      <c r="I54" s="112"/>
      <c r="J54" s="41"/>
      <c r="K54" s="44"/>
    </row>
    <row r="55" spans="2:47" s="1" customFormat="1">
      <c r="B55" s="40"/>
      <c r="C55" s="36" t="s">
        <v>26</v>
      </c>
      <c r="D55" s="41"/>
      <c r="E55" s="41"/>
      <c r="F55" s="34" t="str">
        <f>E17</f>
        <v>Město Kolín, Karlovo náměstí 78, Kolín I</v>
      </c>
      <c r="G55" s="41"/>
      <c r="H55" s="41"/>
      <c r="I55" s="113" t="s">
        <v>32</v>
      </c>
      <c r="J55" s="332" t="str">
        <f>E23</f>
        <v>AZ PROJECT spol. s r.o., Plynárenská 830, Kolín IV</v>
      </c>
      <c r="K55" s="44"/>
    </row>
    <row r="56" spans="2:47" s="1" customFormat="1" ht="14.45" customHeight="1">
      <c r="B56" s="40"/>
      <c r="C56" s="36" t="s">
        <v>30</v>
      </c>
      <c r="D56" s="41"/>
      <c r="E56" s="41"/>
      <c r="F56" s="34" t="str">
        <f>IF(E20="","",E20)</f>
        <v/>
      </c>
      <c r="G56" s="41"/>
      <c r="H56" s="41"/>
      <c r="I56" s="112"/>
      <c r="J56" s="348"/>
      <c r="K56" s="44"/>
    </row>
    <row r="57" spans="2:47" s="1" customFormat="1" ht="10.35" customHeight="1">
      <c r="B57" s="40"/>
      <c r="C57" s="41"/>
      <c r="D57" s="41"/>
      <c r="E57" s="41"/>
      <c r="F57" s="41"/>
      <c r="G57" s="41"/>
      <c r="H57" s="41"/>
      <c r="I57" s="112"/>
      <c r="J57" s="41"/>
      <c r="K57" s="44"/>
    </row>
    <row r="58" spans="2:47" s="1" customFormat="1" ht="29.25" customHeight="1">
      <c r="B58" s="40"/>
      <c r="C58" s="136" t="s">
        <v>106</v>
      </c>
      <c r="D58" s="126"/>
      <c r="E58" s="126"/>
      <c r="F58" s="126"/>
      <c r="G58" s="126"/>
      <c r="H58" s="126"/>
      <c r="I58" s="137"/>
      <c r="J58" s="138" t="s">
        <v>107</v>
      </c>
      <c r="K58" s="139"/>
    </row>
    <row r="59" spans="2:47" s="1" customFormat="1" ht="10.35" customHeight="1">
      <c r="B59" s="40"/>
      <c r="C59" s="41"/>
      <c r="D59" s="41"/>
      <c r="E59" s="41"/>
      <c r="F59" s="41"/>
      <c r="G59" s="41"/>
      <c r="H59" s="41"/>
      <c r="I59" s="112"/>
      <c r="J59" s="41"/>
      <c r="K59" s="44"/>
    </row>
    <row r="60" spans="2:47" s="1" customFormat="1" ht="29.25" customHeight="1">
      <c r="B60" s="40"/>
      <c r="C60" s="140" t="s">
        <v>108</v>
      </c>
      <c r="D60" s="41"/>
      <c r="E60" s="41"/>
      <c r="F60" s="41"/>
      <c r="G60" s="41"/>
      <c r="H60" s="41"/>
      <c r="I60" s="112"/>
      <c r="J60" s="122">
        <f>J91</f>
        <v>0</v>
      </c>
      <c r="K60" s="44"/>
      <c r="AU60" s="23" t="s">
        <v>109</v>
      </c>
    </row>
    <row r="61" spans="2:47" s="8" customFormat="1" ht="24.95" customHeight="1">
      <c r="B61" s="141"/>
      <c r="C61" s="142"/>
      <c r="D61" s="143" t="s">
        <v>110</v>
      </c>
      <c r="E61" s="144"/>
      <c r="F61" s="144"/>
      <c r="G61" s="144"/>
      <c r="H61" s="144"/>
      <c r="I61" s="145"/>
      <c r="J61" s="146">
        <f>J92</f>
        <v>0</v>
      </c>
      <c r="K61" s="147"/>
    </row>
    <row r="62" spans="2:47" s="9" customFormat="1" ht="19.899999999999999" customHeight="1">
      <c r="B62" s="148"/>
      <c r="C62" s="149"/>
      <c r="D62" s="150" t="s">
        <v>111</v>
      </c>
      <c r="E62" s="151"/>
      <c r="F62" s="151"/>
      <c r="G62" s="151"/>
      <c r="H62" s="151"/>
      <c r="I62" s="152"/>
      <c r="J62" s="153">
        <f>J93</f>
        <v>0</v>
      </c>
      <c r="K62" s="154"/>
    </row>
    <row r="63" spans="2:47" s="9" customFormat="1" ht="19.899999999999999" customHeight="1">
      <c r="B63" s="148"/>
      <c r="C63" s="149"/>
      <c r="D63" s="150" t="s">
        <v>112</v>
      </c>
      <c r="E63" s="151"/>
      <c r="F63" s="151"/>
      <c r="G63" s="151"/>
      <c r="H63" s="151"/>
      <c r="I63" s="152"/>
      <c r="J63" s="153">
        <f>J99</f>
        <v>0</v>
      </c>
      <c r="K63" s="154"/>
    </row>
    <row r="64" spans="2:47" s="9" customFormat="1" ht="19.899999999999999" customHeight="1">
      <c r="B64" s="148"/>
      <c r="C64" s="149"/>
      <c r="D64" s="150" t="s">
        <v>113</v>
      </c>
      <c r="E64" s="151"/>
      <c r="F64" s="151"/>
      <c r="G64" s="151"/>
      <c r="H64" s="151"/>
      <c r="I64" s="152"/>
      <c r="J64" s="153">
        <f>J115</f>
        <v>0</v>
      </c>
      <c r="K64" s="154"/>
    </row>
    <row r="65" spans="2:12" s="8" customFormat="1" ht="24.95" customHeight="1">
      <c r="B65" s="141"/>
      <c r="C65" s="142"/>
      <c r="D65" s="143" t="s">
        <v>114</v>
      </c>
      <c r="E65" s="144"/>
      <c r="F65" s="144"/>
      <c r="G65" s="144"/>
      <c r="H65" s="144"/>
      <c r="I65" s="145"/>
      <c r="J65" s="146">
        <f>J117</f>
        <v>0</v>
      </c>
      <c r="K65" s="147"/>
    </row>
    <row r="66" spans="2:12" s="9" customFormat="1" ht="19.899999999999999" customHeight="1">
      <c r="B66" s="148"/>
      <c r="C66" s="149"/>
      <c r="D66" s="150" t="s">
        <v>115</v>
      </c>
      <c r="E66" s="151"/>
      <c r="F66" s="151"/>
      <c r="G66" s="151"/>
      <c r="H66" s="151"/>
      <c r="I66" s="152"/>
      <c r="J66" s="153">
        <f>J118</f>
        <v>0</v>
      </c>
      <c r="K66" s="154"/>
    </row>
    <row r="67" spans="2:12" s="9" customFormat="1" ht="19.899999999999999" customHeight="1">
      <c r="B67" s="148"/>
      <c r="C67" s="149"/>
      <c r="D67" s="150" t="s">
        <v>116</v>
      </c>
      <c r="E67" s="151"/>
      <c r="F67" s="151"/>
      <c r="G67" s="151"/>
      <c r="H67" s="151"/>
      <c r="I67" s="152"/>
      <c r="J67" s="153">
        <f>J122</f>
        <v>0</v>
      </c>
      <c r="K67" s="154"/>
    </row>
    <row r="68" spans="2:12" s="9" customFormat="1" ht="19.899999999999999" customHeight="1">
      <c r="B68" s="148"/>
      <c r="C68" s="149"/>
      <c r="D68" s="150" t="s">
        <v>117</v>
      </c>
      <c r="E68" s="151"/>
      <c r="F68" s="151"/>
      <c r="G68" s="151"/>
      <c r="H68" s="151"/>
      <c r="I68" s="152"/>
      <c r="J68" s="153">
        <f>J131</f>
        <v>0</v>
      </c>
      <c r="K68" s="154"/>
    </row>
    <row r="69" spans="2:12" s="9" customFormat="1" ht="19.899999999999999" customHeight="1">
      <c r="B69" s="148"/>
      <c r="C69" s="149"/>
      <c r="D69" s="150" t="s">
        <v>118</v>
      </c>
      <c r="E69" s="151"/>
      <c r="F69" s="151"/>
      <c r="G69" s="151"/>
      <c r="H69" s="151"/>
      <c r="I69" s="152"/>
      <c r="J69" s="153">
        <f>J154</f>
        <v>0</v>
      </c>
      <c r="K69" s="154"/>
    </row>
    <row r="70" spans="2:12" s="1" customFormat="1" ht="21.75" customHeight="1">
      <c r="B70" s="40"/>
      <c r="C70" s="41"/>
      <c r="D70" s="41"/>
      <c r="E70" s="41"/>
      <c r="F70" s="41"/>
      <c r="G70" s="41"/>
      <c r="H70" s="41"/>
      <c r="I70" s="112"/>
      <c r="J70" s="41"/>
      <c r="K70" s="44"/>
    </row>
    <row r="71" spans="2:12" s="1" customFormat="1" ht="6.95" customHeight="1">
      <c r="B71" s="55"/>
      <c r="C71" s="56"/>
      <c r="D71" s="56"/>
      <c r="E71" s="56"/>
      <c r="F71" s="56"/>
      <c r="G71" s="56"/>
      <c r="H71" s="56"/>
      <c r="I71" s="133"/>
      <c r="J71" s="56"/>
      <c r="K71" s="57"/>
    </row>
    <row r="75" spans="2:12" s="1" customFormat="1" ht="6.95" customHeight="1">
      <c r="B75" s="58"/>
      <c r="C75" s="59"/>
      <c r="D75" s="59"/>
      <c r="E75" s="59"/>
      <c r="F75" s="59"/>
      <c r="G75" s="59"/>
      <c r="H75" s="59"/>
      <c r="I75" s="134"/>
      <c r="J75" s="59"/>
      <c r="K75" s="59"/>
      <c r="L75" s="40"/>
    </row>
    <row r="76" spans="2:12" s="1" customFormat="1" ht="36.950000000000003" customHeight="1">
      <c r="B76" s="40"/>
      <c r="C76" s="60" t="s">
        <v>119</v>
      </c>
      <c r="I76" s="155"/>
      <c r="L76" s="40"/>
    </row>
    <row r="77" spans="2:12" s="1" customFormat="1" ht="6.95" customHeight="1">
      <c r="B77" s="40"/>
      <c r="I77" s="155"/>
      <c r="L77" s="40"/>
    </row>
    <row r="78" spans="2:12" s="1" customFormat="1" ht="14.45" customHeight="1">
      <c r="B78" s="40"/>
      <c r="C78" s="62" t="s">
        <v>19</v>
      </c>
      <c r="I78" s="155"/>
      <c r="L78" s="40"/>
    </row>
    <row r="79" spans="2:12" s="1" customFormat="1" ht="16.5" customHeight="1">
      <c r="B79" s="40"/>
      <c r="E79" s="349" t="str">
        <f>E7</f>
        <v>Zastřešení balkónů</v>
      </c>
      <c r="F79" s="350"/>
      <c r="G79" s="350"/>
      <c r="H79" s="350"/>
      <c r="I79" s="155"/>
      <c r="L79" s="40"/>
    </row>
    <row r="80" spans="2:12">
      <c r="B80" s="27"/>
      <c r="C80" s="62" t="s">
        <v>101</v>
      </c>
      <c r="L80" s="27"/>
    </row>
    <row r="81" spans="2:65" s="1" customFormat="1" ht="16.5" customHeight="1">
      <c r="B81" s="40"/>
      <c r="E81" s="349" t="s">
        <v>102</v>
      </c>
      <c r="F81" s="351"/>
      <c r="G81" s="351"/>
      <c r="H81" s="351"/>
      <c r="I81" s="155"/>
      <c r="L81" s="40"/>
    </row>
    <row r="82" spans="2:65" s="1" customFormat="1" ht="14.45" customHeight="1">
      <c r="B82" s="40"/>
      <c r="C82" s="62" t="s">
        <v>103</v>
      </c>
      <c r="I82" s="155"/>
      <c r="L82" s="40"/>
    </row>
    <row r="83" spans="2:65" s="1" customFormat="1" ht="17.25" customHeight="1">
      <c r="B83" s="40"/>
      <c r="E83" s="339" t="str">
        <f>E11</f>
        <v>18065c - D1</v>
      </c>
      <c r="F83" s="351"/>
      <c r="G83" s="351"/>
      <c r="H83" s="351"/>
      <c r="I83" s="155"/>
      <c r="L83" s="40"/>
    </row>
    <row r="84" spans="2:65" s="1" customFormat="1" ht="6.95" customHeight="1">
      <c r="B84" s="40"/>
      <c r="I84" s="155"/>
      <c r="L84" s="40"/>
    </row>
    <row r="85" spans="2:65" s="1" customFormat="1" ht="18" customHeight="1">
      <c r="B85" s="40"/>
      <c r="C85" s="62" t="s">
        <v>23</v>
      </c>
      <c r="F85" s="156" t="str">
        <f>F14</f>
        <v>Kolín I, Husova 110, 111, 112</v>
      </c>
      <c r="I85" s="157" t="s">
        <v>25</v>
      </c>
      <c r="J85" s="66" t="str">
        <f>IF(J14="","",J14)</f>
        <v>2018_08</v>
      </c>
      <c r="L85" s="40"/>
    </row>
    <row r="86" spans="2:65" s="1" customFormat="1" ht="6.95" customHeight="1">
      <c r="B86" s="40"/>
      <c r="I86" s="155"/>
      <c r="L86" s="40"/>
    </row>
    <row r="87" spans="2:65" s="1" customFormat="1">
      <c r="B87" s="40"/>
      <c r="C87" s="62" t="s">
        <v>26</v>
      </c>
      <c r="F87" s="156" t="str">
        <f>E17</f>
        <v>Město Kolín, Karlovo náměstí 78, Kolín I</v>
      </c>
      <c r="I87" s="157" t="s">
        <v>32</v>
      </c>
      <c r="J87" s="156" t="str">
        <f>E23</f>
        <v>AZ PROJECT spol. s r.o., Plynárenská 830, Kolín IV</v>
      </c>
      <c r="L87" s="40"/>
    </row>
    <row r="88" spans="2:65" s="1" customFormat="1" ht="14.45" customHeight="1">
      <c r="B88" s="40"/>
      <c r="C88" s="62" t="s">
        <v>30</v>
      </c>
      <c r="F88" s="156" t="str">
        <f>IF(E20="","",E20)</f>
        <v/>
      </c>
      <c r="I88" s="155"/>
      <c r="L88" s="40"/>
    </row>
    <row r="89" spans="2:65" s="1" customFormat="1" ht="10.35" customHeight="1">
      <c r="B89" s="40"/>
      <c r="I89" s="155"/>
      <c r="L89" s="40"/>
    </row>
    <row r="90" spans="2:65" s="10" customFormat="1" ht="29.25" customHeight="1">
      <c r="B90" s="158"/>
      <c r="C90" s="159" t="s">
        <v>120</v>
      </c>
      <c r="D90" s="160" t="s">
        <v>58</v>
      </c>
      <c r="E90" s="160" t="s">
        <v>54</v>
      </c>
      <c r="F90" s="160" t="s">
        <v>121</v>
      </c>
      <c r="G90" s="160" t="s">
        <v>122</v>
      </c>
      <c r="H90" s="160" t="s">
        <v>123</v>
      </c>
      <c r="I90" s="161" t="s">
        <v>124</v>
      </c>
      <c r="J90" s="160" t="s">
        <v>107</v>
      </c>
      <c r="K90" s="162" t="s">
        <v>125</v>
      </c>
      <c r="L90" s="158"/>
      <c r="M90" s="72" t="s">
        <v>126</v>
      </c>
      <c r="N90" s="73" t="s">
        <v>43</v>
      </c>
      <c r="O90" s="73" t="s">
        <v>127</v>
      </c>
      <c r="P90" s="73" t="s">
        <v>128</v>
      </c>
      <c r="Q90" s="73" t="s">
        <v>129</v>
      </c>
      <c r="R90" s="73" t="s">
        <v>130</v>
      </c>
      <c r="S90" s="73" t="s">
        <v>131</v>
      </c>
      <c r="T90" s="74" t="s">
        <v>132</v>
      </c>
    </row>
    <row r="91" spans="2:65" s="1" customFormat="1" ht="29.25" customHeight="1">
      <c r="B91" s="40"/>
      <c r="C91" s="76" t="s">
        <v>108</v>
      </c>
      <c r="I91" s="155"/>
      <c r="J91" s="163">
        <f>BK91</f>
        <v>0</v>
      </c>
      <c r="L91" s="40"/>
      <c r="M91" s="75"/>
      <c r="N91" s="67"/>
      <c r="O91" s="67"/>
      <c r="P91" s="164">
        <f>P92+P117</f>
        <v>0</v>
      </c>
      <c r="Q91" s="67"/>
      <c r="R91" s="164">
        <f>R92+R117</f>
        <v>4.3892733100000001</v>
      </c>
      <c r="S91" s="67"/>
      <c r="T91" s="165">
        <f>T92+T117</f>
        <v>1.146E-2</v>
      </c>
      <c r="AT91" s="23" t="s">
        <v>72</v>
      </c>
      <c r="AU91" s="23" t="s">
        <v>109</v>
      </c>
      <c r="BK91" s="166">
        <f>BK92+BK117</f>
        <v>0</v>
      </c>
    </row>
    <row r="92" spans="2:65" s="11" customFormat="1" ht="37.35" customHeight="1">
      <c r="B92" s="167"/>
      <c r="D92" s="168" t="s">
        <v>72</v>
      </c>
      <c r="E92" s="169" t="s">
        <v>133</v>
      </c>
      <c r="F92" s="169" t="s">
        <v>134</v>
      </c>
      <c r="I92" s="170"/>
      <c r="J92" s="171">
        <f>BK92</f>
        <v>0</v>
      </c>
      <c r="L92" s="167"/>
      <c r="M92" s="172"/>
      <c r="N92" s="173"/>
      <c r="O92" s="173"/>
      <c r="P92" s="174">
        <f>P93+P99+P115</f>
        <v>0</v>
      </c>
      <c r="Q92" s="173"/>
      <c r="R92" s="174">
        <f>R93+R99+R115</f>
        <v>5.0891820000000004E-2</v>
      </c>
      <c r="S92" s="173"/>
      <c r="T92" s="175">
        <f>T93+T99+T115</f>
        <v>0</v>
      </c>
      <c r="AR92" s="168" t="s">
        <v>78</v>
      </c>
      <c r="AT92" s="176" t="s">
        <v>72</v>
      </c>
      <c r="AU92" s="176" t="s">
        <v>73</v>
      </c>
      <c r="AY92" s="168" t="s">
        <v>135</v>
      </c>
      <c r="BK92" s="177">
        <f>BK93+BK99+BK115</f>
        <v>0</v>
      </c>
    </row>
    <row r="93" spans="2:65" s="11" customFormat="1" ht="19.899999999999999" customHeight="1">
      <c r="B93" s="167"/>
      <c r="D93" s="168" t="s">
        <v>72</v>
      </c>
      <c r="E93" s="178" t="s">
        <v>136</v>
      </c>
      <c r="F93" s="178" t="s">
        <v>137</v>
      </c>
      <c r="I93" s="170"/>
      <c r="J93" s="179">
        <f>BK93</f>
        <v>0</v>
      </c>
      <c r="L93" s="167"/>
      <c r="M93" s="172"/>
      <c r="N93" s="173"/>
      <c r="O93" s="173"/>
      <c r="P93" s="174">
        <f>SUM(P94:P98)</f>
        <v>0</v>
      </c>
      <c r="Q93" s="173"/>
      <c r="R93" s="174">
        <f>SUM(R94:R98)</f>
        <v>4.8491820000000005E-2</v>
      </c>
      <c r="S93" s="173"/>
      <c r="T93" s="175">
        <f>SUM(T94:T98)</f>
        <v>0</v>
      </c>
      <c r="AR93" s="168" t="s">
        <v>78</v>
      </c>
      <c r="AT93" s="176" t="s">
        <v>72</v>
      </c>
      <c r="AU93" s="176" t="s">
        <v>78</v>
      </c>
      <c r="AY93" s="168" t="s">
        <v>135</v>
      </c>
      <c r="BK93" s="177">
        <f>SUM(BK94:BK98)</f>
        <v>0</v>
      </c>
    </row>
    <row r="94" spans="2:65" s="1" customFormat="1" ht="38.25" customHeight="1">
      <c r="B94" s="180"/>
      <c r="C94" s="181" t="s">
        <v>78</v>
      </c>
      <c r="D94" s="181" t="s">
        <v>138</v>
      </c>
      <c r="E94" s="182" t="s">
        <v>139</v>
      </c>
      <c r="F94" s="183" t="s">
        <v>140</v>
      </c>
      <c r="G94" s="184" t="s">
        <v>141</v>
      </c>
      <c r="H94" s="185">
        <v>8.1159999999999997</v>
      </c>
      <c r="I94" s="186"/>
      <c r="J94" s="187">
        <f>ROUND(I94*H94,2)</f>
        <v>0</v>
      </c>
      <c r="K94" s="183" t="s">
        <v>5</v>
      </c>
      <c r="L94" s="40"/>
      <c r="M94" s="188" t="s">
        <v>5</v>
      </c>
      <c r="N94" s="189" t="s">
        <v>45</v>
      </c>
      <c r="O94" s="41"/>
      <c r="P94" s="190">
        <f>O94*H94</f>
        <v>0</v>
      </c>
      <c r="Q94" s="190">
        <v>5.6100000000000004E-3</v>
      </c>
      <c r="R94" s="190">
        <f>Q94*H94</f>
        <v>4.5530760000000003E-2</v>
      </c>
      <c r="S94" s="190">
        <v>0</v>
      </c>
      <c r="T94" s="191">
        <f>S94*H94</f>
        <v>0</v>
      </c>
      <c r="AR94" s="23" t="s">
        <v>142</v>
      </c>
      <c r="AT94" s="23" t="s">
        <v>138</v>
      </c>
      <c r="AU94" s="23" t="s">
        <v>84</v>
      </c>
      <c r="AY94" s="23" t="s">
        <v>135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23" t="s">
        <v>84</v>
      </c>
      <c r="BK94" s="192">
        <f>ROUND(I94*H94,2)</f>
        <v>0</v>
      </c>
      <c r="BL94" s="23" t="s">
        <v>142</v>
      </c>
      <c r="BM94" s="23" t="s">
        <v>367</v>
      </c>
    </row>
    <row r="95" spans="2:65" s="12" customFormat="1" ht="13.5">
      <c r="B95" s="193"/>
      <c r="D95" s="194" t="s">
        <v>144</v>
      </c>
      <c r="E95" s="195" t="s">
        <v>5</v>
      </c>
      <c r="F95" s="196" t="s">
        <v>368</v>
      </c>
      <c r="H95" s="197">
        <v>8.1159999999999997</v>
      </c>
      <c r="I95" s="198"/>
      <c r="L95" s="193"/>
      <c r="M95" s="199"/>
      <c r="N95" s="200"/>
      <c r="O95" s="200"/>
      <c r="P95" s="200"/>
      <c r="Q95" s="200"/>
      <c r="R95" s="200"/>
      <c r="S95" s="200"/>
      <c r="T95" s="201"/>
      <c r="AT95" s="195" t="s">
        <v>144</v>
      </c>
      <c r="AU95" s="195" t="s">
        <v>84</v>
      </c>
      <c r="AV95" s="12" t="s">
        <v>84</v>
      </c>
      <c r="AW95" s="12" t="s">
        <v>36</v>
      </c>
      <c r="AX95" s="12" t="s">
        <v>78</v>
      </c>
      <c r="AY95" s="195" t="s">
        <v>135</v>
      </c>
    </row>
    <row r="96" spans="2:65" s="1" customFormat="1" ht="16.5" customHeight="1">
      <c r="B96" s="180"/>
      <c r="C96" s="181" t="s">
        <v>84</v>
      </c>
      <c r="D96" s="181" t="s">
        <v>138</v>
      </c>
      <c r="E96" s="182" t="s">
        <v>148</v>
      </c>
      <c r="F96" s="183" t="s">
        <v>149</v>
      </c>
      <c r="G96" s="184" t="s">
        <v>150</v>
      </c>
      <c r="H96" s="185">
        <v>1</v>
      </c>
      <c r="I96" s="186"/>
      <c r="J96" s="187">
        <f>ROUND(I96*H96,2)</f>
        <v>0</v>
      </c>
      <c r="K96" s="183" t="s">
        <v>5</v>
      </c>
      <c r="L96" s="40"/>
      <c r="M96" s="188" t="s">
        <v>5</v>
      </c>
      <c r="N96" s="189" t="s">
        <v>45</v>
      </c>
      <c r="O96" s="41"/>
      <c r="P96" s="190">
        <f>O96*H96</f>
        <v>0</v>
      </c>
      <c r="Q96" s="190">
        <v>0</v>
      </c>
      <c r="R96" s="190">
        <f>Q96*H96</f>
        <v>0</v>
      </c>
      <c r="S96" s="190">
        <v>0</v>
      </c>
      <c r="T96" s="191">
        <f>S96*H96</f>
        <v>0</v>
      </c>
      <c r="AR96" s="23" t="s">
        <v>142</v>
      </c>
      <c r="AT96" s="23" t="s">
        <v>138</v>
      </c>
      <c r="AU96" s="23" t="s">
        <v>84</v>
      </c>
      <c r="AY96" s="23" t="s">
        <v>135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23" t="s">
        <v>84</v>
      </c>
      <c r="BK96" s="192">
        <f>ROUND(I96*H96,2)</f>
        <v>0</v>
      </c>
      <c r="BL96" s="23" t="s">
        <v>142</v>
      </c>
      <c r="BM96" s="23" t="s">
        <v>369</v>
      </c>
    </row>
    <row r="97" spans="2:65" s="1" customFormat="1" ht="16.5" customHeight="1">
      <c r="B97" s="180"/>
      <c r="C97" s="181" t="s">
        <v>152</v>
      </c>
      <c r="D97" s="181" t="s">
        <v>138</v>
      </c>
      <c r="E97" s="182" t="s">
        <v>153</v>
      </c>
      <c r="F97" s="183" t="s">
        <v>154</v>
      </c>
      <c r="G97" s="184" t="s">
        <v>141</v>
      </c>
      <c r="H97" s="185">
        <v>5.806</v>
      </c>
      <c r="I97" s="186"/>
      <c r="J97" s="187">
        <f>ROUND(I97*H97,2)</f>
        <v>0</v>
      </c>
      <c r="K97" s="183" t="s">
        <v>5</v>
      </c>
      <c r="L97" s="40"/>
      <c r="M97" s="188" t="s">
        <v>5</v>
      </c>
      <c r="N97" s="189" t="s">
        <v>45</v>
      </c>
      <c r="O97" s="41"/>
      <c r="P97" s="190">
        <f>O97*H97</f>
        <v>0</v>
      </c>
      <c r="Q97" s="190">
        <v>5.1000000000000004E-4</v>
      </c>
      <c r="R97" s="190">
        <f>Q97*H97</f>
        <v>2.9610600000000002E-3</v>
      </c>
      <c r="S97" s="190">
        <v>0</v>
      </c>
      <c r="T97" s="191">
        <f>S97*H97</f>
        <v>0</v>
      </c>
      <c r="AR97" s="23" t="s">
        <v>142</v>
      </c>
      <c r="AT97" s="23" t="s">
        <v>138</v>
      </c>
      <c r="AU97" s="23" t="s">
        <v>84</v>
      </c>
      <c r="AY97" s="23" t="s">
        <v>135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23" t="s">
        <v>84</v>
      </c>
      <c r="BK97" s="192">
        <f>ROUND(I97*H97,2)</f>
        <v>0</v>
      </c>
      <c r="BL97" s="23" t="s">
        <v>142</v>
      </c>
      <c r="BM97" s="23" t="s">
        <v>370</v>
      </c>
    </row>
    <row r="98" spans="2:65" s="12" customFormat="1" ht="13.5">
      <c r="B98" s="193"/>
      <c r="D98" s="194" t="s">
        <v>144</v>
      </c>
      <c r="E98" s="195" t="s">
        <v>5</v>
      </c>
      <c r="F98" s="196" t="s">
        <v>371</v>
      </c>
      <c r="H98" s="197">
        <v>5.806</v>
      </c>
      <c r="I98" s="198"/>
      <c r="L98" s="193"/>
      <c r="M98" s="199"/>
      <c r="N98" s="200"/>
      <c r="O98" s="200"/>
      <c r="P98" s="200"/>
      <c r="Q98" s="200"/>
      <c r="R98" s="200"/>
      <c r="S98" s="200"/>
      <c r="T98" s="201"/>
      <c r="AT98" s="195" t="s">
        <v>144</v>
      </c>
      <c r="AU98" s="195" t="s">
        <v>84</v>
      </c>
      <c r="AV98" s="12" t="s">
        <v>84</v>
      </c>
      <c r="AW98" s="12" t="s">
        <v>36</v>
      </c>
      <c r="AX98" s="12" t="s">
        <v>78</v>
      </c>
      <c r="AY98" s="195" t="s">
        <v>135</v>
      </c>
    </row>
    <row r="99" spans="2:65" s="11" customFormat="1" ht="29.85" customHeight="1">
      <c r="B99" s="167"/>
      <c r="D99" s="168" t="s">
        <v>72</v>
      </c>
      <c r="E99" s="178" t="s">
        <v>157</v>
      </c>
      <c r="F99" s="178" t="s">
        <v>158</v>
      </c>
      <c r="I99" s="170"/>
      <c r="J99" s="179">
        <f>BK99</f>
        <v>0</v>
      </c>
      <c r="L99" s="167"/>
      <c r="M99" s="172"/>
      <c r="N99" s="173"/>
      <c r="O99" s="173"/>
      <c r="P99" s="174">
        <f>SUM(P100:P114)</f>
        <v>0</v>
      </c>
      <c r="Q99" s="173"/>
      <c r="R99" s="174">
        <f>SUM(R100:R114)</f>
        <v>2.4000000000000002E-3</v>
      </c>
      <c r="S99" s="173"/>
      <c r="T99" s="175">
        <f>SUM(T100:T114)</f>
        <v>0</v>
      </c>
      <c r="AR99" s="168" t="s">
        <v>78</v>
      </c>
      <c r="AT99" s="176" t="s">
        <v>72</v>
      </c>
      <c r="AU99" s="176" t="s">
        <v>78</v>
      </c>
      <c r="AY99" s="168" t="s">
        <v>135</v>
      </c>
      <c r="BK99" s="177">
        <f>SUM(BK100:BK114)</f>
        <v>0</v>
      </c>
    </row>
    <row r="100" spans="2:65" s="1" customFormat="1" ht="38.25" customHeight="1">
      <c r="B100" s="180"/>
      <c r="C100" s="181" t="s">
        <v>142</v>
      </c>
      <c r="D100" s="181" t="s">
        <v>138</v>
      </c>
      <c r="E100" s="182" t="s">
        <v>159</v>
      </c>
      <c r="F100" s="183" t="s">
        <v>160</v>
      </c>
      <c r="G100" s="184" t="s">
        <v>161</v>
      </c>
      <c r="H100" s="185">
        <v>71.994</v>
      </c>
      <c r="I100" s="186"/>
      <c r="J100" s="187">
        <f>ROUND(I100*H100,2)</f>
        <v>0</v>
      </c>
      <c r="K100" s="183" t="s">
        <v>162</v>
      </c>
      <c r="L100" s="40"/>
      <c r="M100" s="188" t="s">
        <v>5</v>
      </c>
      <c r="N100" s="189" t="s">
        <v>45</v>
      </c>
      <c r="O100" s="41"/>
      <c r="P100" s="190">
        <f>O100*H100</f>
        <v>0</v>
      </c>
      <c r="Q100" s="190">
        <v>0</v>
      </c>
      <c r="R100" s="190">
        <f>Q100*H100</f>
        <v>0</v>
      </c>
      <c r="S100" s="190">
        <v>0</v>
      </c>
      <c r="T100" s="191">
        <f>S100*H100</f>
        <v>0</v>
      </c>
      <c r="AR100" s="23" t="s">
        <v>142</v>
      </c>
      <c r="AT100" s="23" t="s">
        <v>138</v>
      </c>
      <c r="AU100" s="23" t="s">
        <v>84</v>
      </c>
      <c r="AY100" s="23" t="s">
        <v>135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23" t="s">
        <v>84</v>
      </c>
      <c r="BK100" s="192">
        <f>ROUND(I100*H100,2)</f>
        <v>0</v>
      </c>
      <c r="BL100" s="23" t="s">
        <v>142</v>
      </c>
      <c r="BM100" s="23" t="s">
        <v>372</v>
      </c>
    </row>
    <row r="101" spans="2:65" s="12" customFormat="1" ht="13.5">
      <c r="B101" s="193"/>
      <c r="D101" s="194" t="s">
        <v>144</v>
      </c>
      <c r="E101" s="195" t="s">
        <v>5</v>
      </c>
      <c r="F101" s="196" t="s">
        <v>373</v>
      </c>
      <c r="H101" s="197">
        <v>71.994</v>
      </c>
      <c r="I101" s="198"/>
      <c r="L101" s="193"/>
      <c r="M101" s="199"/>
      <c r="N101" s="200"/>
      <c r="O101" s="200"/>
      <c r="P101" s="200"/>
      <c r="Q101" s="200"/>
      <c r="R101" s="200"/>
      <c r="S101" s="200"/>
      <c r="T101" s="201"/>
      <c r="AT101" s="195" t="s">
        <v>144</v>
      </c>
      <c r="AU101" s="195" t="s">
        <v>84</v>
      </c>
      <c r="AV101" s="12" t="s">
        <v>84</v>
      </c>
      <c r="AW101" s="12" t="s">
        <v>36</v>
      </c>
      <c r="AX101" s="12" t="s">
        <v>78</v>
      </c>
      <c r="AY101" s="195" t="s">
        <v>135</v>
      </c>
    </row>
    <row r="102" spans="2:65" s="1" customFormat="1" ht="38.25" customHeight="1">
      <c r="B102" s="180"/>
      <c r="C102" s="181" t="s">
        <v>165</v>
      </c>
      <c r="D102" s="181" t="s">
        <v>138</v>
      </c>
      <c r="E102" s="182" t="s">
        <v>166</v>
      </c>
      <c r="F102" s="183" t="s">
        <v>167</v>
      </c>
      <c r="G102" s="184" t="s">
        <v>161</v>
      </c>
      <c r="H102" s="185">
        <v>2159.8200000000002</v>
      </c>
      <c r="I102" s="186"/>
      <c r="J102" s="187">
        <f>ROUND(I102*H102,2)</f>
        <v>0</v>
      </c>
      <c r="K102" s="183" t="s">
        <v>162</v>
      </c>
      <c r="L102" s="40"/>
      <c r="M102" s="188" t="s">
        <v>5</v>
      </c>
      <c r="N102" s="189" t="s">
        <v>45</v>
      </c>
      <c r="O102" s="41"/>
      <c r="P102" s="190">
        <f>O102*H102</f>
        <v>0</v>
      </c>
      <c r="Q102" s="190">
        <v>0</v>
      </c>
      <c r="R102" s="190">
        <f>Q102*H102</f>
        <v>0</v>
      </c>
      <c r="S102" s="190">
        <v>0</v>
      </c>
      <c r="T102" s="191">
        <f>S102*H102</f>
        <v>0</v>
      </c>
      <c r="AR102" s="23" t="s">
        <v>142</v>
      </c>
      <c r="AT102" s="23" t="s">
        <v>138</v>
      </c>
      <c r="AU102" s="23" t="s">
        <v>84</v>
      </c>
      <c r="AY102" s="23" t="s">
        <v>135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23" t="s">
        <v>84</v>
      </c>
      <c r="BK102" s="192">
        <f>ROUND(I102*H102,2)</f>
        <v>0</v>
      </c>
      <c r="BL102" s="23" t="s">
        <v>142</v>
      </c>
      <c r="BM102" s="23" t="s">
        <v>374</v>
      </c>
    </row>
    <row r="103" spans="2:65" s="12" customFormat="1" ht="13.5">
      <c r="B103" s="193"/>
      <c r="D103" s="194" t="s">
        <v>144</v>
      </c>
      <c r="E103" s="195" t="s">
        <v>5</v>
      </c>
      <c r="F103" s="196" t="s">
        <v>375</v>
      </c>
      <c r="H103" s="197">
        <v>2159.8200000000002</v>
      </c>
      <c r="I103" s="198"/>
      <c r="L103" s="193"/>
      <c r="M103" s="199"/>
      <c r="N103" s="200"/>
      <c r="O103" s="200"/>
      <c r="P103" s="200"/>
      <c r="Q103" s="200"/>
      <c r="R103" s="200"/>
      <c r="S103" s="200"/>
      <c r="T103" s="201"/>
      <c r="AT103" s="195" t="s">
        <v>144</v>
      </c>
      <c r="AU103" s="195" t="s">
        <v>84</v>
      </c>
      <c r="AV103" s="12" t="s">
        <v>84</v>
      </c>
      <c r="AW103" s="12" t="s">
        <v>36</v>
      </c>
      <c r="AX103" s="12" t="s">
        <v>78</v>
      </c>
      <c r="AY103" s="195" t="s">
        <v>135</v>
      </c>
    </row>
    <row r="104" spans="2:65" s="1" customFormat="1" ht="38.25" customHeight="1">
      <c r="B104" s="180"/>
      <c r="C104" s="181" t="s">
        <v>136</v>
      </c>
      <c r="D104" s="181" t="s">
        <v>138</v>
      </c>
      <c r="E104" s="182" t="s">
        <v>170</v>
      </c>
      <c r="F104" s="183" t="s">
        <v>171</v>
      </c>
      <c r="G104" s="184" t="s">
        <v>161</v>
      </c>
      <c r="H104" s="185">
        <v>71.994</v>
      </c>
      <c r="I104" s="186"/>
      <c r="J104" s="187">
        <f>ROUND(I104*H104,2)</f>
        <v>0</v>
      </c>
      <c r="K104" s="183" t="s">
        <v>162</v>
      </c>
      <c r="L104" s="40"/>
      <c r="M104" s="188" t="s">
        <v>5</v>
      </c>
      <c r="N104" s="189" t="s">
        <v>45</v>
      </c>
      <c r="O104" s="41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AR104" s="23" t="s">
        <v>142</v>
      </c>
      <c r="AT104" s="23" t="s">
        <v>138</v>
      </c>
      <c r="AU104" s="23" t="s">
        <v>84</v>
      </c>
      <c r="AY104" s="23" t="s">
        <v>135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23" t="s">
        <v>84</v>
      </c>
      <c r="BK104" s="192">
        <f>ROUND(I104*H104,2)</f>
        <v>0</v>
      </c>
      <c r="BL104" s="23" t="s">
        <v>142</v>
      </c>
      <c r="BM104" s="23" t="s">
        <v>376</v>
      </c>
    </row>
    <row r="105" spans="2:65" s="1" customFormat="1" ht="25.5" customHeight="1">
      <c r="B105" s="180"/>
      <c r="C105" s="181" t="s">
        <v>173</v>
      </c>
      <c r="D105" s="181" t="s">
        <v>138</v>
      </c>
      <c r="E105" s="182" t="s">
        <v>174</v>
      </c>
      <c r="F105" s="183" t="s">
        <v>175</v>
      </c>
      <c r="G105" s="184" t="s">
        <v>161</v>
      </c>
      <c r="H105" s="185">
        <v>71.994</v>
      </c>
      <c r="I105" s="186"/>
      <c r="J105" s="187">
        <f>ROUND(I105*H105,2)</f>
        <v>0</v>
      </c>
      <c r="K105" s="183" t="s">
        <v>162</v>
      </c>
      <c r="L105" s="40"/>
      <c r="M105" s="188" t="s">
        <v>5</v>
      </c>
      <c r="N105" s="189" t="s">
        <v>45</v>
      </c>
      <c r="O105" s="41"/>
      <c r="P105" s="190">
        <f>O105*H105</f>
        <v>0</v>
      </c>
      <c r="Q105" s="190">
        <v>0</v>
      </c>
      <c r="R105" s="190">
        <f>Q105*H105</f>
        <v>0</v>
      </c>
      <c r="S105" s="190">
        <v>0</v>
      </c>
      <c r="T105" s="191">
        <f>S105*H105</f>
        <v>0</v>
      </c>
      <c r="AR105" s="23" t="s">
        <v>142</v>
      </c>
      <c r="AT105" s="23" t="s">
        <v>138</v>
      </c>
      <c r="AU105" s="23" t="s">
        <v>84</v>
      </c>
      <c r="AY105" s="23" t="s">
        <v>135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23" t="s">
        <v>84</v>
      </c>
      <c r="BK105" s="192">
        <f>ROUND(I105*H105,2)</f>
        <v>0</v>
      </c>
      <c r="BL105" s="23" t="s">
        <v>142</v>
      </c>
      <c r="BM105" s="23" t="s">
        <v>377</v>
      </c>
    </row>
    <row r="106" spans="2:65" s="1" customFormat="1" ht="25.5" customHeight="1">
      <c r="B106" s="180"/>
      <c r="C106" s="181" t="s">
        <v>177</v>
      </c>
      <c r="D106" s="181" t="s">
        <v>138</v>
      </c>
      <c r="E106" s="182" t="s">
        <v>178</v>
      </c>
      <c r="F106" s="183" t="s">
        <v>179</v>
      </c>
      <c r="G106" s="184" t="s">
        <v>161</v>
      </c>
      <c r="H106" s="185">
        <v>2159.8200000000002</v>
      </c>
      <c r="I106" s="186"/>
      <c r="J106" s="187">
        <f>ROUND(I106*H106,2)</f>
        <v>0</v>
      </c>
      <c r="K106" s="183" t="s">
        <v>162</v>
      </c>
      <c r="L106" s="40"/>
      <c r="M106" s="188" t="s">
        <v>5</v>
      </c>
      <c r="N106" s="189" t="s">
        <v>45</v>
      </c>
      <c r="O106" s="41"/>
      <c r="P106" s="190">
        <f>O106*H106</f>
        <v>0</v>
      </c>
      <c r="Q106" s="190">
        <v>0</v>
      </c>
      <c r="R106" s="190">
        <f>Q106*H106</f>
        <v>0</v>
      </c>
      <c r="S106" s="190">
        <v>0</v>
      </c>
      <c r="T106" s="191">
        <f>S106*H106</f>
        <v>0</v>
      </c>
      <c r="AR106" s="23" t="s">
        <v>142</v>
      </c>
      <c r="AT106" s="23" t="s">
        <v>138</v>
      </c>
      <c r="AU106" s="23" t="s">
        <v>84</v>
      </c>
      <c r="AY106" s="23" t="s">
        <v>135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23" t="s">
        <v>84</v>
      </c>
      <c r="BK106" s="192">
        <f>ROUND(I106*H106,2)</f>
        <v>0</v>
      </c>
      <c r="BL106" s="23" t="s">
        <v>142</v>
      </c>
      <c r="BM106" s="23" t="s">
        <v>378</v>
      </c>
    </row>
    <row r="107" spans="2:65" s="12" customFormat="1" ht="13.5">
      <c r="B107" s="193"/>
      <c r="D107" s="194" t="s">
        <v>144</v>
      </c>
      <c r="E107" s="195" t="s">
        <v>5</v>
      </c>
      <c r="F107" s="196" t="s">
        <v>375</v>
      </c>
      <c r="H107" s="197">
        <v>2159.8200000000002</v>
      </c>
      <c r="I107" s="198"/>
      <c r="L107" s="193"/>
      <c r="M107" s="199"/>
      <c r="N107" s="200"/>
      <c r="O107" s="200"/>
      <c r="P107" s="200"/>
      <c r="Q107" s="200"/>
      <c r="R107" s="200"/>
      <c r="S107" s="200"/>
      <c r="T107" s="201"/>
      <c r="AT107" s="195" t="s">
        <v>144</v>
      </c>
      <c r="AU107" s="195" t="s">
        <v>84</v>
      </c>
      <c r="AV107" s="12" t="s">
        <v>84</v>
      </c>
      <c r="AW107" s="12" t="s">
        <v>36</v>
      </c>
      <c r="AX107" s="12" t="s">
        <v>78</v>
      </c>
      <c r="AY107" s="195" t="s">
        <v>135</v>
      </c>
    </row>
    <row r="108" spans="2:65" s="1" customFormat="1" ht="25.5" customHeight="1">
      <c r="B108" s="180"/>
      <c r="C108" s="181" t="s">
        <v>157</v>
      </c>
      <c r="D108" s="181" t="s">
        <v>138</v>
      </c>
      <c r="E108" s="182" t="s">
        <v>181</v>
      </c>
      <c r="F108" s="183" t="s">
        <v>182</v>
      </c>
      <c r="G108" s="184" t="s">
        <v>161</v>
      </c>
      <c r="H108" s="185">
        <v>71.994</v>
      </c>
      <c r="I108" s="186"/>
      <c r="J108" s="187">
        <f>ROUND(I108*H108,2)</f>
        <v>0</v>
      </c>
      <c r="K108" s="183" t="s">
        <v>162</v>
      </c>
      <c r="L108" s="40"/>
      <c r="M108" s="188" t="s">
        <v>5</v>
      </c>
      <c r="N108" s="189" t="s">
        <v>45</v>
      </c>
      <c r="O108" s="41"/>
      <c r="P108" s="190">
        <f>O108*H108</f>
        <v>0</v>
      </c>
      <c r="Q108" s="190">
        <v>0</v>
      </c>
      <c r="R108" s="190">
        <f>Q108*H108</f>
        <v>0</v>
      </c>
      <c r="S108" s="190">
        <v>0</v>
      </c>
      <c r="T108" s="191">
        <f>S108*H108</f>
        <v>0</v>
      </c>
      <c r="AR108" s="23" t="s">
        <v>142</v>
      </c>
      <c r="AT108" s="23" t="s">
        <v>138</v>
      </c>
      <c r="AU108" s="23" t="s">
        <v>84</v>
      </c>
      <c r="AY108" s="23" t="s">
        <v>135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23" t="s">
        <v>84</v>
      </c>
      <c r="BK108" s="192">
        <f>ROUND(I108*H108,2)</f>
        <v>0</v>
      </c>
      <c r="BL108" s="23" t="s">
        <v>142</v>
      </c>
      <c r="BM108" s="23" t="s">
        <v>379</v>
      </c>
    </row>
    <row r="109" spans="2:65" s="1" customFormat="1" ht="25.5" customHeight="1">
      <c r="B109" s="180"/>
      <c r="C109" s="181" t="s">
        <v>184</v>
      </c>
      <c r="D109" s="181" t="s">
        <v>138</v>
      </c>
      <c r="E109" s="182" t="s">
        <v>185</v>
      </c>
      <c r="F109" s="183" t="s">
        <v>186</v>
      </c>
      <c r="G109" s="184" t="s">
        <v>141</v>
      </c>
      <c r="H109" s="185">
        <v>5.806</v>
      </c>
      <c r="I109" s="186"/>
      <c r="J109" s="187">
        <f>ROUND(I109*H109,2)</f>
        <v>0</v>
      </c>
      <c r="K109" s="183" t="s">
        <v>162</v>
      </c>
      <c r="L109" s="40"/>
      <c r="M109" s="188" t="s">
        <v>5</v>
      </c>
      <c r="N109" s="189" t="s">
        <v>45</v>
      </c>
      <c r="O109" s="41"/>
      <c r="P109" s="190">
        <f>O109*H109</f>
        <v>0</v>
      </c>
      <c r="Q109" s="190">
        <v>0</v>
      </c>
      <c r="R109" s="190">
        <f>Q109*H109</f>
        <v>0</v>
      </c>
      <c r="S109" s="190">
        <v>0</v>
      </c>
      <c r="T109" s="191">
        <f>S109*H109</f>
        <v>0</v>
      </c>
      <c r="AR109" s="23" t="s">
        <v>142</v>
      </c>
      <c r="AT109" s="23" t="s">
        <v>138</v>
      </c>
      <c r="AU109" s="23" t="s">
        <v>84</v>
      </c>
      <c r="AY109" s="23" t="s">
        <v>135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23" t="s">
        <v>84</v>
      </c>
      <c r="BK109" s="192">
        <f>ROUND(I109*H109,2)</f>
        <v>0</v>
      </c>
      <c r="BL109" s="23" t="s">
        <v>142</v>
      </c>
      <c r="BM109" s="23" t="s">
        <v>380</v>
      </c>
    </row>
    <row r="110" spans="2:65" s="1" customFormat="1" ht="25.5" customHeight="1">
      <c r="B110" s="180"/>
      <c r="C110" s="181" t="s">
        <v>188</v>
      </c>
      <c r="D110" s="181" t="s">
        <v>138</v>
      </c>
      <c r="E110" s="182" t="s">
        <v>189</v>
      </c>
      <c r="F110" s="183" t="s">
        <v>190</v>
      </c>
      <c r="G110" s="184" t="s">
        <v>141</v>
      </c>
      <c r="H110" s="185">
        <v>174.18</v>
      </c>
      <c r="I110" s="186"/>
      <c r="J110" s="187">
        <f>ROUND(I110*H110,2)</f>
        <v>0</v>
      </c>
      <c r="K110" s="183" t="s">
        <v>162</v>
      </c>
      <c r="L110" s="40"/>
      <c r="M110" s="188" t="s">
        <v>5</v>
      </c>
      <c r="N110" s="189" t="s">
        <v>45</v>
      </c>
      <c r="O110" s="41"/>
      <c r="P110" s="190">
        <f>O110*H110</f>
        <v>0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AR110" s="23" t="s">
        <v>142</v>
      </c>
      <c r="AT110" s="23" t="s">
        <v>138</v>
      </c>
      <c r="AU110" s="23" t="s">
        <v>84</v>
      </c>
      <c r="AY110" s="23" t="s">
        <v>135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23" t="s">
        <v>84</v>
      </c>
      <c r="BK110" s="192">
        <f>ROUND(I110*H110,2)</f>
        <v>0</v>
      </c>
      <c r="BL110" s="23" t="s">
        <v>142</v>
      </c>
      <c r="BM110" s="23" t="s">
        <v>381</v>
      </c>
    </row>
    <row r="111" spans="2:65" s="12" customFormat="1" ht="13.5">
      <c r="B111" s="193"/>
      <c r="D111" s="194" t="s">
        <v>144</v>
      </c>
      <c r="E111" s="195" t="s">
        <v>5</v>
      </c>
      <c r="F111" s="196" t="s">
        <v>382</v>
      </c>
      <c r="H111" s="197">
        <v>174.18</v>
      </c>
      <c r="I111" s="198"/>
      <c r="L111" s="193"/>
      <c r="M111" s="199"/>
      <c r="N111" s="200"/>
      <c r="O111" s="200"/>
      <c r="P111" s="200"/>
      <c r="Q111" s="200"/>
      <c r="R111" s="200"/>
      <c r="S111" s="200"/>
      <c r="T111" s="201"/>
      <c r="AT111" s="195" t="s">
        <v>144</v>
      </c>
      <c r="AU111" s="195" t="s">
        <v>84</v>
      </c>
      <c r="AV111" s="12" t="s">
        <v>84</v>
      </c>
      <c r="AW111" s="12" t="s">
        <v>36</v>
      </c>
      <c r="AX111" s="12" t="s">
        <v>78</v>
      </c>
      <c r="AY111" s="195" t="s">
        <v>135</v>
      </c>
    </row>
    <row r="112" spans="2:65" s="1" customFormat="1" ht="25.5" customHeight="1">
      <c r="B112" s="180"/>
      <c r="C112" s="181" t="s">
        <v>193</v>
      </c>
      <c r="D112" s="181" t="s">
        <v>138</v>
      </c>
      <c r="E112" s="182" t="s">
        <v>194</v>
      </c>
      <c r="F112" s="183" t="s">
        <v>195</v>
      </c>
      <c r="G112" s="184" t="s">
        <v>141</v>
      </c>
      <c r="H112" s="185">
        <v>5.806</v>
      </c>
      <c r="I112" s="186"/>
      <c r="J112" s="187">
        <f>ROUND(I112*H112,2)</f>
        <v>0</v>
      </c>
      <c r="K112" s="183" t="s">
        <v>162</v>
      </c>
      <c r="L112" s="40"/>
      <c r="M112" s="188" t="s">
        <v>5</v>
      </c>
      <c r="N112" s="189" t="s">
        <v>45</v>
      </c>
      <c r="O112" s="41"/>
      <c r="P112" s="190">
        <f>O112*H112</f>
        <v>0</v>
      </c>
      <c r="Q112" s="190">
        <v>0</v>
      </c>
      <c r="R112" s="190">
        <f>Q112*H112</f>
        <v>0</v>
      </c>
      <c r="S112" s="190">
        <v>0</v>
      </c>
      <c r="T112" s="191">
        <f>S112*H112</f>
        <v>0</v>
      </c>
      <c r="AR112" s="23" t="s">
        <v>142</v>
      </c>
      <c r="AT112" s="23" t="s">
        <v>138</v>
      </c>
      <c r="AU112" s="23" t="s">
        <v>84</v>
      </c>
      <c r="AY112" s="23" t="s">
        <v>135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23" t="s">
        <v>84</v>
      </c>
      <c r="BK112" s="192">
        <f>ROUND(I112*H112,2)</f>
        <v>0</v>
      </c>
      <c r="BL112" s="23" t="s">
        <v>142</v>
      </c>
      <c r="BM112" s="23" t="s">
        <v>383</v>
      </c>
    </row>
    <row r="113" spans="2:65" s="1" customFormat="1" ht="51" customHeight="1">
      <c r="B113" s="180"/>
      <c r="C113" s="181" t="s">
        <v>197</v>
      </c>
      <c r="D113" s="181" t="s">
        <v>138</v>
      </c>
      <c r="E113" s="182" t="s">
        <v>198</v>
      </c>
      <c r="F113" s="183" t="s">
        <v>384</v>
      </c>
      <c r="G113" s="184" t="s">
        <v>200</v>
      </c>
      <c r="H113" s="185">
        <v>30</v>
      </c>
      <c r="I113" s="186"/>
      <c r="J113" s="187">
        <f>ROUND(I113*H113,2)</f>
        <v>0</v>
      </c>
      <c r="K113" s="183" t="s">
        <v>5</v>
      </c>
      <c r="L113" s="40"/>
      <c r="M113" s="188" t="s">
        <v>5</v>
      </c>
      <c r="N113" s="189" t="s">
        <v>45</v>
      </c>
      <c r="O113" s="41"/>
      <c r="P113" s="190">
        <f>O113*H113</f>
        <v>0</v>
      </c>
      <c r="Q113" s="190">
        <v>8.0000000000000007E-5</v>
      </c>
      <c r="R113" s="190">
        <f>Q113*H113</f>
        <v>2.4000000000000002E-3</v>
      </c>
      <c r="S113" s="190">
        <v>0</v>
      </c>
      <c r="T113" s="191">
        <f>S113*H113</f>
        <v>0</v>
      </c>
      <c r="AR113" s="23" t="s">
        <v>142</v>
      </c>
      <c r="AT113" s="23" t="s">
        <v>138</v>
      </c>
      <c r="AU113" s="23" t="s">
        <v>84</v>
      </c>
      <c r="AY113" s="23" t="s">
        <v>135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23" t="s">
        <v>84</v>
      </c>
      <c r="BK113" s="192">
        <f>ROUND(I113*H113,2)</f>
        <v>0</v>
      </c>
      <c r="BL113" s="23" t="s">
        <v>142</v>
      </c>
      <c r="BM113" s="23" t="s">
        <v>385</v>
      </c>
    </row>
    <row r="114" spans="2:65" s="12" customFormat="1" ht="13.5">
      <c r="B114" s="193"/>
      <c r="D114" s="194" t="s">
        <v>144</v>
      </c>
      <c r="E114" s="195" t="s">
        <v>5</v>
      </c>
      <c r="F114" s="196" t="s">
        <v>386</v>
      </c>
      <c r="H114" s="197">
        <v>30</v>
      </c>
      <c r="I114" s="198"/>
      <c r="L114" s="193"/>
      <c r="M114" s="199"/>
      <c r="N114" s="200"/>
      <c r="O114" s="200"/>
      <c r="P114" s="200"/>
      <c r="Q114" s="200"/>
      <c r="R114" s="200"/>
      <c r="S114" s="200"/>
      <c r="T114" s="201"/>
      <c r="AT114" s="195" t="s">
        <v>144</v>
      </c>
      <c r="AU114" s="195" t="s">
        <v>84</v>
      </c>
      <c r="AV114" s="12" t="s">
        <v>84</v>
      </c>
      <c r="AW114" s="12" t="s">
        <v>36</v>
      </c>
      <c r="AX114" s="12" t="s">
        <v>78</v>
      </c>
      <c r="AY114" s="195" t="s">
        <v>135</v>
      </c>
    </row>
    <row r="115" spans="2:65" s="11" customFormat="1" ht="29.85" customHeight="1">
      <c r="B115" s="167"/>
      <c r="D115" s="168" t="s">
        <v>72</v>
      </c>
      <c r="E115" s="178" t="s">
        <v>203</v>
      </c>
      <c r="F115" s="178" t="s">
        <v>204</v>
      </c>
      <c r="I115" s="170"/>
      <c r="J115" s="179">
        <f>BK115</f>
        <v>0</v>
      </c>
      <c r="L115" s="167"/>
      <c r="M115" s="172"/>
      <c r="N115" s="173"/>
      <c r="O115" s="173"/>
      <c r="P115" s="174">
        <f>P116</f>
        <v>0</v>
      </c>
      <c r="Q115" s="173"/>
      <c r="R115" s="174">
        <f>R116</f>
        <v>0</v>
      </c>
      <c r="S115" s="173"/>
      <c r="T115" s="175">
        <f>T116</f>
        <v>0</v>
      </c>
      <c r="AR115" s="168" t="s">
        <v>78</v>
      </c>
      <c r="AT115" s="176" t="s">
        <v>72</v>
      </c>
      <c r="AU115" s="176" t="s">
        <v>78</v>
      </c>
      <c r="AY115" s="168" t="s">
        <v>135</v>
      </c>
      <c r="BK115" s="177">
        <f>BK116</f>
        <v>0</v>
      </c>
    </row>
    <row r="116" spans="2:65" s="1" customFormat="1" ht="38.25" customHeight="1">
      <c r="B116" s="180"/>
      <c r="C116" s="181" t="s">
        <v>205</v>
      </c>
      <c r="D116" s="181" t="s">
        <v>138</v>
      </c>
      <c r="E116" s="182" t="s">
        <v>206</v>
      </c>
      <c r="F116" s="183" t="s">
        <v>207</v>
      </c>
      <c r="G116" s="184" t="s">
        <v>208</v>
      </c>
      <c r="H116" s="185">
        <v>5.0999999999999997E-2</v>
      </c>
      <c r="I116" s="186"/>
      <c r="J116" s="187">
        <f>ROUND(I116*H116,2)</f>
        <v>0</v>
      </c>
      <c r="K116" s="183" t="s">
        <v>162</v>
      </c>
      <c r="L116" s="40"/>
      <c r="M116" s="188" t="s">
        <v>5</v>
      </c>
      <c r="N116" s="189" t="s">
        <v>45</v>
      </c>
      <c r="O116" s="41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AR116" s="23" t="s">
        <v>142</v>
      </c>
      <c r="AT116" s="23" t="s">
        <v>138</v>
      </c>
      <c r="AU116" s="23" t="s">
        <v>84</v>
      </c>
      <c r="AY116" s="23" t="s">
        <v>135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23" t="s">
        <v>84</v>
      </c>
      <c r="BK116" s="192">
        <f>ROUND(I116*H116,2)</f>
        <v>0</v>
      </c>
      <c r="BL116" s="23" t="s">
        <v>142</v>
      </c>
      <c r="BM116" s="23" t="s">
        <v>387</v>
      </c>
    </row>
    <row r="117" spans="2:65" s="11" customFormat="1" ht="37.35" customHeight="1">
      <c r="B117" s="167"/>
      <c r="D117" s="168" t="s">
        <v>72</v>
      </c>
      <c r="E117" s="169" t="s">
        <v>210</v>
      </c>
      <c r="F117" s="169" t="s">
        <v>211</v>
      </c>
      <c r="I117" s="170"/>
      <c r="J117" s="171">
        <f>BK117</f>
        <v>0</v>
      </c>
      <c r="L117" s="167"/>
      <c r="M117" s="172"/>
      <c r="N117" s="173"/>
      <c r="O117" s="173"/>
      <c r="P117" s="174">
        <f>P118+P122+P131+P154</f>
        <v>0</v>
      </c>
      <c r="Q117" s="173"/>
      <c r="R117" s="174">
        <f>R118+R122+R131+R154</f>
        <v>4.3383814899999997</v>
      </c>
      <c r="S117" s="173"/>
      <c r="T117" s="175">
        <f>T118+T122+T131+T154</f>
        <v>1.146E-2</v>
      </c>
      <c r="AR117" s="168" t="s">
        <v>84</v>
      </c>
      <c r="AT117" s="176" t="s">
        <v>72</v>
      </c>
      <c r="AU117" s="176" t="s">
        <v>73</v>
      </c>
      <c r="AY117" s="168" t="s">
        <v>135</v>
      </c>
      <c r="BK117" s="177">
        <f>BK118+BK122+BK131+BK154</f>
        <v>0</v>
      </c>
    </row>
    <row r="118" spans="2:65" s="11" customFormat="1" ht="19.899999999999999" customHeight="1">
      <c r="B118" s="167"/>
      <c r="D118" s="168" t="s">
        <v>72</v>
      </c>
      <c r="E118" s="178" t="s">
        <v>212</v>
      </c>
      <c r="F118" s="178" t="s">
        <v>213</v>
      </c>
      <c r="I118" s="170"/>
      <c r="J118" s="179">
        <f>BK118</f>
        <v>0</v>
      </c>
      <c r="L118" s="167"/>
      <c r="M118" s="172"/>
      <c r="N118" s="173"/>
      <c r="O118" s="173"/>
      <c r="P118" s="174">
        <f>SUM(P119:P121)</f>
        <v>0</v>
      </c>
      <c r="Q118" s="173"/>
      <c r="R118" s="174">
        <f>SUM(R119:R121)</f>
        <v>2.9500769999999999E-2</v>
      </c>
      <c r="S118" s="173"/>
      <c r="T118" s="175">
        <f>SUM(T119:T121)</f>
        <v>0</v>
      </c>
      <c r="AR118" s="168" t="s">
        <v>84</v>
      </c>
      <c r="AT118" s="176" t="s">
        <v>72</v>
      </c>
      <c r="AU118" s="176" t="s">
        <v>78</v>
      </c>
      <c r="AY118" s="168" t="s">
        <v>135</v>
      </c>
      <c r="BK118" s="177">
        <f>SUM(BK119:BK121)</f>
        <v>0</v>
      </c>
    </row>
    <row r="119" spans="2:65" s="1" customFormat="1" ht="38.25" customHeight="1">
      <c r="B119" s="180"/>
      <c r="C119" s="181" t="s">
        <v>11</v>
      </c>
      <c r="D119" s="181" t="s">
        <v>138</v>
      </c>
      <c r="E119" s="182" t="s">
        <v>214</v>
      </c>
      <c r="F119" s="183" t="s">
        <v>215</v>
      </c>
      <c r="G119" s="184" t="s">
        <v>161</v>
      </c>
      <c r="H119" s="185">
        <v>2.613</v>
      </c>
      <c r="I119" s="186"/>
      <c r="J119" s="187">
        <f>ROUND(I119*H119,2)</f>
        <v>0</v>
      </c>
      <c r="K119" s="183" t="s">
        <v>162</v>
      </c>
      <c r="L119" s="40"/>
      <c r="M119" s="188" t="s">
        <v>5</v>
      </c>
      <c r="N119" s="189" t="s">
        <v>45</v>
      </c>
      <c r="O119" s="41"/>
      <c r="P119" s="190">
        <f>O119*H119</f>
        <v>0</v>
      </c>
      <c r="Q119" s="190">
        <v>1.129E-2</v>
      </c>
      <c r="R119" s="190">
        <f>Q119*H119</f>
        <v>2.9500769999999999E-2</v>
      </c>
      <c r="S119" s="190">
        <v>0</v>
      </c>
      <c r="T119" s="191">
        <f>S119*H119</f>
        <v>0</v>
      </c>
      <c r="AR119" s="23" t="s">
        <v>216</v>
      </c>
      <c r="AT119" s="23" t="s">
        <v>138</v>
      </c>
      <c r="AU119" s="23" t="s">
        <v>84</v>
      </c>
      <c r="AY119" s="23" t="s">
        <v>135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23" t="s">
        <v>84</v>
      </c>
      <c r="BK119" s="192">
        <f>ROUND(I119*H119,2)</f>
        <v>0</v>
      </c>
      <c r="BL119" s="23" t="s">
        <v>216</v>
      </c>
      <c r="BM119" s="23" t="s">
        <v>388</v>
      </c>
    </row>
    <row r="120" spans="2:65" s="12" customFormat="1" ht="13.5">
      <c r="B120" s="193"/>
      <c r="D120" s="194" t="s">
        <v>144</v>
      </c>
      <c r="E120" s="195" t="s">
        <v>5</v>
      </c>
      <c r="F120" s="196" t="s">
        <v>389</v>
      </c>
      <c r="H120" s="197">
        <v>2.613</v>
      </c>
      <c r="I120" s="198"/>
      <c r="L120" s="193"/>
      <c r="M120" s="199"/>
      <c r="N120" s="200"/>
      <c r="O120" s="200"/>
      <c r="P120" s="200"/>
      <c r="Q120" s="200"/>
      <c r="R120" s="200"/>
      <c r="S120" s="200"/>
      <c r="T120" s="201"/>
      <c r="AT120" s="195" t="s">
        <v>144</v>
      </c>
      <c r="AU120" s="195" t="s">
        <v>84</v>
      </c>
      <c r="AV120" s="12" t="s">
        <v>84</v>
      </c>
      <c r="AW120" s="12" t="s">
        <v>36</v>
      </c>
      <c r="AX120" s="12" t="s">
        <v>78</v>
      </c>
      <c r="AY120" s="195" t="s">
        <v>135</v>
      </c>
    </row>
    <row r="121" spans="2:65" s="1" customFormat="1" ht="38.25" customHeight="1">
      <c r="B121" s="180"/>
      <c r="C121" s="181" t="s">
        <v>216</v>
      </c>
      <c r="D121" s="181" t="s">
        <v>138</v>
      </c>
      <c r="E121" s="182" t="s">
        <v>219</v>
      </c>
      <c r="F121" s="183" t="s">
        <v>220</v>
      </c>
      <c r="G121" s="184" t="s">
        <v>221</v>
      </c>
      <c r="H121" s="210"/>
      <c r="I121" s="186"/>
      <c r="J121" s="187">
        <f>ROUND(I121*H121,2)</f>
        <v>0</v>
      </c>
      <c r="K121" s="183" t="s">
        <v>162</v>
      </c>
      <c r="L121" s="40"/>
      <c r="M121" s="188" t="s">
        <v>5</v>
      </c>
      <c r="N121" s="189" t="s">
        <v>45</v>
      </c>
      <c r="O121" s="41"/>
      <c r="P121" s="190">
        <f>O121*H121</f>
        <v>0</v>
      </c>
      <c r="Q121" s="190">
        <v>0</v>
      </c>
      <c r="R121" s="190">
        <f>Q121*H121</f>
        <v>0</v>
      </c>
      <c r="S121" s="190">
        <v>0</v>
      </c>
      <c r="T121" s="191">
        <f>S121*H121</f>
        <v>0</v>
      </c>
      <c r="AR121" s="23" t="s">
        <v>216</v>
      </c>
      <c r="AT121" s="23" t="s">
        <v>138</v>
      </c>
      <c r="AU121" s="23" t="s">
        <v>84</v>
      </c>
      <c r="AY121" s="23" t="s">
        <v>135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23" t="s">
        <v>84</v>
      </c>
      <c r="BK121" s="192">
        <f>ROUND(I121*H121,2)</f>
        <v>0</v>
      </c>
      <c r="BL121" s="23" t="s">
        <v>216</v>
      </c>
      <c r="BM121" s="23" t="s">
        <v>390</v>
      </c>
    </row>
    <row r="122" spans="2:65" s="11" customFormat="1" ht="29.85" customHeight="1">
      <c r="B122" s="167"/>
      <c r="D122" s="168" t="s">
        <v>72</v>
      </c>
      <c r="E122" s="178" t="s">
        <v>223</v>
      </c>
      <c r="F122" s="178" t="s">
        <v>224</v>
      </c>
      <c r="I122" s="170"/>
      <c r="J122" s="179">
        <f>BK122</f>
        <v>0</v>
      </c>
      <c r="L122" s="167"/>
      <c r="M122" s="172"/>
      <c r="N122" s="173"/>
      <c r="O122" s="173"/>
      <c r="P122" s="174">
        <f>SUM(P123:P130)</f>
        <v>0</v>
      </c>
      <c r="Q122" s="173"/>
      <c r="R122" s="174">
        <f>SUM(R123:R130)</f>
        <v>3.8249600000000002E-2</v>
      </c>
      <c r="S122" s="173"/>
      <c r="T122" s="175">
        <f>SUM(T123:T130)</f>
        <v>1.146E-2</v>
      </c>
      <c r="AR122" s="168" t="s">
        <v>84</v>
      </c>
      <c r="AT122" s="176" t="s">
        <v>72</v>
      </c>
      <c r="AU122" s="176" t="s">
        <v>78</v>
      </c>
      <c r="AY122" s="168" t="s">
        <v>135</v>
      </c>
      <c r="BK122" s="177">
        <f>SUM(BK123:BK130)</f>
        <v>0</v>
      </c>
    </row>
    <row r="123" spans="2:65" s="1" customFormat="1" ht="25.5" customHeight="1">
      <c r="B123" s="180"/>
      <c r="C123" s="181" t="s">
        <v>225</v>
      </c>
      <c r="D123" s="181" t="s">
        <v>138</v>
      </c>
      <c r="E123" s="182" t="s">
        <v>226</v>
      </c>
      <c r="F123" s="183" t="s">
        <v>227</v>
      </c>
      <c r="G123" s="184" t="s">
        <v>141</v>
      </c>
      <c r="H123" s="185">
        <v>6</v>
      </c>
      <c r="I123" s="186"/>
      <c r="J123" s="187">
        <f>ROUND(I123*H123,2)</f>
        <v>0</v>
      </c>
      <c r="K123" s="183" t="s">
        <v>162</v>
      </c>
      <c r="L123" s="40"/>
      <c r="M123" s="188" t="s">
        <v>5</v>
      </c>
      <c r="N123" s="189" t="s">
        <v>45</v>
      </c>
      <c r="O123" s="41"/>
      <c r="P123" s="190">
        <f>O123*H123</f>
        <v>0</v>
      </c>
      <c r="Q123" s="190">
        <v>0</v>
      </c>
      <c r="R123" s="190">
        <f>Q123*H123</f>
        <v>0</v>
      </c>
      <c r="S123" s="190">
        <v>1.91E-3</v>
      </c>
      <c r="T123" s="191">
        <f>S123*H123</f>
        <v>1.146E-2</v>
      </c>
      <c r="AR123" s="23" t="s">
        <v>216</v>
      </c>
      <c r="AT123" s="23" t="s">
        <v>138</v>
      </c>
      <c r="AU123" s="23" t="s">
        <v>84</v>
      </c>
      <c r="AY123" s="23" t="s">
        <v>135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23" t="s">
        <v>84</v>
      </c>
      <c r="BK123" s="192">
        <f>ROUND(I123*H123,2)</f>
        <v>0</v>
      </c>
      <c r="BL123" s="23" t="s">
        <v>216</v>
      </c>
      <c r="BM123" s="23" t="s">
        <v>391</v>
      </c>
    </row>
    <row r="124" spans="2:65" s="12" customFormat="1" ht="13.5">
      <c r="B124" s="193"/>
      <c r="D124" s="194" t="s">
        <v>144</v>
      </c>
      <c r="E124" s="195" t="s">
        <v>5</v>
      </c>
      <c r="F124" s="196" t="s">
        <v>136</v>
      </c>
      <c r="H124" s="197">
        <v>6</v>
      </c>
      <c r="I124" s="198"/>
      <c r="L124" s="193"/>
      <c r="M124" s="199"/>
      <c r="N124" s="200"/>
      <c r="O124" s="200"/>
      <c r="P124" s="200"/>
      <c r="Q124" s="200"/>
      <c r="R124" s="200"/>
      <c r="S124" s="200"/>
      <c r="T124" s="201"/>
      <c r="AT124" s="195" t="s">
        <v>144</v>
      </c>
      <c r="AU124" s="195" t="s">
        <v>84</v>
      </c>
      <c r="AV124" s="12" t="s">
        <v>84</v>
      </c>
      <c r="AW124" s="12" t="s">
        <v>36</v>
      </c>
      <c r="AX124" s="12" t="s">
        <v>78</v>
      </c>
      <c r="AY124" s="195" t="s">
        <v>135</v>
      </c>
    </row>
    <row r="125" spans="2:65" s="1" customFormat="1" ht="25.5" customHeight="1">
      <c r="B125" s="180"/>
      <c r="C125" s="181" t="s">
        <v>230</v>
      </c>
      <c r="D125" s="181" t="s">
        <v>138</v>
      </c>
      <c r="E125" s="182" t="s">
        <v>392</v>
      </c>
      <c r="F125" s="183" t="s">
        <v>232</v>
      </c>
      <c r="G125" s="184" t="s">
        <v>141</v>
      </c>
      <c r="H125" s="185">
        <v>6</v>
      </c>
      <c r="I125" s="186"/>
      <c r="J125" s="187">
        <f>ROUND(I125*H125,2)</f>
        <v>0</v>
      </c>
      <c r="K125" s="183" t="s">
        <v>5</v>
      </c>
      <c r="L125" s="40"/>
      <c r="M125" s="188" t="s">
        <v>5</v>
      </c>
      <c r="N125" s="189" t="s">
        <v>45</v>
      </c>
      <c r="O125" s="41"/>
      <c r="P125" s="190">
        <f>O125*H125</f>
        <v>0</v>
      </c>
      <c r="Q125" s="190">
        <v>4.64E-3</v>
      </c>
      <c r="R125" s="190">
        <f>Q125*H125</f>
        <v>2.784E-2</v>
      </c>
      <c r="S125" s="190">
        <v>0</v>
      </c>
      <c r="T125" s="191">
        <f>S125*H125</f>
        <v>0</v>
      </c>
      <c r="AR125" s="23" t="s">
        <v>216</v>
      </c>
      <c r="AT125" s="23" t="s">
        <v>138</v>
      </c>
      <c r="AU125" s="23" t="s">
        <v>84</v>
      </c>
      <c r="AY125" s="23" t="s">
        <v>135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23" t="s">
        <v>84</v>
      </c>
      <c r="BK125" s="192">
        <f>ROUND(I125*H125,2)</f>
        <v>0</v>
      </c>
      <c r="BL125" s="23" t="s">
        <v>216</v>
      </c>
      <c r="BM125" s="23" t="s">
        <v>393</v>
      </c>
    </row>
    <row r="126" spans="2:65" s="1" customFormat="1" ht="16.5" customHeight="1">
      <c r="B126" s="180"/>
      <c r="C126" s="181" t="s">
        <v>234</v>
      </c>
      <c r="D126" s="181" t="s">
        <v>138</v>
      </c>
      <c r="E126" s="182" t="s">
        <v>235</v>
      </c>
      <c r="F126" s="183" t="s">
        <v>331</v>
      </c>
      <c r="G126" s="184" t="s">
        <v>141</v>
      </c>
      <c r="H126" s="185">
        <v>5.3250000000000002</v>
      </c>
      <c r="I126" s="186"/>
      <c r="J126" s="187">
        <f>ROUND(I126*H126,2)</f>
        <v>0</v>
      </c>
      <c r="K126" s="183" t="s">
        <v>5</v>
      </c>
      <c r="L126" s="40"/>
      <c r="M126" s="188" t="s">
        <v>5</v>
      </c>
      <c r="N126" s="189" t="s">
        <v>45</v>
      </c>
      <c r="O126" s="41"/>
      <c r="P126" s="190">
        <f>O126*H126</f>
        <v>0</v>
      </c>
      <c r="Q126" s="190">
        <v>1.8400000000000001E-3</v>
      </c>
      <c r="R126" s="190">
        <f>Q126*H126</f>
        <v>9.7980000000000012E-3</v>
      </c>
      <c r="S126" s="190">
        <v>0</v>
      </c>
      <c r="T126" s="191">
        <f>S126*H126</f>
        <v>0</v>
      </c>
      <c r="AR126" s="23" t="s">
        <v>216</v>
      </c>
      <c r="AT126" s="23" t="s">
        <v>138</v>
      </c>
      <c r="AU126" s="23" t="s">
        <v>84</v>
      </c>
      <c r="AY126" s="23" t="s">
        <v>135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23" t="s">
        <v>84</v>
      </c>
      <c r="BK126" s="192">
        <f>ROUND(I126*H126,2)</f>
        <v>0</v>
      </c>
      <c r="BL126" s="23" t="s">
        <v>216</v>
      </c>
      <c r="BM126" s="23" t="s">
        <v>394</v>
      </c>
    </row>
    <row r="127" spans="2:65" s="12" customFormat="1" ht="13.5">
      <c r="B127" s="193"/>
      <c r="D127" s="194" t="s">
        <v>144</v>
      </c>
      <c r="E127" s="195" t="s">
        <v>5</v>
      </c>
      <c r="F127" s="196" t="s">
        <v>395</v>
      </c>
      <c r="H127" s="197">
        <v>5.3250000000000002</v>
      </c>
      <c r="I127" s="198"/>
      <c r="L127" s="193"/>
      <c r="M127" s="199"/>
      <c r="N127" s="200"/>
      <c r="O127" s="200"/>
      <c r="P127" s="200"/>
      <c r="Q127" s="200"/>
      <c r="R127" s="200"/>
      <c r="S127" s="200"/>
      <c r="T127" s="201"/>
      <c r="AT127" s="195" t="s">
        <v>144</v>
      </c>
      <c r="AU127" s="195" t="s">
        <v>84</v>
      </c>
      <c r="AV127" s="12" t="s">
        <v>84</v>
      </c>
      <c r="AW127" s="12" t="s">
        <v>36</v>
      </c>
      <c r="AX127" s="12" t="s">
        <v>78</v>
      </c>
      <c r="AY127" s="195" t="s">
        <v>135</v>
      </c>
    </row>
    <row r="128" spans="2:65" s="1" customFormat="1" ht="16.5" customHeight="1">
      <c r="B128" s="180"/>
      <c r="C128" s="181" t="s">
        <v>239</v>
      </c>
      <c r="D128" s="181" t="s">
        <v>138</v>
      </c>
      <c r="E128" s="182" t="s">
        <v>240</v>
      </c>
      <c r="F128" s="183" t="s">
        <v>241</v>
      </c>
      <c r="G128" s="184" t="s">
        <v>161</v>
      </c>
      <c r="H128" s="185">
        <v>0.69499999999999995</v>
      </c>
      <c r="I128" s="186"/>
      <c r="J128" s="187">
        <f>ROUND(I128*H128,2)</f>
        <v>0</v>
      </c>
      <c r="K128" s="183" t="s">
        <v>5</v>
      </c>
      <c r="L128" s="40"/>
      <c r="M128" s="188" t="s">
        <v>5</v>
      </c>
      <c r="N128" s="189" t="s">
        <v>45</v>
      </c>
      <c r="O128" s="41"/>
      <c r="P128" s="190">
        <f>O128*H128</f>
        <v>0</v>
      </c>
      <c r="Q128" s="190">
        <v>8.8000000000000003E-4</v>
      </c>
      <c r="R128" s="190">
        <f>Q128*H128</f>
        <v>6.1160000000000001E-4</v>
      </c>
      <c r="S128" s="190">
        <v>0</v>
      </c>
      <c r="T128" s="191">
        <f>S128*H128</f>
        <v>0</v>
      </c>
      <c r="AR128" s="23" t="s">
        <v>216</v>
      </c>
      <c r="AT128" s="23" t="s">
        <v>138</v>
      </c>
      <c r="AU128" s="23" t="s">
        <v>84</v>
      </c>
      <c r="AY128" s="23" t="s">
        <v>135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23" t="s">
        <v>84</v>
      </c>
      <c r="BK128" s="192">
        <f>ROUND(I128*H128,2)</f>
        <v>0</v>
      </c>
      <c r="BL128" s="23" t="s">
        <v>216</v>
      </c>
      <c r="BM128" s="23" t="s">
        <v>396</v>
      </c>
    </row>
    <row r="129" spans="2:65" s="12" customFormat="1" ht="13.5">
      <c r="B129" s="193"/>
      <c r="D129" s="194" t="s">
        <v>144</v>
      </c>
      <c r="E129" s="195" t="s">
        <v>5</v>
      </c>
      <c r="F129" s="196" t="s">
        <v>397</v>
      </c>
      <c r="H129" s="197">
        <v>0.69499999999999995</v>
      </c>
      <c r="I129" s="198"/>
      <c r="L129" s="193"/>
      <c r="M129" s="199"/>
      <c r="N129" s="200"/>
      <c r="O129" s="200"/>
      <c r="P129" s="200"/>
      <c r="Q129" s="200"/>
      <c r="R129" s="200"/>
      <c r="S129" s="200"/>
      <c r="T129" s="201"/>
      <c r="AT129" s="195" t="s">
        <v>144</v>
      </c>
      <c r="AU129" s="195" t="s">
        <v>84</v>
      </c>
      <c r="AV129" s="12" t="s">
        <v>84</v>
      </c>
      <c r="AW129" s="12" t="s">
        <v>36</v>
      </c>
      <c r="AX129" s="12" t="s">
        <v>78</v>
      </c>
      <c r="AY129" s="195" t="s">
        <v>135</v>
      </c>
    </row>
    <row r="130" spans="2:65" s="1" customFormat="1" ht="38.25" customHeight="1">
      <c r="B130" s="180"/>
      <c r="C130" s="181" t="s">
        <v>10</v>
      </c>
      <c r="D130" s="181" t="s">
        <v>138</v>
      </c>
      <c r="E130" s="182" t="s">
        <v>246</v>
      </c>
      <c r="F130" s="183" t="s">
        <v>247</v>
      </c>
      <c r="G130" s="184" t="s">
        <v>221</v>
      </c>
      <c r="H130" s="210"/>
      <c r="I130" s="186"/>
      <c r="J130" s="187">
        <f>ROUND(I130*H130,2)</f>
        <v>0</v>
      </c>
      <c r="K130" s="183" t="s">
        <v>162</v>
      </c>
      <c r="L130" s="40"/>
      <c r="M130" s="188" t="s">
        <v>5</v>
      </c>
      <c r="N130" s="189" t="s">
        <v>45</v>
      </c>
      <c r="O130" s="41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AR130" s="23" t="s">
        <v>216</v>
      </c>
      <c r="AT130" s="23" t="s">
        <v>138</v>
      </c>
      <c r="AU130" s="23" t="s">
        <v>84</v>
      </c>
      <c r="AY130" s="23" t="s">
        <v>135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23" t="s">
        <v>84</v>
      </c>
      <c r="BK130" s="192">
        <f>ROUND(I130*H130,2)</f>
        <v>0</v>
      </c>
      <c r="BL130" s="23" t="s">
        <v>216</v>
      </c>
      <c r="BM130" s="23" t="s">
        <v>398</v>
      </c>
    </row>
    <row r="131" spans="2:65" s="11" customFormat="1" ht="29.85" customHeight="1">
      <c r="B131" s="167"/>
      <c r="D131" s="168" t="s">
        <v>72</v>
      </c>
      <c r="E131" s="178" t="s">
        <v>249</v>
      </c>
      <c r="F131" s="178" t="s">
        <v>250</v>
      </c>
      <c r="I131" s="170"/>
      <c r="J131" s="179">
        <f>BK131</f>
        <v>0</v>
      </c>
      <c r="L131" s="167"/>
      <c r="M131" s="172"/>
      <c r="N131" s="173"/>
      <c r="O131" s="173"/>
      <c r="P131" s="174">
        <f>SUM(P132:P153)</f>
        <v>0</v>
      </c>
      <c r="Q131" s="173"/>
      <c r="R131" s="174">
        <f>SUM(R132:R153)</f>
        <v>4.1294291999999997</v>
      </c>
      <c r="S131" s="173"/>
      <c r="T131" s="175">
        <f>SUM(T132:T153)</f>
        <v>0</v>
      </c>
      <c r="AR131" s="168" t="s">
        <v>84</v>
      </c>
      <c r="AT131" s="176" t="s">
        <v>72</v>
      </c>
      <c r="AU131" s="176" t="s">
        <v>78</v>
      </c>
      <c r="AY131" s="168" t="s">
        <v>135</v>
      </c>
      <c r="BK131" s="177">
        <f>SUM(BK132:BK153)</f>
        <v>0</v>
      </c>
    </row>
    <row r="132" spans="2:65" s="1" customFormat="1" ht="16.5" customHeight="1">
      <c r="B132" s="180"/>
      <c r="C132" s="181" t="s">
        <v>251</v>
      </c>
      <c r="D132" s="181" t="s">
        <v>138</v>
      </c>
      <c r="E132" s="182" t="s">
        <v>252</v>
      </c>
      <c r="F132" s="183" t="s">
        <v>253</v>
      </c>
      <c r="G132" s="184" t="s">
        <v>254</v>
      </c>
      <c r="H132" s="185">
        <v>71.56</v>
      </c>
      <c r="I132" s="186"/>
      <c r="J132" s="187">
        <f>ROUND(I132*H132,2)</f>
        <v>0</v>
      </c>
      <c r="K132" s="183" t="s">
        <v>162</v>
      </c>
      <c r="L132" s="40"/>
      <c r="M132" s="188" t="s">
        <v>5</v>
      </c>
      <c r="N132" s="189" t="s">
        <v>45</v>
      </c>
      <c r="O132" s="41"/>
      <c r="P132" s="190">
        <f>O132*H132</f>
        <v>0</v>
      </c>
      <c r="Q132" s="190">
        <v>6.9999999999999994E-5</v>
      </c>
      <c r="R132" s="190">
        <f>Q132*H132</f>
        <v>5.0092000000000001E-3</v>
      </c>
      <c r="S132" s="190">
        <v>0</v>
      </c>
      <c r="T132" s="191">
        <f>S132*H132</f>
        <v>0</v>
      </c>
      <c r="AR132" s="23" t="s">
        <v>216</v>
      </c>
      <c r="AT132" s="23" t="s">
        <v>138</v>
      </c>
      <c r="AU132" s="23" t="s">
        <v>84</v>
      </c>
      <c r="AY132" s="23" t="s">
        <v>135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23" t="s">
        <v>84</v>
      </c>
      <c r="BK132" s="192">
        <f>ROUND(I132*H132,2)</f>
        <v>0</v>
      </c>
      <c r="BL132" s="23" t="s">
        <v>216</v>
      </c>
      <c r="BM132" s="23" t="s">
        <v>399</v>
      </c>
    </row>
    <row r="133" spans="2:65" s="12" customFormat="1" ht="13.5">
      <c r="B133" s="193"/>
      <c r="D133" s="194" t="s">
        <v>144</v>
      </c>
      <c r="E133" s="195" t="s">
        <v>5</v>
      </c>
      <c r="F133" s="196" t="s">
        <v>400</v>
      </c>
      <c r="H133" s="197">
        <v>71.56</v>
      </c>
      <c r="I133" s="198"/>
      <c r="L133" s="193"/>
      <c r="M133" s="199"/>
      <c r="N133" s="200"/>
      <c r="O133" s="200"/>
      <c r="P133" s="200"/>
      <c r="Q133" s="200"/>
      <c r="R133" s="200"/>
      <c r="S133" s="200"/>
      <c r="T133" s="201"/>
      <c r="AT133" s="195" t="s">
        <v>144</v>
      </c>
      <c r="AU133" s="195" t="s">
        <v>84</v>
      </c>
      <c r="AV133" s="12" t="s">
        <v>84</v>
      </c>
      <c r="AW133" s="12" t="s">
        <v>36</v>
      </c>
      <c r="AX133" s="12" t="s">
        <v>78</v>
      </c>
      <c r="AY133" s="195" t="s">
        <v>135</v>
      </c>
    </row>
    <row r="134" spans="2:65" s="1" customFormat="1" ht="25.5" customHeight="1">
      <c r="B134" s="180"/>
      <c r="C134" s="211" t="s">
        <v>257</v>
      </c>
      <c r="D134" s="211" t="s">
        <v>258</v>
      </c>
      <c r="E134" s="212" t="s">
        <v>259</v>
      </c>
      <c r="F134" s="213" t="s">
        <v>340</v>
      </c>
      <c r="G134" s="214" t="s">
        <v>141</v>
      </c>
      <c r="H134" s="215">
        <v>3.9</v>
      </c>
      <c r="I134" s="216"/>
      <c r="J134" s="217">
        <f>ROUND(I134*H134,2)</f>
        <v>0</v>
      </c>
      <c r="K134" s="213" t="s">
        <v>5</v>
      </c>
      <c r="L134" s="218"/>
      <c r="M134" s="219" t="s">
        <v>5</v>
      </c>
      <c r="N134" s="220" t="s">
        <v>45</v>
      </c>
      <c r="O134" s="41"/>
      <c r="P134" s="190">
        <f>O134*H134</f>
        <v>0</v>
      </c>
      <c r="Q134" s="190">
        <v>1</v>
      </c>
      <c r="R134" s="190">
        <f>Q134*H134</f>
        <v>3.9</v>
      </c>
      <c r="S134" s="190">
        <v>0</v>
      </c>
      <c r="T134" s="191">
        <f>S134*H134</f>
        <v>0</v>
      </c>
      <c r="AR134" s="23" t="s">
        <v>261</v>
      </c>
      <c r="AT134" s="23" t="s">
        <v>258</v>
      </c>
      <c r="AU134" s="23" t="s">
        <v>84</v>
      </c>
      <c r="AY134" s="23" t="s">
        <v>135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23" t="s">
        <v>84</v>
      </c>
      <c r="BK134" s="192">
        <f>ROUND(I134*H134,2)</f>
        <v>0</v>
      </c>
      <c r="BL134" s="23" t="s">
        <v>216</v>
      </c>
      <c r="BM134" s="23" t="s">
        <v>401</v>
      </c>
    </row>
    <row r="135" spans="2:65" s="12" customFormat="1" ht="13.5">
      <c r="B135" s="193"/>
      <c r="D135" s="194" t="s">
        <v>144</v>
      </c>
      <c r="E135" s="195" t="s">
        <v>5</v>
      </c>
      <c r="F135" s="196" t="s">
        <v>402</v>
      </c>
      <c r="H135" s="197">
        <v>3.9</v>
      </c>
      <c r="I135" s="198"/>
      <c r="L135" s="193"/>
      <c r="M135" s="199"/>
      <c r="N135" s="200"/>
      <c r="O135" s="200"/>
      <c r="P135" s="200"/>
      <c r="Q135" s="200"/>
      <c r="R135" s="200"/>
      <c r="S135" s="200"/>
      <c r="T135" s="201"/>
      <c r="AT135" s="195" t="s">
        <v>144</v>
      </c>
      <c r="AU135" s="195" t="s">
        <v>84</v>
      </c>
      <c r="AV135" s="12" t="s">
        <v>84</v>
      </c>
      <c r="AW135" s="12" t="s">
        <v>36</v>
      </c>
      <c r="AX135" s="12" t="s">
        <v>78</v>
      </c>
      <c r="AY135" s="195" t="s">
        <v>135</v>
      </c>
    </row>
    <row r="136" spans="2:65" s="1" customFormat="1" ht="16.5" customHeight="1">
      <c r="B136" s="180"/>
      <c r="C136" s="211" t="s">
        <v>264</v>
      </c>
      <c r="D136" s="211" t="s">
        <v>258</v>
      </c>
      <c r="E136" s="212" t="s">
        <v>265</v>
      </c>
      <c r="F136" s="213" t="s">
        <v>343</v>
      </c>
      <c r="G136" s="214" t="s">
        <v>208</v>
      </c>
      <c r="H136" s="215">
        <v>1.9E-2</v>
      </c>
      <c r="I136" s="216"/>
      <c r="J136" s="217">
        <f>ROUND(I136*H136,2)</f>
        <v>0</v>
      </c>
      <c r="K136" s="213" t="s">
        <v>5</v>
      </c>
      <c r="L136" s="218"/>
      <c r="M136" s="219" t="s">
        <v>5</v>
      </c>
      <c r="N136" s="220" t="s">
        <v>45</v>
      </c>
      <c r="O136" s="41"/>
      <c r="P136" s="190">
        <f>O136*H136</f>
        <v>0</v>
      </c>
      <c r="Q136" s="190">
        <v>1</v>
      </c>
      <c r="R136" s="190">
        <f>Q136*H136</f>
        <v>1.9E-2</v>
      </c>
      <c r="S136" s="190">
        <v>0</v>
      </c>
      <c r="T136" s="191">
        <f>S136*H136</f>
        <v>0</v>
      </c>
      <c r="AR136" s="23" t="s">
        <v>261</v>
      </c>
      <c r="AT136" s="23" t="s">
        <v>258</v>
      </c>
      <c r="AU136" s="23" t="s">
        <v>84</v>
      </c>
      <c r="AY136" s="23" t="s">
        <v>135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23" t="s">
        <v>84</v>
      </c>
      <c r="BK136" s="192">
        <f>ROUND(I136*H136,2)</f>
        <v>0</v>
      </c>
      <c r="BL136" s="23" t="s">
        <v>216</v>
      </c>
      <c r="BM136" s="23" t="s">
        <v>403</v>
      </c>
    </row>
    <row r="137" spans="2:65" s="12" customFormat="1" ht="13.5">
      <c r="B137" s="193"/>
      <c r="D137" s="194" t="s">
        <v>144</v>
      </c>
      <c r="E137" s="195" t="s">
        <v>5</v>
      </c>
      <c r="F137" s="196" t="s">
        <v>404</v>
      </c>
      <c r="H137" s="197">
        <v>2E-3</v>
      </c>
      <c r="I137" s="198"/>
      <c r="L137" s="193"/>
      <c r="M137" s="199"/>
      <c r="N137" s="200"/>
      <c r="O137" s="200"/>
      <c r="P137" s="200"/>
      <c r="Q137" s="200"/>
      <c r="R137" s="200"/>
      <c r="S137" s="200"/>
      <c r="T137" s="201"/>
      <c r="AT137" s="195" t="s">
        <v>144</v>
      </c>
      <c r="AU137" s="195" t="s">
        <v>84</v>
      </c>
      <c r="AV137" s="12" t="s">
        <v>84</v>
      </c>
      <c r="AW137" s="12" t="s">
        <v>36</v>
      </c>
      <c r="AX137" s="12" t="s">
        <v>73</v>
      </c>
      <c r="AY137" s="195" t="s">
        <v>135</v>
      </c>
    </row>
    <row r="138" spans="2:65" s="12" customFormat="1" ht="13.5">
      <c r="B138" s="193"/>
      <c r="D138" s="194" t="s">
        <v>144</v>
      </c>
      <c r="E138" s="195" t="s">
        <v>5</v>
      </c>
      <c r="F138" s="196" t="s">
        <v>405</v>
      </c>
      <c r="H138" s="197">
        <v>7.0000000000000001E-3</v>
      </c>
      <c r="I138" s="198"/>
      <c r="L138" s="193"/>
      <c r="M138" s="199"/>
      <c r="N138" s="200"/>
      <c r="O138" s="200"/>
      <c r="P138" s="200"/>
      <c r="Q138" s="200"/>
      <c r="R138" s="200"/>
      <c r="S138" s="200"/>
      <c r="T138" s="201"/>
      <c r="AT138" s="195" t="s">
        <v>144</v>
      </c>
      <c r="AU138" s="195" t="s">
        <v>84</v>
      </c>
      <c r="AV138" s="12" t="s">
        <v>84</v>
      </c>
      <c r="AW138" s="12" t="s">
        <v>36</v>
      </c>
      <c r="AX138" s="12" t="s">
        <v>73</v>
      </c>
      <c r="AY138" s="195" t="s">
        <v>135</v>
      </c>
    </row>
    <row r="139" spans="2:65" s="12" customFormat="1" ht="13.5">
      <c r="B139" s="193"/>
      <c r="D139" s="194" t="s">
        <v>144</v>
      </c>
      <c r="E139" s="195" t="s">
        <v>5</v>
      </c>
      <c r="F139" s="196" t="s">
        <v>406</v>
      </c>
      <c r="H139" s="197">
        <v>6.0000000000000001E-3</v>
      </c>
      <c r="I139" s="198"/>
      <c r="L139" s="193"/>
      <c r="M139" s="199"/>
      <c r="N139" s="200"/>
      <c r="O139" s="200"/>
      <c r="P139" s="200"/>
      <c r="Q139" s="200"/>
      <c r="R139" s="200"/>
      <c r="S139" s="200"/>
      <c r="T139" s="201"/>
      <c r="AT139" s="195" t="s">
        <v>144</v>
      </c>
      <c r="AU139" s="195" t="s">
        <v>84</v>
      </c>
      <c r="AV139" s="12" t="s">
        <v>84</v>
      </c>
      <c r="AW139" s="12" t="s">
        <v>36</v>
      </c>
      <c r="AX139" s="12" t="s">
        <v>73</v>
      </c>
      <c r="AY139" s="195" t="s">
        <v>135</v>
      </c>
    </row>
    <row r="140" spans="2:65" s="12" customFormat="1" ht="13.5">
      <c r="B140" s="193"/>
      <c r="D140" s="194" t="s">
        <v>144</v>
      </c>
      <c r="E140" s="195" t="s">
        <v>5</v>
      </c>
      <c r="F140" s="196" t="s">
        <v>407</v>
      </c>
      <c r="H140" s="197">
        <v>3.0000000000000001E-3</v>
      </c>
      <c r="I140" s="198"/>
      <c r="L140" s="193"/>
      <c r="M140" s="199"/>
      <c r="N140" s="200"/>
      <c r="O140" s="200"/>
      <c r="P140" s="200"/>
      <c r="Q140" s="200"/>
      <c r="R140" s="200"/>
      <c r="S140" s="200"/>
      <c r="T140" s="201"/>
      <c r="AT140" s="195" t="s">
        <v>144</v>
      </c>
      <c r="AU140" s="195" t="s">
        <v>84</v>
      </c>
      <c r="AV140" s="12" t="s">
        <v>84</v>
      </c>
      <c r="AW140" s="12" t="s">
        <v>36</v>
      </c>
      <c r="AX140" s="12" t="s">
        <v>73</v>
      </c>
      <c r="AY140" s="195" t="s">
        <v>135</v>
      </c>
    </row>
    <row r="141" spans="2:65" s="12" customFormat="1" ht="13.5">
      <c r="B141" s="193"/>
      <c r="D141" s="194" t="s">
        <v>144</v>
      </c>
      <c r="E141" s="195" t="s">
        <v>5</v>
      </c>
      <c r="F141" s="196" t="s">
        <v>408</v>
      </c>
      <c r="H141" s="197">
        <v>1E-3</v>
      </c>
      <c r="I141" s="198"/>
      <c r="L141" s="193"/>
      <c r="M141" s="199"/>
      <c r="N141" s="200"/>
      <c r="O141" s="200"/>
      <c r="P141" s="200"/>
      <c r="Q141" s="200"/>
      <c r="R141" s="200"/>
      <c r="S141" s="200"/>
      <c r="T141" s="201"/>
      <c r="AT141" s="195" t="s">
        <v>144</v>
      </c>
      <c r="AU141" s="195" t="s">
        <v>84</v>
      </c>
      <c r="AV141" s="12" t="s">
        <v>84</v>
      </c>
      <c r="AW141" s="12" t="s">
        <v>36</v>
      </c>
      <c r="AX141" s="12" t="s">
        <v>73</v>
      </c>
      <c r="AY141" s="195" t="s">
        <v>135</v>
      </c>
    </row>
    <row r="142" spans="2:65" s="13" customFormat="1" ht="13.5">
      <c r="B142" s="202"/>
      <c r="D142" s="194" t="s">
        <v>144</v>
      </c>
      <c r="E142" s="203" t="s">
        <v>5</v>
      </c>
      <c r="F142" s="204" t="s">
        <v>147</v>
      </c>
      <c r="H142" s="205">
        <v>1.9E-2</v>
      </c>
      <c r="I142" s="206"/>
      <c r="L142" s="202"/>
      <c r="M142" s="207"/>
      <c r="N142" s="208"/>
      <c r="O142" s="208"/>
      <c r="P142" s="208"/>
      <c r="Q142" s="208"/>
      <c r="R142" s="208"/>
      <c r="S142" s="208"/>
      <c r="T142" s="209"/>
      <c r="AT142" s="203" t="s">
        <v>144</v>
      </c>
      <c r="AU142" s="203" t="s">
        <v>84</v>
      </c>
      <c r="AV142" s="13" t="s">
        <v>142</v>
      </c>
      <c r="AW142" s="13" t="s">
        <v>36</v>
      </c>
      <c r="AX142" s="13" t="s">
        <v>78</v>
      </c>
      <c r="AY142" s="203" t="s">
        <v>135</v>
      </c>
    </row>
    <row r="143" spans="2:65" s="1" customFormat="1" ht="16.5" customHeight="1">
      <c r="B143" s="180"/>
      <c r="C143" s="211" t="s">
        <v>273</v>
      </c>
      <c r="D143" s="211" t="s">
        <v>258</v>
      </c>
      <c r="E143" s="212" t="s">
        <v>274</v>
      </c>
      <c r="F143" s="213" t="s">
        <v>349</v>
      </c>
      <c r="G143" s="214" t="s">
        <v>208</v>
      </c>
      <c r="H143" s="215">
        <v>2E-3</v>
      </c>
      <c r="I143" s="216"/>
      <c r="J143" s="217">
        <f>ROUND(I143*H143,2)</f>
        <v>0</v>
      </c>
      <c r="K143" s="213" t="s">
        <v>5</v>
      </c>
      <c r="L143" s="218"/>
      <c r="M143" s="219" t="s">
        <v>5</v>
      </c>
      <c r="N143" s="220" t="s">
        <v>45</v>
      </c>
      <c r="O143" s="41"/>
      <c r="P143" s="190">
        <f>O143*H143</f>
        <v>0</v>
      </c>
      <c r="Q143" s="190">
        <v>1</v>
      </c>
      <c r="R143" s="190">
        <f>Q143*H143</f>
        <v>2E-3</v>
      </c>
      <c r="S143" s="190">
        <v>0</v>
      </c>
      <c r="T143" s="191">
        <f>S143*H143</f>
        <v>0</v>
      </c>
      <c r="AR143" s="23" t="s">
        <v>261</v>
      </c>
      <c r="AT143" s="23" t="s">
        <v>258</v>
      </c>
      <c r="AU143" s="23" t="s">
        <v>84</v>
      </c>
      <c r="AY143" s="23" t="s">
        <v>135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23" t="s">
        <v>84</v>
      </c>
      <c r="BK143" s="192">
        <f>ROUND(I143*H143,2)</f>
        <v>0</v>
      </c>
      <c r="BL143" s="23" t="s">
        <v>216</v>
      </c>
      <c r="BM143" s="23" t="s">
        <v>409</v>
      </c>
    </row>
    <row r="144" spans="2:65" s="12" customFormat="1" ht="13.5">
      <c r="B144" s="193"/>
      <c r="D144" s="194" t="s">
        <v>144</v>
      </c>
      <c r="E144" s="195" t="s">
        <v>5</v>
      </c>
      <c r="F144" s="196" t="s">
        <v>277</v>
      </c>
      <c r="H144" s="197">
        <v>2E-3</v>
      </c>
      <c r="I144" s="198"/>
      <c r="L144" s="193"/>
      <c r="M144" s="199"/>
      <c r="N144" s="200"/>
      <c r="O144" s="200"/>
      <c r="P144" s="200"/>
      <c r="Q144" s="200"/>
      <c r="R144" s="200"/>
      <c r="S144" s="200"/>
      <c r="T144" s="201"/>
      <c r="AT144" s="195" t="s">
        <v>144</v>
      </c>
      <c r="AU144" s="195" t="s">
        <v>84</v>
      </c>
      <c r="AV144" s="12" t="s">
        <v>84</v>
      </c>
      <c r="AW144" s="12" t="s">
        <v>36</v>
      </c>
      <c r="AX144" s="12" t="s">
        <v>78</v>
      </c>
      <c r="AY144" s="195" t="s">
        <v>135</v>
      </c>
    </row>
    <row r="145" spans="2:65" s="1" customFormat="1" ht="16.5" customHeight="1">
      <c r="B145" s="180"/>
      <c r="C145" s="211" t="s">
        <v>278</v>
      </c>
      <c r="D145" s="211" t="s">
        <v>258</v>
      </c>
      <c r="E145" s="212" t="s">
        <v>279</v>
      </c>
      <c r="F145" s="213" t="s">
        <v>352</v>
      </c>
      <c r="G145" s="214" t="s">
        <v>208</v>
      </c>
      <c r="H145" s="215">
        <v>0.20300000000000001</v>
      </c>
      <c r="I145" s="216"/>
      <c r="J145" s="217">
        <f>ROUND(I145*H145,2)</f>
        <v>0</v>
      </c>
      <c r="K145" s="213" t="s">
        <v>5</v>
      </c>
      <c r="L145" s="218"/>
      <c r="M145" s="219" t="s">
        <v>5</v>
      </c>
      <c r="N145" s="220" t="s">
        <v>45</v>
      </c>
      <c r="O145" s="41"/>
      <c r="P145" s="190">
        <f>O145*H145</f>
        <v>0</v>
      </c>
      <c r="Q145" s="190">
        <v>1</v>
      </c>
      <c r="R145" s="190">
        <f>Q145*H145</f>
        <v>0.20300000000000001</v>
      </c>
      <c r="S145" s="190">
        <v>0</v>
      </c>
      <c r="T145" s="191">
        <f>S145*H145</f>
        <v>0</v>
      </c>
      <c r="AR145" s="23" t="s">
        <v>261</v>
      </c>
      <c r="AT145" s="23" t="s">
        <v>258</v>
      </c>
      <c r="AU145" s="23" t="s">
        <v>84</v>
      </c>
      <c r="AY145" s="23" t="s">
        <v>135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23" t="s">
        <v>84</v>
      </c>
      <c r="BK145" s="192">
        <f>ROUND(I145*H145,2)</f>
        <v>0</v>
      </c>
      <c r="BL145" s="23" t="s">
        <v>216</v>
      </c>
      <c r="BM145" s="23" t="s">
        <v>410</v>
      </c>
    </row>
    <row r="146" spans="2:65" s="12" customFormat="1" ht="13.5">
      <c r="B146" s="193"/>
      <c r="D146" s="194" t="s">
        <v>144</v>
      </c>
      <c r="E146" s="195" t="s">
        <v>5</v>
      </c>
      <c r="F146" s="196" t="s">
        <v>282</v>
      </c>
      <c r="H146" s="197">
        <v>4.4999999999999998E-2</v>
      </c>
      <c r="I146" s="198"/>
      <c r="L146" s="193"/>
      <c r="M146" s="199"/>
      <c r="N146" s="200"/>
      <c r="O146" s="200"/>
      <c r="P146" s="200"/>
      <c r="Q146" s="200"/>
      <c r="R146" s="200"/>
      <c r="S146" s="200"/>
      <c r="T146" s="201"/>
      <c r="AT146" s="195" t="s">
        <v>144</v>
      </c>
      <c r="AU146" s="195" t="s">
        <v>84</v>
      </c>
      <c r="AV146" s="12" t="s">
        <v>84</v>
      </c>
      <c r="AW146" s="12" t="s">
        <v>36</v>
      </c>
      <c r="AX146" s="12" t="s">
        <v>73</v>
      </c>
      <c r="AY146" s="195" t="s">
        <v>135</v>
      </c>
    </row>
    <row r="147" spans="2:65" s="12" customFormat="1" ht="13.5">
      <c r="B147" s="193"/>
      <c r="D147" s="194" t="s">
        <v>144</v>
      </c>
      <c r="E147" s="195" t="s">
        <v>5</v>
      </c>
      <c r="F147" s="196" t="s">
        <v>283</v>
      </c>
      <c r="H147" s="197">
        <v>5.2999999999999999E-2</v>
      </c>
      <c r="I147" s="198"/>
      <c r="L147" s="193"/>
      <c r="M147" s="199"/>
      <c r="N147" s="200"/>
      <c r="O147" s="200"/>
      <c r="P147" s="200"/>
      <c r="Q147" s="200"/>
      <c r="R147" s="200"/>
      <c r="S147" s="200"/>
      <c r="T147" s="201"/>
      <c r="AT147" s="195" t="s">
        <v>144</v>
      </c>
      <c r="AU147" s="195" t="s">
        <v>84</v>
      </c>
      <c r="AV147" s="12" t="s">
        <v>84</v>
      </c>
      <c r="AW147" s="12" t="s">
        <v>36</v>
      </c>
      <c r="AX147" s="12" t="s">
        <v>73</v>
      </c>
      <c r="AY147" s="195" t="s">
        <v>135</v>
      </c>
    </row>
    <row r="148" spans="2:65" s="12" customFormat="1" ht="13.5">
      <c r="B148" s="193"/>
      <c r="D148" s="194" t="s">
        <v>144</v>
      </c>
      <c r="E148" s="195" t="s">
        <v>5</v>
      </c>
      <c r="F148" s="196" t="s">
        <v>284</v>
      </c>
      <c r="H148" s="197">
        <v>6.5000000000000002E-2</v>
      </c>
      <c r="I148" s="198"/>
      <c r="L148" s="193"/>
      <c r="M148" s="199"/>
      <c r="N148" s="200"/>
      <c r="O148" s="200"/>
      <c r="P148" s="200"/>
      <c r="Q148" s="200"/>
      <c r="R148" s="200"/>
      <c r="S148" s="200"/>
      <c r="T148" s="201"/>
      <c r="AT148" s="195" t="s">
        <v>144</v>
      </c>
      <c r="AU148" s="195" t="s">
        <v>84</v>
      </c>
      <c r="AV148" s="12" t="s">
        <v>84</v>
      </c>
      <c r="AW148" s="12" t="s">
        <v>36</v>
      </c>
      <c r="AX148" s="12" t="s">
        <v>73</v>
      </c>
      <c r="AY148" s="195" t="s">
        <v>135</v>
      </c>
    </row>
    <row r="149" spans="2:65" s="12" customFormat="1" ht="13.5">
      <c r="B149" s="193"/>
      <c r="D149" s="194" t="s">
        <v>144</v>
      </c>
      <c r="E149" s="195" t="s">
        <v>5</v>
      </c>
      <c r="F149" s="196" t="s">
        <v>285</v>
      </c>
      <c r="H149" s="197">
        <v>0.04</v>
      </c>
      <c r="I149" s="198"/>
      <c r="L149" s="193"/>
      <c r="M149" s="199"/>
      <c r="N149" s="200"/>
      <c r="O149" s="200"/>
      <c r="P149" s="200"/>
      <c r="Q149" s="200"/>
      <c r="R149" s="200"/>
      <c r="S149" s="200"/>
      <c r="T149" s="201"/>
      <c r="AT149" s="195" t="s">
        <v>144</v>
      </c>
      <c r="AU149" s="195" t="s">
        <v>84</v>
      </c>
      <c r="AV149" s="12" t="s">
        <v>84</v>
      </c>
      <c r="AW149" s="12" t="s">
        <v>36</v>
      </c>
      <c r="AX149" s="12" t="s">
        <v>73</v>
      </c>
      <c r="AY149" s="195" t="s">
        <v>135</v>
      </c>
    </row>
    <row r="150" spans="2:65" s="13" customFormat="1" ht="13.5">
      <c r="B150" s="202"/>
      <c r="D150" s="194" t="s">
        <v>144</v>
      </c>
      <c r="E150" s="203" t="s">
        <v>5</v>
      </c>
      <c r="F150" s="204" t="s">
        <v>147</v>
      </c>
      <c r="H150" s="205">
        <v>0.20300000000000001</v>
      </c>
      <c r="I150" s="206"/>
      <c r="L150" s="202"/>
      <c r="M150" s="207"/>
      <c r="N150" s="208"/>
      <c r="O150" s="208"/>
      <c r="P150" s="208"/>
      <c r="Q150" s="208"/>
      <c r="R150" s="208"/>
      <c r="S150" s="208"/>
      <c r="T150" s="209"/>
      <c r="AT150" s="203" t="s">
        <v>144</v>
      </c>
      <c r="AU150" s="203" t="s">
        <v>84</v>
      </c>
      <c r="AV150" s="13" t="s">
        <v>142</v>
      </c>
      <c r="AW150" s="13" t="s">
        <v>36</v>
      </c>
      <c r="AX150" s="13" t="s">
        <v>78</v>
      </c>
      <c r="AY150" s="203" t="s">
        <v>135</v>
      </c>
    </row>
    <row r="151" spans="2:65" s="1" customFormat="1" ht="25.5" customHeight="1">
      <c r="B151" s="180"/>
      <c r="C151" s="181" t="s">
        <v>286</v>
      </c>
      <c r="D151" s="181" t="s">
        <v>138</v>
      </c>
      <c r="E151" s="182" t="s">
        <v>287</v>
      </c>
      <c r="F151" s="183" t="s">
        <v>288</v>
      </c>
      <c r="G151" s="184" t="s">
        <v>200</v>
      </c>
      <c r="H151" s="185">
        <v>6</v>
      </c>
      <c r="I151" s="186"/>
      <c r="J151" s="187">
        <f>ROUND(I151*H151,2)</f>
        <v>0</v>
      </c>
      <c r="K151" s="183" t="s">
        <v>5</v>
      </c>
      <c r="L151" s="40"/>
      <c r="M151" s="188" t="s">
        <v>5</v>
      </c>
      <c r="N151" s="189" t="s">
        <v>45</v>
      </c>
      <c r="O151" s="41"/>
      <c r="P151" s="190">
        <f>O151*H151</f>
        <v>0</v>
      </c>
      <c r="Q151" s="190">
        <v>6.9999999999999994E-5</v>
      </c>
      <c r="R151" s="190">
        <f>Q151*H151</f>
        <v>4.1999999999999996E-4</v>
      </c>
      <c r="S151" s="190">
        <v>0</v>
      </c>
      <c r="T151" s="191">
        <f>S151*H151</f>
        <v>0</v>
      </c>
      <c r="AR151" s="23" t="s">
        <v>216</v>
      </c>
      <c r="AT151" s="23" t="s">
        <v>138</v>
      </c>
      <c r="AU151" s="23" t="s">
        <v>84</v>
      </c>
      <c r="AY151" s="23" t="s">
        <v>135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23" t="s">
        <v>84</v>
      </c>
      <c r="BK151" s="192">
        <f>ROUND(I151*H151,2)</f>
        <v>0</v>
      </c>
      <c r="BL151" s="23" t="s">
        <v>216</v>
      </c>
      <c r="BM151" s="23" t="s">
        <v>411</v>
      </c>
    </row>
    <row r="152" spans="2:65" s="12" customFormat="1" ht="13.5">
      <c r="B152" s="193"/>
      <c r="D152" s="194" t="s">
        <v>144</v>
      </c>
      <c r="E152" s="195" t="s">
        <v>5</v>
      </c>
      <c r="F152" s="196" t="s">
        <v>136</v>
      </c>
      <c r="H152" s="197">
        <v>6</v>
      </c>
      <c r="I152" s="198"/>
      <c r="L152" s="193"/>
      <c r="M152" s="199"/>
      <c r="N152" s="200"/>
      <c r="O152" s="200"/>
      <c r="P152" s="200"/>
      <c r="Q152" s="200"/>
      <c r="R152" s="200"/>
      <c r="S152" s="200"/>
      <c r="T152" s="201"/>
      <c r="AT152" s="195" t="s">
        <v>144</v>
      </c>
      <c r="AU152" s="195" t="s">
        <v>84</v>
      </c>
      <c r="AV152" s="12" t="s">
        <v>84</v>
      </c>
      <c r="AW152" s="12" t="s">
        <v>36</v>
      </c>
      <c r="AX152" s="12" t="s">
        <v>78</v>
      </c>
      <c r="AY152" s="195" t="s">
        <v>135</v>
      </c>
    </row>
    <row r="153" spans="2:65" s="1" customFormat="1" ht="38.25" customHeight="1">
      <c r="B153" s="180"/>
      <c r="C153" s="181" t="s">
        <v>291</v>
      </c>
      <c r="D153" s="181" t="s">
        <v>138</v>
      </c>
      <c r="E153" s="182" t="s">
        <v>292</v>
      </c>
      <c r="F153" s="183" t="s">
        <v>293</v>
      </c>
      <c r="G153" s="184" t="s">
        <v>221</v>
      </c>
      <c r="H153" s="210"/>
      <c r="I153" s="186"/>
      <c r="J153" s="187">
        <f>ROUND(I153*H153,2)</f>
        <v>0</v>
      </c>
      <c r="K153" s="183" t="s">
        <v>162</v>
      </c>
      <c r="L153" s="40"/>
      <c r="M153" s="188" t="s">
        <v>5</v>
      </c>
      <c r="N153" s="189" t="s">
        <v>45</v>
      </c>
      <c r="O153" s="41"/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AR153" s="23" t="s">
        <v>216</v>
      </c>
      <c r="AT153" s="23" t="s">
        <v>138</v>
      </c>
      <c r="AU153" s="23" t="s">
        <v>84</v>
      </c>
      <c r="AY153" s="23" t="s">
        <v>135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23" t="s">
        <v>84</v>
      </c>
      <c r="BK153" s="192">
        <f>ROUND(I153*H153,2)</f>
        <v>0</v>
      </c>
      <c r="BL153" s="23" t="s">
        <v>216</v>
      </c>
      <c r="BM153" s="23" t="s">
        <v>412</v>
      </c>
    </row>
    <row r="154" spans="2:65" s="11" customFormat="1" ht="29.85" customHeight="1">
      <c r="B154" s="167"/>
      <c r="D154" s="168" t="s">
        <v>72</v>
      </c>
      <c r="E154" s="178" t="s">
        <v>295</v>
      </c>
      <c r="F154" s="178" t="s">
        <v>296</v>
      </c>
      <c r="I154" s="170"/>
      <c r="J154" s="179">
        <f>BK154</f>
        <v>0</v>
      </c>
      <c r="L154" s="167"/>
      <c r="M154" s="172"/>
      <c r="N154" s="173"/>
      <c r="O154" s="173"/>
      <c r="P154" s="174">
        <f>SUM(P155:P157)</f>
        <v>0</v>
      </c>
      <c r="Q154" s="173"/>
      <c r="R154" s="174">
        <f>SUM(R155:R157)</f>
        <v>0.14120192000000001</v>
      </c>
      <c r="S154" s="173"/>
      <c r="T154" s="175">
        <f>SUM(T155:T157)</f>
        <v>0</v>
      </c>
      <c r="AR154" s="168" t="s">
        <v>84</v>
      </c>
      <c r="AT154" s="176" t="s">
        <v>72</v>
      </c>
      <c r="AU154" s="176" t="s">
        <v>78</v>
      </c>
      <c r="AY154" s="168" t="s">
        <v>135</v>
      </c>
      <c r="BK154" s="177">
        <f>SUM(BK155:BK157)</f>
        <v>0</v>
      </c>
    </row>
    <row r="155" spans="2:65" s="1" customFormat="1" ht="38.25" customHeight="1">
      <c r="B155" s="180"/>
      <c r="C155" s="181" t="s">
        <v>297</v>
      </c>
      <c r="D155" s="181" t="s">
        <v>138</v>
      </c>
      <c r="E155" s="182" t="s">
        <v>298</v>
      </c>
      <c r="F155" s="183" t="s">
        <v>413</v>
      </c>
      <c r="G155" s="184" t="s">
        <v>161</v>
      </c>
      <c r="H155" s="185">
        <v>5.806</v>
      </c>
      <c r="I155" s="186"/>
      <c r="J155" s="187">
        <f>ROUND(I155*H155,2)</f>
        <v>0</v>
      </c>
      <c r="K155" s="183" t="s">
        <v>5</v>
      </c>
      <c r="L155" s="40"/>
      <c r="M155" s="188" t="s">
        <v>5</v>
      </c>
      <c r="N155" s="189" t="s">
        <v>45</v>
      </c>
      <c r="O155" s="41"/>
      <c r="P155" s="190">
        <f>O155*H155</f>
        <v>0</v>
      </c>
      <c r="Q155" s="190">
        <v>2.4320000000000001E-2</v>
      </c>
      <c r="R155" s="190">
        <f>Q155*H155</f>
        <v>0.14120192000000001</v>
      </c>
      <c r="S155" s="190">
        <v>0</v>
      </c>
      <c r="T155" s="191">
        <f>S155*H155</f>
        <v>0</v>
      </c>
      <c r="AR155" s="23" t="s">
        <v>216</v>
      </c>
      <c r="AT155" s="23" t="s">
        <v>138</v>
      </c>
      <c r="AU155" s="23" t="s">
        <v>84</v>
      </c>
      <c r="AY155" s="23" t="s">
        <v>135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23" t="s">
        <v>84</v>
      </c>
      <c r="BK155" s="192">
        <f>ROUND(I155*H155,2)</f>
        <v>0</v>
      </c>
      <c r="BL155" s="23" t="s">
        <v>216</v>
      </c>
      <c r="BM155" s="23" t="s">
        <v>414</v>
      </c>
    </row>
    <row r="156" spans="2:65" s="12" customFormat="1" ht="13.5">
      <c r="B156" s="193"/>
      <c r="D156" s="194" t="s">
        <v>144</v>
      </c>
      <c r="E156" s="195" t="s">
        <v>5</v>
      </c>
      <c r="F156" s="196" t="s">
        <v>415</v>
      </c>
      <c r="H156" s="197">
        <v>5.806</v>
      </c>
      <c r="I156" s="198"/>
      <c r="L156" s="193"/>
      <c r="M156" s="199"/>
      <c r="N156" s="200"/>
      <c r="O156" s="200"/>
      <c r="P156" s="200"/>
      <c r="Q156" s="200"/>
      <c r="R156" s="200"/>
      <c r="S156" s="200"/>
      <c r="T156" s="201"/>
      <c r="AT156" s="195" t="s">
        <v>144</v>
      </c>
      <c r="AU156" s="195" t="s">
        <v>84</v>
      </c>
      <c r="AV156" s="12" t="s">
        <v>84</v>
      </c>
      <c r="AW156" s="12" t="s">
        <v>36</v>
      </c>
      <c r="AX156" s="12" t="s">
        <v>78</v>
      </c>
      <c r="AY156" s="195" t="s">
        <v>135</v>
      </c>
    </row>
    <row r="157" spans="2:65" s="1" customFormat="1" ht="38.25" customHeight="1">
      <c r="B157" s="180"/>
      <c r="C157" s="181" t="s">
        <v>302</v>
      </c>
      <c r="D157" s="181" t="s">
        <v>138</v>
      </c>
      <c r="E157" s="182" t="s">
        <v>303</v>
      </c>
      <c r="F157" s="183" t="s">
        <v>304</v>
      </c>
      <c r="G157" s="184" t="s">
        <v>221</v>
      </c>
      <c r="H157" s="210"/>
      <c r="I157" s="186"/>
      <c r="J157" s="187">
        <f>ROUND(I157*H157,2)</f>
        <v>0</v>
      </c>
      <c r="K157" s="183" t="s">
        <v>162</v>
      </c>
      <c r="L157" s="40"/>
      <c r="M157" s="188" t="s">
        <v>5</v>
      </c>
      <c r="N157" s="221" t="s">
        <v>45</v>
      </c>
      <c r="O157" s="222"/>
      <c r="P157" s="223">
        <f>O157*H157</f>
        <v>0</v>
      </c>
      <c r="Q157" s="223">
        <v>0</v>
      </c>
      <c r="R157" s="223">
        <f>Q157*H157</f>
        <v>0</v>
      </c>
      <c r="S157" s="223">
        <v>0</v>
      </c>
      <c r="T157" s="224">
        <f>S157*H157</f>
        <v>0</v>
      </c>
      <c r="AR157" s="23" t="s">
        <v>216</v>
      </c>
      <c r="AT157" s="23" t="s">
        <v>138</v>
      </c>
      <c r="AU157" s="23" t="s">
        <v>84</v>
      </c>
      <c r="AY157" s="23" t="s">
        <v>135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23" t="s">
        <v>84</v>
      </c>
      <c r="BK157" s="192">
        <f>ROUND(I157*H157,2)</f>
        <v>0</v>
      </c>
      <c r="BL157" s="23" t="s">
        <v>216</v>
      </c>
      <c r="BM157" s="23" t="s">
        <v>416</v>
      </c>
    </row>
    <row r="158" spans="2:65" s="1" customFormat="1" ht="6.95" customHeight="1">
      <c r="B158" s="55"/>
      <c r="C158" s="56"/>
      <c r="D158" s="56"/>
      <c r="E158" s="56"/>
      <c r="F158" s="56"/>
      <c r="G158" s="56"/>
      <c r="H158" s="56"/>
      <c r="I158" s="133"/>
      <c r="J158" s="56"/>
      <c r="K158" s="56"/>
      <c r="L158" s="40"/>
    </row>
  </sheetData>
  <autoFilter ref="C90:K157"/>
  <mergeCells count="13">
    <mergeCell ref="E83:H83"/>
    <mergeCell ref="G1:H1"/>
    <mergeCell ref="L2:V2"/>
    <mergeCell ref="E49:H49"/>
    <mergeCell ref="E51:H51"/>
    <mergeCell ref="J55:J56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7"/>
  <sheetViews>
    <sheetView showGridLines="0" tabSelected="1" workbookViewId="0">
      <pane ySplit="1" topLeftCell="A2" activePane="bottomLeft" state="frozen"/>
      <selection pane="bottomLeft" activeCell="G8" sqref="G8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5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95</v>
      </c>
      <c r="G1" s="352" t="s">
        <v>96</v>
      </c>
      <c r="H1" s="352"/>
      <c r="I1" s="109"/>
      <c r="J1" s="108" t="s">
        <v>97</v>
      </c>
      <c r="K1" s="107" t="s">
        <v>98</v>
      </c>
      <c r="L1" s="108" t="s">
        <v>99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11" t="s">
        <v>8</v>
      </c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23" t="s">
        <v>94</v>
      </c>
    </row>
    <row r="3" spans="1:70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78</v>
      </c>
    </row>
    <row r="4" spans="1:70" ht="36.950000000000003" customHeight="1">
      <c r="B4" s="27"/>
      <c r="C4" s="28"/>
      <c r="D4" s="29" t="s">
        <v>100</v>
      </c>
      <c r="E4" s="28"/>
      <c r="F4" s="28"/>
      <c r="G4" s="28"/>
      <c r="H4" s="28"/>
      <c r="I4" s="111"/>
      <c r="J4" s="361" t="s">
        <v>626</v>
      </c>
      <c r="K4" s="30"/>
      <c r="M4" s="31" t="s">
        <v>13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1:70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1:70" ht="16.5" customHeight="1">
      <c r="B7" s="27"/>
      <c r="C7" s="28"/>
      <c r="D7" s="28"/>
      <c r="E7" s="344" t="str">
        <f>'Rekapitulace stavby'!K6</f>
        <v>Zastřešení balkónů</v>
      </c>
      <c r="F7" s="345"/>
      <c r="G7" s="345"/>
      <c r="H7" s="345"/>
      <c r="I7" s="111"/>
      <c r="J7" s="28"/>
      <c r="K7" s="30"/>
    </row>
    <row r="8" spans="1:70">
      <c r="B8" s="27"/>
      <c r="C8" s="28"/>
      <c r="D8" s="36" t="s">
        <v>101</v>
      </c>
      <c r="E8" s="28"/>
      <c r="F8" s="28"/>
      <c r="G8" s="28"/>
      <c r="H8" s="28"/>
      <c r="I8" s="111"/>
      <c r="J8" s="28"/>
      <c r="K8" s="30"/>
    </row>
    <row r="9" spans="1:70" s="1" customFormat="1" ht="16.5" customHeight="1">
      <c r="B9" s="40"/>
      <c r="C9" s="41"/>
      <c r="D9" s="41"/>
      <c r="E9" s="344" t="s">
        <v>102</v>
      </c>
      <c r="F9" s="346"/>
      <c r="G9" s="346"/>
      <c r="H9" s="346"/>
      <c r="I9" s="112"/>
      <c r="J9" s="41"/>
      <c r="K9" s="44"/>
    </row>
    <row r="10" spans="1:70" s="1" customFormat="1">
      <c r="B10" s="40"/>
      <c r="C10" s="41"/>
      <c r="D10" s="36" t="s">
        <v>103</v>
      </c>
      <c r="E10" s="41"/>
      <c r="F10" s="41"/>
      <c r="G10" s="41"/>
      <c r="H10" s="41"/>
      <c r="I10" s="112"/>
      <c r="J10" s="41"/>
      <c r="K10" s="44"/>
    </row>
    <row r="11" spans="1:70" s="1" customFormat="1" ht="36.950000000000003" customHeight="1">
      <c r="B11" s="40"/>
      <c r="C11" s="41"/>
      <c r="D11" s="41"/>
      <c r="E11" s="347" t="s">
        <v>417</v>
      </c>
      <c r="F11" s="346"/>
      <c r="G11" s="346"/>
      <c r="H11" s="346"/>
      <c r="I11" s="112"/>
      <c r="J11" s="41"/>
      <c r="K11" s="44"/>
    </row>
    <row r="12" spans="1:70" s="1" customFormat="1" ht="13.5">
      <c r="B12" s="40"/>
      <c r="C12" s="41"/>
      <c r="D12" s="41"/>
      <c r="E12" s="41"/>
      <c r="F12" s="41"/>
      <c r="G12" s="41"/>
      <c r="H12" s="41"/>
      <c r="I12" s="112"/>
      <c r="J12" s="41"/>
      <c r="K12" s="44"/>
    </row>
    <row r="13" spans="1:70" s="1" customFormat="1" ht="14.45" customHeight="1">
      <c r="B13" s="40"/>
      <c r="C13" s="41"/>
      <c r="D13" s="36" t="s">
        <v>21</v>
      </c>
      <c r="E13" s="41"/>
      <c r="F13" s="34" t="s">
        <v>5</v>
      </c>
      <c r="G13" s="41"/>
      <c r="H13" s="41"/>
      <c r="I13" s="113" t="s">
        <v>22</v>
      </c>
      <c r="J13" s="34" t="s">
        <v>5</v>
      </c>
      <c r="K13" s="44"/>
    </row>
    <row r="14" spans="1:70" s="1" customFormat="1" ht="14.45" customHeight="1">
      <c r="B14" s="40"/>
      <c r="C14" s="41"/>
      <c r="D14" s="36" t="s">
        <v>23</v>
      </c>
      <c r="E14" s="41"/>
      <c r="F14" s="34" t="s">
        <v>24</v>
      </c>
      <c r="G14" s="41"/>
      <c r="H14" s="41"/>
      <c r="I14" s="113" t="s">
        <v>25</v>
      </c>
      <c r="J14" s="114" t="str">
        <f>'Rekapitulace stavby'!AN8</f>
        <v>2018_08</v>
      </c>
      <c r="K14" s="44"/>
    </row>
    <row r="15" spans="1:70" s="1" customFormat="1" ht="10.9" customHeight="1">
      <c r="B15" s="40"/>
      <c r="C15" s="41"/>
      <c r="D15" s="41"/>
      <c r="E15" s="41"/>
      <c r="F15" s="41"/>
      <c r="G15" s="41"/>
      <c r="H15" s="41"/>
      <c r="I15" s="112"/>
      <c r="J15" s="41"/>
      <c r="K15" s="44"/>
    </row>
    <row r="16" spans="1:70" s="1" customFormat="1" ht="14.45" customHeight="1">
      <c r="B16" s="40"/>
      <c r="C16" s="41"/>
      <c r="D16" s="36" t="s">
        <v>26</v>
      </c>
      <c r="E16" s="41"/>
      <c r="F16" s="41"/>
      <c r="G16" s="41"/>
      <c r="H16" s="41"/>
      <c r="I16" s="113" t="s">
        <v>27</v>
      </c>
      <c r="J16" s="34" t="s">
        <v>5</v>
      </c>
      <c r="K16" s="44"/>
    </row>
    <row r="17" spans="2:11" s="1" customFormat="1" ht="18" customHeight="1">
      <c r="B17" s="40"/>
      <c r="C17" s="41"/>
      <c r="D17" s="41"/>
      <c r="E17" s="34" t="s">
        <v>28</v>
      </c>
      <c r="F17" s="41"/>
      <c r="G17" s="41"/>
      <c r="H17" s="41"/>
      <c r="I17" s="113" t="s">
        <v>29</v>
      </c>
      <c r="J17" s="34" t="s">
        <v>5</v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12"/>
      <c r="J18" s="41"/>
      <c r="K18" s="44"/>
    </row>
    <row r="19" spans="2:11" s="1" customFormat="1" ht="14.45" customHeight="1">
      <c r="B19" s="40"/>
      <c r="C19" s="41"/>
      <c r="D19" s="36" t="s">
        <v>30</v>
      </c>
      <c r="E19" s="41"/>
      <c r="F19" s="41"/>
      <c r="G19" s="41"/>
      <c r="H19" s="41"/>
      <c r="I19" s="113" t="s">
        <v>27</v>
      </c>
      <c r="J19" s="34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4" t="str">
        <f>IF('Rekapitulace stavby'!E14="Vyplň údaj","",IF('Rekapitulace stavby'!E14="","",'Rekapitulace stavby'!E14))</f>
        <v/>
      </c>
      <c r="F20" s="41"/>
      <c r="G20" s="41"/>
      <c r="H20" s="41"/>
      <c r="I20" s="113" t="s">
        <v>29</v>
      </c>
      <c r="J20" s="34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12"/>
      <c r="J21" s="41"/>
      <c r="K21" s="44"/>
    </row>
    <row r="22" spans="2:11" s="1" customFormat="1" ht="14.45" customHeight="1">
      <c r="B22" s="40"/>
      <c r="C22" s="41"/>
      <c r="D22" s="36" t="s">
        <v>32</v>
      </c>
      <c r="E22" s="41"/>
      <c r="F22" s="41"/>
      <c r="G22" s="41"/>
      <c r="H22" s="41"/>
      <c r="I22" s="113" t="s">
        <v>27</v>
      </c>
      <c r="J22" s="34" t="s">
        <v>33</v>
      </c>
      <c r="K22" s="44"/>
    </row>
    <row r="23" spans="2:11" s="1" customFormat="1" ht="18" customHeight="1">
      <c r="B23" s="40"/>
      <c r="C23" s="41"/>
      <c r="D23" s="41"/>
      <c r="E23" s="34" t="s">
        <v>34</v>
      </c>
      <c r="F23" s="41"/>
      <c r="G23" s="41"/>
      <c r="H23" s="41"/>
      <c r="I23" s="113" t="s">
        <v>29</v>
      </c>
      <c r="J23" s="34" t="s">
        <v>35</v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12"/>
      <c r="J24" s="41"/>
      <c r="K24" s="44"/>
    </row>
    <row r="25" spans="2:11" s="1" customFormat="1" ht="14.45" customHeight="1">
      <c r="B25" s="40"/>
      <c r="C25" s="41"/>
      <c r="D25" s="36" t="s">
        <v>37</v>
      </c>
      <c r="E25" s="41"/>
      <c r="F25" s="41"/>
      <c r="G25" s="41"/>
      <c r="H25" s="41"/>
      <c r="I25" s="112"/>
      <c r="J25" s="41"/>
      <c r="K25" s="44"/>
    </row>
    <row r="26" spans="2:11" s="7" customFormat="1" ht="16.5" customHeight="1">
      <c r="B26" s="115"/>
      <c r="C26" s="116"/>
      <c r="D26" s="116"/>
      <c r="E26" s="332" t="s">
        <v>5</v>
      </c>
      <c r="F26" s="332"/>
      <c r="G26" s="332"/>
      <c r="H26" s="332"/>
      <c r="I26" s="117"/>
      <c r="J26" s="116"/>
      <c r="K26" s="118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12"/>
      <c r="J27" s="41"/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25.35" customHeight="1">
      <c r="B29" s="40"/>
      <c r="C29" s="41"/>
      <c r="D29" s="121" t="s">
        <v>39</v>
      </c>
      <c r="E29" s="41"/>
      <c r="F29" s="41"/>
      <c r="G29" s="41"/>
      <c r="H29" s="41"/>
      <c r="I29" s="112"/>
      <c r="J29" s="122">
        <f>ROUND(J87,2)</f>
        <v>0</v>
      </c>
      <c r="K29" s="44"/>
    </row>
    <row r="30" spans="2:11" s="1" customFormat="1" ht="6.95" customHeight="1">
      <c r="B30" s="40"/>
      <c r="C30" s="41"/>
      <c r="D30" s="67"/>
      <c r="E30" s="67"/>
      <c r="F30" s="67"/>
      <c r="G30" s="67"/>
      <c r="H30" s="67"/>
      <c r="I30" s="119"/>
      <c r="J30" s="67"/>
      <c r="K30" s="120"/>
    </row>
    <row r="31" spans="2:11" s="1" customFormat="1" ht="14.45" customHeight="1">
      <c r="B31" s="40"/>
      <c r="C31" s="41"/>
      <c r="D31" s="41"/>
      <c r="E31" s="41"/>
      <c r="F31" s="45" t="s">
        <v>41</v>
      </c>
      <c r="G31" s="41"/>
      <c r="H31" s="41"/>
      <c r="I31" s="123" t="s">
        <v>40</v>
      </c>
      <c r="J31" s="45" t="s">
        <v>42</v>
      </c>
      <c r="K31" s="44"/>
    </row>
    <row r="32" spans="2:11" s="1" customFormat="1" ht="14.45" customHeight="1">
      <c r="B32" s="40"/>
      <c r="C32" s="41"/>
      <c r="D32" s="48" t="s">
        <v>43</v>
      </c>
      <c r="E32" s="48" t="s">
        <v>44</v>
      </c>
      <c r="F32" s="124">
        <f>ROUND(SUM(BE87:BE96), 2)</f>
        <v>0</v>
      </c>
      <c r="G32" s="41"/>
      <c r="H32" s="41"/>
      <c r="I32" s="125">
        <v>0.21</v>
      </c>
      <c r="J32" s="124">
        <f>ROUND(ROUND((SUM(BE87:BE96)), 2)*I32, 2)</f>
        <v>0</v>
      </c>
      <c r="K32" s="44"/>
    </row>
    <row r="33" spans="2:11" s="1" customFormat="1" ht="14.45" customHeight="1">
      <c r="B33" s="40"/>
      <c r="C33" s="41"/>
      <c r="D33" s="41"/>
      <c r="E33" s="48" t="s">
        <v>45</v>
      </c>
      <c r="F33" s="124">
        <f>ROUND(SUM(BF87:BF96), 2)</f>
        <v>0</v>
      </c>
      <c r="G33" s="41"/>
      <c r="H33" s="41"/>
      <c r="I33" s="125">
        <v>0.15</v>
      </c>
      <c r="J33" s="124">
        <f>ROUND(ROUND((SUM(BF87:BF96)), 2)*I33, 2)</f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46</v>
      </c>
      <c r="F34" s="124">
        <f>ROUND(SUM(BG87:BG96), 2)</f>
        <v>0</v>
      </c>
      <c r="G34" s="41"/>
      <c r="H34" s="41"/>
      <c r="I34" s="125">
        <v>0.21</v>
      </c>
      <c r="J34" s="124">
        <v>0</v>
      </c>
      <c r="K34" s="44"/>
    </row>
    <row r="35" spans="2:11" s="1" customFormat="1" ht="14.45" hidden="1" customHeight="1">
      <c r="B35" s="40"/>
      <c r="C35" s="41"/>
      <c r="D35" s="41"/>
      <c r="E35" s="48" t="s">
        <v>47</v>
      </c>
      <c r="F35" s="124">
        <f>ROUND(SUM(BH87:BH96), 2)</f>
        <v>0</v>
      </c>
      <c r="G35" s="41"/>
      <c r="H35" s="41"/>
      <c r="I35" s="125">
        <v>0.15</v>
      </c>
      <c r="J35" s="124">
        <v>0</v>
      </c>
      <c r="K35" s="44"/>
    </row>
    <row r="36" spans="2:11" s="1" customFormat="1" ht="14.45" hidden="1" customHeight="1">
      <c r="B36" s="40"/>
      <c r="C36" s="41"/>
      <c r="D36" s="41"/>
      <c r="E36" s="48" t="s">
        <v>48</v>
      </c>
      <c r="F36" s="124">
        <f>ROUND(SUM(BI87:BI96), 2)</f>
        <v>0</v>
      </c>
      <c r="G36" s="41"/>
      <c r="H36" s="41"/>
      <c r="I36" s="125">
        <v>0</v>
      </c>
      <c r="J36" s="124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12"/>
      <c r="J37" s="41"/>
      <c r="K37" s="44"/>
    </row>
    <row r="38" spans="2:11" s="1" customFormat="1" ht="25.35" customHeight="1">
      <c r="B38" s="40"/>
      <c r="C38" s="126"/>
      <c r="D38" s="127" t="s">
        <v>49</v>
      </c>
      <c r="E38" s="70"/>
      <c r="F38" s="70"/>
      <c r="G38" s="128" t="s">
        <v>50</v>
      </c>
      <c r="H38" s="129" t="s">
        <v>51</v>
      </c>
      <c r="I38" s="130"/>
      <c r="J38" s="131">
        <f>SUM(J29:J36)</f>
        <v>0</v>
      </c>
      <c r="K38" s="132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33"/>
      <c r="J39" s="56"/>
      <c r="K39" s="57"/>
    </row>
    <row r="43" spans="2:11" s="1" customFormat="1" ht="6.95" customHeight="1">
      <c r="B43" s="58"/>
      <c r="C43" s="59"/>
      <c r="D43" s="59"/>
      <c r="E43" s="59"/>
      <c r="F43" s="59"/>
      <c r="G43" s="59"/>
      <c r="H43" s="59"/>
      <c r="I43" s="134"/>
      <c r="J43" s="59"/>
      <c r="K43" s="135"/>
    </row>
    <row r="44" spans="2:11" s="1" customFormat="1" ht="36.950000000000003" customHeight="1">
      <c r="B44" s="40"/>
      <c r="C44" s="29" t="s">
        <v>105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12"/>
      <c r="J45" s="41"/>
      <c r="K45" s="44"/>
    </row>
    <row r="46" spans="2:11" s="1" customFormat="1" ht="14.45" customHeight="1">
      <c r="B46" s="40"/>
      <c r="C46" s="36" t="s">
        <v>19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6.5" customHeight="1">
      <c r="B47" s="40"/>
      <c r="C47" s="41"/>
      <c r="D47" s="41"/>
      <c r="E47" s="344" t="str">
        <f>E7</f>
        <v>Zastřešení balkónů</v>
      </c>
      <c r="F47" s="345"/>
      <c r="G47" s="345"/>
      <c r="H47" s="345"/>
      <c r="I47" s="112"/>
      <c r="J47" s="41"/>
      <c r="K47" s="44"/>
    </row>
    <row r="48" spans="2:11">
      <c r="B48" s="27"/>
      <c r="C48" s="36" t="s">
        <v>101</v>
      </c>
      <c r="D48" s="28"/>
      <c r="E48" s="28"/>
      <c r="F48" s="28"/>
      <c r="G48" s="28"/>
      <c r="H48" s="28"/>
      <c r="I48" s="111"/>
      <c r="J48" s="28"/>
      <c r="K48" s="30"/>
    </row>
    <row r="49" spans="2:47" s="1" customFormat="1" ht="16.5" customHeight="1">
      <c r="B49" s="40"/>
      <c r="C49" s="41"/>
      <c r="D49" s="41"/>
      <c r="E49" s="344" t="s">
        <v>102</v>
      </c>
      <c r="F49" s="346"/>
      <c r="G49" s="346"/>
      <c r="H49" s="346"/>
      <c r="I49" s="112"/>
      <c r="J49" s="41"/>
      <c r="K49" s="44"/>
    </row>
    <row r="50" spans="2:47" s="1" customFormat="1" ht="14.45" customHeight="1">
      <c r="B50" s="40"/>
      <c r="C50" s="36" t="s">
        <v>103</v>
      </c>
      <c r="D50" s="41"/>
      <c r="E50" s="41"/>
      <c r="F50" s="41"/>
      <c r="G50" s="41"/>
      <c r="H50" s="41"/>
      <c r="I50" s="112"/>
      <c r="J50" s="41"/>
      <c r="K50" s="44"/>
    </row>
    <row r="51" spans="2:47" s="1" customFormat="1" ht="17.25" customHeight="1">
      <c r="B51" s="40"/>
      <c r="C51" s="41"/>
      <c r="D51" s="41"/>
      <c r="E51" s="347" t="str">
        <f>E11</f>
        <v>18065d - Vedlejší rozpočtové náklady</v>
      </c>
      <c r="F51" s="346"/>
      <c r="G51" s="346"/>
      <c r="H51" s="346"/>
      <c r="I51" s="112"/>
      <c r="J51" s="41"/>
      <c r="K51" s="44"/>
    </row>
    <row r="52" spans="2:47" s="1" customFormat="1" ht="6.95" customHeight="1">
      <c r="B52" s="40"/>
      <c r="C52" s="41"/>
      <c r="D52" s="41"/>
      <c r="E52" s="41"/>
      <c r="F52" s="41"/>
      <c r="G52" s="41"/>
      <c r="H52" s="41"/>
      <c r="I52" s="112"/>
      <c r="J52" s="41"/>
      <c r="K52" s="44"/>
    </row>
    <row r="53" spans="2:47" s="1" customFormat="1" ht="18" customHeight="1">
      <c r="B53" s="40"/>
      <c r="C53" s="36" t="s">
        <v>23</v>
      </c>
      <c r="D53" s="41"/>
      <c r="E53" s="41"/>
      <c r="F53" s="34" t="str">
        <f>F14</f>
        <v>Kolín I, Husova 110, 111, 112</v>
      </c>
      <c r="G53" s="41"/>
      <c r="H53" s="41"/>
      <c r="I53" s="113" t="s">
        <v>25</v>
      </c>
      <c r="J53" s="114" t="str">
        <f>IF(J14="","",J14)</f>
        <v>2018_08</v>
      </c>
      <c r="K53" s="44"/>
    </row>
    <row r="54" spans="2:47" s="1" customFormat="1" ht="6.95" customHeight="1">
      <c r="B54" s="40"/>
      <c r="C54" s="41"/>
      <c r="D54" s="41"/>
      <c r="E54" s="41"/>
      <c r="F54" s="41"/>
      <c r="G54" s="41"/>
      <c r="H54" s="41"/>
      <c r="I54" s="112"/>
      <c r="J54" s="41"/>
      <c r="K54" s="44"/>
    </row>
    <row r="55" spans="2:47" s="1" customFormat="1">
      <c r="B55" s="40"/>
      <c r="C55" s="36" t="s">
        <v>26</v>
      </c>
      <c r="D55" s="41"/>
      <c r="E55" s="41"/>
      <c r="F55" s="34" t="str">
        <f>E17</f>
        <v>Město Kolín, Karlovo náměstí 78, Kolín I</v>
      </c>
      <c r="G55" s="41"/>
      <c r="H55" s="41"/>
      <c r="I55" s="113" t="s">
        <v>32</v>
      </c>
      <c r="J55" s="332" t="str">
        <f>E23</f>
        <v>AZ PROJECT spol. s r.o., Plynárenská 830, Kolín IV</v>
      </c>
      <c r="K55" s="44"/>
    </row>
    <row r="56" spans="2:47" s="1" customFormat="1" ht="14.45" customHeight="1">
      <c r="B56" s="40"/>
      <c r="C56" s="36" t="s">
        <v>30</v>
      </c>
      <c r="D56" s="41"/>
      <c r="E56" s="41"/>
      <c r="F56" s="34" t="str">
        <f>IF(E20="","",E20)</f>
        <v/>
      </c>
      <c r="G56" s="41"/>
      <c r="H56" s="41"/>
      <c r="I56" s="112"/>
      <c r="J56" s="348"/>
      <c r="K56" s="44"/>
    </row>
    <row r="57" spans="2:47" s="1" customFormat="1" ht="10.35" customHeight="1">
      <c r="B57" s="40"/>
      <c r="C57" s="41"/>
      <c r="D57" s="41"/>
      <c r="E57" s="41"/>
      <c r="F57" s="41"/>
      <c r="G57" s="41"/>
      <c r="H57" s="41"/>
      <c r="I57" s="112"/>
      <c r="J57" s="41"/>
      <c r="K57" s="44"/>
    </row>
    <row r="58" spans="2:47" s="1" customFormat="1" ht="29.25" customHeight="1">
      <c r="B58" s="40"/>
      <c r="C58" s="136" t="s">
        <v>106</v>
      </c>
      <c r="D58" s="126"/>
      <c r="E58" s="126"/>
      <c r="F58" s="126"/>
      <c r="G58" s="126"/>
      <c r="H58" s="126"/>
      <c r="I58" s="137"/>
      <c r="J58" s="138" t="s">
        <v>107</v>
      </c>
      <c r="K58" s="139"/>
    </row>
    <row r="59" spans="2:47" s="1" customFormat="1" ht="10.35" customHeight="1">
      <c r="B59" s="40"/>
      <c r="C59" s="41"/>
      <c r="D59" s="41"/>
      <c r="E59" s="41"/>
      <c r="F59" s="41"/>
      <c r="G59" s="41"/>
      <c r="H59" s="41"/>
      <c r="I59" s="112"/>
      <c r="J59" s="41"/>
      <c r="K59" s="44"/>
    </row>
    <row r="60" spans="2:47" s="1" customFormat="1" ht="29.25" customHeight="1">
      <c r="B60" s="40"/>
      <c r="C60" s="140" t="s">
        <v>108</v>
      </c>
      <c r="D60" s="41"/>
      <c r="E60" s="41"/>
      <c r="F60" s="41"/>
      <c r="G60" s="41"/>
      <c r="H60" s="41"/>
      <c r="I60" s="112"/>
      <c r="J60" s="122">
        <f>J87</f>
        <v>0</v>
      </c>
      <c r="K60" s="44"/>
      <c r="AU60" s="23" t="s">
        <v>109</v>
      </c>
    </row>
    <row r="61" spans="2:47" s="8" customFormat="1" ht="24.95" customHeight="1">
      <c r="B61" s="141"/>
      <c r="C61" s="142"/>
      <c r="D61" s="143" t="s">
        <v>418</v>
      </c>
      <c r="E61" s="144"/>
      <c r="F61" s="144"/>
      <c r="G61" s="144"/>
      <c r="H61" s="144"/>
      <c r="I61" s="145"/>
      <c r="J61" s="146">
        <f>J88</f>
        <v>0</v>
      </c>
      <c r="K61" s="147"/>
    </row>
    <row r="62" spans="2:47" s="9" customFormat="1" ht="19.899999999999999" customHeight="1">
      <c r="B62" s="148"/>
      <c r="C62" s="149"/>
      <c r="D62" s="150" t="s">
        <v>419</v>
      </c>
      <c r="E62" s="151"/>
      <c r="F62" s="151"/>
      <c r="G62" s="151"/>
      <c r="H62" s="151"/>
      <c r="I62" s="152"/>
      <c r="J62" s="153">
        <f>J89</f>
        <v>0</v>
      </c>
      <c r="K62" s="154"/>
    </row>
    <row r="63" spans="2:47" s="9" customFormat="1" ht="19.899999999999999" customHeight="1">
      <c r="B63" s="148"/>
      <c r="C63" s="149"/>
      <c r="D63" s="150" t="s">
        <v>420</v>
      </c>
      <c r="E63" s="151"/>
      <c r="F63" s="151"/>
      <c r="G63" s="151"/>
      <c r="H63" s="151"/>
      <c r="I63" s="152"/>
      <c r="J63" s="153">
        <f>J91</f>
        <v>0</v>
      </c>
      <c r="K63" s="154"/>
    </row>
    <row r="64" spans="2:47" s="9" customFormat="1" ht="19.899999999999999" customHeight="1">
      <c r="B64" s="148"/>
      <c r="C64" s="149"/>
      <c r="D64" s="150" t="s">
        <v>421</v>
      </c>
      <c r="E64" s="151"/>
      <c r="F64" s="151"/>
      <c r="G64" s="151"/>
      <c r="H64" s="151"/>
      <c r="I64" s="152"/>
      <c r="J64" s="153">
        <f>J93</f>
        <v>0</v>
      </c>
      <c r="K64" s="154"/>
    </row>
    <row r="65" spans="2:12" s="9" customFormat="1" ht="19.899999999999999" customHeight="1">
      <c r="B65" s="148"/>
      <c r="C65" s="149"/>
      <c r="D65" s="150" t="s">
        <v>422</v>
      </c>
      <c r="E65" s="151"/>
      <c r="F65" s="151"/>
      <c r="G65" s="151"/>
      <c r="H65" s="151"/>
      <c r="I65" s="152"/>
      <c r="J65" s="153">
        <f>J95</f>
        <v>0</v>
      </c>
      <c r="K65" s="154"/>
    </row>
    <row r="66" spans="2:12" s="1" customFormat="1" ht="21.75" customHeight="1">
      <c r="B66" s="40"/>
      <c r="C66" s="41"/>
      <c r="D66" s="41"/>
      <c r="E66" s="41"/>
      <c r="F66" s="41"/>
      <c r="G66" s="41"/>
      <c r="H66" s="41"/>
      <c r="I66" s="112"/>
      <c r="J66" s="41"/>
      <c r="K66" s="44"/>
    </row>
    <row r="67" spans="2:12" s="1" customFormat="1" ht="6.95" customHeight="1">
      <c r="B67" s="55"/>
      <c r="C67" s="56"/>
      <c r="D67" s="56"/>
      <c r="E67" s="56"/>
      <c r="F67" s="56"/>
      <c r="G67" s="56"/>
      <c r="H67" s="56"/>
      <c r="I67" s="133"/>
      <c r="J67" s="56"/>
      <c r="K67" s="57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34"/>
      <c r="J71" s="59"/>
      <c r="K71" s="59"/>
      <c r="L71" s="40"/>
    </row>
    <row r="72" spans="2:12" s="1" customFormat="1" ht="36.950000000000003" customHeight="1">
      <c r="B72" s="40"/>
      <c r="C72" s="60" t="s">
        <v>119</v>
      </c>
      <c r="I72" s="155"/>
      <c r="L72" s="40"/>
    </row>
    <row r="73" spans="2:12" s="1" customFormat="1" ht="6.95" customHeight="1">
      <c r="B73" s="40"/>
      <c r="I73" s="155"/>
      <c r="L73" s="40"/>
    </row>
    <row r="74" spans="2:12" s="1" customFormat="1" ht="14.45" customHeight="1">
      <c r="B74" s="40"/>
      <c r="C74" s="62" t="s">
        <v>19</v>
      </c>
      <c r="I74" s="155"/>
      <c r="L74" s="40"/>
    </row>
    <row r="75" spans="2:12" s="1" customFormat="1" ht="16.5" customHeight="1">
      <c r="B75" s="40"/>
      <c r="E75" s="349" t="str">
        <f>E7</f>
        <v>Zastřešení balkónů</v>
      </c>
      <c r="F75" s="350"/>
      <c r="G75" s="350"/>
      <c r="H75" s="350"/>
      <c r="I75" s="155"/>
      <c r="L75" s="40"/>
    </row>
    <row r="76" spans="2:12">
      <c r="B76" s="27"/>
      <c r="C76" s="62" t="s">
        <v>101</v>
      </c>
      <c r="L76" s="27"/>
    </row>
    <row r="77" spans="2:12" s="1" customFormat="1" ht="16.5" customHeight="1">
      <c r="B77" s="40"/>
      <c r="E77" s="349" t="s">
        <v>102</v>
      </c>
      <c r="F77" s="351"/>
      <c r="G77" s="351"/>
      <c r="H77" s="351"/>
      <c r="I77" s="155"/>
      <c r="L77" s="40"/>
    </row>
    <row r="78" spans="2:12" s="1" customFormat="1" ht="14.45" customHeight="1">
      <c r="B78" s="40"/>
      <c r="C78" s="62" t="s">
        <v>103</v>
      </c>
      <c r="I78" s="155"/>
      <c r="L78" s="40"/>
    </row>
    <row r="79" spans="2:12" s="1" customFormat="1" ht="17.25" customHeight="1">
      <c r="B79" s="40"/>
      <c r="E79" s="339" t="str">
        <f>E11</f>
        <v>18065d - Vedlejší rozpočtové náklady</v>
      </c>
      <c r="F79" s="351"/>
      <c r="G79" s="351"/>
      <c r="H79" s="351"/>
      <c r="I79" s="155"/>
      <c r="L79" s="40"/>
    </row>
    <row r="80" spans="2:12" s="1" customFormat="1" ht="6.95" customHeight="1">
      <c r="B80" s="40"/>
      <c r="I80" s="155"/>
      <c r="L80" s="40"/>
    </row>
    <row r="81" spans="2:65" s="1" customFormat="1" ht="18" customHeight="1">
      <c r="B81" s="40"/>
      <c r="C81" s="62" t="s">
        <v>23</v>
      </c>
      <c r="F81" s="156" t="str">
        <f>F14</f>
        <v>Kolín I, Husova 110, 111, 112</v>
      </c>
      <c r="I81" s="157" t="s">
        <v>25</v>
      </c>
      <c r="J81" s="66" t="str">
        <f>IF(J14="","",J14)</f>
        <v>2018_08</v>
      </c>
      <c r="L81" s="40"/>
    </row>
    <row r="82" spans="2:65" s="1" customFormat="1" ht="6.95" customHeight="1">
      <c r="B82" s="40"/>
      <c r="I82" s="155"/>
      <c r="L82" s="40"/>
    </row>
    <row r="83" spans="2:65" s="1" customFormat="1">
      <c r="B83" s="40"/>
      <c r="C83" s="62" t="s">
        <v>26</v>
      </c>
      <c r="F83" s="156" t="str">
        <f>E17</f>
        <v>Město Kolín, Karlovo náměstí 78, Kolín I</v>
      </c>
      <c r="I83" s="157" t="s">
        <v>32</v>
      </c>
      <c r="J83" s="156" t="str">
        <f>E23</f>
        <v>AZ PROJECT spol. s r.o., Plynárenská 830, Kolín IV</v>
      </c>
      <c r="L83" s="40"/>
    </row>
    <row r="84" spans="2:65" s="1" customFormat="1" ht="14.45" customHeight="1">
      <c r="B84" s="40"/>
      <c r="C84" s="62" t="s">
        <v>30</v>
      </c>
      <c r="F84" s="156" t="str">
        <f>IF(E20="","",E20)</f>
        <v/>
      </c>
      <c r="I84" s="155"/>
      <c r="L84" s="40"/>
    </row>
    <row r="85" spans="2:65" s="1" customFormat="1" ht="10.35" customHeight="1">
      <c r="B85" s="40"/>
      <c r="I85" s="155"/>
      <c r="L85" s="40"/>
    </row>
    <row r="86" spans="2:65" s="10" customFormat="1" ht="29.25" customHeight="1">
      <c r="B86" s="158"/>
      <c r="C86" s="159" t="s">
        <v>120</v>
      </c>
      <c r="D86" s="160" t="s">
        <v>58</v>
      </c>
      <c r="E86" s="160" t="s">
        <v>54</v>
      </c>
      <c r="F86" s="160" t="s">
        <v>121</v>
      </c>
      <c r="G86" s="160" t="s">
        <v>122</v>
      </c>
      <c r="H86" s="160" t="s">
        <v>123</v>
      </c>
      <c r="I86" s="161" t="s">
        <v>124</v>
      </c>
      <c r="J86" s="160" t="s">
        <v>107</v>
      </c>
      <c r="K86" s="162" t="s">
        <v>125</v>
      </c>
      <c r="L86" s="158"/>
      <c r="M86" s="72" t="s">
        <v>126</v>
      </c>
      <c r="N86" s="73" t="s">
        <v>43</v>
      </c>
      <c r="O86" s="73" t="s">
        <v>127</v>
      </c>
      <c r="P86" s="73" t="s">
        <v>128</v>
      </c>
      <c r="Q86" s="73" t="s">
        <v>129</v>
      </c>
      <c r="R86" s="73" t="s">
        <v>130</v>
      </c>
      <c r="S86" s="73" t="s">
        <v>131</v>
      </c>
      <c r="T86" s="74" t="s">
        <v>132</v>
      </c>
    </row>
    <row r="87" spans="2:65" s="1" customFormat="1" ht="29.25" customHeight="1">
      <c r="B87" s="40"/>
      <c r="C87" s="76" t="s">
        <v>108</v>
      </c>
      <c r="I87" s="155"/>
      <c r="J87" s="163">
        <f>BK87</f>
        <v>0</v>
      </c>
      <c r="L87" s="40"/>
      <c r="M87" s="75"/>
      <c r="N87" s="67"/>
      <c r="O87" s="67"/>
      <c r="P87" s="164">
        <f>P88</f>
        <v>0</v>
      </c>
      <c r="Q87" s="67"/>
      <c r="R87" s="164">
        <f>R88</f>
        <v>0</v>
      </c>
      <c r="S87" s="67"/>
      <c r="T87" s="165">
        <f>T88</f>
        <v>0</v>
      </c>
      <c r="AT87" s="23" t="s">
        <v>72</v>
      </c>
      <c r="AU87" s="23" t="s">
        <v>109</v>
      </c>
      <c r="BK87" s="166">
        <f>BK88</f>
        <v>0</v>
      </c>
    </row>
    <row r="88" spans="2:65" s="11" customFormat="1" ht="37.35" customHeight="1">
      <c r="B88" s="167"/>
      <c r="D88" s="168" t="s">
        <v>72</v>
      </c>
      <c r="E88" s="169" t="s">
        <v>423</v>
      </c>
      <c r="F88" s="169" t="s">
        <v>93</v>
      </c>
      <c r="I88" s="170"/>
      <c r="J88" s="171">
        <f>BK88</f>
        <v>0</v>
      </c>
      <c r="L88" s="167"/>
      <c r="M88" s="172"/>
      <c r="N88" s="173"/>
      <c r="O88" s="173"/>
      <c r="P88" s="174">
        <f>P89+P91+P93+P95</f>
        <v>0</v>
      </c>
      <c r="Q88" s="173"/>
      <c r="R88" s="174">
        <f>R89+R91+R93+R95</f>
        <v>0</v>
      </c>
      <c r="S88" s="173"/>
      <c r="T88" s="175">
        <f>T89+T91+T93+T95</f>
        <v>0</v>
      </c>
      <c r="AR88" s="168" t="s">
        <v>165</v>
      </c>
      <c r="AT88" s="176" t="s">
        <v>72</v>
      </c>
      <c r="AU88" s="176" t="s">
        <v>73</v>
      </c>
      <c r="AY88" s="168" t="s">
        <v>135</v>
      </c>
      <c r="BK88" s="177">
        <f>BK89+BK91+BK93+BK95</f>
        <v>0</v>
      </c>
    </row>
    <row r="89" spans="2:65" s="11" customFormat="1" ht="19.899999999999999" customHeight="1">
      <c r="B89" s="167"/>
      <c r="D89" s="168" t="s">
        <v>72</v>
      </c>
      <c r="E89" s="178" t="s">
        <v>424</v>
      </c>
      <c r="F89" s="178" t="s">
        <v>425</v>
      </c>
      <c r="I89" s="170"/>
      <c r="J89" s="179">
        <f>BK89</f>
        <v>0</v>
      </c>
      <c r="L89" s="167"/>
      <c r="M89" s="172"/>
      <c r="N89" s="173"/>
      <c r="O89" s="173"/>
      <c r="P89" s="174">
        <f>P90</f>
        <v>0</v>
      </c>
      <c r="Q89" s="173"/>
      <c r="R89" s="174">
        <f>R90</f>
        <v>0</v>
      </c>
      <c r="S89" s="173"/>
      <c r="T89" s="175">
        <f>T90</f>
        <v>0</v>
      </c>
      <c r="AR89" s="168" t="s">
        <v>165</v>
      </c>
      <c r="AT89" s="176" t="s">
        <v>72</v>
      </c>
      <c r="AU89" s="176" t="s">
        <v>78</v>
      </c>
      <c r="AY89" s="168" t="s">
        <v>135</v>
      </c>
      <c r="BK89" s="177">
        <f>BK90</f>
        <v>0</v>
      </c>
    </row>
    <row r="90" spans="2:65" s="1" customFormat="1" ht="16.5" customHeight="1">
      <c r="B90" s="180"/>
      <c r="C90" s="181" t="s">
        <v>78</v>
      </c>
      <c r="D90" s="181" t="s">
        <v>138</v>
      </c>
      <c r="E90" s="182" t="s">
        <v>426</v>
      </c>
      <c r="F90" s="183" t="s">
        <v>425</v>
      </c>
      <c r="G90" s="184" t="s">
        <v>221</v>
      </c>
      <c r="H90" s="210"/>
      <c r="I90" s="186"/>
      <c r="J90" s="187">
        <f>ROUND(I90*H90,2)</f>
        <v>0</v>
      </c>
      <c r="K90" s="183" t="s">
        <v>162</v>
      </c>
      <c r="L90" s="40"/>
      <c r="M90" s="188" t="s">
        <v>5</v>
      </c>
      <c r="N90" s="189" t="s">
        <v>45</v>
      </c>
      <c r="O90" s="41"/>
      <c r="P90" s="190">
        <f>O90*H90</f>
        <v>0</v>
      </c>
      <c r="Q90" s="190">
        <v>0</v>
      </c>
      <c r="R90" s="190">
        <f>Q90*H90</f>
        <v>0</v>
      </c>
      <c r="S90" s="190">
        <v>0</v>
      </c>
      <c r="T90" s="191">
        <f>S90*H90</f>
        <v>0</v>
      </c>
      <c r="AR90" s="23" t="s">
        <v>427</v>
      </c>
      <c r="AT90" s="23" t="s">
        <v>138</v>
      </c>
      <c r="AU90" s="23" t="s">
        <v>84</v>
      </c>
      <c r="AY90" s="23" t="s">
        <v>135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23" t="s">
        <v>84</v>
      </c>
      <c r="BK90" s="192">
        <f>ROUND(I90*H90,2)</f>
        <v>0</v>
      </c>
      <c r="BL90" s="23" t="s">
        <v>427</v>
      </c>
      <c r="BM90" s="23" t="s">
        <v>428</v>
      </c>
    </row>
    <row r="91" spans="2:65" s="11" customFormat="1" ht="29.85" customHeight="1">
      <c r="B91" s="167"/>
      <c r="D91" s="168" t="s">
        <v>72</v>
      </c>
      <c r="E91" s="178" t="s">
        <v>429</v>
      </c>
      <c r="F91" s="178" t="s">
        <v>430</v>
      </c>
      <c r="I91" s="170"/>
      <c r="J91" s="179">
        <f>BK91</f>
        <v>0</v>
      </c>
      <c r="L91" s="167"/>
      <c r="M91" s="172"/>
      <c r="N91" s="173"/>
      <c r="O91" s="173"/>
      <c r="P91" s="174">
        <f>P92</f>
        <v>0</v>
      </c>
      <c r="Q91" s="173"/>
      <c r="R91" s="174">
        <f>R92</f>
        <v>0</v>
      </c>
      <c r="S91" s="173"/>
      <c r="T91" s="175">
        <f>T92</f>
        <v>0</v>
      </c>
      <c r="AR91" s="168" t="s">
        <v>165</v>
      </c>
      <c r="AT91" s="176" t="s">
        <v>72</v>
      </c>
      <c r="AU91" s="176" t="s">
        <v>78</v>
      </c>
      <c r="AY91" s="168" t="s">
        <v>135</v>
      </c>
      <c r="BK91" s="177">
        <f>BK92</f>
        <v>0</v>
      </c>
    </row>
    <row r="92" spans="2:65" s="1" customFormat="1" ht="16.5" customHeight="1">
      <c r="B92" s="180"/>
      <c r="C92" s="181" t="s">
        <v>152</v>
      </c>
      <c r="D92" s="181" t="s">
        <v>138</v>
      </c>
      <c r="E92" s="182" t="s">
        <v>431</v>
      </c>
      <c r="F92" s="183" t="s">
        <v>432</v>
      </c>
      <c r="G92" s="184" t="s">
        <v>221</v>
      </c>
      <c r="H92" s="210"/>
      <c r="I92" s="186"/>
      <c r="J92" s="187">
        <f>ROUND(I92*H92,2)</f>
        <v>0</v>
      </c>
      <c r="K92" s="183" t="s">
        <v>162</v>
      </c>
      <c r="L92" s="40"/>
      <c r="M92" s="188" t="s">
        <v>5</v>
      </c>
      <c r="N92" s="189" t="s">
        <v>45</v>
      </c>
      <c r="O92" s="41"/>
      <c r="P92" s="190">
        <f>O92*H92</f>
        <v>0</v>
      </c>
      <c r="Q92" s="190">
        <v>0</v>
      </c>
      <c r="R92" s="190">
        <f>Q92*H92</f>
        <v>0</v>
      </c>
      <c r="S92" s="190">
        <v>0</v>
      </c>
      <c r="T92" s="191">
        <f>S92*H92</f>
        <v>0</v>
      </c>
      <c r="AR92" s="23" t="s">
        <v>427</v>
      </c>
      <c r="AT92" s="23" t="s">
        <v>138</v>
      </c>
      <c r="AU92" s="23" t="s">
        <v>84</v>
      </c>
      <c r="AY92" s="23" t="s">
        <v>135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23" t="s">
        <v>84</v>
      </c>
      <c r="BK92" s="192">
        <f>ROUND(I92*H92,2)</f>
        <v>0</v>
      </c>
      <c r="BL92" s="23" t="s">
        <v>427</v>
      </c>
      <c r="BM92" s="23" t="s">
        <v>433</v>
      </c>
    </row>
    <row r="93" spans="2:65" s="11" customFormat="1" ht="29.85" customHeight="1">
      <c r="B93" s="167"/>
      <c r="D93" s="168" t="s">
        <v>72</v>
      </c>
      <c r="E93" s="178" t="s">
        <v>434</v>
      </c>
      <c r="F93" s="178" t="s">
        <v>435</v>
      </c>
      <c r="I93" s="170"/>
      <c r="J93" s="179">
        <f>BK93</f>
        <v>0</v>
      </c>
      <c r="L93" s="167"/>
      <c r="M93" s="172"/>
      <c r="N93" s="173"/>
      <c r="O93" s="173"/>
      <c r="P93" s="174">
        <f>P94</f>
        <v>0</v>
      </c>
      <c r="Q93" s="173"/>
      <c r="R93" s="174">
        <f>R94</f>
        <v>0</v>
      </c>
      <c r="S93" s="173"/>
      <c r="T93" s="175">
        <f>T94</f>
        <v>0</v>
      </c>
      <c r="AR93" s="168" t="s">
        <v>165</v>
      </c>
      <c r="AT93" s="176" t="s">
        <v>72</v>
      </c>
      <c r="AU93" s="176" t="s">
        <v>78</v>
      </c>
      <c r="AY93" s="168" t="s">
        <v>135</v>
      </c>
      <c r="BK93" s="177">
        <f>BK94</f>
        <v>0</v>
      </c>
    </row>
    <row r="94" spans="2:65" s="1" customFormat="1" ht="16.5" customHeight="1">
      <c r="B94" s="180"/>
      <c r="C94" s="181" t="s">
        <v>142</v>
      </c>
      <c r="D94" s="181" t="s">
        <v>138</v>
      </c>
      <c r="E94" s="182" t="s">
        <v>436</v>
      </c>
      <c r="F94" s="183" t="s">
        <v>437</v>
      </c>
      <c r="G94" s="184" t="s">
        <v>150</v>
      </c>
      <c r="H94" s="185">
        <v>1</v>
      </c>
      <c r="I94" s="186"/>
      <c r="J94" s="187">
        <f>ROUND(I94*H94,2)</f>
        <v>0</v>
      </c>
      <c r="K94" s="183" t="s">
        <v>162</v>
      </c>
      <c r="L94" s="40"/>
      <c r="M94" s="188" t="s">
        <v>5</v>
      </c>
      <c r="N94" s="189" t="s">
        <v>45</v>
      </c>
      <c r="O94" s="41"/>
      <c r="P94" s="190">
        <f>O94*H94</f>
        <v>0</v>
      </c>
      <c r="Q94" s="190">
        <v>0</v>
      </c>
      <c r="R94" s="190">
        <f>Q94*H94</f>
        <v>0</v>
      </c>
      <c r="S94" s="190">
        <v>0</v>
      </c>
      <c r="T94" s="191">
        <f>S94*H94</f>
        <v>0</v>
      </c>
      <c r="AR94" s="23" t="s">
        <v>427</v>
      </c>
      <c r="AT94" s="23" t="s">
        <v>138</v>
      </c>
      <c r="AU94" s="23" t="s">
        <v>84</v>
      </c>
      <c r="AY94" s="23" t="s">
        <v>135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23" t="s">
        <v>84</v>
      </c>
      <c r="BK94" s="192">
        <f>ROUND(I94*H94,2)</f>
        <v>0</v>
      </c>
      <c r="BL94" s="23" t="s">
        <v>427</v>
      </c>
      <c r="BM94" s="23" t="s">
        <v>438</v>
      </c>
    </row>
    <row r="95" spans="2:65" s="11" customFormat="1" ht="29.85" customHeight="1">
      <c r="B95" s="167"/>
      <c r="D95" s="168" t="s">
        <v>72</v>
      </c>
      <c r="E95" s="178" t="s">
        <v>439</v>
      </c>
      <c r="F95" s="178" t="s">
        <v>440</v>
      </c>
      <c r="I95" s="170"/>
      <c r="J95" s="179">
        <f>BK95</f>
        <v>0</v>
      </c>
      <c r="L95" s="167"/>
      <c r="M95" s="172"/>
      <c r="N95" s="173"/>
      <c r="O95" s="173"/>
      <c r="P95" s="174">
        <f>P96</f>
        <v>0</v>
      </c>
      <c r="Q95" s="173"/>
      <c r="R95" s="174">
        <f>R96</f>
        <v>0</v>
      </c>
      <c r="S95" s="173"/>
      <c r="T95" s="175">
        <f>T96</f>
        <v>0</v>
      </c>
      <c r="AR95" s="168" t="s">
        <v>165</v>
      </c>
      <c r="AT95" s="176" t="s">
        <v>72</v>
      </c>
      <c r="AU95" s="176" t="s">
        <v>78</v>
      </c>
      <c r="AY95" s="168" t="s">
        <v>135</v>
      </c>
      <c r="BK95" s="177">
        <f>BK96</f>
        <v>0</v>
      </c>
    </row>
    <row r="96" spans="2:65" s="1" customFormat="1" ht="16.5" customHeight="1">
      <c r="B96" s="180"/>
      <c r="C96" s="181" t="s">
        <v>84</v>
      </c>
      <c r="D96" s="181" t="s">
        <v>138</v>
      </c>
      <c r="E96" s="182" t="s">
        <v>441</v>
      </c>
      <c r="F96" s="183" t="s">
        <v>440</v>
      </c>
      <c r="G96" s="184" t="s">
        <v>221</v>
      </c>
      <c r="H96" s="210"/>
      <c r="I96" s="186"/>
      <c r="J96" s="187">
        <f>ROUND(I96*H96,2)</f>
        <v>0</v>
      </c>
      <c r="K96" s="183" t="s">
        <v>162</v>
      </c>
      <c r="L96" s="40"/>
      <c r="M96" s="188" t="s">
        <v>5</v>
      </c>
      <c r="N96" s="221" t="s">
        <v>45</v>
      </c>
      <c r="O96" s="222"/>
      <c r="P96" s="223">
        <f>O96*H96</f>
        <v>0</v>
      </c>
      <c r="Q96" s="223">
        <v>0</v>
      </c>
      <c r="R96" s="223">
        <f>Q96*H96</f>
        <v>0</v>
      </c>
      <c r="S96" s="223">
        <v>0</v>
      </c>
      <c r="T96" s="224">
        <f>S96*H96</f>
        <v>0</v>
      </c>
      <c r="AR96" s="23" t="s">
        <v>427</v>
      </c>
      <c r="AT96" s="23" t="s">
        <v>138</v>
      </c>
      <c r="AU96" s="23" t="s">
        <v>84</v>
      </c>
      <c r="AY96" s="23" t="s">
        <v>135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23" t="s">
        <v>84</v>
      </c>
      <c r="BK96" s="192">
        <f>ROUND(I96*H96,2)</f>
        <v>0</v>
      </c>
      <c r="BL96" s="23" t="s">
        <v>427</v>
      </c>
      <c r="BM96" s="23" t="s">
        <v>442</v>
      </c>
    </row>
    <row r="97" spans="2:12" s="1" customFormat="1" ht="6.95" customHeight="1">
      <c r="B97" s="55"/>
      <c r="C97" s="56"/>
      <c r="D97" s="56"/>
      <c r="E97" s="56"/>
      <c r="F97" s="56"/>
      <c r="G97" s="56"/>
      <c r="H97" s="56"/>
      <c r="I97" s="133"/>
      <c r="J97" s="56"/>
      <c r="K97" s="56"/>
      <c r="L97" s="40"/>
    </row>
  </sheetData>
  <autoFilter ref="C86:K96"/>
  <mergeCells count="13">
    <mergeCell ref="E79:H79"/>
    <mergeCell ref="G1:H1"/>
    <mergeCell ref="L2:V2"/>
    <mergeCell ref="E49:H49"/>
    <mergeCell ref="E51:H51"/>
    <mergeCell ref="J55:J56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6"/>
  <sheetViews>
    <sheetView showGridLines="0" zoomScaleNormal="100" workbookViewId="0">
      <selection activeCell="H12" sqref="H12"/>
    </sheetView>
  </sheetViews>
  <sheetFormatPr defaultRowHeight="13.5"/>
  <cols>
    <col min="1" max="1" width="8.33203125" style="225" customWidth="1"/>
    <col min="2" max="2" width="1.6640625" style="225" customWidth="1"/>
    <col min="3" max="4" width="5" style="225" customWidth="1"/>
    <col min="5" max="5" width="11.6640625" style="225" customWidth="1"/>
    <col min="6" max="6" width="9.1640625" style="225" customWidth="1"/>
    <col min="7" max="7" width="5" style="225" customWidth="1"/>
    <col min="8" max="8" width="77.83203125" style="225" customWidth="1"/>
    <col min="9" max="10" width="20" style="225" customWidth="1"/>
    <col min="11" max="11" width="1.6640625" style="225" customWidth="1"/>
  </cols>
  <sheetData>
    <row r="1" spans="2:11" ht="37.5" customHeight="1"/>
    <row r="2" spans="2:11" ht="7.5" customHeight="1">
      <c r="B2" s="226"/>
      <c r="C2" s="227"/>
      <c r="D2" s="227"/>
      <c r="E2" s="227"/>
      <c r="F2" s="227"/>
      <c r="G2" s="227"/>
      <c r="H2" s="227"/>
      <c r="I2" s="227"/>
      <c r="J2" s="227"/>
      <c r="K2" s="228"/>
    </row>
    <row r="3" spans="2:11" s="14" customFormat="1" ht="45" customHeight="1">
      <c r="B3" s="229"/>
      <c r="C3" s="356" t="s">
        <v>443</v>
      </c>
      <c r="D3" s="356"/>
      <c r="E3" s="356"/>
      <c r="F3" s="356"/>
      <c r="G3" s="356"/>
      <c r="H3" s="356"/>
      <c r="I3" s="356"/>
      <c r="J3" s="356"/>
      <c r="K3" s="230"/>
    </row>
    <row r="4" spans="2:11" ht="25.5" customHeight="1">
      <c r="B4" s="231"/>
      <c r="C4" s="360" t="s">
        <v>444</v>
      </c>
      <c r="D4" s="360"/>
      <c r="E4" s="360"/>
      <c r="F4" s="360"/>
      <c r="G4" s="360"/>
      <c r="H4" s="360"/>
      <c r="I4" s="360"/>
      <c r="J4" s="360"/>
      <c r="K4" s="232"/>
    </row>
    <row r="5" spans="2:11" ht="5.25" customHeight="1">
      <c r="B5" s="231"/>
      <c r="C5" s="233"/>
      <c r="D5" s="233"/>
      <c r="E5" s="233"/>
      <c r="F5" s="233"/>
      <c r="G5" s="233"/>
      <c r="H5" s="233"/>
      <c r="I5" s="233"/>
      <c r="J5" s="233"/>
      <c r="K5" s="232"/>
    </row>
    <row r="6" spans="2:11" ht="15" customHeight="1">
      <c r="B6" s="231"/>
      <c r="C6" s="358" t="s">
        <v>445</v>
      </c>
      <c r="D6" s="358"/>
      <c r="E6" s="358"/>
      <c r="F6" s="358"/>
      <c r="G6" s="358"/>
      <c r="H6" s="358"/>
      <c r="I6" s="358"/>
      <c r="J6" s="358"/>
      <c r="K6" s="232"/>
    </row>
    <row r="7" spans="2:11" ht="15" customHeight="1">
      <c r="B7" s="235"/>
      <c r="C7" s="358" t="s">
        <v>446</v>
      </c>
      <c r="D7" s="358"/>
      <c r="E7" s="358"/>
      <c r="F7" s="358"/>
      <c r="G7" s="358"/>
      <c r="H7" s="358"/>
      <c r="I7" s="358"/>
      <c r="J7" s="358"/>
      <c r="K7" s="232"/>
    </row>
    <row r="8" spans="2:11" ht="12.75" customHeight="1">
      <c r="B8" s="235"/>
      <c r="C8" s="234"/>
      <c r="D8" s="234"/>
      <c r="E8" s="234"/>
      <c r="F8" s="234"/>
      <c r="G8" s="234"/>
      <c r="H8" s="234"/>
      <c r="I8" s="234"/>
      <c r="J8" s="234"/>
      <c r="K8" s="232"/>
    </row>
    <row r="9" spans="2:11" ht="15" customHeight="1">
      <c r="B9" s="235"/>
      <c r="C9" s="358" t="s">
        <v>447</v>
      </c>
      <c r="D9" s="358"/>
      <c r="E9" s="358"/>
      <c r="F9" s="358"/>
      <c r="G9" s="358"/>
      <c r="H9" s="358"/>
      <c r="I9" s="358"/>
      <c r="J9" s="358"/>
      <c r="K9" s="232"/>
    </row>
    <row r="10" spans="2:11" ht="15" customHeight="1">
      <c r="B10" s="235"/>
      <c r="C10" s="234"/>
      <c r="D10" s="358" t="s">
        <v>448</v>
      </c>
      <c r="E10" s="358"/>
      <c r="F10" s="358"/>
      <c r="G10" s="358"/>
      <c r="H10" s="358"/>
      <c r="I10" s="358"/>
      <c r="J10" s="358"/>
      <c r="K10" s="232"/>
    </row>
    <row r="11" spans="2:11" ht="15" customHeight="1">
      <c r="B11" s="235"/>
      <c r="C11" s="236"/>
      <c r="D11" s="358" t="s">
        <v>449</v>
      </c>
      <c r="E11" s="358"/>
      <c r="F11" s="358"/>
      <c r="G11" s="358"/>
      <c r="H11" s="358"/>
      <c r="I11" s="358"/>
      <c r="J11" s="358"/>
      <c r="K11" s="232"/>
    </row>
    <row r="12" spans="2:11" ht="12.75" customHeight="1">
      <c r="B12" s="235"/>
      <c r="C12" s="236"/>
      <c r="D12" s="236"/>
      <c r="E12" s="236"/>
      <c r="F12" s="236"/>
      <c r="G12" s="236"/>
      <c r="H12" s="236"/>
      <c r="I12" s="236"/>
      <c r="J12" s="236"/>
      <c r="K12" s="232"/>
    </row>
    <row r="13" spans="2:11" ht="15" customHeight="1">
      <c r="B13" s="235"/>
      <c r="C13" s="236"/>
      <c r="D13" s="358" t="s">
        <v>450</v>
      </c>
      <c r="E13" s="358"/>
      <c r="F13" s="358"/>
      <c r="G13" s="358"/>
      <c r="H13" s="358"/>
      <c r="I13" s="358"/>
      <c r="J13" s="358"/>
      <c r="K13" s="232"/>
    </row>
    <row r="14" spans="2:11" ht="15" customHeight="1">
      <c r="B14" s="235"/>
      <c r="C14" s="236"/>
      <c r="D14" s="358" t="s">
        <v>451</v>
      </c>
      <c r="E14" s="358"/>
      <c r="F14" s="358"/>
      <c r="G14" s="358"/>
      <c r="H14" s="358"/>
      <c r="I14" s="358"/>
      <c r="J14" s="358"/>
      <c r="K14" s="232"/>
    </row>
    <row r="15" spans="2:11" ht="15" customHeight="1">
      <c r="B15" s="235"/>
      <c r="C15" s="236"/>
      <c r="D15" s="358" t="s">
        <v>452</v>
      </c>
      <c r="E15" s="358"/>
      <c r="F15" s="358"/>
      <c r="G15" s="358"/>
      <c r="H15" s="358"/>
      <c r="I15" s="358"/>
      <c r="J15" s="358"/>
      <c r="K15" s="232"/>
    </row>
    <row r="16" spans="2:11" ht="15" customHeight="1">
      <c r="B16" s="235"/>
      <c r="C16" s="236"/>
      <c r="D16" s="236"/>
      <c r="E16" s="237" t="s">
        <v>77</v>
      </c>
      <c r="F16" s="358" t="s">
        <v>453</v>
      </c>
      <c r="G16" s="358"/>
      <c r="H16" s="358"/>
      <c r="I16" s="358"/>
      <c r="J16" s="358"/>
      <c r="K16" s="232"/>
    </row>
    <row r="17" spans="2:11" ht="15" customHeight="1">
      <c r="B17" s="235"/>
      <c r="C17" s="236"/>
      <c r="D17" s="236"/>
      <c r="E17" s="237" t="s">
        <v>454</v>
      </c>
      <c r="F17" s="358" t="s">
        <v>455</v>
      </c>
      <c r="G17" s="358"/>
      <c r="H17" s="358"/>
      <c r="I17" s="358"/>
      <c r="J17" s="358"/>
      <c r="K17" s="232"/>
    </row>
    <row r="18" spans="2:11" ht="15" customHeight="1">
      <c r="B18" s="235"/>
      <c r="C18" s="236"/>
      <c r="D18" s="236"/>
      <c r="E18" s="237" t="s">
        <v>456</v>
      </c>
      <c r="F18" s="358" t="s">
        <v>457</v>
      </c>
      <c r="G18" s="358"/>
      <c r="H18" s="358"/>
      <c r="I18" s="358"/>
      <c r="J18" s="358"/>
      <c r="K18" s="232"/>
    </row>
    <row r="19" spans="2:11" ht="15" customHeight="1">
      <c r="B19" s="235"/>
      <c r="C19" s="236"/>
      <c r="D19" s="236"/>
      <c r="E19" s="237" t="s">
        <v>458</v>
      </c>
      <c r="F19" s="358" t="s">
        <v>459</v>
      </c>
      <c r="G19" s="358"/>
      <c r="H19" s="358"/>
      <c r="I19" s="358"/>
      <c r="J19" s="358"/>
      <c r="K19" s="232"/>
    </row>
    <row r="20" spans="2:11" ht="15" customHeight="1">
      <c r="B20" s="235"/>
      <c r="C20" s="236"/>
      <c r="D20" s="236"/>
      <c r="E20" s="237" t="s">
        <v>460</v>
      </c>
      <c r="F20" s="358" t="s">
        <v>461</v>
      </c>
      <c r="G20" s="358"/>
      <c r="H20" s="358"/>
      <c r="I20" s="358"/>
      <c r="J20" s="358"/>
      <c r="K20" s="232"/>
    </row>
    <row r="21" spans="2:11" ht="15" customHeight="1">
      <c r="B21" s="235"/>
      <c r="C21" s="236"/>
      <c r="D21" s="236"/>
      <c r="E21" s="237" t="s">
        <v>83</v>
      </c>
      <c r="F21" s="358" t="s">
        <v>462</v>
      </c>
      <c r="G21" s="358"/>
      <c r="H21" s="358"/>
      <c r="I21" s="358"/>
      <c r="J21" s="358"/>
      <c r="K21" s="232"/>
    </row>
    <row r="22" spans="2:11" ht="12.75" customHeight="1">
      <c r="B22" s="235"/>
      <c r="C22" s="236"/>
      <c r="D22" s="236"/>
      <c r="E22" s="236"/>
      <c r="F22" s="236"/>
      <c r="G22" s="236"/>
      <c r="H22" s="236"/>
      <c r="I22" s="236"/>
      <c r="J22" s="236"/>
      <c r="K22" s="232"/>
    </row>
    <row r="23" spans="2:11" ht="15" customHeight="1">
      <c r="B23" s="235"/>
      <c r="C23" s="358" t="s">
        <v>463</v>
      </c>
      <c r="D23" s="358"/>
      <c r="E23" s="358"/>
      <c r="F23" s="358"/>
      <c r="G23" s="358"/>
      <c r="H23" s="358"/>
      <c r="I23" s="358"/>
      <c r="J23" s="358"/>
      <c r="K23" s="232"/>
    </row>
    <row r="24" spans="2:11" ht="15" customHeight="1">
      <c r="B24" s="235"/>
      <c r="C24" s="358" t="s">
        <v>464</v>
      </c>
      <c r="D24" s="358"/>
      <c r="E24" s="358"/>
      <c r="F24" s="358"/>
      <c r="G24" s="358"/>
      <c r="H24" s="358"/>
      <c r="I24" s="358"/>
      <c r="J24" s="358"/>
      <c r="K24" s="232"/>
    </row>
    <row r="25" spans="2:11" ht="15" customHeight="1">
      <c r="B25" s="235"/>
      <c r="C25" s="234"/>
      <c r="D25" s="358" t="s">
        <v>465</v>
      </c>
      <c r="E25" s="358"/>
      <c r="F25" s="358"/>
      <c r="G25" s="358"/>
      <c r="H25" s="358"/>
      <c r="I25" s="358"/>
      <c r="J25" s="358"/>
      <c r="K25" s="232"/>
    </row>
    <row r="26" spans="2:11" ht="15" customHeight="1">
      <c r="B26" s="235"/>
      <c r="C26" s="236"/>
      <c r="D26" s="358" t="s">
        <v>466</v>
      </c>
      <c r="E26" s="358"/>
      <c r="F26" s="358"/>
      <c r="G26" s="358"/>
      <c r="H26" s="358"/>
      <c r="I26" s="358"/>
      <c r="J26" s="358"/>
      <c r="K26" s="232"/>
    </row>
    <row r="27" spans="2:11" ht="12.75" customHeight="1">
      <c r="B27" s="235"/>
      <c r="C27" s="236"/>
      <c r="D27" s="236"/>
      <c r="E27" s="236"/>
      <c r="F27" s="236"/>
      <c r="G27" s="236"/>
      <c r="H27" s="236"/>
      <c r="I27" s="236"/>
      <c r="J27" s="236"/>
      <c r="K27" s="232"/>
    </row>
    <row r="28" spans="2:11" ht="15" customHeight="1">
      <c r="B28" s="235"/>
      <c r="C28" s="236"/>
      <c r="D28" s="358" t="s">
        <v>467</v>
      </c>
      <c r="E28" s="358"/>
      <c r="F28" s="358"/>
      <c r="G28" s="358"/>
      <c r="H28" s="358"/>
      <c r="I28" s="358"/>
      <c r="J28" s="358"/>
      <c r="K28" s="232"/>
    </row>
    <row r="29" spans="2:11" ht="15" customHeight="1">
      <c r="B29" s="235"/>
      <c r="C29" s="236"/>
      <c r="D29" s="358" t="s">
        <v>468</v>
      </c>
      <c r="E29" s="358"/>
      <c r="F29" s="358"/>
      <c r="G29" s="358"/>
      <c r="H29" s="358"/>
      <c r="I29" s="358"/>
      <c r="J29" s="358"/>
      <c r="K29" s="232"/>
    </row>
    <row r="30" spans="2:11" ht="12.75" customHeight="1">
      <c r="B30" s="235"/>
      <c r="C30" s="236"/>
      <c r="D30" s="236"/>
      <c r="E30" s="236"/>
      <c r="F30" s="236"/>
      <c r="G30" s="236"/>
      <c r="H30" s="236"/>
      <c r="I30" s="236"/>
      <c r="J30" s="236"/>
      <c r="K30" s="232"/>
    </row>
    <row r="31" spans="2:11" ht="15" customHeight="1">
      <c r="B31" s="235"/>
      <c r="C31" s="236"/>
      <c r="D31" s="358" t="s">
        <v>469</v>
      </c>
      <c r="E31" s="358"/>
      <c r="F31" s="358"/>
      <c r="G31" s="358"/>
      <c r="H31" s="358"/>
      <c r="I31" s="358"/>
      <c r="J31" s="358"/>
      <c r="K31" s="232"/>
    </row>
    <row r="32" spans="2:11" ht="15" customHeight="1">
      <c r="B32" s="235"/>
      <c r="C32" s="236"/>
      <c r="D32" s="358" t="s">
        <v>470</v>
      </c>
      <c r="E32" s="358"/>
      <c r="F32" s="358"/>
      <c r="G32" s="358"/>
      <c r="H32" s="358"/>
      <c r="I32" s="358"/>
      <c r="J32" s="358"/>
      <c r="K32" s="232"/>
    </row>
    <row r="33" spans="2:11" ht="15" customHeight="1">
      <c r="B33" s="235"/>
      <c r="C33" s="236"/>
      <c r="D33" s="358" t="s">
        <v>471</v>
      </c>
      <c r="E33" s="358"/>
      <c r="F33" s="358"/>
      <c r="G33" s="358"/>
      <c r="H33" s="358"/>
      <c r="I33" s="358"/>
      <c r="J33" s="358"/>
      <c r="K33" s="232"/>
    </row>
    <row r="34" spans="2:11" ht="15" customHeight="1">
      <c r="B34" s="235"/>
      <c r="C34" s="236"/>
      <c r="D34" s="234"/>
      <c r="E34" s="238" t="s">
        <v>120</v>
      </c>
      <c r="F34" s="234"/>
      <c r="G34" s="358" t="s">
        <v>472</v>
      </c>
      <c r="H34" s="358"/>
      <c r="I34" s="358"/>
      <c r="J34" s="358"/>
      <c r="K34" s="232"/>
    </row>
    <row r="35" spans="2:11" ht="30.75" customHeight="1">
      <c r="B35" s="235"/>
      <c r="C35" s="236"/>
      <c r="D35" s="234"/>
      <c r="E35" s="238" t="s">
        <v>473</v>
      </c>
      <c r="F35" s="234"/>
      <c r="G35" s="358" t="s">
        <v>474</v>
      </c>
      <c r="H35" s="358"/>
      <c r="I35" s="358"/>
      <c r="J35" s="358"/>
      <c r="K35" s="232"/>
    </row>
    <row r="36" spans="2:11" ht="15" customHeight="1">
      <c r="B36" s="235"/>
      <c r="C36" s="236"/>
      <c r="D36" s="234"/>
      <c r="E36" s="238" t="s">
        <v>54</v>
      </c>
      <c r="F36" s="234"/>
      <c r="G36" s="358" t="s">
        <v>475</v>
      </c>
      <c r="H36" s="358"/>
      <c r="I36" s="358"/>
      <c r="J36" s="358"/>
      <c r="K36" s="232"/>
    </row>
    <row r="37" spans="2:11" ht="15" customHeight="1">
      <c r="B37" s="235"/>
      <c r="C37" s="236"/>
      <c r="D37" s="234"/>
      <c r="E37" s="238" t="s">
        <v>121</v>
      </c>
      <c r="F37" s="234"/>
      <c r="G37" s="358" t="s">
        <v>476</v>
      </c>
      <c r="H37" s="358"/>
      <c r="I37" s="358"/>
      <c r="J37" s="358"/>
      <c r="K37" s="232"/>
    </row>
    <row r="38" spans="2:11" ht="15" customHeight="1">
      <c r="B38" s="235"/>
      <c r="C38" s="236"/>
      <c r="D38" s="234"/>
      <c r="E38" s="238" t="s">
        <v>122</v>
      </c>
      <c r="F38" s="234"/>
      <c r="G38" s="358" t="s">
        <v>477</v>
      </c>
      <c r="H38" s="358"/>
      <c r="I38" s="358"/>
      <c r="J38" s="358"/>
      <c r="K38" s="232"/>
    </row>
    <row r="39" spans="2:11" ht="15" customHeight="1">
      <c r="B39" s="235"/>
      <c r="C39" s="236"/>
      <c r="D39" s="234"/>
      <c r="E39" s="238" t="s">
        <v>123</v>
      </c>
      <c r="F39" s="234"/>
      <c r="G39" s="358" t="s">
        <v>478</v>
      </c>
      <c r="H39" s="358"/>
      <c r="I39" s="358"/>
      <c r="J39" s="358"/>
      <c r="K39" s="232"/>
    </row>
    <row r="40" spans="2:11" ht="15" customHeight="1">
      <c r="B40" s="235"/>
      <c r="C40" s="236"/>
      <c r="D40" s="234"/>
      <c r="E40" s="238" t="s">
        <v>479</v>
      </c>
      <c r="F40" s="234"/>
      <c r="G40" s="358" t="s">
        <v>480</v>
      </c>
      <c r="H40" s="358"/>
      <c r="I40" s="358"/>
      <c r="J40" s="358"/>
      <c r="K40" s="232"/>
    </row>
    <row r="41" spans="2:11" ht="15" customHeight="1">
      <c r="B41" s="235"/>
      <c r="C41" s="236"/>
      <c r="D41" s="234"/>
      <c r="E41" s="238"/>
      <c r="F41" s="234"/>
      <c r="G41" s="358" t="s">
        <v>481</v>
      </c>
      <c r="H41" s="358"/>
      <c r="I41" s="358"/>
      <c r="J41" s="358"/>
      <c r="K41" s="232"/>
    </row>
    <row r="42" spans="2:11" ht="15" customHeight="1">
      <c r="B42" s="235"/>
      <c r="C42" s="236"/>
      <c r="D42" s="234"/>
      <c r="E42" s="238" t="s">
        <v>482</v>
      </c>
      <c r="F42" s="234"/>
      <c r="G42" s="358" t="s">
        <v>483</v>
      </c>
      <c r="H42" s="358"/>
      <c r="I42" s="358"/>
      <c r="J42" s="358"/>
      <c r="K42" s="232"/>
    </row>
    <row r="43" spans="2:11" ht="15" customHeight="1">
      <c r="B43" s="235"/>
      <c r="C43" s="236"/>
      <c r="D43" s="234"/>
      <c r="E43" s="238" t="s">
        <v>125</v>
      </c>
      <c r="F43" s="234"/>
      <c r="G43" s="358" t="s">
        <v>484</v>
      </c>
      <c r="H43" s="358"/>
      <c r="I43" s="358"/>
      <c r="J43" s="358"/>
      <c r="K43" s="232"/>
    </row>
    <row r="44" spans="2:11" ht="12.75" customHeight="1">
      <c r="B44" s="235"/>
      <c r="C44" s="236"/>
      <c r="D44" s="234"/>
      <c r="E44" s="234"/>
      <c r="F44" s="234"/>
      <c r="G44" s="234"/>
      <c r="H44" s="234"/>
      <c r="I44" s="234"/>
      <c r="J44" s="234"/>
      <c r="K44" s="232"/>
    </row>
    <row r="45" spans="2:11" ht="15" customHeight="1">
      <c r="B45" s="235"/>
      <c r="C45" s="236"/>
      <c r="D45" s="358" t="s">
        <v>485</v>
      </c>
      <c r="E45" s="358"/>
      <c r="F45" s="358"/>
      <c r="G45" s="358"/>
      <c r="H45" s="358"/>
      <c r="I45" s="358"/>
      <c r="J45" s="358"/>
      <c r="K45" s="232"/>
    </row>
    <row r="46" spans="2:11" ht="15" customHeight="1">
      <c r="B46" s="235"/>
      <c r="C46" s="236"/>
      <c r="D46" s="236"/>
      <c r="E46" s="358" t="s">
        <v>486</v>
      </c>
      <c r="F46" s="358"/>
      <c r="G46" s="358"/>
      <c r="H46" s="358"/>
      <c r="I46" s="358"/>
      <c r="J46" s="358"/>
      <c r="K46" s="232"/>
    </row>
    <row r="47" spans="2:11" ht="15" customHeight="1">
      <c r="B47" s="235"/>
      <c r="C47" s="236"/>
      <c r="D47" s="236"/>
      <c r="E47" s="358" t="s">
        <v>487</v>
      </c>
      <c r="F47" s="358"/>
      <c r="G47" s="358"/>
      <c r="H47" s="358"/>
      <c r="I47" s="358"/>
      <c r="J47" s="358"/>
      <c r="K47" s="232"/>
    </row>
    <row r="48" spans="2:11" ht="15" customHeight="1">
      <c r="B48" s="235"/>
      <c r="C48" s="236"/>
      <c r="D48" s="236"/>
      <c r="E48" s="358" t="s">
        <v>488</v>
      </c>
      <c r="F48" s="358"/>
      <c r="G48" s="358"/>
      <c r="H48" s="358"/>
      <c r="I48" s="358"/>
      <c r="J48" s="358"/>
      <c r="K48" s="232"/>
    </row>
    <row r="49" spans="2:11" ht="15" customHeight="1">
      <c r="B49" s="235"/>
      <c r="C49" s="236"/>
      <c r="D49" s="358" t="s">
        <v>489</v>
      </c>
      <c r="E49" s="358"/>
      <c r="F49" s="358"/>
      <c r="G49" s="358"/>
      <c r="H49" s="358"/>
      <c r="I49" s="358"/>
      <c r="J49" s="358"/>
      <c r="K49" s="232"/>
    </row>
    <row r="50" spans="2:11" ht="25.5" customHeight="1">
      <c r="B50" s="231"/>
      <c r="C50" s="360" t="s">
        <v>490</v>
      </c>
      <c r="D50" s="360"/>
      <c r="E50" s="360"/>
      <c r="F50" s="360"/>
      <c r="G50" s="360"/>
      <c r="H50" s="360"/>
      <c r="I50" s="360"/>
      <c r="J50" s="360"/>
      <c r="K50" s="232"/>
    </row>
    <row r="51" spans="2:11" ht="5.25" customHeight="1">
      <c r="B51" s="231"/>
      <c r="C51" s="233"/>
      <c r="D51" s="233"/>
      <c r="E51" s="233"/>
      <c r="F51" s="233"/>
      <c r="G51" s="233"/>
      <c r="H51" s="233"/>
      <c r="I51" s="233"/>
      <c r="J51" s="233"/>
      <c r="K51" s="232"/>
    </row>
    <row r="52" spans="2:11" ht="15" customHeight="1">
      <c r="B52" s="231"/>
      <c r="C52" s="358" t="s">
        <v>491</v>
      </c>
      <c r="D52" s="358"/>
      <c r="E52" s="358"/>
      <c r="F52" s="358"/>
      <c r="G52" s="358"/>
      <c r="H52" s="358"/>
      <c r="I52" s="358"/>
      <c r="J52" s="358"/>
      <c r="K52" s="232"/>
    </row>
    <row r="53" spans="2:11" ht="15" customHeight="1">
      <c r="B53" s="231"/>
      <c r="C53" s="358" t="s">
        <v>492</v>
      </c>
      <c r="D53" s="358"/>
      <c r="E53" s="358"/>
      <c r="F53" s="358"/>
      <c r="G53" s="358"/>
      <c r="H53" s="358"/>
      <c r="I53" s="358"/>
      <c r="J53" s="358"/>
      <c r="K53" s="232"/>
    </row>
    <row r="54" spans="2:11" ht="12.75" customHeight="1">
      <c r="B54" s="231"/>
      <c r="C54" s="234"/>
      <c r="D54" s="234"/>
      <c r="E54" s="234"/>
      <c r="F54" s="234"/>
      <c r="G54" s="234"/>
      <c r="H54" s="234"/>
      <c r="I54" s="234"/>
      <c r="J54" s="234"/>
      <c r="K54" s="232"/>
    </row>
    <row r="55" spans="2:11" ht="15" customHeight="1">
      <c r="B55" s="231"/>
      <c r="C55" s="358" t="s">
        <v>493</v>
      </c>
      <c r="D55" s="358"/>
      <c r="E55" s="358"/>
      <c r="F55" s="358"/>
      <c r="G55" s="358"/>
      <c r="H55" s="358"/>
      <c r="I55" s="358"/>
      <c r="J55" s="358"/>
      <c r="K55" s="232"/>
    </row>
    <row r="56" spans="2:11" ht="15" customHeight="1">
      <c r="B56" s="231"/>
      <c r="C56" s="236"/>
      <c r="D56" s="358" t="s">
        <v>494</v>
      </c>
      <c r="E56" s="358"/>
      <c r="F56" s="358"/>
      <c r="G56" s="358"/>
      <c r="H56" s="358"/>
      <c r="I56" s="358"/>
      <c r="J56" s="358"/>
      <c r="K56" s="232"/>
    </row>
    <row r="57" spans="2:11" ht="15" customHeight="1">
      <c r="B57" s="231"/>
      <c r="C57" s="236"/>
      <c r="D57" s="358" t="s">
        <v>495</v>
      </c>
      <c r="E57" s="358"/>
      <c r="F57" s="358"/>
      <c r="G57" s="358"/>
      <c r="H57" s="358"/>
      <c r="I57" s="358"/>
      <c r="J57" s="358"/>
      <c r="K57" s="232"/>
    </row>
    <row r="58" spans="2:11" ht="15" customHeight="1">
      <c r="B58" s="231"/>
      <c r="C58" s="236"/>
      <c r="D58" s="358" t="s">
        <v>496</v>
      </c>
      <c r="E58" s="358"/>
      <c r="F58" s="358"/>
      <c r="G58" s="358"/>
      <c r="H58" s="358"/>
      <c r="I58" s="358"/>
      <c r="J58" s="358"/>
      <c r="K58" s="232"/>
    </row>
    <row r="59" spans="2:11" ht="15" customHeight="1">
      <c r="B59" s="231"/>
      <c r="C59" s="236"/>
      <c r="D59" s="358" t="s">
        <v>497</v>
      </c>
      <c r="E59" s="358"/>
      <c r="F59" s="358"/>
      <c r="G59" s="358"/>
      <c r="H59" s="358"/>
      <c r="I59" s="358"/>
      <c r="J59" s="358"/>
      <c r="K59" s="232"/>
    </row>
    <row r="60" spans="2:11" ht="15" customHeight="1">
      <c r="B60" s="231"/>
      <c r="C60" s="236"/>
      <c r="D60" s="359" t="s">
        <v>498</v>
      </c>
      <c r="E60" s="359"/>
      <c r="F60" s="359"/>
      <c r="G60" s="359"/>
      <c r="H60" s="359"/>
      <c r="I60" s="359"/>
      <c r="J60" s="359"/>
      <c r="K60" s="232"/>
    </row>
    <row r="61" spans="2:11" ht="15" customHeight="1">
      <c r="B61" s="231"/>
      <c r="C61" s="236"/>
      <c r="D61" s="358" t="s">
        <v>499</v>
      </c>
      <c r="E61" s="358"/>
      <c r="F61" s="358"/>
      <c r="G61" s="358"/>
      <c r="H61" s="358"/>
      <c r="I61" s="358"/>
      <c r="J61" s="358"/>
      <c r="K61" s="232"/>
    </row>
    <row r="62" spans="2:11" ht="12.75" customHeight="1">
      <c r="B62" s="231"/>
      <c r="C62" s="236"/>
      <c r="D62" s="236"/>
      <c r="E62" s="239"/>
      <c r="F62" s="236"/>
      <c r="G62" s="236"/>
      <c r="H62" s="236"/>
      <c r="I62" s="236"/>
      <c r="J62" s="236"/>
      <c r="K62" s="232"/>
    </row>
    <row r="63" spans="2:11" ht="15" customHeight="1">
      <c r="B63" s="231"/>
      <c r="C63" s="236"/>
      <c r="D63" s="358" t="s">
        <v>500</v>
      </c>
      <c r="E63" s="358"/>
      <c r="F63" s="358"/>
      <c r="G63" s="358"/>
      <c r="H63" s="358"/>
      <c r="I63" s="358"/>
      <c r="J63" s="358"/>
      <c r="K63" s="232"/>
    </row>
    <row r="64" spans="2:11" ht="15" customHeight="1">
      <c r="B64" s="231"/>
      <c r="C64" s="236"/>
      <c r="D64" s="359" t="s">
        <v>501</v>
      </c>
      <c r="E64" s="359"/>
      <c r="F64" s="359"/>
      <c r="G64" s="359"/>
      <c r="H64" s="359"/>
      <c r="I64" s="359"/>
      <c r="J64" s="359"/>
      <c r="K64" s="232"/>
    </row>
    <row r="65" spans="2:11" ht="15" customHeight="1">
      <c r="B65" s="231"/>
      <c r="C65" s="236"/>
      <c r="D65" s="358" t="s">
        <v>502</v>
      </c>
      <c r="E65" s="358"/>
      <c r="F65" s="358"/>
      <c r="G65" s="358"/>
      <c r="H65" s="358"/>
      <c r="I65" s="358"/>
      <c r="J65" s="358"/>
      <c r="K65" s="232"/>
    </row>
    <row r="66" spans="2:11" ht="15" customHeight="1">
      <c r="B66" s="231"/>
      <c r="C66" s="236"/>
      <c r="D66" s="358" t="s">
        <v>503</v>
      </c>
      <c r="E66" s="358"/>
      <c r="F66" s="358"/>
      <c r="G66" s="358"/>
      <c r="H66" s="358"/>
      <c r="I66" s="358"/>
      <c r="J66" s="358"/>
      <c r="K66" s="232"/>
    </row>
    <row r="67" spans="2:11" ht="15" customHeight="1">
      <c r="B67" s="231"/>
      <c r="C67" s="236"/>
      <c r="D67" s="358" t="s">
        <v>504</v>
      </c>
      <c r="E67" s="358"/>
      <c r="F67" s="358"/>
      <c r="G67" s="358"/>
      <c r="H67" s="358"/>
      <c r="I67" s="358"/>
      <c r="J67" s="358"/>
      <c r="K67" s="232"/>
    </row>
    <row r="68" spans="2:11" ht="15" customHeight="1">
      <c r="B68" s="231"/>
      <c r="C68" s="236"/>
      <c r="D68" s="358" t="s">
        <v>505</v>
      </c>
      <c r="E68" s="358"/>
      <c r="F68" s="358"/>
      <c r="G68" s="358"/>
      <c r="H68" s="358"/>
      <c r="I68" s="358"/>
      <c r="J68" s="358"/>
      <c r="K68" s="232"/>
    </row>
    <row r="69" spans="2:11" ht="12.75" customHeight="1">
      <c r="B69" s="240"/>
      <c r="C69" s="241"/>
      <c r="D69" s="241"/>
      <c r="E69" s="241"/>
      <c r="F69" s="241"/>
      <c r="G69" s="241"/>
      <c r="H69" s="241"/>
      <c r="I69" s="241"/>
      <c r="J69" s="241"/>
      <c r="K69" s="242"/>
    </row>
    <row r="70" spans="2:11" ht="18.75" customHeight="1">
      <c r="B70" s="243"/>
      <c r="C70" s="243"/>
      <c r="D70" s="243"/>
      <c r="E70" s="243"/>
      <c r="F70" s="243"/>
      <c r="G70" s="243"/>
      <c r="H70" s="243"/>
      <c r="I70" s="243"/>
      <c r="J70" s="243"/>
      <c r="K70" s="244"/>
    </row>
    <row r="71" spans="2:11" ht="18.75" customHeight="1"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  <row r="72" spans="2:11" ht="7.5" customHeight="1">
      <c r="B72" s="245"/>
      <c r="C72" s="246"/>
      <c r="D72" s="246"/>
      <c r="E72" s="246"/>
      <c r="F72" s="246"/>
      <c r="G72" s="246"/>
      <c r="H72" s="246"/>
      <c r="I72" s="246"/>
      <c r="J72" s="246"/>
      <c r="K72" s="247"/>
    </row>
    <row r="73" spans="2:11" ht="45" customHeight="1">
      <c r="B73" s="248"/>
      <c r="C73" s="357" t="s">
        <v>99</v>
      </c>
      <c r="D73" s="357"/>
      <c r="E73" s="357"/>
      <c r="F73" s="357"/>
      <c r="G73" s="357"/>
      <c r="H73" s="357"/>
      <c r="I73" s="357"/>
      <c r="J73" s="357"/>
      <c r="K73" s="249"/>
    </row>
    <row r="74" spans="2:11" ht="17.25" customHeight="1">
      <c r="B74" s="248"/>
      <c r="C74" s="250" t="s">
        <v>506</v>
      </c>
      <c r="D74" s="250"/>
      <c r="E74" s="250"/>
      <c r="F74" s="250" t="s">
        <v>507</v>
      </c>
      <c r="G74" s="251"/>
      <c r="H74" s="250" t="s">
        <v>121</v>
      </c>
      <c r="I74" s="250" t="s">
        <v>58</v>
      </c>
      <c r="J74" s="250" t="s">
        <v>508</v>
      </c>
      <c r="K74" s="249"/>
    </row>
    <row r="75" spans="2:11" ht="17.25" customHeight="1">
      <c r="B75" s="248"/>
      <c r="C75" s="252" t="s">
        <v>509</v>
      </c>
      <c r="D75" s="252"/>
      <c r="E75" s="252"/>
      <c r="F75" s="253" t="s">
        <v>510</v>
      </c>
      <c r="G75" s="254"/>
      <c r="H75" s="252"/>
      <c r="I75" s="252"/>
      <c r="J75" s="252" t="s">
        <v>511</v>
      </c>
      <c r="K75" s="249"/>
    </row>
    <row r="76" spans="2:11" ht="5.25" customHeight="1">
      <c r="B76" s="248"/>
      <c r="C76" s="255"/>
      <c r="D76" s="255"/>
      <c r="E76" s="255"/>
      <c r="F76" s="255"/>
      <c r="G76" s="256"/>
      <c r="H76" s="255"/>
      <c r="I76" s="255"/>
      <c r="J76" s="255"/>
      <c r="K76" s="249"/>
    </row>
    <row r="77" spans="2:11" ht="15" customHeight="1">
      <c r="B77" s="248"/>
      <c r="C77" s="238" t="s">
        <v>54</v>
      </c>
      <c r="D77" s="255"/>
      <c r="E77" s="255"/>
      <c r="F77" s="257" t="s">
        <v>512</v>
      </c>
      <c r="G77" s="256"/>
      <c r="H77" s="238" t="s">
        <v>513</v>
      </c>
      <c r="I77" s="238" t="s">
        <v>514</v>
      </c>
      <c r="J77" s="238">
        <v>20</v>
      </c>
      <c r="K77" s="249"/>
    </row>
    <row r="78" spans="2:11" ht="15" customHeight="1">
      <c r="B78" s="248"/>
      <c r="C78" s="238" t="s">
        <v>515</v>
      </c>
      <c r="D78" s="238"/>
      <c r="E78" s="238"/>
      <c r="F78" s="257" t="s">
        <v>512</v>
      </c>
      <c r="G78" s="256"/>
      <c r="H78" s="238" t="s">
        <v>516</v>
      </c>
      <c r="I78" s="238" t="s">
        <v>514</v>
      </c>
      <c r="J78" s="238">
        <v>120</v>
      </c>
      <c r="K78" s="249"/>
    </row>
    <row r="79" spans="2:11" ht="15" customHeight="1">
      <c r="B79" s="258"/>
      <c r="C79" s="238" t="s">
        <v>517</v>
      </c>
      <c r="D79" s="238"/>
      <c r="E79" s="238"/>
      <c r="F79" s="257" t="s">
        <v>518</v>
      </c>
      <c r="G79" s="256"/>
      <c r="H79" s="238" t="s">
        <v>519</v>
      </c>
      <c r="I79" s="238" t="s">
        <v>514</v>
      </c>
      <c r="J79" s="238">
        <v>50</v>
      </c>
      <c r="K79" s="249"/>
    </row>
    <row r="80" spans="2:11" ht="15" customHeight="1">
      <c r="B80" s="258"/>
      <c r="C80" s="238" t="s">
        <v>520</v>
      </c>
      <c r="D80" s="238"/>
      <c r="E80" s="238"/>
      <c r="F80" s="257" t="s">
        <v>512</v>
      </c>
      <c r="G80" s="256"/>
      <c r="H80" s="238" t="s">
        <v>521</v>
      </c>
      <c r="I80" s="238" t="s">
        <v>522</v>
      </c>
      <c r="J80" s="238"/>
      <c r="K80" s="249"/>
    </row>
    <row r="81" spans="2:11" ht="15" customHeight="1">
      <c r="B81" s="258"/>
      <c r="C81" s="259" t="s">
        <v>523</v>
      </c>
      <c r="D81" s="259"/>
      <c r="E81" s="259"/>
      <c r="F81" s="260" t="s">
        <v>518</v>
      </c>
      <c r="G81" s="259"/>
      <c r="H81" s="259" t="s">
        <v>524</v>
      </c>
      <c r="I81" s="259" t="s">
        <v>514</v>
      </c>
      <c r="J81" s="259">
        <v>15</v>
      </c>
      <c r="K81" s="249"/>
    </row>
    <row r="82" spans="2:11" ht="15" customHeight="1">
      <c r="B82" s="258"/>
      <c r="C82" s="259" t="s">
        <v>525</v>
      </c>
      <c r="D82" s="259"/>
      <c r="E82" s="259"/>
      <c r="F82" s="260" t="s">
        <v>518</v>
      </c>
      <c r="G82" s="259"/>
      <c r="H82" s="259" t="s">
        <v>526</v>
      </c>
      <c r="I82" s="259" t="s">
        <v>514</v>
      </c>
      <c r="J82" s="259">
        <v>15</v>
      </c>
      <c r="K82" s="249"/>
    </row>
    <row r="83" spans="2:11" ht="15" customHeight="1">
      <c r="B83" s="258"/>
      <c r="C83" s="259" t="s">
        <v>527</v>
      </c>
      <c r="D83" s="259"/>
      <c r="E83" s="259"/>
      <c r="F83" s="260" t="s">
        <v>518</v>
      </c>
      <c r="G83" s="259"/>
      <c r="H83" s="259" t="s">
        <v>528</v>
      </c>
      <c r="I83" s="259" t="s">
        <v>514</v>
      </c>
      <c r="J83" s="259">
        <v>20</v>
      </c>
      <c r="K83" s="249"/>
    </row>
    <row r="84" spans="2:11" ht="15" customHeight="1">
      <c r="B84" s="258"/>
      <c r="C84" s="259" t="s">
        <v>529</v>
      </c>
      <c r="D84" s="259"/>
      <c r="E84" s="259"/>
      <c r="F84" s="260" t="s">
        <v>518</v>
      </c>
      <c r="G84" s="259"/>
      <c r="H84" s="259" t="s">
        <v>530</v>
      </c>
      <c r="I84" s="259" t="s">
        <v>514</v>
      </c>
      <c r="J84" s="259">
        <v>20</v>
      </c>
      <c r="K84" s="249"/>
    </row>
    <row r="85" spans="2:11" ht="15" customHeight="1">
      <c r="B85" s="258"/>
      <c r="C85" s="238" t="s">
        <v>531</v>
      </c>
      <c r="D85" s="238"/>
      <c r="E85" s="238"/>
      <c r="F85" s="257" t="s">
        <v>518</v>
      </c>
      <c r="G85" s="256"/>
      <c r="H85" s="238" t="s">
        <v>532</v>
      </c>
      <c r="I85" s="238" t="s">
        <v>514</v>
      </c>
      <c r="J85" s="238">
        <v>50</v>
      </c>
      <c r="K85" s="249"/>
    </row>
    <row r="86" spans="2:11" ht="15" customHeight="1">
      <c r="B86" s="258"/>
      <c r="C86" s="238" t="s">
        <v>533</v>
      </c>
      <c r="D86" s="238"/>
      <c r="E86" s="238"/>
      <c r="F86" s="257" t="s">
        <v>518</v>
      </c>
      <c r="G86" s="256"/>
      <c r="H86" s="238" t="s">
        <v>534</v>
      </c>
      <c r="I86" s="238" t="s">
        <v>514</v>
      </c>
      <c r="J86" s="238">
        <v>20</v>
      </c>
      <c r="K86" s="249"/>
    </row>
    <row r="87" spans="2:11" ht="15" customHeight="1">
      <c r="B87" s="258"/>
      <c r="C87" s="238" t="s">
        <v>535</v>
      </c>
      <c r="D87" s="238"/>
      <c r="E87" s="238"/>
      <c r="F87" s="257" t="s">
        <v>518</v>
      </c>
      <c r="G87" s="256"/>
      <c r="H87" s="238" t="s">
        <v>536</v>
      </c>
      <c r="I87" s="238" t="s">
        <v>514</v>
      </c>
      <c r="J87" s="238">
        <v>20</v>
      </c>
      <c r="K87" s="249"/>
    </row>
    <row r="88" spans="2:11" ht="15" customHeight="1">
      <c r="B88" s="258"/>
      <c r="C88" s="238" t="s">
        <v>537</v>
      </c>
      <c r="D88" s="238"/>
      <c r="E88" s="238"/>
      <c r="F88" s="257" t="s">
        <v>518</v>
      </c>
      <c r="G88" s="256"/>
      <c r="H88" s="238" t="s">
        <v>538</v>
      </c>
      <c r="I88" s="238" t="s">
        <v>514</v>
      </c>
      <c r="J88" s="238">
        <v>50</v>
      </c>
      <c r="K88" s="249"/>
    </row>
    <row r="89" spans="2:11" ht="15" customHeight="1">
      <c r="B89" s="258"/>
      <c r="C89" s="238" t="s">
        <v>539</v>
      </c>
      <c r="D89" s="238"/>
      <c r="E89" s="238"/>
      <c r="F89" s="257" t="s">
        <v>518</v>
      </c>
      <c r="G89" s="256"/>
      <c r="H89" s="238" t="s">
        <v>539</v>
      </c>
      <c r="I89" s="238" t="s">
        <v>514</v>
      </c>
      <c r="J89" s="238">
        <v>50</v>
      </c>
      <c r="K89" s="249"/>
    </row>
    <row r="90" spans="2:11" ht="15" customHeight="1">
      <c r="B90" s="258"/>
      <c r="C90" s="238" t="s">
        <v>126</v>
      </c>
      <c r="D90" s="238"/>
      <c r="E90" s="238"/>
      <c r="F90" s="257" t="s">
        <v>518</v>
      </c>
      <c r="G90" s="256"/>
      <c r="H90" s="238" t="s">
        <v>540</v>
      </c>
      <c r="I90" s="238" t="s">
        <v>514</v>
      </c>
      <c r="J90" s="238">
        <v>255</v>
      </c>
      <c r="K90" s="249"/>
    </row>
    <row r="91" spans="2:11" ht="15" customHeight="1">
      <c r="B91" s="258"/>
      <c r="C91" s="238" t="s">
        <v>541</v>
      </c>
      <c r="D91" s="238"/>
      <c r="E91" s="238"/>
      <c r="F91" s="257" t="s">
        <v>512</v>
      </c>
      <c r="G91" s="256"/>
      <c r="H91" s="238" t="s">
        <v>542</v>
      </c>
      <c r="I91" s="238" t="s">
        <v>543</v>
      </c>
      <c r="J91" s="238"/>
      <c r="K91" s="249"/>
    </row>
    <row r="92" spans="2:11" ht="15" customHeight="1">
      <c r="B92" s="258"/>
      <c r="C92" s="238" t="s">
        <v>544</v>
      </c>
      <c r="D92" s="238"/>
      <c r="E92" s="238"/>
      <c r="F92" s="257" t="s">
        <v>512</v>
      </c>
      <c r="G92" s="256"/>
      <c r="H92" s="238" t="s">
        <v>545</v>
      </c>
      <c r="I92" s="238" t="s">
        <v>546</v>
      </c>
      <c r="J92" s="238"/>
      <c r="K92" s="249"/>
    </row>
    <row r="93" spans="2:11" ht="15" customHeight="1">
      <c r="B93" s="258"/>
      <c r="C93" s="238" t="s">
        <v>547</v>
      </c>
      <c r="D93" s="238"/>
      <c r="E93" s="238"/>
      <c r="F93" s="257" t="s">
        <v>512</v>
      </c>
      <c r="G93" s="256"/>
      <c r="H93" s="238" t="s">
        <v>547</v>
      </c>
      <c r="I93" s="238" t="s">
        <v>546</v>
      </c>
      <c r="J93" s="238"/>
      <c r="K93" s="249"/>
    </row>
    <row r="94" spans="2:11" ht="15" customHeight="1">
      <c r="B94" s="258"/>
      <c r="C94" s="238" t="s">
        <v>39</v>
      </c>
      <c r="D94" s="238"/>
      <c r="E94" s="238"/>
      <c r="F94" s="257" t="s">
        <v>512</v>
      </c>
      <c r="G94" s="256"/>
      <c r="H94" s="238" t="s">
        <v>548</v>
      </c>
      <c r="I94" s="238" t="s">
        <v>546</v>
      </c>
      <c r="J94" s="238"/>
      <c r="K94" s="249"/>
    </row>
    <row r="95" spans="2:11" ht="15" customHeight="1">
      <c r="B95" s="258"/>
      <c r="C95" s="238" t="s">
        <v>49</v>
      </c>
      <c r="D95" s="238"/>
      <c r="E95" s="238"/>
      <c r="F95" s="257" t="s">
        <v>512</v>
      </c>
      <c r="G95" s="256"/>
      <c r="H95" s="238" t="s">
        <v>549</v>
      </c>
      <c r="I95" s="238" t="s">
        <v>546</v>
      </c>
      <c r="J95" s="238"/>
      <c r="K95" s="249"/>
    </row>
    <row r="96" spans="2:11" ht="15" customHeight="1">
      <c r="B96" s="261"/>
      <c r="C96" s="262"/>
      <c r="D96" s="262"/>
      <c r="E96" s="262"/>
      <c r="F96" s="262"/>
      <c r="G96" s="262"/>
      <c r="H96" s="262"/>
      <c r="I96" s="262"/>
      <c r="J96" s="262"/>
      <c r="K96" s="263"/>
    </row>
    <row r="97" spans="2:11" ht="18.75" customHeight="1">
      <c r="B97" s="264"/>
      <c r="C97" s="265"/>
      <c r="D97" s="265"/>
      <c r="E97" s="265"/>
      <c r="F97" s="265"/>
      <c r="G97" s="265"/>
      <c r="H97" s="265"/>
      <c r="I97" s="265"/>
      <c r="J97" s="265"/>
      <c r="K97" s="264"/>
    </row>
    <row r="98" spans="2:11" ht="18.75" customHeight="1">
      <c r="B98" s="244"/>
      <c r="C98" s="244"/>
      <c r="D98" s="244"/>
      <c r="E98" s="244"/>
      <c r="F98" s="244"/>
      <c r="G98" s="244"/>
      <c r="H98" s="244"/>
      <c r="I98" s="244"/>
      <c r="J98" s="244"/>
      <c r="K98" s="244"/>
    </row>
    <row r="99" spans="2:11" ht="7.5" customHeight="1">
      <c r="B99" s="245"/>
      <c r="C99" s="246"/>
      <c r="D99" s="246"/>
      <c r="E99" s="246"/>
      <c r="F99" s="246"/>
      <c r="G99" s="246"/>
      <c r="H99" s="246"/>
      <c r="I99" s="246"/>
      <c r="J99" s="246"/>
      <c r="K99" s="247"/>
    </row>
    <row r="100" spans="2:11" ht="45" customHeight="1">
      <c r="B100" s="248"/>
      <c r="C100" s="357" t="s">
        <v>550</v>
      </c>
      <c r="D100" s="357"/>
      <c r="E100" s="357"/>
      <c r="F100" s="357"/>
      <c r="G100" s="357"/>
      <c r="H100" s="357"/>
      <c r="I100" s="357"/>
      <c r="J100" s="357"/>
      <c r="K100" s="249"/>
    </row>
    <row r="101" spans="2:11" ht="17.25" customHeight="1">
      <c r="B101" s="248"/>
      <c r="C101" s="250" t="s">
        <v>506</v>
      </c>
      <c r="D101" s="250"/>
      <c r="E101" s="250"/>
      <c r="F101" s="250" t="s">
        <v>507</v>
      </c>
      <c r="G101" s="251"/>
      <c r="H101" s="250" t="s">
        <v>121</v>
      </c>
      <c r="I101" s="250" t="s">
        <v>58</v>
      </c>
      <c r="J101" s="250" t="s">
        <v>508</v>
      </c>
      <c r="K101" s="249"/>
    </row>
    <row r="102" spans="2:11" ht="17.25" customHeight="1">
      <c r="B102" s="248"/>
      <c r="C102" s="252" t="s">
        <v>509</v>
      </c>
      <c r="D102" s="252"/>
      <c r="E102" s="252"/>
      <c r="F102" s="253" t="s">
        <v>510</v>
      </c>
      <c r="G102" s="254"/>
      <c r="H102" s="252"/>
      <c r="I102" s="252"/>
      <c r="J102" s="252" t="s">
        <v>511</v>
      </c>
      <c r="K102" s="249"/>
    </row>
    <row r="103" spans="2:11" ht="5.25" customHeight="1">
      <c r="B103" s="248"/>
      <c r="C103" s="250"/>
      <c r="D103" s="250"/>
      <c r="E103" s="250"/>
      <c r="F103" s="250"/>
      <c r="G103" s="266"/>
      <c r="H103" s="250"/>
      <c r="I103" s="250"/>
      <c r="J103" s="250"/>
      <c r="K103" s="249"/>
    </row>
    <row r="104" spans="2:11" ht="15" customHeight="1">
      <c r="B104" s="248"/>
      <c r="C104" s="238" t="s">
        <v>54</v>
      </c>
      <c r="D104" s="255"/>
      <c r="E104" s="255"/>
      <c r="F104" s="257" t="s">
        <v>512</v>
      </c>
      <c r="G104" s="266"/>
      <c r="H104" s="238" t="s">
        <v>551</v>
      </c>
      <c r="I104" s="238" t="s">
        <v>514</v>
      </c>
      <c r="J104" s="238">
        <v>20</v>
      </c>
      <c r="K104" s="249"/>
    </row>
    <row r="105" spans="2:11" ht="15" customHeight="1">
      <c r="B105" s="248"/>
      <c r="C105" s="238" t="s">
        <v>515</v>
      </c>
      <c r="D105" s="238"/>
      <c r="E105" s="238"/>
      <c r="F105" s="257" t="s">
        <v>512</v>
      </c>
      <c r="G105" s="238"/>
      <c r="H105" s="238" t="s">
        <v>551</v>
      </c>
      <c r="I105" s="238" t="s">
        <v>514</v>
      </c>
      <c r="J105" s="238">
        <v>120</v>
      </c>
      <c r="K105" s="249"/>
    </row>
    <row r="106" spans="2:11" ht="15" customHeight="1">
      <c r="B106" s="258"/>
      <c r="C106" s="238" t="s">
        <v>517</v>
      </c>
      <c r="D106" s="238"/>
      <c r="E106" s="238"/>
      <c r="F106" s="257" t="s">
        <v>518</v>
      </c>
      <c r="G106" s="238"/>
      <c r="H106" s="238" t="s">
        <v>551</v>
      </c>
      <c r="I106" s="238" t="s">
        <v>514</v>
      </c>
      <c r="J106" s="238">
        <v>50</v>
      </c>
      <c r="K106" s="249"/>
    </row>
    <row r="107" spans="2:11" ht="15" customHeight="1">
      <c r="B107" s="258"/>
      <c r="C107" s="238" t="s">
        <v>520</v>
      </c>
      <c r="D107" s="238"/>
      <c r="E107" s="238"/>
      <c r="F107" s="257" t="s">
        <v>512</v>
      </c>
      <c r="G107" s="238"/>
      <c r="H107" s="238" t="s">
        <v>551</v>
      </c>
      <c r="I107" s="238" t="s">
        <v>522</v>
      </c>
      <c r="J107" s="238"/>
      <c r="K107" s="249"/>
    </row>
    <row r="108" spans="2:11" ht="15" customHeight="1">
      <c r="B108" s="258"/>
      <c r="C108" s="238" t="s">
        <v>531</v>
      </c>
      <c r="D108" s="238"/>
      <c r="E108" s="238"/>
      <c r="F108" s="257" t="s">
        <v>518</v>
      </c>
      <c r="G108" s="238"/>
      <c r="H108" s="238" t="s">
        <v>551</v>
      </c>
      <c r="I108" s="238" t="s">
        <v>514</v>
      </c>
      <c r="J108" s="238">
        <v>50</v>
      </c>
      <c r="K108" s="249"/>
    </row>
    <row r="109" spans="2:11" ht="15" customHeight="1">
      <c r="B109" s="258"/>
      <c r="C109" s="238" t="s">
        <v>539</v>
      </c>
      <c r="D109" s="238"/>
      <c r="E109" s="238"/>
      <c r="F109" s="257" t="s">
        <v>518</v>
      </c>
      <c r="G109" s="238"/>
      <c r="H109" s="238" t="s">
        <v>551</v>
      </c>
      <c r="I109" s="238" t="s">
        <v>514</v>
      </c>
      <c r="J109" s="238">
        <v>50</v>
      </c>
      <c r="K109" s="249"/>
    </row>
    <row r="110" spans="2:11" ht="15" customHeight="1">
      <c r="B110" s="258"/>
      <c r="C110" s="238" t="s">
        <v>537</v>
      </c>
      <c r="D110" s="238"/>
      <c r="E110" s="238"/>
      <c r="F110" s="257" t="s">
        <v>518</v>
      </c>
      <c r="G110" s="238"/>
      <c r="H110" s="238" t="s">
        <v>551</v>
      </c>
      <c r="I110" s="238" t="s">
        <v>514</v>
      </c>
      <c r="J110" s="238">
        <v>50</v>
      </c>
      <c r="K110" s="249"/>
    </row>
    <row r="111" spans="2:11" ht="15" customHeight="1">
      <c r="B111" s="258"/>
      <c r="C111" s="238" t="s">
        <v>54</v>
      </c>
      <c r="D111" s="238"/>
      <c r="E111" s="238"/>
      <c r="F111" s="257" t="s">
        <v>512</v>
      </c>
      <c r="G111" s="238"/>
      <c r="H111" s="238" t="s">
        <v>552</v>
      </c>
      <c r="I111" s="238" t="s">
        <v>514</v>
      </c>
      <c r="J111" s="238">
        <v>20</v>
      </c>
      <c r="K111" s="249"/>
    </row>
    <row r="112" spans="2:11" ht="15" customHeight="1">
      <c r="B112" s="258"/>
      <c r="C112" s="238" t="s">
        <v>553</v>
      </c>
      <c r="D112" s="238"/>
      <c r="E112" s="238"/>
      <c r="F112" s="257" t="s">
        <v>512</v>
      </c>
      <c r="G112" s="238"/>
      <c r="H112" s="238" t="s">
        <v>554</v>
      </c>
      <c r="I112" s="238" t="s">
        <v>514</v>
      </c>
      <c r="J112" s="238">
        <v>120</v>
      </c>
      <c r="K112" s="249"/>
    </row>
    <row r="113" spans="2:11" ht="15" customHeight="1">
      <c r="B113" s="258"/>
      <c r="C113" s="238" t="s">
        <v>39</v>
      </c>
      <c r="D113" s="238"/>
      <c r="E113" s="238"/>
      <c r="F113" s="257" t="s">
        <v>512</v>
      </c>
      <c r="G113" s="238"/>
      <c r="H113" s="238" t="s">
        <v>555</v>
      </c>
      <c r="I113" s="238" t="s">
        <v>546</v>
      </c>
      <c r="J113" s="238"/>
      <c r="K113" s="249"/>
    </row>
    <row r="114" spans="2:11" ht="15" customHeight="1">
      <c r="B114" s="258"/>
      <c r="C114" s="238" t="s">
        <v>49</v>
      </c>
      <c r="D114" s="238"/>
      <c r="E114" s="238"/>
      <c r="F114" s="257" t="s">
        <v>512</v>
      </c>
      <c r="G114" s="238"/>
      <c r="H114" s="238" t="s">
        <v>556</v>
      </c>
      <c r="I114" s="238" t="s">
        <v>546</v>
      </c>
      <c r="J114" s="238"/>
      <c r="K114" s="249"/>
    </row>
    <row r="115" spans="2:11" ht="15" customHeight="1">
      <c r="B115" s="258"/>
      <c r="C115" s="238" t="s">
        <v>58</v>
      </c>
      <c r="D115" s="238"/>
      <c r="E115" s="238"/>
      <c r="F115" s="257" t="s">
        <v>512</v>
      </c>
      <c r="G115" s="238"/>
      <c r="H115" s="238" t="s">
        <v>557</v>
      </c>
      <c r="I115" s="238" t="s">
        <v>558</v>
      </c>
      <c r="J115" s="238"/>
      <c r="K115" s="249"/>
    </row>
    <row r="116" spans="2:11" ht="15" customHeight="1">
      <c r="B116" s="261"/>
      <c r="C116" s="267"/>
      <c r="D116" s="267"/>
      <c r="E116" s="267"/>
      <c r="F116" s="267"/>
      <c r="G116" s="267"/>
      <c r="H116" s="267"/>
      <c r="I116" s="267"/>
      <c r="J116" s="267"/>
      <c r="K116" s="263"/>
    </row>
    <row r="117" spans="2:11" ht="18.75" customHeight="1">
      <c r="B117" s="268"/>
      <c r="C117" s="234"/>
      <c r="D117" s="234"/>
      <c r="E117" s="234"/>
      <c r="F117" s="269"/>
      <c r="G117" s="234"/>
      <c r="H117" s="234"/>
      <c r="I117" s="234"/>
      <c r="J117" s="234"/>
      <c r="K117" s="268"/>
    </row>
    <row r="118" spans="2:11" ht="18.75" customHeight="1">
      <c r="B118" s="244"/>
      <c r="C118" s="244"/>
      <c r="D118" s="244"/>
      <c r="E118" s="244"/>
      <c r="F118" s="244"/>
      <c r="G118" s="244"/>
      <c r="H118" s="244"/>
      <c r="I118" s="244"/>
      <c r="J118" s="244"/>
      <c r="K118" s="244"/>
    </row>
    <row r="119" spans="2:11" ht="7.5" customHeight="1">
      <c r="B119" s="270"/>
      <c r="C119" s="271"/>
      <c r="D119" s="271"/>
      <c r="E119" s="271"/>
      <c r="F119" s="271"/>
      <c r="G119" s="271"/>
      <c r="H119" s="271"/>
      <c r="I119" s="271"/>
      <c r="J119" s="271"/>
      <c r="K119" s="272"/>
    </row>
    <row r="120" spans="2:11" ht="45" customHeight="1">
      <c r="B120" s="273"/>
      <c r="C120" s="356" t="s">
        <v>559</v>
      </c>
      <c r="D120" s="356"/>
      <c r="E120" s="356"/>
      <c r="F120" s="356"/>
      <c r="G120" s="356"/>
      <c r="H120" s="356"/>
      <c r="I120" s="356"/>
      <c r="J120" s="356"/>
      <c r="K120" s="274"/>
    </row>
    <row r="121" spans="2:11" ht="17.25" customHeight="1">
      <c r="B121" s="275"/>
      <c r="C121" s="250" t="s">
        <v>506</v>
      </c>
      <c r="D121" s="250"/>
      <c r="E121" s="250"/>
      <c r="F121" s="250" t="s">
        <v>507</v>
      </c>
      <c r="G121" s="251"/>
      <c r="H121" s="250" t="s">
        <v>121</v>
      </c>
      <c r="I121" s="250" t="s">
        <v>58</v>
      </c>
      <c r="J121" s="250" t="s">
        <v>508</v>
      </c>
      <c r="K121" s="276"/>
    </row>
    <row r="122" spans="2:11" ht="17.25" customHeight="1">
      <c r="B122" s="275"/>
      <c r="C122" s="252" t="s">
        <v>509</v>
      </c>
      <c r="D122" s="252"/>
      <c r="E122" s="252"/>
      <c r="F122" s="253" t="s">
        <v>510</v>
      </c>
      <c r="G122" s="254"/>
      <c r="H122" s="252"/>
      <c r="I122" s="252"/>
      <c r="J122" s="252" t="s">
        <v>511</v>
      </c>
      <c r="K122" s="276"/>
    </row>
    <row r="123" spans="2:11" ht="5.25" customHeight="1">
      <c r="B123" s="277"/>
      <c r="C123" s="255"/>
      <c r="D123" s="255"/>
      <c r="E123" s="255"/>
      <c r="F123" s="255"/>
      <c r="G123" s="238"/>
      <c r="H123" s="255"/>
      <c r="I123" s="255"/>
      <c r="J123" s="255"/>
      <c r="K123" s="278"/>
    </row>
    <row r="124" spans="2:11" ht="15" customHeight="1">
      <c r="B124" s="277"/>
      <c r="C124" s="238" t="s">
        <v>515</v>
      </c>
      <c r="D124" s="255"/>
      <c r="E124" s="255"/>
      <c r="F124" s="257" t="s">
        <v>512</v>
      </c>
      <c r="G124" s="238"/>
      <c r="H124" s="238" t="s">
        <v>551</v>
      </c>
      <c r="I124" s="238" t="s">
        <v>514</v>
      </c>
      <c r="J124" s="238">
        <v>120</v>
      </c>
      <c r="K124" s="279"/>
    </row>
    <row r="125" spans="2:11" ht="15" customHeight="1">
      <c r="B125" s="277"/>
      <c r="C125" s="238" t="s">
        <v>560</v>
      </c>
      <c r="D125" s="238"/>
      <c r="E125" s="238"/>
      <c r="F125" s="257" t="s">
        <v>512</v>
      </c>
      <c r="G125" s="238"/>
      <c r="H125" s="238" t="s">
        <v>561</v>
      </c>
      <c r="I125" s="238" t="s">
        <v>514</v>
      </c>
      <c r="J125" s="238" t="s">
        <v>562</v>
      </c>
      <c r="K125" s="279"/>
    </row>
    <row r="126" spans="2:11" ht="15" customHeight="1">
      <c r="B126" s="277"/>
      <c r="C126" s="238" t="s">
        <v>83</v>
      </c>
      <c r="D126" s="238"/>
      <c r="E126" s="238"/>
      <c r="F126" s="257" t="s">
        <v>512</v>
      </c>
      <c r="G126" s="238"/>
      <c r="H126" s="238" t="s">
        <v>563</v>
      </c>
      <c r="I126" s="238" t="s">
        <v>514</v>
      </c>
      <c r="J126" s="238" t="s">
        <v>562</v>
      </c>
      <c r="K126" s="279"/>
    </row>
    <row r="127" spans="2:11" ht="15" customHeight="1">
      <c r="B127" s="277"/>
      <c r="C127" s="238" t="s">
        <v>523</v>
      </c>
      <c r="D127" s="238"/>
      <c r="E127" s="238"/>
      <c r="F127" s="257" t="s">
        <v>518</v>
      </c>
      <c r="G127" s="238"/>
      <c r="H127" s="238" t="s">
        <v>524</v>
      </c>
      <c r="I127" s="238" t="s">
        <v>514</v>
      </c>
      <c r="J127" s="238">
        <v>15</v>
      </c>
      <c r="K127" s="279"/>
    </row>
    <row r="128" spans="2:11" ht="15" customHeight="1">
      <c r="B128" s="277"/>
      <c r="C128" s="259" t="s">
        <v>525</v>
      </c>
      <c r="D128" s="259"/>
      <c r="E128" s="259"/>
      <c r="F128" s="260" t="s">
        <v>518</v>
      </c>
      <c r="G128" s="259"/>
      <c r="H128" s="259" t="s">
        <v>526</v>
      </c>
      <c r="I128" s="259" t="s">
        <v>514</v>
      </c>
      <c r="J128" s="259">
        <v>15</v>
      </c>
      <c r="K128" s="279"/>
    </row>
    <row r="129" spans="2:11" ht="15" customHeight="1">
      <c r="B129" s="277"/>
      <c r="C129" s="259" t="s">
        <v>527</v>
      </c>
      <c r="D129" s="259"/>
      <c r="E129" s="259"/>
      <c r="F129" s="260" t="s">
        <v>518</v>
      </c>
      <c r="G129" s="259"/>
      <c r="H129" s="259" t="s">
        <v>528</v>
      </c>
      <c r="I129" s="259" t="s">
        <v>514</v>
      </c>
      <c r="J129" s="259">
        <v>20</v>
      </c>
      <c r="K129" s="279"/>
    </row>
    <row r="130" spans="2:11" ht="15" customHeight="1">
      <c r="B130" s="277"/>
      <c r="C130" s="259" t="s">
        <v>529</v>
      </c>
      <c r="D130" s="259"/>
      <c r="E130" s="259"/>
      <c r="F130" s="260" t="s">
        <v>518</v>
      </c>
      <c r="G130" s="259"/>
      <c r="H130" s="259" t="s">
        <v>530</v>
      </c>
      <c r="I130" s="259" t="s">
        <v>514</v>
      </c>
      <c r="J130" s="259">
        <v>20</v>
      </c>
      <c r="K130" s="279"/>
    </row>
    <row r="131" spans="2:11" ht="15" customHeight="1">
      <c r="B131" s="277"/>
      <c r="C131" s="238" t="s">
        <v>517</v>
      </c>
      <c r="D131" s="238"/>
      <c r="E131" s="238"/>
      <c r="F131" s="257" t="s">
        <v>518</v>
      </c>
      <c r="G131" s="238"/>
      <c r="H131" s="238" t="s">
        <v>551</v>
      </c>
      <c r="I131" s="238" t="s">
        <v>514</v>
      </c>
      <c r="J131" s="238">
        <v>50</v>
      </c>
      <c r="K131" s="279"/>
    </row>
    <row r="132" spans="2:11" ht="15" customHeight="1">
      <c r="B132" s="277"/>
      <c r="C132" s="238" t="s">
        <v>531</v>
      </c>
      <c r="D132" s="238"/>
      <c r="E132" s="238"/>
      <c r="F132" s="257" t="s">
        <v>518</v>
      </c>
      <c r="G132" s="238"/>
      <c r="H132" s="238" t="s">
        <v>551</v>
      </c>
      <c r="I132" s="238" t="s">
        <v>514</v>
      </c>
      <c r="J132" s="238">
        <v>50</v>
      </c>
      <c r="K132" s="279"/>
    </row>
    <row r="133" spans="2:11" ht="15" customHeight="1">
      <c r="B133" s="277"/>
      <c r="C133" s="238" t="s">
        <v>537</v>
      </c>
      <c r="D133" s="238"/>
      <c r="E133" s="238"/>
      <c r="F133" s="257" t="s">
        <v>518</v>
      </c>
      <c r="G133" s="238"/>
      <c r="H133" s="238" t="s">
        <v>551</v>
      </c>
      <c r="I133" s="238" t="s">
        <v>514</v>
      </c>
      <c r="J133" s="238">
        <v>50</v>
      </c>
      <c r="K133" s="279"/>
    </row>
    <row r="134" spans="2:11" ht="15" customHeight="1">
      <c r="B134" s="277"/>
      <c r="C134" s="238" t="s">
        <v>539</v>
      </c>
      <c r="D134" s="238"/>
      <c r="E134" s="238"/>
      <c r="F134" s="257" t="s">
        <v>518</v>
      </c>
      <c r="G134" s="238"/>
      <c r="H134" s="238" t="s">
        <v>551</v>
      </c>
      <c r="I134" s="238" t="s">
        <v>514</v>
      </c>
      <c r="J134" s="238">
        <v>50</v>
      </c>
      <c r="K134" s="279"/>
    </row>
    <row r="135" spans="2:11" ht="15" customHeight="1">
      <c r="B135" s="277"/>
      <c r="C135" s="238" t="s">
        <v>126</v>
      </c>
      <c r="D135" s="238"/>
      <c r="E135" s="238"/>
      <c r="F135" s="257" t="s">
        <v>518</v>
      </c>
      <c r="G135" s="238"/>
      <c r="H135" s="238" t="s">
        <v>564</v>
      </c>
      <c r="I135" s="238" t="s">
        <v>514</v>
      </c>
      <c r="J135" s="238">
        <v>255</v>
      </c>
      <c r="K135" s="279"/>
    </row>
    <row r="136" spans="2:11" ht="15" customHeight="1">
      <c r="B136" s="277"/>
      <c r="C136" s="238" t="s">
        <v>541</v>
      </c>
      <c r="D136" s="238"/>
      <c r="E136" s="238"/>
      <c r="F136" s="257" t="s">
        <v>512</v>
      </c>
      <c r="G136" s="238"/>
      <c r="H136" s="238" t="s">
        <v>565</v>
      </c>
      <c r="I136" s="238" t="s">
        <v>543</v>
      </c>
      <c r="J136" s="238"/>
      <c r="K136" s="279"/>
    </row>
    <row r="137" spans="2:11" ht="15" customHeight="1">
      <c r="B137" s="277"/>
      <c r="C137" s="238" t="s">
        <v>544</v>
      </c>
      <c r="D137" s="238"/>
      <c r="E137" s="238"/>
      <c r="F137" s="257" t="s">
        <v>512</v>
      </c>
      <c r="G137" s="238"/>
      <c r="H137" s="238" t="s">
        <v>566</v>
      </c>
      <c r="I137" s="238" t="s">
        <v>546</v>
      </c>
      <c r="J137" s="238"/>
      <c r="K137" s="279"/>
    </row>
    <row r="138" spans="2:11" ht="15" customHeight="1">
      <c r="B138" s="277"/>
      <c r="C138" s="238" t="s">
        <v>547</v>
      </c>
      <c r="D138" s="238"/>
      <c r="E138" s="238"/>
      <c r="F138" s="257" t="s">
        <v>512</v>
      </c>
      <c r="G138" s="238"/>
      <c r="H138" s="238" t="s">
        <v>547</v>
      </c>
      <c r="I138" s="238" t="s">
        <v>546</v>
      </c>
      <c r="J138" s="238"/>
      <c r="K138" s="279"/>
    </row>
    <row r="139" spans="2:11" ht="15" customHeight="1">
      <c r="B139" s="277"/>
      <c r="C139" s="238" t="s">
        <v>39</v>
      </c>
      <c r="D139" s="238"/>
      <c r="E139" s="238"/>
      <c r="F139" s="257" t="s">
        <v>512</v>
      </c>
      <c r="G139" s="238"/>
      <c r="H139" s="238" t="s">
        <v>567</v>
      </c>
      <c r="I139" s="238" t="s">
        <v>546</v>
      </c>
      <c r="J139" s="238"/>
      <c r="K139" s="279"/>
    </row>
    <row r="140" spans="2:11" ht="15" customHeight="1">
      <c r="B140" s="277"/>
      <c r="C140" s="238" t="s">
        <v>568</v>
      </c>
      <c r="D140" s="238"/>
      <c r="E140" s="238"/>
      <c r="F140" s="257" t="s">
        <v>512</v>
      </c>
      <c r="G140" s="238"/>
      <c r="H140" s="238" t="s">
        <v>569</v>
      </c>
      <c r="I140" s="238" t="s">
        <v>546</v>
      </c>
      <c r="J140" s="238"/>
      <c r="K140" s="279"/>
    </row>
    <row r="141" spans="2:11" ht="15" customHeight="1">
      <c r="B141" s="280"/>
      <c r="C141" s="281"/>
      <c r="D141" s="281"/>
      <c r="E141" s="281"/>
      <c r="F141" s="281"/>
      <c r="G141" s="281"/>
      <c r="H141" s="281"/>
      <c r="I141" s="281"/>
      <c r="J141" s="281"/>
      <c r="K141" s="282"/>
    </row>
    <row r="142" spans="2:11" ht="18.75" customHeight="1">
      <c r="B142" s="234"/>
      <c r="C142" s="234"/>
      <c r="D142" s="234"/>
      <c r="E142" s="234"/>
      <c r="F142" s="269"/>
      <c r="G142" s="234"/>
      <c r="H142" s="234"/>
      <c r="I142" s="234"/>
      <c r="J142" s="234"/>
      <c r="K142" s="234"/>
    </row>
    <row r="143" spans="2:11" ht="18.75" customHeight="1">
      <c r="B143" s="244"/>
      <c r="C143" s="244"/>
      <c r="D143" s="244"/>
      <c r="E143" s="244"/>
      <c r="F143" s="244"/>
      <c r="G143" s="244"/>
      <c r="H143" s="244"/>
      <c r="I143" s="244"/>
      <c r="J143" s="244"/>
      <c r="K143" s="244"/>
    </row>
    <row r="144" spans="2:11" ht="7.5" customHeight="1">
      <c r="B144" s="245"/>
      <c r="C144" s="246"/>
      <c r="D144" s="246"/>
      <c r="E144" s="246"/>
      <c r="F144" s="246"/>
      <c r="G144" s="246"/>
      <c r="H144" s="246"/>
      <c r="I144" s="246"/>
      <c r="J144" s="246"/>
      <c r="K144" s="247"/>
    </row>
    <row r="145" spans="2:11" ht="45" customHeight="1">
      <c r="B145" s="248"/>
      <c r="C145" s="357" t="s">
        <v>570</v>
      </c>
      <c r="D145" s="357"/>
      <c r="E145" s="357"/>
      <c r="F145" s="357"/>
      <c r="G145" s="357"/>
      <c r="H145" s="357"/>
      <c r="I145" s="357"/>
      <c r="J145" s="357"/>
      <c r="K145" s="249"/>
    </row>
    <row r="146" spans="2:11" ht="17.25" customHeight="1">
      <c r="B146" s="248"/>
      <c r="C146" s="250" t="s">
        <v>506</v>
      </c>
      <c r="D146" s="250"/>
      <c r="E146" s="250"/>
      <c r="F146" s="250" t="s">
        <v>507</v>
      </c>
      <c r="G146" s="251"/>
      <c r="H146" s="250" t="s">
        <v>121</v>
      </c>
      <c r="I146" s="250" t="s">
        <v>58</v>
      </c>
      <c r="J146" s="250" t="s">
        <v>508</v>
      </c>
      <c r="K146" s="249"/>
    </row>
    <row r="147" spans="2:11" ht="17.25" customHeight="1">
      <c r="B147" s="248"/>
      <c r="C147" s="252" t="s">
        <v>509</v>
      </c>
      <c r="D147" s="252"/>
      <c r="E147" s="252"/>
      <c r="F147" s="253" t="s">
        <v>510</v>
      </c>
      <c r="G147" s="254"/>
      <c r="H147" s="252"/>
      <c r="I147" s="252"/>
      <c r="J147" s="252" t="s">
        <v>511</v>
      </c>
      <c r="K147" s="249"/>
    </row>
    <row r="148" spans="2:11" ht="5.25" customHeight="1">
      <c r="B148" s="258"/>
      <c r="C148" s="255"/>
      <c r="D148" s="255"/>
      <c r="E148" s="255"/>
      <c r="F148" s="255"/>
      <c r="G148" s="256"/>
      <c r="H148" s="255"/>
      <c r="I148" s="255"/>
      <c r="J148" s="255"/>
      <c r="K148" s="279"/>
    </row>
    <row r="149" spans="2:11" ht="15" customHeight="1">
      <c r="B149" s="258"/>
      <c r="C149" s="283" t="s">
        <v>515</v>
      </c>
      <c r="D149" s="238"/>
      <c r="E149" s="238"/>
      <c r="F149" s="284" t="s">
        <v>512</v>
      </c>
      <c r="G149" s="238"/>
      <c r="H149" s="283" t="s">
        <v>551</v>
      </c>
      <c r="I149" s="283" t="s">
        <v>514</v>
      </c>
      <c r="J149" s="283">
        <v>120</v>
      </c>
      <c r="K149" s="279"/>
    </row>
    <row r="150" spans="2:11" ht="15" customHeight="1">
      <c r="B150" s="258"/>
      <c r="C150" s="283" t="s">
        <v>560</v>
      </c>
      <c r="D150" s="238"/>
      <c r="E150" s="238"/>
      <c r="F150" s="284" t="s">
        <v>512</v>
      </c>
      <c r="G150" s="238"/>
      <c r="H150" s="283" t="s">
        <v>571</v>
      </c>
      <c r="I150" s="283" t="s">
        <v>514</v>
      </c>
      <c r="J150" s="283" t="s">
        <v>562</v>
      </c>
      <c r="K150" s="279"/>
    </row>
    <row r="151" spans="2:11" ht="15" customHeight="1">
      <c r="B151" s="258"/>
      <c r="C151" s="283" t="s">
        <v>83</v>
      </c>
      <c r="D151" s="238"/>
      <c r="E151" s="238"/>
      <c r="F151" s="284" t="s">
        <v>512</v>
      </c>
      <c r="G151" s="238"/>
      <c r="H151" s="283" t="s">
        <v>572</v>
      </c>
      <c r="I151" s="283" t="s">
        <v>514</v>
      </c>
      <c r="J151" s="283" t="s">
        <v>562</v>
      </c>
      <c r="K151" s="279"/>
    </row>
    <row r="152" spans="2:11" ht="15" customHeight="1">
      <c r="B152" s="258"/>
      <c r="C152" s="283" t="s">
        <v>517</v>
      </c>
      <c r="D152" s="238"/>
      <c r="E152" s="238"/>
      <c r="F152" s="284" t="s">
        <v>518</v>
      </c>
      <c r="G152" s="238"/>
      <c r="H152" s="283" t="s">
        <v>551</v>
      </c>
      <c r="I152" s="283" t="s">
        <v>514</v>
      </c>
      <c r="J152" s="283">
        <v>50</v>
      </c>
      <c r="K152" s="279"/>
    </row>
    <row r="153" spans="2:11" ht="15" customHeight="1">
      <c r="B153" s="258"/>
      <c r="C153" s="283" t="s">
        <v>520</v>
      </c>
      <c r="D153" s="238"/>
      <c r="E153" s="238"/>
      <c r="F153" s="284" t="s">
        <v>512</v>
      </c>
      <c r="G153" s="238"/>
      <c r="H153" s="283" t="s">
        <v>551</v>
      </c>
      <c r="I153" s="283" t="s">
        <v>522</v>
      </c>
      <c r="J153" s="283"/>
      <c r="K153" s="279"/>
    </row>
    <row r="154" spans="2:11" ht="15" customHeight="1">
      <c r="B154" s="258"/>
      <c r="C154" s="283" t="s">
        <v>531</v>
      </c>
      <c r="D154" s="238"/>
      <c r="E154" s="238"/>
      <c r="F154" s="284" t="s">
        <v>518</v>
      </c>
      <c r="G154" s="238"/>
      <c r="H154" s="283" t="s">
        <v>551</v>
      </c>
      <c r="I154" s="283" t="s">
        <v>514</v>
      </c>
      <c r="J154" s="283">
        <v>50</v>
      </c>
      <c r="K154" s="279"/>
    </row>
    <row r="155" spans="2:11" ht="15" customHeight="1">
      <c r="B155" s="258"/>
      <c r="C155" s="283" t="s">
        <v>539</v>
      </c>
      <c r="D155" s="238"/>
      <c r="E155" s="238"/>
      <c r="F155" s="284" t="s">
        <v>518</v>
      </c>
      <c r="G155" s="238"/>
      <c r="H155" s="283" t="s">
        <v>551</v>
      </c>
      <c r="I155" s="283" t="s">
        <v>514</v>
      </c>
      <c r="J155" s="283">
        <v>50</v>
      </c>
      <c r="K155" s="279"/>
    </row>
    <row r="156" spans="2:11" ht="15" customHeight="1">
      <c r="B156" s="258"/>
      <c r="C156" s="283" t="s">
        <v>537</v>
      </c>
      <c r="D156" s="238"/>
      <c r="E156" s="238"/>
      <c r="F156" s="284" t="s">
        <v>518</v>
      </c>
      <c r="G156" s="238"/>
      <c r="H156" s="283" t="s">
        <v>551</v>
      </c>
      <c r="I156" s="283" t="s">
        <v>514</v>
      </c>
      <c r="J156" s="283">
        <v>50</v>
      </c>
      <c r="K156" s="279"/>
    </row>
    <row r="157" spans="2:11" ht="15" customHeight="1">
      <c r="B157" s="258"/>
      <c r="C157" s="283" t="s">
        <v>106</v>
      </c>
      <c r="D157" s="238"/>
      <c r="E157" s="238"/>
      <c r="F157" s="284" t="s">
        <v>512</v>
      </c>
      <c r="G157" s="238"/>
      <c r="H157" s="283" t="s">
        <v>573</v>
      </c>
      <c r="I157" s="283" t="s">
        <v>514</v>
      </c>
      <c r="J157" s="283" t="s">
        <v>574</v>
      </c>
      <c r="K157" s="279"/>
    </row>
    <row r="158" spans="2:11" ht="15" customHeight="1">
      <c r="B158" s="258"/>
      <c r="C158" s="283" t="s">
        <v>575</v>
      </c>
      <c r="D158" s="238"/>
      <c r="E158" s="238"/>
      <c r="F158" s="284" t="s">
        <v>512</v>
      </c>
      <c r="G158" s="238"/>
      <c r="H158" s="283" t="s">
        <v>576</v>
      </c>
      <c r="I158" s="283" t="s">
        <v>546</v>
      </c>
      <c r="J158" s="283"/>
      <c r="K158" s="279"/>
    </row>
    <row r="159" spans="2:11" ht="15" customHeight="1">
      <c r="B159" s="285"/>
      <c r="C159" s="267"/>
      <c r="D159" s="267"/>
      <c r="E159" s="267"/>
      <c r="F159" s="267"/>
      <c r="G159" s="267"/>
      <c r="H159" s="267"/>
      <c r="I159" s="267"/>
      <c r="J159" s="267"/>
      <c r="K159" s="286"/>
    </row>
    <row r="160" spans="2:11" ht="18.75" customHeight="1">
      <c r="B160" s="234"/>
      <c r="C160" s="238"/>
      <c r="D160" s="238"/>
      <c r="E160" s="238"/>
      <c r="F160" s="257"/>
      <c r="G160" s="238"/>
      <c r="H160" s="238"/>
      <c r="I160" s="238"/>
      <c r="J160" s="238"/>
      <c r="K160" s="234"/>
    </row>
    <row r="161" spans="2:11" ht="18.75" customHeight="1">
      <c r="B161" s="244"/>
      <c r="C161" s="244"/>
      <c r="D161" s="244"/>
      <c r="E161" s="244"/>
      <c r="F161" s="244"/>
      <c r="G161" s="244"/>
      <c r="H161" s="244"/>
      <c r="I161" s="244"/>
      <c r="J161" s="244"/>
      <c r="K161" s="244"/>
    </row>
    <row r="162" spans="2:11" ht="7.5" customHeight="1">
      <c r="B162" s="226"/>
      <c r="C162" s="227"/>
      <c r="D162" s="227"/>
      <c r="E162" s="227"/>
      <c r="F162" s="227"/>
      <c r="G162" s="227"/>
      <c r="H162" s="227"/>
      <c r="I162" s="227"/>
      <c r="J162" s="227"/>
      <c r="K162" s="228"/>
    </row>
    <row r="163" spans="2:11" ht="45" customHeight="1">
      <c r="B163" s="229"/>
      <c r="C163" s="356" t="s">
        <v>577</v>
      </c>
      <c r="D163" s="356"/>
      <c r="E163" s="356"/>
      <c r="F163" s="356"/>
      <c r="G163" s="356"/>
      <c r="H163" s="356"/>
      <c r="I163" s="356"/>
      <c r="J163" s="356"/>
      <c r="K163" s="230"/>
    </row>
    <row r="164" spans="2:11" ht="17.25" customHeight="1">
      <c r="B164" s="229"/>
      <c r="C164" s="250" t="s">
        <v>506</v>
      </c>
      <c r="D164" s="250"/>
      <c r="E164" s="250"/>
      <c r="F164" s="250" t="s">
        <v>507</v>
      </c>
      <c r="G164" s="287"/>
      <c r="H164" s="288" t="s">
        <v>121</v>
      </c>
      <c r="I164" s="288" t="s">
        <v>58</v>
      </c>
      <c r="J164" s="250" t="s">
        <v>508</v>
      </c>
      <c r="K164" s="230"/>
    </row>
    <row r="165" spans="2:11" ht="17.25" customHeight="1">
      <c r="B165" s="231"/>
      <c r="C165" s="252" t="s">
        <v>509</v>
      </c>
      <c r="D165" s="252"/>
      <c r="E165" s="252"/>
      <c r="F165" s="253" t="s">
        <v>510</v>
      </c>
      <c r="G165" s="289"/>
      <c r="H165" s="290"/>
      <c r="I165" s="290"/>
      <c r="J165" s="252" t="s">
        <v>511</v>
      </c>
      <c r="K165" s="232"/>
    </row>
    <row r="166" spans="2:11" ht="5.25" customHeight="1">
      <c r="B166" s="258"/>
      <c r="C166" s="255"/>
      <c r="D166" s="255"/>
      <c r="E166" s="255"/>
      <c r="F166" s="255"/>
      <c r="G166" s="256"/>
      <c r="H166" s="255"/>
      <c r="I166" s="255"/>
      <c r="J166" s="255"/>
      <c r="K166" s="279"/>
    </row>
    <row r="167" spans="2:11" ht="15" customHeight="1">
      <c r="B167" s="258"/>
      <c r="C167" s="238" t="s">
        <v>515</v>
      </c>
      <c r="D167" s="238"/>
      <c r="E167" s="238"/>
      <c r="F167" s="257" t="s">
        <v>512</v>
      </c>
      <c r="G167" s="238"/>
      <c r="H167" s="238" t="s">
        <v>551</v>
      </c>
      <c r="I167" s="238" t="s">
        <v>514</v>
      </c>
      <c r="J167" s="238">
        <v>120</v>
      </c>
      <c r="K167" s="279"/>
    </row>
    <row r="168" spans="2:11" ht="15" customHeight="1">
      <c r="B168" s="258"/>
      <c r="C168" s="238" t="s">
        <v>560</v>
      </c>
      <c r="D168" s="238"/>
      <c r="E168" s="238"/>
      <c r="F168" s="257" t="s">
        <v>512</v>
      </c>
      <c r="G168" s="238"/>
      <c r="H168" s="238" t="s">
        <v>561</v>
      </c>
      <c r="I168" s="238" t="s">
        <v>514</v>
      </c>
      <c r="J168" s="238" t="s">
        <v>562</v>
      </c>
      <c r="K168" s="279"/>
    </row>
    <row r="169" spans="2:11" ht="15" customHeight="1">
      <c r="B169" s="258"/>
      <c r="C169" s="238" t="s">
        <v>83</v>
      </c>
      <c r="D169" s="238"/>
      <c r="E169" s="238"/>
      <c r="F169" s="257" t="s">
        <v>512</v>
      </c>
      <c r="G169" s="238"/>
      <c r="H169" s="238" t="s">
        <v>578</v>
      </c>
      <c r="I169" s="238" t="s">
        <v>514</v>
      </c>
      <c r="J169" s="238" t="s">
        <v>562</v>
      </c>
      <c r="K169" s="279"/>
    </row>
    <row r="170" spans="2:11" ht="15" customHeight="1">
      <c r="B170" s="258"/>
      <c r="C170" s="238" t="s">
        <v>517</v>
      </c>
      <c r="D170" s="238"/>
      <c r="E170" s="238"/>
      <c r="F170" s="257" t="s">
        <v>518</v>
      </c>
      <c r="G170" s="238"/>
      <c r="H170" s="238" t="s">
        <v>578</v>
      </c>
      <c r="I170" s="238" t="s">
        <v>514</v>
      </c>
      <c r="J170" s="238">
        <v>50</v>
      </c>
      <c r="K170" s="279"/>
    </row>
    <row r="171" spans="2:11" ht="15" customHeight="1">
      <c r="B171" s="258"/>
      <c r="C171" s="238" t="s">
        <v>520</v>
      </c>
      <c r="D171" s="238"/>
      <c r="E171" s="238"/>
      <c r="F171" s="257" t="s">
        <v>512</v>
      </c>
      <c r="G171" s="238"/>
      <c r="H171" s="238" t="s">
        <v>578</v>
      </c>
      <c r="I171" s="238" t="s">
        <v>522</v>
      </c>
      <c r="J171" s="238"/>
      <c r="K171" s="279"/>
    </row>
    <row r="172" spans="2:11" ht="15" customHeight="1">
      <c r="B172" s="258"/>
      <c r="C172" s="238" t="s">
        <v>531</v>
      </c>
      <c r="D172" s="238"/>
      <c r="E172" s="238"/>
      <c r="F172" s="257" t="s">
        <v>518</v>
      </c>
      <c r="G172" s="238"/>
      <c r="H172" s="238" t="s">
        <v>578</v>
      </c>
      <c r="I172" s="238" t="s">
        <v>514</v>
      </c>
      <c r="J172" s="238">
        <v>50</v>
      </c>
      <c r="K172" s="279"/>
    </row>
    <row r="173" spans="2:11" ht="15" customHeight="1">
      <c r="B173" s="258"/>
      <c r="C173" s="238" t="s">
        <v>539</v>
      </c>
      <c r="D173" s="238"/>
      <c r="E173" s="238"/>
      <c r="F173" s="257" t="s">
        <v>518</v>
      </c>
      <c r="G173" s="238"/>
      <c r="H173" s="238" t="s">
        <v>578</v>
      </c>
      <c r="I173" s="238" t="s">
        <v>514</v>
      </c>
      <c r="J173" s="238">
        <v>50</v>
      </c>
      <c r="K173" s="279"/>
    </row>
    <row r="174" spans="2:11" ht="15" customHeight="1">
      <c r="B174" s="258"/>
      <c r="C174" s="238" t="s">
        <v>537</v>
      </c>
      <c r="D174" s="238"/>
      <c r="E174" s="238"/>
      <c r="F174" s="257" t="s">
        <v>518</v>
      </c>
      <c r="G174" s="238"/>
      <c r="H174" s="238" t="s">
        <v>578</v>
      </c>
      <c r="I174" s="238" t="s">
        <v>514</v>
      </c>
      <c r="J174" s="238">
        <v>50</v>
      </c>
      <c r="K174" s="279"/>
    </row>
    <row r="175" spans="2:11" ht="15" customHeight="1">
      <c r="B175" s="258"/>
      <c r="C175" s="238" t="s">
        <v>120</v>
      </c>
      <c r="D175" s="238"/>
      <c r="E175" s="238"/>
      <c r="F175" s="257" t="s">
        <v>512</v>
      </c>
      <c r="G175" s="238"/>
      <c r="H175" s="238" t="s">
        <v>579</v>
      </c>
      <c r="I175" s="238" t="s">
        <v>580</v>
      </c>
      <c r="J175" s="238"/>
      <c r="K175" s="279"/>
    </row>
    <row r="176" spans="2:11" ht="15" customHeight="1">
      <c r="B176" s="258"/>
      <c r="C176" s="238" t="s">
        <v>58</v>
      </c>
      <c r="D176" s="238"/>
      <c r="E176" s="238"/>
      <c r="F176" s="257" t="s">
        <v>512</v>
      </c>
      <c r="G176" s="238"/>
      <c r="H176" s="238" t="s">
        <v>581</v>
      </c>
      <c r="I176" s="238" t="s">
        <v>582</v>
      </c>
      <c r="J176" s="238">
        <v>1</v>
      </c>
      <c r="K176" s="279"/>
    </row>
    <row r="177" spans="2:11" ht="15" customHeight="1">
      <c r="B177" s="258"/>
      <c r="C177" s="238" t="s">
        <v>54</v>
      </c>
      <c r="D177" s="238"/>
      <c r="E177" s="238"/>
      <c r="F177" s="257" t="s">
        <v>512</v>
      </c>
      <c r="G177" s="238"/>
      <c r="H177" s="238" t="s">
        <v>583</v>
      </c>
      <c r="I177" s="238" t="s">
        <v>514</v>
      </c>
      <c r="J177" s="238">
        <v>20</v>
      </c>
      <c r="K177" s="279"/>
    </row>
    <row r="178" spans="2:11" ht="15" customHeight="1">
      <c r="B178" s="258"/>
      <c r="C178" s="238" t="s">
        <v>121</v>
      </c>
      <c r="D178" s="238"/>
      <c r="E178" s="238"/>
      <c r="F178" s="257" t="s">
        <v>512</v>
      </c>
      <c r="G178" s="238"/>
      <c r="H178" s="238" t="s">
        <v>584</v>
      </c>
      <c r="I178" s="238" t="s">
        <v>514</v>
      </c>
      <c r="J178" s="238">
        <v>255</v>
      </c>
      <c r="K178" s="279"/>
    </row>
    <row r="179" spans="2:11" ht="15" customHeight="1">
      <c r="B179" s="258"/>
      <c r="C179" s="238" t="s">
        <v>122</v>
      </c>
      <c r="D179" s="238"/>
      <c r="E179" s="238"/>
      <c r="F179" s="257" t="s">
        <v>512</v>
      </c>
      <c r="G179" s="238"/>
      <c r="H179" s="238" t="s">
        <v>477</v>
      </c>
      <c r="I179" s="238" t="s">
        <v>514</v>
      </c>
      <c r="J179" s="238">
        <v>10</v>
      </c>
      <c r="K179" s="279"/>
    </row>
    <row r="180" spans="2:11" ht="15" customHeight="1">
      <c r="B180" s="258"/>
      <c r="C180" s="238" t="s">
        <v>123</v>
      </c>
      <c r="D180" s="238"/>
      <c r="E180" s="238"/>
      <c r="F180" s="257" t="s">
        <v>512</v>
      </c>
      <c r="G180" s="238"/>
      <c r="H180" s="238" t="s">
        <v>585</v>
      </c>
      <c r="I180" s="238" t="s">
        <v>546</v>
      </c>
      <c r="J180" s="238"/>
      <c r="K180" s="279"/>
    </row>
    <row r="181" spans="2:11" ht="15" customHeight="1">
      <c r="B181" s="258"/>
      <c r="C181" s="238" t="s">
        <v>586</v>
      </c>
      <c r="D181" s="238"/>
      <c r="E181" s="238"/>
      <c r="F181" s="257" t="s">
        <v>512</v>
      </c>
      <c r="G181" s="238"/>
      <c r="H181" s="238" t="s">
        <v>587</v>
      </c>
      <c r="I181" s="238" t="s">
        <v>546</v>
      </c>
      <c r="J181" s="238"/>
      <c r="K181" s="279"/>
    </row>
    <row r="182" spans="2:11" ht="15" customHeight="1">
      <c r="B182" s="258"/>
      <c r="C182" s="238" t="s">
        <v>575</v>
      </c>
      <c r="D182" s="238"/>
      <c r="E182" s="238"/>
      <c r="F182" s="257" t="s">
        <v>512</v>
      </c>
      <c r="G182" s="238"/>
      <c r="H182" s="238" t="s">
        <v>588</v>
      </c>
      <c r="I182" s="238" t="s">
        <v>546</v>
      </c>
      <c r="J182" s="238"/>
      <c r="K182" s="279"/>
    </row>
    <row r="183" spans="2:11" ht="15" customHeight="1">
      <c r="B183" s="258"/>
      <c r="C183" s="238" t="s">
        <v>125</v>
      </c>
      <c r="D183" s="238"/>
      <c r="E183" s="238"/>
      <c r="F183" s="257" t="s">
        <v>518</v>
      </c>
      <c r="G183" s="238"/>
      <c r="H183" s="238" t="s">
        <v>589</v>
      </c>
      <c r="I183" s="238" t="s">
        <v>514</v>
      </c>
      <c r="J183" s="238">
        <v>50</v>
      </c>
      <c r="K183" s="279"/>
    </row>
    <row r="184" spans="2:11" ht="15" customHeight="1">
      <c r="B184" s="258"/>
      <c r="C184" s="238" t="s">
        <v>590</v>
      </c>
      <c r="D184" s="238"/>
      <c r="E184" s="238"/>
      <c r="F184" s="257" t="s">
        <v>518</v>
      </c>
      <c r="G184" s="238"/>
      <c r="H184" s="238" t="s">
        <v>591</v>
      </c>
      <c r="I184" s="238" t="s">
        <v>592</v>
      </c>
      <c r="J184" s="238"/>
      <c r="K184" s="279"/>
    </row>
    <row r="185" spans="2:11" ht="15" customHeight="1">
      <c r="B185" s="258"/>
      <c r="C185" s="238" t="s">
        <v>593</v>
      </c>
      <c r="D185" s="238"/>
      <c r="E185" s="238"/>
      <c r="F185" s="257" t="s">
        <v>518</v>
      </c>
      <c r="G185" s="238"/>
      <c r="H185" s="238" t="s">
        <v>594</v>
      </c>
      <c r="I185" s="238" t="s">
        <v>592</v>
      </c>
      <c r="J185" s="238"/>
      <c r="K185" s="279"/>
    </row>
    <row r="186" spans="2:11" ht="15" customHeight="1">
      <c r="B186" s="258"/>
      <c r="C186" s="238" t="s">
        <v>595</v>
      </c>
      <c r="D186" s="238"/>
      <c r="E186" s="238"/>
      <c r="F186" s="257" t="s">
        <v>518</v>
      </c>
      <c r="G186" s="238"/>
      <c r="H186" s="238" t="s">
        <v>596</v>
      </c>
      <c r="I186" s="238" t="s">
        <v>592</v>
      </c>
      <c r="J186" s="238"/>
      <c r="K186" s="279"/>
    </row>
    <row r="187" spans="2:11" ht="15" customHeight="1">
      <c r="B187" s="258"/>
      <c r="C187" s="291" t="s">
        <v>597</v>
      </c>
      <c r="D187" s="238"/>
      <c r="E187" s="238"/>
      <c r="F187" s="257" t="s">
        <v>518</v>
      </c>
      <c r="G187" s="238"/>
      <c r="H187" s="238" t="s">
        <v>598</v>
      </c>
      <c r="I187" s="238" t="s">
        <v>599</v>
      </c>
      <c r="J187" s="292" t="s">
        <v>600</v>
      </c>
      <c r="K187" s="279"/>
    </row>
    <row r="188" spans="2:11" ht="15" customHeight="1">
      <c r="B188" s="258"/>
      <c r="C188" s="243" t="s">
        <v>43</v>
      </c>
      <c r="D188" s="238"/>
      <c r="E188" s="238"/>
      <c r="F188" s="257" t="s">
        <v>512</v>
      </c>
      <c r="G188" s="238"/>
      <c r="H188" s="234" t="s">
        <v>601</v>
      </c>
      <c r="I188" s="238" t="s">
        <v>602</v>
      </c>
      <c r="J188" s="238"/>
      <c r="K188" s="279"/>
    </row>
    <row r="189" spans="2:11" ht="15" customHeight="1">
      <c r="B189" s="258"/>
      <c r="C189" s="243" t="s">
        <v>603</v>
      </c>
      <c r="D189" s="238"/>
      <c r="E189" s="238"/>
      <c r="F189" s="257" t="s">
        <v>512</v>
      </c>
      <c r="G189" s="238"/>
      <c r="H189" s="238" t="s">
        <v>604</v>
      </c>
      <c r="I189" s="238" t="s">
        <v>546</v>
      </c>
      <c r="J189" s="238"/>
      <c r="K189" s="279"/>
    </row>
    <row r="190" spans="2:11" ht="15" customHeight="1">
      <c r="B190" s="258"/>
      <c r="C190" s="243" t="s">
        <v>605</v>
      </c>
      <c r="D190" s="238"/>
      <c r="E190" s="238"/>
      <c r="F190" s="257" t="s">
        <v>512</v>
      </c>
      <c r="G190" s="238"/>
      <c r="H190" s="238" t="s">
        <v>606</v>
      </c>
      <c r="I190" s="238" t="s">
        <v>546</v>
      </c>
      <c r="J190" s="238"/>
      <c r="K190" s="279"/>
    </row>
    <row r="191" spans="2:11" ht="15" customHeight="1">
      <c r="B191" s="258"/>
      <c r="C191" s="243" t="s">
        <v>607</v>
      </c>
      <c r="D191" s="238"/>
      <c r="E191" s="238"/>
      <c r="F191" s="257" t="s">
        <v>518</v>
      </c>
      <c r="G191" s="238"/>
      <c r="H191" s="238" t="s">
        <v>608</v>
      </c>
      <c r="I191" s="238" t="s">
        <v>546</v>
      </c>
      <c r="J191" s="238"/>
      <c r="K191" s="279"/>
    </row>
    <row r="192" spans="2:11" ht="15" customHeight="1">
      <c r="B192" s="285"/>
      <c r="C192" s="293"/>
      <c r="D192" s="267"/>
      <c r="E192" s="267"/>
      <c r="F192" s="267"/>
      <c r="G192" s="267"/>
      <c r="H192" s="267"/>
      <c r="I192" s="267"/>
      <c r="J192" s="267"/>
      <c r="K192" s="286"/>
    </row>
    <row r="193" spans="2:11" ht="18.75" customHeight="1">
      <c r="B193" s="234"/>
      <c r="C193" s="238"/>
      <c r="D193" s="238"/>
      <c r="E193" s="238"/>
      <c r="F193" s="257"/>
      <c r="G193" s="238"/>
      <c r="H193" s="238"/>
      <c r="I193" s="238"/>
      <c r="J193" s="238"/>
      <c r="K193" s="234"/>
    </row>
    <row r="194" spans="2:11" ht="18.75" customHeight="1">
      <c r="B194" s="234"/>
      <c r="C194" s="238"/>
      <c r="D194" s="238"/>
      <c r="E194" s="238"/>
      <c r="F194" s="257"/>
      <c r="G194" s="238"/>
      <c r="H194" s="238"/>
      <c r="I194" s="238"/>
      <c r="J194" s="238"/>
      <c r="K194" s="234"/>
    </row>
    <row r="195" spans="2:11" ht="18.75" customHeight="1">
      <c r="B195" s="244"/>
      <c r="C195" s="244"/>
      <c r="D195" s="244"/>
      <c r="E195" s="244"/>
      <c r="F195" s="244"/>
      <c r="G195" s="244"/>
      <c r="H195" s="244"/>
      <c r="I195" s="244"/>
      <c r="J195" s="244"/>
      <c r="K195" s="244"/>
    </row>
    <row r="196" spans="2:11">
      <c r="B196" s="226"/>
      <c r="C196" s="227"/>
      <c r="D196" s="227"/>
      <c r="E196" s="227"/>
      <c r="F196" s="227"/>
      <c r="G196" s="227"/>
      <c r="H196" s="227"/>
      <c r="I196" s="227"/>
      <c r="J196" s="227"/>
      <c r="K196" s="228"/>
    </row>
    <row r="197" spans="2:11" ht="21">
      <c r="B197" s="229"/>
      <c r="C197" s="356" t="s">
        <v>609</v>
      </c>
      <c r="D197" s="356"/>
      <c r="E197" s="356"/>
      <c r="F197" s="356"/>
      <c r="G197" s="356"/>
      <c r="H197" s="356"/>
      <c r="I197" s="356"/>
      <c r="J197" s="356"/>
      <c r="K197" s="230"/>
    </row>
    <row r="198" spans="2:11" ht="25.5" customHeight="1">
      <c r="B198" s="229"/>
      <c r="C198" s="294" t="s">
        <v>610</v>
      </c>
      <c r="D198" s="294"/>
      <c r="E198" s="294"/>
      <c r="F198" s="294" t="s">
        <v>611</v>
      </c>
      <c r="G198" s="295"/>
      <c r="H198" s="355" t="s">
        <v>612</v>
      </c>
      <c r="I198" s="355"/>
      <c r="J198" s="355"/>
      <c r="K198" s="230"/>
    </row>
    <row r="199" spans="2:11" ht="5.25" customHeight="1">
      <c r="B199" s="258"/>
      <c r="C199" s="255"/>
      <c r="D199" s="255"/>
      <c r="E199" s="255"/>
      <c r="F199" s="255"/>
      <c r="G199" s="238"/>
      <c r="H199" s="255"/>
      <c r="I199" s="255"/>
      <c r="J199" s="255"/>
      <c r="K199" s="279"/>
    </row>
    <row r="200" spans="2:11" ht="15" customHeight="1">
      <c r="B200" s="258"/>
      <c r="C200" s="238" t="s">
        <v>602</v>
      </c>
      <c r="D200" s="238"/>
      <c r="E200" s="238"/>
      <c r="F200" s="257" t="s">
        <v>44</v>
      </c>
      <c r="G200" s="238"/>
      <c r="H200" s="354" t="s">
        <v>613</v>
      </c>
      <c r="I200" s="354"/>
      <c r="J200" s="354"/>
      <c r="K200" s="279"/>
    </row>
    <row r="201" spans="2:11" ht="15" customHeight="1">
      <c r="B201" s="258"/>
      <c r="C201" s="264"/>
      <c r="D201" s="238"/>
      <c r="E201" s="238"/>
      <c r="F201" s="257" t="s">
        <v>45</v>
      </c>
      <c r="G201" s="238"/>
      <c r="H201" s="354" t="s">
        <v>614</v>
      </c>
      <c r="I201" s="354"/>
      <c r="J201" s="354"/>
      <c r="K201" s="279"/>
    </row>
    <row r="202" spans="2:11" ht="15" customHeight="1">
      <c r="B202" s="258"/>
      <c r="C202" s="264"/>
      <c r="D202" s="238"/>
      <c r="E202" s="238"/>
      <c r="F202" s="257" t="s">
        <v>48</v>
      </c>
      <c r="G202" s="238"/>
      <c r="H202" s="354" t="s">
        <v>615</v>
      </c>
      <c r="I202" s="354"/>
      <c r="J202" s="354"/>
      <c r="K202" s="279"/>
    </row>
    <row r="203" spans="2:11" ht="15" customHeight="1">
      <c r="B203" s="258"/>
      <c r="C203" s="238"/>
      <c r="D203" s="238"/>
      <c r="E203" s="238"/>
      <c r="F203" s="257" t="s">
        <v>46</v>
      </c>
      <c r="G203" s="238"/>
      <c r="H203" s="354" t="s">
        <v>616</v>
      </c>
      <c r="I203" s="354"/>
      <c r="J203" s="354"/>
      <c r="K203" s="279"/>
    </row>
    <row r="204" spans="2:11" ht="15" customHeight="1">
      <c r="B204" s="258"/>
      <c r="C204" s="238"/>
      <c r="D204" s="238"/>
      <c r="E204" s="238"/>
      <c r="F204" s="257" t="s">
        <v>47</v>
      </c>
      <c r="G204" s="238"/>
      <c r="H204" s="354" t="s">
        <v>617</v>
      </c>
      <c r="I204" s="354"/>
      <c r="J204" s="354"/>
      <c r="K204" s="279"/>
    </row>
    <row r="205" spans="2:11" ht="15" customHeight="1">
      <c r="B205" s="258"/>
      <c r="C205" s="238"/>
      <c r="D205" s="238"/>
      <c r="E205" s="238"/>
      <c r="F205" s="257"/>
      <c r="G205" s="238"/>
      <c r="H205" s="238"/>
      <c r="I205" s="238"/>
      <c r="J205" s="238"/>
      <c r="K205" s="279"/>
    </row>
    <row r="206" spans="2:11" ht="15" customHeight="1">
      <c r="B206" s="258"/>
      <c r="C206" s="238" t="s">
        <v>558</v>
      </c>
      <c r="D206" s="238"/>
      <c r="E206" s="238"/>
      <c r="F206" s="257" t="s">
        <v>77</v>
      </c>
      <c r="G206" s="238"/>
      <c r="H206" s="354" t="s">
        <v>618</v>
      </c>
      <c r="I206" s="354"/>
      <c r="J206" s="354"/>
      <c r="K206" s="279"/>
    </row>
    <row r="207" spans="2:11" ht="15" customHeight="1">
      <c r="B207" s="258"/>
      <c r="C207" s="264"/>
      <c r="D207" s="238"/>
      <c r="E207" s="238"/>
      <c r="F207" s="257" t="s">
        <v>456</v>
      </c>
      <c r="G207" s="238"/>
      <c r="H207" s="354" t="s">
        <v>457</v>
      </c>
      <c r="I207" s="354"/>
      <c r="J207" s="354"/>
      <c r="K207" s="279"/>
    </row>
    <row r="208" spans="2:11" ht="15" customHeight="1">
      <c r="B208" s="258"/>
      <c r="C208" s="238"/>
      <c r="D208" s="238"/>
      <c r="E208" s="238"/>
      <c r="F208" s="257" t="s">
        <v>454</v>
      </c>
      <c r="G208" s="238"/>
      <c r="H208" s="354" t="s">
        <v>619</v>
      </c>
      <c r="I208" s="354"/>
      <c r="J208" s="354"/>
      <c r="K208" s="279"/>
    </row>
    <row r="209" spans="2:11" ht="15" customHeight="1">
      <c r="B209" s="296"/>
      <c r="C209" s="264"/>
      <c r="D209" s="264"/>
      <c r="E209" s="264"/>
      <c r="F209" s="257" t="s">
        <v>458</v>
      </c>
      <c r="G209" s="243"/>
      <c r="H209" s="353" t="s">
        <v>459</v>
      </c>
      <c r="I209" s="353"/>
      <c r="J209" s="353"/>
      <c r="K209" s="297"/>
    </row>
    <row r="210" spans="2:11" ht="15" customHeight="1">
      <c r="B210" s="296"/>
      <c r="C210" s="264"/>
      <c r="D210" s="264"/>
      <c r="E210" s="264"/>
      <c r="F210" s="257" t="s">
        <v>460</v>
      </c>
      <c r="G210" s="243"/>
      <c r="H210" s="353" t="s">
        <v>620</v>
      </c>
      <c r="I210" s="353"/>
      <c r="J210" s="353"/>
      <c r="K210" s="297"/>
    </row>
    <row r="211" spans="2:11" ht="15" customHeight="1">
      <c r="B211" s="296"/>
      <c r="C211" s="264"/>
      <c r="D211" s="264"/>
      <c r="E211" s="264"/>
      <c r="F211" s="298"/>
      <c r="G211" s="243"/>
      <c r="H211" s="299"/>
      <c r="I211" s="299"/>
      <c r="J211" s="299"/>
      <c r="K211" s="297"/>
    </row>
    <row r="212" spans="2:11" ht="15" customHeight="1">
      <c r="B212" s="296"/>
      <c r="C212" s="238" t="s">
        <v>582</v>
      </c>
      <c r="D212" s="264"/>
      <c r="E212" s="264"/>
      <c r="F212" s="257">
        <v>1</v>
      </c>
      <c r="G212" s="243"/>
      <c r="H212" s="353" t="s">
        <v>621</v>
      </c>
      <c r="I212" s="353"/>
      <c r="J212" s="353"/>
      <c r="K212" s="297"/>
    </row>
    <row r="213" spans="2:11" ht="15" customHeight="1">
      <c r="B213" s="296"/>
      <c r="C213" s="264"/>
      <c r="D213" s="264"/>
      <c r="E213" s="264"/>
      <c r="F213" s="257">
        <v>2</v>
      </c>
      <c r="G213" s="243"/>
      <c r="H213" s="353" t="s">
        <v>622</v>
      </c>
      <c r="I213" s="353"/>
      <c r="J213" s="353"/>
      <c r="K213" s="297"/>
    </row>
    <row r="214" spans="2:11" ht="15" customHeight="1">
      <c r="B214" s="296"/>
      <c r="C214" s="264"/>
      <c r="D214" s="264"/>
      <c r="E214" s="264"/>
      <c r="F214" s="257">
        <v>3</v>
      </c>
      <c r="G214" s="243"/>
      <c r="H214" s="353" t="s">
        <v>623</v>
      </c>
      <c r="I214" s="353"/>
      <c r="J214" s="353"/>
      <c r="K214" s="297"/>
    </row>
    <row r="215" spans="2:11" ht="15" customHeight="1">
      <c r="B215" s="296"/>
      <c r="C215" s="264"/>
      <c r="D215" s="264"/>
      <c r="E215" s="264"/>
      <c r="F215" s="257">
        <v>4</v>
      </c>
      <c r="G215" s="243"/>
      <c r="H215" s="353" t="s">
        <v>624</v>
      </c>
      <c r="I215" s="353"/>
      <c r="J215" s="353"/>
      <c r="K215" s="297"/>
    </row>
    <row r="216" spans="2:11" ht="12.75" customHeight="1">
      <c r="B216" s="300"/>
      <c r="C216" s="301"/>
      <c r="D216" s="301"/>
      <c r="E216" s="301"/>
      <c r="F216" s="301"/>
      <c r="G216" s="301"/>
      <c r="H216" s="301"/>
      <c r="I216" s="301"/>
      <c r="J216" s="301"/>
      <c r="K216" s="302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ageMargins left="0.59027779999999996" right="0.59027779999999996" top="0.59027779999999996" bottom="0.59027779999999996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11</vt:i4>
      </vt:variant>
    </vt:vector>
  </HeadingPairs>
  <TitlesOfParts>
    <vt:vector size="17" baseType="lpstr">
      <vt:lpstr>Rekapitulace stavby</vt:lpstr>
      <vt:lpstr>18065a - A1, A2</vt:lpstr>
      <vt:lpstr>18065b - B1, C1</vt:lpstr>
      <vt:lpstr>18065c - D1</vt:lpstr>
      <vt:lpstr>18065d - Vedlejší rozpočt...</vt:lpstr>
      <vt:lpstr>Pokyny pro vyplnění</vt:lpstr>
      <vt:lpstr>'18065a - A1, A2'!Názvy_tisku</vt:lpstr>
      <vt:lpstr>'18065b - B1, C1'!Názvy_tisku</vt:lpstr>
      <vt:lpstr>'18065c - D1'!Názvy_tisku</vt:lpstr>
      <vt:lpstr>'18065d - Vedlejší rozpočt...'!Názvy_tisku</vt:lpstr>
      <vt:lpstr>'Rekapitulace stavby'!Názvy_tisku</vt:lpstr>
      <vt:lpstr>'18065a - A1, A2'!Oblast_tisku</vt:lpstr>
      <vt:lpstr>'18065b - B1, C1'!Oblast_tisku</vt:lpstr>
      <vt:lpstr>'18065c - D1'!Oblast_tisku</vt:lpstr>
      <vt:lpstr>'18065d - Vedlejší rozpočt...'!Oblast_tisku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ALENAPC\alena_vratna</dc:creator>
  <cp:lastModifiedBy>Kadleček</cp:lastModifiedBy>
  <dcterms:created xsi:type="dcterms:W3CDTF">2018-10-11T11:33:25Z</dcterms:created>
  <dcterms:modified xsi:type="dcterms:W3CDTF">2018-10-13T07:36:14Z</dcterms:modified>
</cp:coreProperties>
</file>