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0"/>
  </bookViews>
  <sheets>
    <sheet name="Stavba" sheetId="7" r:id="rId1"/>
    <sheet name="pozice 1" sheetId="1" r:id="rId2"/>
    <sheet name="pozice 2" sheetId="4" r:id="rId3"/>
    <sheet name="pozice 3" sheetId="5" r:id="rId4"/>
    <sheet name="pozice 4" sheetId="9" r:id="rId5"/>
    <sheet name="pozice 5" sheetId="10" r:id="rId6"/>
    <sheet name="pozice 6" sheetId="11" r:id="rId7"/>
    <sheet name="Rekapitulace" sheetId="8" r:id="rId8"/>
  </sheets>
  <externalReferences>
    <externalReference r:id="rId11"/>
    <externalReference r:id="rId12"/>
  </externalReferences>
  <definedNames>
    <definedName name="CelkemDPHVypocet" localSheetId="0">'Stavba'!#REF!</definedName>
    <definedName name="CenaCelkem">'Stavba'!$G$27</definedName>
    <definedName name="CenaCelkemBezDPH" localSheetId="4">'Stavba'!#REF!</definedName>
    <definedName name="CenaCelkemBezDPH" localSheetId="5">'Stavba'!#REF!</definedName>
    <definedName name="CenaCelkemBezDPH" localSheetId="6">'Stavba'!#REF!</definedName>
    <definedName name="CenaCelkemBezDPH">'Stavba'!#REF!</definedName>
    <definedName name="CenaCelkemVypocet" localSheetId="7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 localSheetId="4">'Stavba'!#REF!</definedName>
    <definedName name="CisloStavebnihoRozpoctu" localSheetId="5">'Stavba'!#REF!</definedName>
    <definedName name="CisloStavebnihoRozpoctu" localSheetId="6">'Stavba'!#REF!</definedName>
    <definedName name="CisloStavebnihoRozpoctu">'Stavba'!#REF!</definedName>
    <definedName name="dadresa">'Stavba'!$D$11:$G$11</definedName>
    <definedName name="DIČ" localSheetId="0">'Stavba'!$I$11</definedName>
    <definedName name="dmisto">'Stavba'!$D$12:$G$12</definedName>
    <definedName name="DPHSni" localSheetId="0">'Stavba'!$G$23</definedName>
    <definedName name="DPHSni">'[2]Stavba'!$G$24</definedName>
    <definedName name="DPHZakl" localSheetId="0">'Stavba'!$G$25</definedName>
    <definedName name="DPHZakl">'[2]Stavba'!$G$26</definedName>
    <definedName name="dpsc" localSheetId="0">'Stavba'!$B$12</definedName>
    <definedName name="IČO" localSheetId="0">'Stavba'!$I$10</definedName>
    <definedName name="Mena" localSheetId="0">'Stavba'!$J$27</definedName>
    <definedName name="Mena">'[2]Stavba'!$J$29</definedName>
    <definedName name="MistoStavby" localSheetId="4">'Stavba'!#REF!</definedName>
    <definedName name="MistoStavby" localSheetId="5">'Stavba'!#REF!</definedName>
    <definedName name="MistoStavby" localSheetId="6">'Stavba'!#REF!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 localSheetId="4">'Stavba'!#REF!</definedName>
    <definedName name="NazevStavebnihoRozpoctu" localSheetId="5">'Stavba'!#REF!</definedName>
    <definedName name="NazevStavebnihoRozpoctu" localSheetId="6">'Stavba'!#REF!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'pozice 1'!$A$1:$G$17</definedName>
    <definedName name="_xlnm.Print_Area" localSheetId="2">'pozice 2'!$A$1:$G$46</definedName>
    <definedName name="_xlnm.Print_Area" localSheetId="3">'pozice 3'!$A$1:$G$29</definedName>
    <definedName name="_xlnm.Print_Area" localSheetId="4">'pozice 4'!$A$1:$G$47</definedName>
    <definedName name="_xlnm.Print_Area" localSheetId="5">'pozice 5'!$A$1:$G$46</definedName>
    <definedName name="_xlnm.Print_Area" localSheetId="6">'pozice 6'!$A$1:$G$26</definedName>
    <definedName name="_xlnm.Print_Area" localSheetId="7">'Rekapitulace'!$A$1:$G$21</definedName>
    <definedName name="_xlnm.Print_Area" localSheetId="0">'Stavba'!$B$1:$J$29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'Stavba'!$D$8</definedName>
    <definedName name="pdic">'Stavba'!$I$8</definedName>
    <definedName name="pico">'Stavba'!$I$7</definedName>
    <definedName name="pmisto">'Stavba'!$D$9</definedName>
    <definedName name="PocetMJ" localSheetId="4">#REF!</definedName>
    <definedName name="PocetMJ" localSheetId="5">#REF!</definedName>
    <definedName name="PocetMJ" localSheetId="6">#REF!</definedName>
    <definedName name="PocetMJ" localSheetId="0">#REF!</definedName>
    <definedName name="PocetMJ">#REF!</definedName>
    <definedName name="PoptavkaID">'Stavba'!$A$1</definedName>
    <definedName name="pPSC">'Stavba'!$C$9</definedName>
    <definedName name="Projektant">'Stavba'!$D$7</definedName>
    <definedName name="SazbaDPH1" localSheetId="0">'Stavba'!$E$22</definedName>
    <definedName name="SazbaDPH1">'[1]Krycí list'!$C$30</definedName>
    <definedName name="SazbaDPH2" localSheetId="0">'Stavba'!$E$24</definedName>
    <definedName name="SazbaDPH2">'[1]Krycí list'!$C$32</definedName>
    <definedName name="SloupecCC" localSheetId="4">#REF!</definedName>
    <definedName name="SloupecCC" localSheetId="5">#REF!</definedName>
    <definedName name="SloupecCC" localSheetId="6">#REF!</definedName>
    <definedName name="SloupecCC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>#REF!</definedName>
    <definedName name="SloupecJC" localSheetId="4">#REF!</definedName>
    <definedName name="SloupecJC" localSheetId="5">#REF!</definedName>
    <definedName name="SloupecJC" localSheetId="6">#REF!</definedName>
    <definedName name="SloupecJC">#REF!</definedName>
    <definedName name="SloupecMJ" localSheetId="4">#REF!</definedName>
    <definedName name="SloupecMJ" localSheetId="5">#REF!</definedName>
    <definedName name="SloupecMJ" localSheetId="6">#REF!</definedName>
    <definedName name="SloupecMJ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>#REF!</definedName>
    <definedName name="SloupecPC" localSheetId="4">#REF!</definedName>
    <definedName name="SloupecPC" localSheetId="5">#REF!</definedName>
    <definedName name="SloupecPC" localSheetId="6">#REF!</definedName>
    <definedName name="SloupecPC">#REF!</definedName>
    <definedName name="Vypracoval">'Stavba'!$D$13</definedName>
    <definedName name="Z_B7E7C763_C459_487D_8ABA_5CFDDFBD5A84_.wvu.Cols" localSheetId="0" hidden="1">'Stavba'!$A:$A</definedName>
    <definedName name="Z_B7E7C763_C459_487D_8ABA_5CFDDFBD5A84_.wvu.PrintArea" localSheetId="0" hidden="1">'Stavba'!$B$1:$J$29</definedName>
    <definedName name="ZakladDPHSni" localSheetId="0">'Stavba'!$G$22</definedName>
    <definedName name="ZakladDPHSni">'[2]Stavba'!$G$23</definedName>
    <definedName name="ZakladDPHSniVypocet" localSheetId="7">'Rekapitulace'!#REF!</definedName>
    <definedName name="ZakladDPHSniVypocet" localSheetId="0">'Stavba'!#REF!</definedName>
    <definedName name="ZakladDPHZakl" localSheetId="0">'Stavba'!$G$24</definedName>
    <definedName name="ZakladDPHZakl">'[2]Stavba'!$G$25</definedName>
    <definedName name="ZakladDPHZaklVypocet" localSheetId="7">'Rekapitulace'!#REF!</definedName>
    <definedName name="ZakladDPHZaklVypocet" localSheetId="0">'Stavba'!#REF!</definedName>
    <definedName name="Zaokrouhleni" localSheetId="0">'Stavba'!$G$26</definedName>
    <definedName name="Zaokrouhleni">'[2]Stavba'!$G$27</definedName>
    <definedName name="Zhotovitel">'Stavba'!$D$10:$G$10</definedName>
  </definedNames>
  <calcPr calcId="162913"/>
</workbook>
</file>

<file path=xl/sharedStrings.xml><?xml version="1.0" encoding="utf-8"?>
<sst xmlns="http://schemas.openxmlformats.org/spreadsheetml/2006/main" count="280" uniqueCount="127">
  <si>
    <t/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</si>
  <si>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</si>
  <si>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</si>
  <si>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</si>
  <si>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</si>
  <si>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</si>
  <si>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</si>
  <si>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</si>
  <si>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</si>
  <si>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</si>
  <si>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</si>
  <si>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</si>
  <si>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</si>
  <si>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</si>
  <si>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</si>
  <si>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</si>
  <si>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</si>
  <si>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</si>
  <si>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</si>
  <si>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</si>
  <si>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</si>
  <si>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</si>
  <si>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</si>
  <si>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</si>
  <si>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</si>
  <si>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</si>
  <si>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</si>
  <si>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</si>
  <si>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</si>
  <si>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</si>
  <si>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</si>
  <si>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</si>
  <si>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</si>
  <si>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</si>
  <si>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</si>
  <si>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</si>
  <si>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</si>
  <si>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</si>
  <si>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</si>
  <si>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</si>
  <si>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</si>
  <si>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</si>
  <si>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</si>
  <si>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list č. 2</t>
  </si>
  <si>
    <t>list č. 4</t>
  </si>
  <si>
    <t>list č. 3</t>
  </si>
  <si>
    <t>list 2</t>
  </si>
  <si>
    <t>list 3</t>
  </si>
  <si>
    <t>list 4</t>
  </si>
  <si>
    <t>V Kolíně dne</t>
  </si>
  <si>
    <t>dne</t>
  </si>
  <si>
    <t>objednatel:</t>
  </si>
  <si>
    <t>zhotovitel:</t>
  </si>
  <si>
    <t>město Kolín</t>
  </si>
  <si>
    <t>zast. Ing. Josefem Michalčíkem,</t>
  </si>
  <si>
    <t>vedoucím odboru OSBN</t>
  </si>
  <si>
    <t>list č. 5</t>
  </si>
  <si>
    <t>002 35 440</t>
  </si>
  <si>
    <t>CZ 002 35 440</t>
  </si>
  <si>
    <t>280 12</t>
  </si>
  <si>
    <t>jednatelem</t>
  </si>
  <si>
    <t>2.ZŠ Kmochova – rekonstrukce podlah ve 3 učebnách</t>
  </si>
  <si>
    <t>2.ZŠ Kmochova 943, Kolín II.</t>
  </si>
  <si>
    <t>PSČ</t>
  </si>
  <si>
    <t>název firmy</t>
  </si>
  <si>
    <t>ulice čp.</t>
  </si>
  <si>
    <t>obec</t>
  </si>
  <si>
    <t>Celkem Kč</t>
  </si>
  <si>
    <t>kpl</t>
  </si>
  <si>
    <t>firma</t>
  </si>
  <si>
    <t>číslo</t>
  </si>
  <si>
    <t>CZ číslo</t>
  </si>
  <si>
    <t>1.ZŠ Bezručova – rekonstrukce s elektrifikací vstupních vrat</t>
  </si>
  <si>
    <t>1.ZŠ Bezručova 980, Kolín II.</t>
  </si>
  <si>
    <t>dvoukřídlá brána z ulice u školky</t>
  </si>
  <si>
    <t>1</t>
  </si>
  <si>
    <t>rozměru L 256/209-197 cm + P 254/197-185 cm</t>
  </si>
  <si>
    <t>oprava konstrukce vrat, nové panty</t>
  </si>
  <si>
    <t>oprava a doplnění výplně (Jakl)</t>
  </si>
  <si>
    <t>povrchová úprava vratovách křídel - žárový zinek</t>
  </si>
  <si>
    <t>povrchová úprava 2* sloupku - nátěr studeným zinkem</t>
  </si>
  <si>
    <t>povrchová úprava vrat a sloupků - nástřik do barvy RAL (dle oplocení)</t>
  </si>
  <si>
    <t>sada 2* pohonů, 1* infra závora s odrazovou plochou, elektronika</t>
  </si>
  <si>
    <t>montáž včetně dopravy</t>
  </si>
  <si>
    <t>napájení zemní přípojkou z objektu školy z prostoru pod schody; ovládání kabelem z objektu školy z kanceláře ředitelky pomocí videotelefonu</t>
  </si>
  <si>
    <t>dálkový ovladač (přívěšek/klíčenka)</t>
  </si>
  <si>
    <t>1.ZŠ Bezručova, dvoukřídlá brána z ulice u školky</t>
  </si>
  <si>
    <t>2</t>
  </si>
  <si>
    <t>dvoukřídlá brána u hřiště</t>
  </si>
  <si>
    <t>rozměru L 245/160 cm + P 245/160 cm</t>
  </si>
  <si>
    <t>další náklady neuvedené ve výkazu výměr</t>
  </si>
  <si>
    <t>3</t>
  </si>
  <si>
    <t>rozměru L 180/160 cm + P 180/160 cm</t>
  </si>
  <si>
    <t>nové výplně (Jakl)</t>
  </si>
  <si>
    <t>napájení zemní přípojkou z objektu kuchyně z prostoru chodby; ovládání kabelem z objektu kuchyně z kanceláře dietářky pomocí videotelefonu</t>
  </si>
  <si>
    <t>4</t>
  </si>
  <si>
    <t>1.ZŠ Bezručova, dvoukřídlá brána u hřiště</t>
  </si>
  <si>
    <t>dvoukřídlá brána u kuchyně</t>
  </si>
  <si>
    <t>1.ZŠ Bezručova, dvoukřídlá brána u kuchyně</t>
  </si>
  <si>
    <t>jednokřídlá vrátka z ulice</t>
  </si>
  <si>
    <t>1.ZŠ Bezručova, jednokřídlá vrátka z ulice</t>
  </si>
  <si>
    <t>rozměru L 94/145 cm</t>
  </si>
  <si>
    <t>nové výplně (Jakl), kapsa na zámek, zámek pro FAB, kovový štít koule-koule, vč. el. zámku</t>
  </si>
  <si>
    <t>povrchová úprava vrátek - žárový zinek</t>
  </si>
  <si>
    <t>ovládání kabelem z objektu školy z kanceláře ředitelky pomocí videotelefonu + ovládání kabelem z objektu kuchyně z kanceláře dietářky pomocí videotelefonu + ovládání kabelem z objektu kuchyně z družiny pomocí videotelefonu</t>
  </si>
  <si>
    <t>dvoukřídlá brána z ulice</t>
  </si>
  <si>
    <t>1.ZŠ Bezručova, dvoukřídlá brána z ulice</t>
  </si>
  <si>
    <t>5</t>
  </si>
  <si>
    <t>rozměru L 155/145 cm + P 155/145 cm</t>
  </si>
  <si>
    <t>list č. 6</t>
  </si>
  <si>
    <t>6</t>
  </si>
  <si>
    <t>list č. 7</t>
  </si>
  <si>
    <t>společné položky</t>
  </si>
  <si>
    <t>dálkový ovladač (přívěšek/klíčenka) společný pro pozice 1 a 3</t>
  </si>
  <si>
    <t>dodání nové konstrukce vrat, nové panty</t>
  </si>
  <si>
    <t>dodání nové konstrukce vrátek, nové panty</t>
  </si>
  <si>
    <t>demontáž původní konstrukce vrat - pozice 3 a 4</t>
  </si>
  <si>
    <t>stavební úpravy - výkopové práce</t>
  </si>
  <si>
    <t>stavební úpravy - betonářské práce</t>
  </si>
  <si>
    <t>stavební úpravy - elektrikářské práce</t>
  </si>
  <si>
    <t>skládkovné - poplatek včetně dopravy</t>
  </si>
  <si>
    <t>list č. 8</t>
  </si>
  <si>
    <t>list 5</t>
  </si>
  <si>
    <t>list 6</t>
  </si>
  <si>
    <t>list 7</t>
  </si>
  <si>
    <t>1.ZŠ Bezručova, společné položky</t>
  </si>
  <si>
    <t>zast.: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</si>
</sst>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x&quot;"/>
    <numFmt numFmtId="165" formatCode="#,##0.00&quot;  m&quot;"/>
    <numFmt numFmtId="166" formatCode="&quot;=  &quot;#,##0.00&quot;  m2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1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inden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0" fontId="0" fillId="0" borderId="11" xfId="0" applyBorder="1" applyAlignment="1">
      <alignment horizontal="left" indent="1"/>
    </xf>
    <xf numFmtId="1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7" fillId="0" borderId="2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4" fontId="3" fillId="4" borderId="25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4" fontId="3" fillId="0" borderId="25" xfId="0" applyNumberFormat="1" applyFont="1" applyBorder="1" applyAlignment="1">
      <alignment horizontal="right" vertical="center" indent="1" shrinkToFit="1"/>
    </xf>
    <xf numFmtId="4" fontId="2" fillId="2" borderId="26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13" fillId="5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29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29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13" fillId="2" borderId="15" xfId="0" applyNumberFormat="1" applyFont="1" applyFill="1" applyBorder="1" applyAlignment="1">
      <alignment horizontal="left" vertical="center" indent="3"/>
    </xf>
    <xf numFmtId="0" fontId="13" fillId="2" borderId="5" xfId="0" applyNumberFormat="1" applyFont="1" applyFill="1" applyBorder="1" applyAlignment="1">
      <alignment horizontal="left" vertical="center" indent="3"/>
    </xf>
    <xf numFmtId="0" fontId="13" fillId="2" borderId="33" xfId="0" applyNumberFormat="1" applyFont="1" applyFill="1" applyBorder="1" applyAlignment="1">
      <alignment horizontal="left" vertical="center" indent="3"/>
    </xf>
    <xf numFmtId="0" fontId="3" fillId="0" borderId="1" xfId="0" applyNumberFormat="1" applyFont="1" applyBorder="1" applyAlignment="1">
      <alignment horizontal="left" vertical="center" wrapText="1" indent="1"/>
    </xf>
    <xf numFmtId="0" fontId="3" fillId="0" borderId="24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 vertical="top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23" xfId="0" applyNumberFormat="1" applyFont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right" vertical="center" indent="1"/>
    </xf>
    <xf numFmtId="4" fontId="12" fillId="6" borderId="26" xfId="0" applyNumberFormat="1" applyFont="1" applyFill="1" applyBorder="1" applyAlignment="1">
      <alignment horizontal="right" vertical="center" indent="1"/>
    </xf>
    <xf numFmtId="0" fontId="12" fillId="6" borderId="14" xfId="0" applyFont="1" applyFill="1" applyBorder="1" applyAlignment="1">
      <alignment horizontal="left" vertical="center" indent="1"/>
    </xf>
    <xf numFmtId="0" fontId="12" fillId="6" borderId="12" xfId="0" applyFont="1" applyFill="1" applyBorder="1" applyAlignment="1">
      <alignment horizontal="left" vertical="center" indent="1"/>
    </xf>
    <xf numFmtId="0" fontId="12" fillId="6" borderId="29" xfId="0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6"/>
  <sheetViews>
    <sheetView showGridLines="0" tabSelected="1" zoomScaleSheetLayoutView="75" workbookViewId="0" topLeftCell="B7">
      <selection activeCell="D3" sqref="D3:J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73" customWidth="1"/>
    <col min="8" max="8" width="12.75390625" style="0" customWidth="1"/>
    <col min="9" max="9" width="12.75390625" style="73" customWidth="1"/>
    <col min="10" max="10" width="6.75390625" style="73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9</v>
      </c>
      <c r="B1" s="123" t="s">
        <v>42</v>
      </c>
      <c r="C1" s="124"/>
      <c r="D1" s="124"/>
      <c r="E1" s="124"/>
      <c r="F1" s="124"/>
      <c r="G1" s="124"/>
      <c r="H1" s="124"/>
      <c r="I1" s="124"/>
      <c r="J1" s="125"/>
    </row>
    <row r="2" spans="1:15" ht="23.25" customHeight="1">
      <c r="A2" s="7"/>
      <c r="B2" s="8" t="s">
        <v>10</v>
      </c>
      <c r="C2" s="9"/>
      <c r="D2" s="126" t="s">
        <v>72</v>
      </c>
      <c r="E2" s="127"/>
      <c r="F2" s="127"/>
      <c r="G2" s="127"/>
      <c r="H2" s="127"/>
      <c r="I2" s="127"/>
      <c r="J2" s="128"/>
      <c r="O2" s="10"/>
    </row>
    <row r="3" spans="1:10" ht="23.25" customHeight="1">
      <c r="A3" s="7"/>
      <c r="B3" s="11" t="s">
        <v>11</v>
      </c>
      <c r="C3" s="12"/>
      <c r="D3" s="129" t="s">
        <v>73</v>
      </c>
      <c r="E3" s="130"/>
      <c r="F3" s="130"/>
      <c r="G3" s="130"/>
      <c r="H3" s="130"/>
      <c r="I3" s="130"/>
      <c r="J3" s="131"/>
    </row>
    <row r="4" spans="1:10" ht="18" customHeight="1">
      <c r="A4" s="7"/>
      <c r="B4" s="13" t="s">
        <v>12</v>
      </c>
      <c r="C4" s="14"/>
      <c r="D4" s="15" t="s">
        <v>13</v>
      </c>
      <c r="E4" s="80"/>
      <c r="F4" s="80"/>
      <c r="G4" s="80"/>
      <c r="H4" s="17" t="s">
        <v>14</v>
      </c>
      <c r="I4" s="15" t="s">
        <v>57</v>
      </c>
      <c r="J4" s="18"/>
    </row>
    <row r="5" spans="1:10" ht="15" customHeight="1">
      <c r="A5" s="7"/>
      <c r="B5" s="19"/>
      <c r="C5" s="80"/>
      <c r="D5" s="15" t="s">
        <v>15</v>
      </c>
      <c r="E5" s="80"/>
      <c r="F5" s="80"/>
      <c r="G5" s="80"/>
      <c r="H5" s="17" t="s">
        <v>16</v>
      </c>
      <c r="I5" s="15" t="s">
        <v>58</v>
      </c>
      <c r="J5" s="18"/>
    </row>
    <row r="6" spans="1:10" ht="15" customHeight="1">
      <c r="A6" s="7"/>
      <c r="B6" s="134" t="s">
        <v>59</v>
      </c>
      <c r="C6" s="135"/>
      <c r="D6" s="20" t="s">
        <v>17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18</v>
      </c>
      <c r="C7" s="14"/>
      <c r="D7" s="24"/>
      <c r="E7" s="14"/>
      <c r="F7" s="14"/>
      <c r="G7" s="25"/>
      <c r="H7" s="17" t="s">
        <v>14</v>
      </c>
      <c r="I7" s="26"/>
      <c r="J7" s="18"/>
    </row>
    <row r="8" spans="1:10" ht="15" customHeight="1">
      <c r="A8" s="7"/>
      <c r="B8" s="7"/>
      <c r="C8" s="14"/>
      <c r="D8" s="24"/>
      <c r="E8" s="14"/>
      <c r="F8" s="14"/>
      <c r="G8" s="25"/>
      <c r="H8" s="17" t="s">
        <v>16</v>
      </c>
      <c r="I8" s="26"/>
      <c r="J8" s="18"/>
    </row>
    <row r="9" spans="1:10" ht="15" customHeight="1">
      <c r="A9" s="7"/>
      <c r="B9" s="27"/>
      <c r="C9" s="28"/>
      <c r="D9" s="29"/>
      <c r="E9" s="30"/>
      <c r="F9" s="30"/>
      <c r="G9" s="31"/>
      <c r="H9" s="31"/>
      <c r="I9" s="32"/>
      <c r="J9" s="23"/>
    </row>
    <row r="10" spans="1:10" ht="18" customHeight="1">
      <c r="A10" s="7"/>
      <c r="B10" s="13" t="s">
        <v>19</v>
      </c>
      <c r="C10" s="14"/>
      <c r="D10" s="136" t="s">
        <v>64</v>
      </c>
      <c r="E10" s="136"/>
      <c r="F10" s="136"/>
      <c r="G10" s="136"/>
      <c r="H10" s="17" t="s">
        <v>14</v>
      </c>
      <c r="I10" s="87" t="s">
        <v>70</v>
      </c>
      <c r="J10" s="18"/>
    </row>
    <row r="11" spans="1:10" ht="15" customHeight="1">
      <c r="A11" s="7"/>
      <c r="B11" s="19"/>
      <c r="C11" s="16"/>
      <c r="D11" s="137" t="s">
        <v>65</v>
      </c>
      <c r="E11" s="137"/>
      <c r="F11" s="137"/>
      <c r="G11" s="137"/>
      <c r="H11" s="17" t="s">
        <v>16</v>
      </c>
      <c r="I11" s="87" t="s">
        <v>71</v>
      </c>
      <c r="J11" s="18"/>
    </row>
    <row r="12" spans="1:10" ht="15" customHeight="1">
      <c r="A12" s="7"/>
      <c r="B12" s="132" t="s">
        <v>63</v>
      </c>
      <c r="C12" s="133"/>
      <c r="D12" s="138" t="s">
        <v>66</v>
      </c>
      <c r="E12" s="138"/>
      <c r="F12" s="138"/>
      <c r="G12" s="138"/>
      <c r="H12" s="22"/>
      <c r="I12" s="21"/>
      <c r="J12" s="23"/>
    </row>
    <row r="13" spans="1:10" ht="18" customHeight="1">
      <c r="A13" s="7"/>
      <c r="B13" s="33" t="s">
        <v>20</v>
      </c>
      <c r="C13" s="34"/>
      <c r="D13" s="35"/>
      <c r="E13" s="36"/>
      <c r="F13" s="36"/>
      <c r="G13" s="36"/>
      <c r="H13" s="37"/>
      <c r="I13" s="36"/>
      <c r="J13" s="38"/>
    </row>
    <row r="14" spans="1:10" ht="18" customHeight="1">
      <c r="A14" s="7"/>
      <c r="B14" s="27" t="s">
        <v>21</v>
      </c>
      <c r="C14" s="39"/>
      <c r="D14" s="31"/>
      <c r="E14" s="120"/>
      <c r="F14" s="120"/>
      <c r="G14" s="121"/>
      <c r="H14" s="121"/>
      <c r="I14" s="121" t="s">
        <v>2</v>
      </c>
      <c r="J14" s="122"/>
    </row>
    <row r="15" spans="1:10" ht="23.25" customHeight="1">
      <c r="A15" s="40" t="s">
        <v>22</v>
      </c>
      <c r="B15" s="41" t="s">
        <v>22</v>
      </c>
      <c r="C15" s="42"/>
      <c r="D15" s="43"/>
      <c r="E15" s="112"/>
      <c r="F15" s="113"/>
      <c r="G15" s="112"/>
      <c r="H15" s="113"/>
      <c r="I15" s="112">
        <v>0</v>
      </c>
      <c r="J15" s="114"/>
    </row>
    <row r="16" spans="1:10" ht="23.25" customHeight="1">
      <c r="A16" s="40" t="s">
        <v>23</v>
      </c>
      <c r="B16" s="41" t="s">
        <v>23</v>
      </c>
      <c r="C16" s="42"/>
      <c r="D16" s="43"/>
      <c r="E16" s="112"/>
      <c r="F16" s="113"/>
      <c r="G16" s="112"/>
      <c r="H16" s="113"/>
      <c r="I16" s="112">
        <f>Rekapitulace!F12</f>
        <v>0</v>
      </c>
      <c r="J16" s="114"/>
    </row>
    <row r="17" spans="1:10" ht="23.25" customHeight="1">
      <c r="A17" s="40" t="s">
        <v>24</v>
      </c>
      <c r="B17" s="41" t="s">
        <v>24</v>
      </c>
      <c r="C17" s="42"/>
      <c r="D17" s="43"/>
      <c r="E17" s="112"/>
      <c r="F17" s="113"/>
      <c r="G17" s="112"/>
      <c r="H17" s="113"/>
      <c r="I17" s="112">
        <v>0</v>
      </c>
      <c r="J17" s="114"/>
    </row>
    <row r="18" spans="1:10" ht="23.25" customHeight="1">
      <c r="A18" s="40" t="s">
        <v>25</v>
      </c>
      <c r="B18" s="41" t="s">
        <v>26</v>
      </c>
      <c r="C18" s="42"/>
      <c r="D18" s="43"/>
      <c r="E18" s="112"/>
      <c r="F18" s="113"/>
      <c r="G18" s="112"/>
      <c r="H18" s="113"/>
      <c r="I18" s="112">
        <v>0</v>
      </c>
      <c r="J18" s="114"/>
    </row>
    <row r="19" spans="1:10" ht="23.25" customHeight="1">
      <c r="A19" s="40" t="s">
        <v>27</v>
      </c>
      <c r="B19" s="41" t="s">
        <v>28</v>
      </c>
      <c r="C19" s="42"/>
      <c r="D19" s="43"/>
      <c r="E19" s="112"/>
      <c r="F19" s="113"/>
      <c r="G19" s="112"/>
      <c r="H19" s="113"/>
      <c r="I19" s="112">
        <v>0</v>
      </c>
      <c r="J19" s="114"/>
    </row>
    <row r="20" spans="1:10" ht="23.25" customHeight="1">
      <c r="A20" s="7"/>
      <c r="B20" s="44" t="s">
        <v>2</v>
      </c>
      <c r="C20" s="45"/>
      <c r="D20" s="46"/>
      <c r="E20" s="115"/>
      <c r="F20" s="116"/>
      <c r="G20" s="115"/>
      <c r="H20" s="116"/>
      <c r="I20" s="115">
        <f>SUM(I15:J19)</f>
        <v>0</v>
      </c>
      <c r="J20" s="117"/>
    </row>
    <row r="21" spans="1:10" ht="33" customHeight="1">
      <c r="A21" s="7"/>
      <c r="B21" s="47" t="s">
        <v>29</v>
      </c>
      <c r="C21" s="42"/>
      <c r="D21" s="43"/>
      <c r="E21" s="48"/>
      <c r="F21" s="49"/>
      <c r="G21" s="50"/>
      <c r="H21" s="50"/>
      <c r="I21" s="50"/>
      <c r="J21" s="51"/>
    </row>
    <row r="22" spans="1:10" ht="23.25" customHeight="1">
      <c r="A22" s="7"/>
      <c r="B22" s="52" t="s">
        <v>30</v>
      </c>
      <c r="C22" s="42"/>
      <c r="D22" s="43"/>
      <c r="E22" s="53">
        <v>15</v>
      </c>
      <c r="F22" s="49" t="s">
        <v>31</v>
      </c>
      <c r="G22" s="110">
        <f>0</f>
        <v>0</v>
      </c>
      <c r="H22" s="111"/>
      <c r="I22" s="111"/>
      <c r="J22" s="51" t="str">
        <f aca="true" t="shared" si="0" ref="J22:J26">Mena</f>
        <v>CZK</v>
      </c>
    </row>
    <row r="23" spans="1:10" ht="23.25" customHeight="1">
      <c r="A23" s="7"/>
      <c r="B23" s="52" t="s">
        <v>32</v>
      </c>
      <c r="C23" s="42"/>
      <c r="D23" s="43"/>
      <c r="E23" s="53">
        <f>SazbaDPH1</f>
        <v>15</v>
      </c>
      <c r="F23" s="49" t="s">
        <v>31</v>
      </c>
      <c r="G23" s="118">
        <f>ZakladDPHSni*SazbaDPH1/100</f>
        <v>0</v>
      </c>
      <c r="H23" s="119"/>
      <c r="I23" s="119"/>
      <c r="J23" s="51" t="str">
        <f t="shared" si="0"/>
        <v>CZK</v>
      </c>
    </row>
    <row r="24" spans="1:10" ht="23.25" customHeight="1">
      <c r="A24" s="7"/>
      <c r="B24" s="52" t="s">
        <v>33</v>
      </c>
      <c r="C24" s="42"/>
      <c r="D24" s="43"/>
      <c r="E24" s="53">
        <v>21</v>
      </c>
      <c r="F24" s="49" t="s">
        <v>31</v>
      </c>
      <c r="G24" s="110">
        <f>I20</f>
        <v>0</v>
      </c>
      <c r="H24" s="111"/>
      <c r="I24" s="111"/>
      <c r="J24" s="51" t="str">
        <f t="shared" si="0"/>
        <v>CZK</v>
      </c>
    </row>
    <row r="25" spans="1:10" ht="23.25" customHeight="1">
      <c r="A25" s="7"/>
      <c r="B25" s="54" t="s">
        <v>34</v>
      </c>
      <c r="C25" s="55"/>
      <c r="D25" s="56"/>
      <c r="E25" s="57">
        <f>SazbaDPH2</f>
        <v>21</v>
      </c>
      <c r="F25" s="58" t="s">
        <v>31</v>
      </c>
      <c r="G25" s="106">
        <f>ZakladDPHZakl*0.21</f>
        <v>0</v>
      </c>
      <c r="H25" s="107"/>
      <c r="I25" s="107"/>
      <c r="J25" s="59" t="str">
        <f t="shared" si="0"/>
        <v>CZK</v>
      </c>
    </row>
    <row r="26" spans="1:10" ht="23.25" customHeight="1" thickBot="1">
      <c r="A26" s="7"/>
      <c r="B26" s="60" t="s">
        <v>35</v>
      </c>
      <c r="C26" s="61"/>
      <c r="D26" s="62"/>
      <c r="E26" s="61"/>
      <c r="F26" s="63"/>
      <c r="G26" s="108">
        <f>ROUND(DPHZakl,0)-DPHZakl</f>
        <v>0</v>
      </c>
      <c r="H26" s="108"/>
      <c r="I26" s="108"/>
      <c r="J26" s="64" t="str">
        <f t="shared" si="0"/>
        <v>CZK</v>
      </c>
    </row>
    <row r="27" spans="1:10" ht="27.75" customHeight="1" thickBot="1">
      <c r="A27" s="7"/>
      <c r="B27" s="65" t="s">
        <v>36</v>
      </c>
      <c r="C27" s="66"/>
      <c r="D27" s="66"/>
      <c r="E27" s="66"/>
      <c r="F27" s="66"/>
      <c r="G27" s="109">
        <f>ZakladDPHSni+DPHSni+ZakladDPHZakl+DPHZakl+Zaokrouhleni</f>
        <v>0</v>
      </c>
      <c r="H27" s="109"/>
      <c r="I27" s="109"/>
      <c r="J27" s="67" t="s">
        <v>37</v>
      </c>
    </row>
    <row r="28" spans="1:10" ht="12.75" customHeight="1">
      <c r="A28" s="7"/>
      <c r="B28" s="7"/>
      <c r="C28" s="14"/>
      <c r="D28" s="14"/>
      <c r="E28" s="14"/>
      <c r="F28" s="14"/>
      <c r="G28" s="25"/>
      <c r="H28" s="14"/>
      <c r="I28" s="25"/>
      <c r="J28" s="68"/>
    </row>
    <row r="29" spans="1:10" ht="13.5" customHeight="1" thickBot="1">
      <c r="A29" s="69"/>
      <c r="B29" s="69"/>
      <c r="C29" s="70"/>
      <c r="D29" s="70"/>
      <c r="E29" s="70"/>
      <c r="F29" s="70"/>
      <c r="G29" s="71"/>
      <c r="H29" s="70"/>
      <c r="I29" s="71"/>
      <c r="J29" s="72"/>
    </row>
    <row r="32" spans="2:52" ht="12.75">
      <c r="B32" s="105"/>
      <c r="C32" s="105"/>
      <c r="D32" s="105"/>
      <c r="E32" s="105"/>
      <c r="F32" s="105"/>
      <c r="G32" s="105"/>
      <c r="H32" s="105"/>
      <c r="I32" s="105"/>
      <c r="J32" s="105"/>
      <c r="AZ32" s="74">
        <f>B32</f>
        <v>0</v>
      </c>
    </row>
    <row r="33" spans="2:52" ht="12.75">
      <c r="B33" s="105"/>
      <c r="C33" s="105"/>
      <c r="D33" s="105"/>
      <c r="E33" s="105"/>
      <c r="F33" s="105"/>
      <c r="G33" s="105"/>
      <c r="H33" s="105"/>
      <c r="I33" s="105"/>
      <c r="J33" s="105"/>
      <c r="AZ33" s="74">
        <f>B33</f>
        <v>0</v>
      </c>
    </row>
    <row r="34" spans="2:52" ht="12.75">
      <c r="B34" s="105"/>
      <c r="C34" s="105"/>
      <c r="D34" s="105"/>
      <c r="E34" s="105"/>
      <c r="F34" s="105"/>
      <c r="G34" s="105"/>
      <c r="H34" s="105"/>
      <c r="I34" s="105"/>
      <c r="J34" s="105"/>
      <c r="AZ34" s="74">
        <f>B34</f>
        <v>0</v>
      </c>
    </row>
    <row r="36" spans="6:10" ht="12.75">
      <c r="F36" s="76"/>
      <c r="G36" s="77"/>
      <c r="H36" s="76"/>
      <c r="I36" s="77"/>
      <c r="J36" s="77"/>
    </row>
  </sheetData>
  <mergeCells count="38">
    <mergeCell ref="B1:J1"/>
    <mergeCell ref="D2:J2"/>
    <mergeCell ref="D3:J3"/>
    <mergeCell ref="B12:C12"/>
    <mergeCell ref="B6:C6"/>
    <mergeCell ref="D10:G10"/>
    <mergeCell ref="D11:G11"/>
    <mergeCell ref="D12:G12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G24:I24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B34:J34"/>
    <mergeCell ref="G25:I25"/>
    <mergeCell ref="G26:I26"/>
    <mergeCell ref="G27:I27"/>
    <mergeCell ref="B32:J32"/>
    <mergeCell ref="B33:J33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7"/>
  <sheetViews>
    <sheetView workbookViewId="0" topLeftCell="A1">
      <selection activeCell="F7" sqref="F7:F16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43</v>
      </c>
      <c r="G1" s="147"/>
      <c r="H1" s="2"/>
      <c r="I1" s="2"/>
    </row>
    <row r="2" spans="1:9" ht="15" customHeight="1">
      <c r="A2" s="81"/>
      <c r="B2" s="79"/>
      <c r="C2" s="141" t="s">
        <v>72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73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67</v>
      </c>
      <c r="H5" s="102"/>
      <c r="I5" s="102"/>
    </row>
    <row r="6" spans="1:9" ht="21" customHeight="1">
      <c r="A6" s="104" t="s">
        <v>75</v>
      </c>
      <c r="B6" s="150" t="s">
        <v>74</v>
      </c>
      <c r="C6" s="150"/>
      <c r="D6" s="151" t="s">
        <v>76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77</v>
      </c>
      <c r="C7" s="156"/>
      <c r="D7" s="88" t="s">
        <v>68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78</v>
      </c>
      <c r="C8" s="156"/>
      <c r="D8" s="88" t="s">
        <v>68</v>
      </c>
      <c r="E8" s="96">
        <v>1</v>
      </c>
      <c r="F8" s="89">
        <v>0</v>
      </c>
      <c r="G8" s="90">
        <f aca="true" t="shared" si="0" ref="G8:G16">ROUND(E8*F8,0)</f>
        <v>0</v>
      </c>
    </row>
    <row r="9" spans="1:7" ht="13.5" customHeight="1">
      <c r="A9" s="5">
        <f aca="true" t="shared" si="1" ref="A9:A15">1+A8</f>
        <v>3</v>
      </c>
      <c r="B9" s="155" t="s">
        <v>79</v>
      </c>
      <c r="C9" s="156"/>
      <c r="D9" s="88" t="s">
        <v>68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80</v>
      </c>
      <c r="C10" s="156"/>
      <c r="D10" s="88" t="s">
        <v>68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81</v>
      </c>
      <c r="C11" s="156"/>
      <c r="D11" s="88" t="s">
        <v>68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82</v>
      </c>
      <c r="C12" s="156"/>
      <c r="D12" s="88" t="s">
        <v>68</v>
      </c>
      <c r="E12" s="96">
        <v>1</v>
      </c>
      <c r="F12" s="89">
        <v>0</v>
      </c>
      <c r="G12" s="90">
        <f t="shared" si="0"/>
        <v>0</v>
      </c>
    </row>
    <row r="13" spans="1:7" ht="13.5" customHeight="1">
      <c r="A13" s="5">
        <f t="shared" si="1"/>
        <v>7</v>
      </c>
      <c r="B13" s="155" t="s">
        <v>83</v>
      </c>
      <c r="C13" s="156"/>
      <c r="D13" s="88" t="s">
        <v>68</v>
      </c>
      <c r="E13" s="96">
        <v>1</v>
      </c>
      <c r="F13" s="89">
        <v>0</v>
      </c>
      <c r="G13" s="90">
        <f t="shared" si="0"/>
        <v>0</v>
      </c>
    </row>
    <row r="14" spans="1:7" ht="24.75" customHeight="1">
      <c r="A14" s="5">
        <f t="shared" si="1"/>
        <v>8</v>
      </c>
      <c r="B14" s="155" t="s">
        <v>84</v>
      </c>
      <c r="C14" s="156"/>
      <c r="D14" s="88" t="s">
        <v>68</v>
      </c>
      <c r="E14" s="96">
        <v>1</v>
      </c>
      <c r="F14" s="89">
        <v>0</v>
      </c>
      <c r="G14" s="90">
        <f t="shared" si="0"/>
        <v>0</v>
      </c>
    </row>
    <row r="15" spans="1:7" ht="13.5" customHeight="1">
      <c r="A15" s="5">
        <f t="shared" si="1"/>
        <v>9</v>
      </c>
      <c r="B15" s="155" t="s">
        <v>85</v>
      </c>
      <c r="C15" s="156"/>
      <c r="D15" s="88" t="s">
        <v>68</v>
      </c>
      <c r="E15" s="96">
        <v>25</v>
      </c>
      <c r="F15" s="89">
        <v>0</v>
      </c>
      <c r="G15" s="90">
        <f t="shared" si="0"/>
        <v>0</v>
      </c>
    </row>
    <row r="16" spans="1:7" ht="13.5" customHeight="1">
      <c r="A16" s="5">
        <f>1+A15</f>
        <v>10</v>
      </c>
      <c r="B16" s="155" t="s">
        <v>90</v>
      </c>
      <c r="C16" s="156"/>
      <c r="D16" s="88" t="s">
        <v>68</v>
      </c>
      <c r="E16" s="96">
        <v>1</v>
      </c>
      <c r="F16" s="89">
        <v>0</v>
      </c>
      <c r="G16" s="90">
        <f t="shared" si="0"/>
        <v>0</v>
      </c>
    </row>
    <row r="17" spans="1:7" s="98" customFormat="1" ht="24" customHeight="1">
      <c r="A17" s="152" t="s">
        <v>86</v>
      </c>
      <c r="B17" s="153"/>
      <c r="C17" s="153"/>
      <c r="D17" s="153"/>
      <c r="E17" s="153"/>
      <c r="F17" s="154"/>
      <c r="G17" s="97">
        <f>SUMIF(G7:G16,"&lt;&gt;NOR",G7:G16)</f>
        <v>0</v>
      </c>
    </row>
  </sheetData>
  <mergeCells count="18">
    <mergeCell ref="B6:C6"/>
    <mergeCell ref="D6:G6"/>
    <mergeCell ref="A17:F17"/>
    <mergeCell ref="B16:C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"/>
  <sheetViews>
    <sheetView workbookViewId="0" topLeftCell="A1">
      <selection activeCell="F7" sqref="F7:F13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45</v>
      </c>
      <c r="G1" s="147"/>
      <c r="H1" s="2"/>
      <c r="I1" s="2"/>
    </row>
    <row r="2" spans="1:9" ht="15" customHeight="1">
      <c r="A2" s="81"/>
      <c r="B2" s="79"/>
      <c r="C2" s="141" t="s">
        <v>72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73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67</v>
      </c>
      <c r="H5" s="102"/>
      <c r="I5" s="102"/>
    </row>
    <row r="6" spans="1:9" ht="21" customHeight="1">
      <c r="A6" s="104" t="s">
        <v>87</v>
      </c>
      <c r="B6" s="150" t="s">
        <v>88</v>
      </c>
      <c r="C6" s="150"/>
      <c r="D6" s="151" t="s">
        <v>89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77</v>
      </c>
      <c r="C7" s="156"/>
      <c r="D7" s="88" t="s">
        <v>68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78</v>
      </c>
      <c r="C8" s="156"/>
      <c r="D8" s="88" t="s">
        <v>68</v>
      </c>
      <c r="E8" s="96">
        <v>1</v>
      </c>
      <c r="F8" s="89">
        <v>0</v>
      </c>
      <c r="G8" s="90">
        <f aca="true" t="shared" si="0" ref="G8:G13">ROUND(E8*F8,0)</f>
        <v>0</v>
      </c>
    </row>
    <row r="9" spans="1:7" ht="13.5" customHeight="1">
      <c r="A9" s="5">
        <f aca="true" t="shared" si="1" ref="A9:A12">1+A8</f>
        <v>3</v>
      </c>
      <c r="B9" s="155" t="s">
        <v>79</v>
      </c>
      <c r="C9" s="156"/>
      <c r="D9" s="88" t="s">
        <v>68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80</v>
      </c>
      <c r="C10" s="156"/>
      <c r="D10" s="88" t="s">
        <v>68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81</v>
      </c>
      <c r="C11" s="156"/>
      <c r="D11" s="88" t="s">
        <v>68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83</v>
      </c>
      <c r="C12" s="156"/>
      <c r="D12" s="88" t="s">
        <v>68</v>
      </c>
      <c r="E12" s="96">
        <v>1</v>
      </c>
      <c r="F12" s="89">
        <v>0</v>
      </c>
      <c r="G12" s="90">
        <f aca="true" t="shared" si="2" ref="G12">ROUND(E12*F12,0)</f>
        <v>0</v>
      </c>
    </row>
    <row r="13" spans="1:7" ht="13.5" customHeight="1">
      <c r="A13" s="5">
        <f>1+A12</f>
        <v>7</v>
      </c>
      <c r="B13" s="155" t="s">
        <v>90</v>
      </c>
      <c r="C13" s="156"/>
      <c r="D13" s="88" t="s">
        <v>68</v>
      </c>
      <c r="E13" s="96">
        <v>1</v>
      </c>
      <c r="F13" s="89">
        <v>0</v>
      </c>
      <c r="G13" s="90">
        <f t="shared" si="0"/>
        <v>0</v>
      </c>
    </row>
    <row r="14" spans="1:7" s="98" customFormat="1" ht="24" customHeight="1">
      <c r="A14" s="152" t="s">
        <v>96</v>
      </c>
      <c r="B14" s="153"/>
      <c r="C14" s="153"/>
      <c r="D14" s="153"/>
      <c r="E14" s="153"/>
      <c r="F14" s="154"/>
      <c r="G14" s="97">
        <f>SUMIF(G7:G13,"&lt;&gt;NOR",G7:G13)</f>
        <v>0</v>
      </c>
    </row>
  </sheetData>
  <mergeCells count="15">
    <mergeCell ref="A14:F14"/>
    <mergeCell ref="B12:C12"/>
    <mergeCell ref="B13:C13"/>
    <mergeCell ref="A1:E1"/>
    <mergeCell ref="F1:G1"/>
    <mergeCell ref="C2:G2"/>
    <mergeCell ref="C3:G3"/>
    <mergeCell ref="B5:C5"/>
    <mergeCell ref="B6:C6"/>
    <mergeCell ref="D6:G6"/>
    <mergeCell ref="B7:C7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7"/>
  <sheetViews>
    <sheetView workbookViewId="0" topLeftCell="A1">
      <selection activeCell="F7" sqref="F7:F16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44</v>
      </c>
      <c r="G1" s="147"/>
      <c r="H1" s="2"/>
      <c r="I1" s="2"/>
    </row>
    <row r="2" spans="1:9" ht="15" customHeight="1">
      <c r="A2" s="81"/>
      <c r="B2" s="79"/>
      <c r="C2" s="141" t="s">
        <v>72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73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67</v>
      </c>
      <c r="H5" s="102"/>
      <c r="I5" s="102"/>
    </row>
    <row r="6" spans="1:9" ht="21" customHeight="1">
      <c r="A6" s="104" t="s">
        <v>91</v>
      </c>
      <c r="B6" s="150" t="s">
        <v>97</v>
      </c>
      <c r="C6" s="150"/>
      <c r="D6" s="151" t="s">
        <v>92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114</v>
      </c>
      <c r="C7" s="156"/>
      <c r="D7" s="88" t="s">
        <v>68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93</v>
      </c>
      <c r="C8" s="156"/>
      <c r="D8" s="88" t="s">
        <v>68</v>
      </c>
      <c r="E8" s="96">
        <v>1</v>
      </c>
      <c r="F8" s="89">
        <v>0</v>
      </c>
      <c r="G8" s="90">
        <f aca="true" t="shared" si="0" ref="G8:G16">ROUND(E8*F8,0)</f>
        <v>0</v>
      </c>
    </row>
    <row r="9" spans="1:7" ht="13.5" customHeight="1">
      <c r="A9" s="5">
        <f aca="true" t="shared" si="1" ref="A9:A15">1+A8</f>
        <v>3</v>
      </c>
      <c r="B9" s="155" t="s">
        <v>79</v>
      </c>
      <c r="C9" s="156"/>
      <c r="D9" s="88" t="s">
        <v>68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80</v>
      </c>
      <c r="C10" s="156"/>
      <c r="D10" s="88" t="s">
        <v>68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81</v>
      </c>
      <c r="C11" s="156"/>
      <c r="D11" s="88" t="s">
        <v>68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82</v>
      </c>
      <c r="C12" s="156"/>
      <c r="D12" s="88" t="s">
        <v>68</v>
      </c>
      <c r="E12" s="96">
        <v>1</v>
      </c>
      <c r="F12" s="89">
        <v>0</v>
      </c>
      <c r="G12" s="90">
        <f t="shared" si="0"/>
        <v>0</v>
      </c>
    </row>
    <row r="13" spans="1:7" ht="13.5" customHeight="1">
      <c r="A13" s="5">
        <f t="shared" si="1"/>
        <v>7</v>
      </c>
      <c r="B13" s="155" t="s">
        <v>83</v>
      </c>
      <c r="C13" s="156"/>
      <c r="D13" s="88" t="s">
        <v>68</v>
      </c>
      <c r="E13" s="96">
        <v>1</v>
      </c>
      <c r="F13" s="89">
        <v>0</v>
      </c>
      <c r="G13" s="90">
        <f t="shared" si="0"/>
        <v>0</v>
      </c>
    </row>
    <row r="14" spans="1:7" ht="24.75" customHeight="1">
      <c r="A14" s="5">
        <f t="shared" si="1"/>
        <v>8</v>
      </c>
      <c r="B14" s="155" t="s">
        <v>94</v>
      </c>
      <c r="C14" s="156"/>
      <c r="D14" s="88" t="s">
        <v>68</v>
      </c>
      <c r="E14" s="96">
        <v>1</v>
      </c>
      <c r="F14" s="89">
        <v>0</v>
      </c>
      <c r="G14" s="90">
        <f t="shared" si="0"/>
        <v>0</v>
      </c>
    </row>
    <row r="15" spans="1:7" ht="13.5" customHeight="1">
      <c r="A15" s="5">
        <f t="shared" si="1"/>
        <v>9</v>
      </c>
      <c r="B15" s="155" t="s">
        <v>85</v>
      </c>
      <c r="C15" s="156"/>
      <c r="D15" s="88" t="s">
        <v>68</v>
      </c>
      <c r="E15" s="96">
        <v>10</v>
      </c>
      <c r="F15" s="89">
        <v>0</v>
      </c>
      <c r="G15" s="90">
        <f t="shared" si="0"/>
        <v>0</v>
      </c>
    </row>
    <row r="16" spans="1:7" ht="13.5" customHeight="1">
      <c r="A16" s="5">
        <f>1+A15</f>
        <v>10</v>
      </c>
      <c r="B16" s="155" t="s">
        <v>90</v>
      </c>
      <c r="C16" s="156"/>
      <c r="D16" s="88" t="s">
        <v>68</v>
      </c>
      <c r="E16" s="96">
        <v>1</v>
      </c>
      <c r="F16" s="89">
        <v>0</v>
      </c>
      <c r="G16" s="90">
        <f t="shared" si="0"/>
        <v>0</v>
      </c>
    </row>
    <row r="17" spans="1:7" s="98" customFormat="1" ht="24" customHeight="1">
      <c r="A17" s="152" t="s">
        <v>98</v>
      </c>
      <c r="B17" s="153"/>
      <c r="C17" s="153"/>
      <c r="D17" s="153"/>
      <c r="E17" s="153"/>
      <c r="F17" s="154"/>
      <c r="G17" s="97">
        <f>SUMIF(G7:G16,"&lt;&gt;NOR",G7:G16)</f>
        <v>0</v>
      </c>
    </row>
  </sheetData>
  <mergeCells count="18">
    <mergeCell ref="B10:C10"/>
    <mergeCell ref="B11:C11"/>
    <mergeCell ref="B6:C6"/>
    <mergeCell ref="D6:G6"/>
    <mergeCell ref="B7:C7"/>
    <mergeCell ref="B8:C8"/>
    <mergeCell ref="B9:C9"/>
    <mergeCell ref="A1:E1"/>
    <mergeCell ref="F1:G1"/>
    <mergeCell ref="C2:G2"/>
    <mergeCell ref="C3:G3"/>
    <mergeCell ref="B5:C5"/>
    <mergeCell ref="A17:F17"/>
    <mergeCell ref="B12:C12"/>
    <mergeCell ref="B13:C13"/>
    <mergeCell ref="B14:C14"/>
    <mergeCell ref="B15:C15"/>
    <mergeCell ref="B16:C16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5"/>
  <sheetViews>
    <sheetView workbookViewId="0" topLeftCell="A1">
      <selection activeCell="F7" sqref="F7:F14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56</v>
      </c>
      <c r="G1" s="147"/>
      <c r="H1" s="2"/>
      <c r="I1" s="2"/>
    </row>
    <row r="2" spans="1:9" ht="15" customHeight="1">
      <c r="A2" s="81"/>
      <c r="B2" s="79"/>
      <c r="C2" s="141" t="s">
        <v>72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73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67</v>
      </c>
      <c r="H5" s="102"/>
      <c r="I5" s="102"/>
    </row>
    <row r="6" spans="1:9" ht="21" customHeight="1">
      <c r="A6" s="104" t="s">
        <v>95</v>
      </c>
      <c r="B6" s="150" t="s">
        <v>99</v>
      </c>
      <c r="C6" s="150"/>
      <c r="D6" s="151" t="s">
        <v>101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115</v>
      </c>
      <c r="C7" s="156"/>
      <c r="D7" s="88" t="s">
        <v>68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24.75" customHeight="1">
      <c r="A8" s="5">
        <f>1+A7</f>
        <v>2</v>
      </c>
      <c r="B8" s="155" t="s">
        <v>102</v>
      </c>
      <c r="C8" s="156"/>
      <c r="D8" s="88" t="s">
        <v>68</v>
      </c>
      <c r="E8" s="96">
        <v>1</v>
      </c>
      <c r="F8" s="89">
        <v>0</v>
      </c>
      <c r="G8" s="90">
        <f aca="true" t="shared" si="0" ref="G8:G14">ROUND(E8*F8,0)</f>
        <v>0</v>
      </c>
    </row>
    <row r="9" spans="1:7" ht="13.5" customHeight="1">
      <c r="A9" s="5">
        <f aca="true" t="shared" si="1" ref="A9:A14">1+A8</f>
        <v>3</v>
      </c>
      <c r="B9" s="155" t="s">
        <v>103</v>
      </c>
      <c r="C9" s="156"/>
      <c r="D9" s="88" t="s">
        <v>68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80</v>
      </c>
      <c r="C10" s="156"/>
      <c r="D10" s="88" t="s">
        <v>68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81</v>
      </c>
      <c r="C11" s="156"/>
      <c r="D11" s="88" t="s">
        <v>68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83</v>
      </c>
      <c r="C12" s="156"/>
      <c r="D12" s="88" t="s">
        <v>68</v>
      </c>
      <c r="E12" s="96">
        <v>1</v>
      </c>
      <c r="F12" s="89">
        <v>0</v>
      </c>
      <c r="G12" s="90">
        <f t="shared" si="0"/>
        <v>0</v>
      </c>
    </row>
    <row r="13" spans="1:7" ht="48.75" customHeight="1">
      <c r="A13" s="5">
        <f t="shared" si="1"/>
        <v>7</v>
      </c>
      <c r="B13" s="155" t="s">
        <v>104</v>
      </c>
      <c r="C13" s="156"/>
      <c r="D13" s="88" t="s">
        <v>68</v>
      </c>
      <c r="E13" s="96">
        <v>1</v>
      </c>
      <c r="F13" s="89">
        <v>0</v>
      </c>
      <c r="G13" s="90">
        <f t="shared" si="0"/>
        <v>0</v>
      </c>
    </row>
    <row r="14" spans="1:7" ht="13.5" customHeight="1">
      <c r="A14" s="5">
        <f t="shared" si="1"/>
        <v>8</v>
      </c>
      <c r="B14" s="155" t="s">
        <v>90</v>
      </c>
      <c r="C14" s="156"/>
      <c r="D14" s="88" t="s">
        <v>68</v>
      </c>
      <c r="E14" s="96">
        <v>1</v>
      </c>
      <c r="F14" s="89">
        <v>0</v>
      </c>
      <c r="G14" s="90">
        <f t="shared" si="0"/>
        <v>0</v>
      </c>
    </row>
    <row r="15" spans="1:7" s="98" customFormat="1" ht="24" customHeight="1">
      <c r="A15" s="152" t="s">
        <v>100</v>
      </c>
      <c r="B15" s="153"/>
      <c r="C15" s="153"/>
      <c r="D15" s="153"/>
      <c r="E15" s="153"/>
      <c r="F15" s="154"/>
      <c r="G15" s="97">
        <f>SUMIF(G7:G14,"&lt;&gt;NOR",G7:G14)</f>
        <v>0</v>
      </c>
    </row>
  </sheetData>
  <mergeCells count="16">
    <mergeCell ref="B6:C6"/>
    <mergeCell ref="D6:G6"/>
    <mergeCell ref="A1:E1"/>
    <mergeCell ref="F1:G1"/>
    <mergeCell ref="C2:G2"/>
    <mergeCell ref="C3:G3"/>
    <mergeCell ref="B5:C5"/>
    <mergeCell ref="B14:C14"/>
    <mergeCell ref="A15:F15"/>
    <mergeCell ref="B13:C13"/>
    <mergeCell ref="B7:C7"/>
    <mergeCell ref="B8:C8"/>
    <mergeCell ref="B9:C9"/>
    <mergeCell ref="B10:C10"/>
    <mergeCell ref="B11:C11"/>
    <mergeCell ref="B12:C12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"/>
  <sheetViews>
    <sheetView workbookViewId="0" topLeftCell="A1">
      <selection activeCell="F7" sqref="F7:F13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109</v>
      </c>
      <c r="G1" s="147"/>
      <c r="H1" s="2"/>
      <c r="I1" s="2"/>
    </row>
    <row r="2" spans="1:9" ht="15" customHeight="1">
      <c r="A2" s="81"/>
      <c r="B2" s="79"/>
      <c r="C2" s="141" t="s">
        <v>72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73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67</v>
      </c>
      <c r="H5" s="102"/>
      <c r="I5" s="102"/>
    </row>
    <row r="6" spans="1:9" ht="21" customHeight="1">
      <c r="A6" s="104" t="s">
        <v>107</v>
      </c>
      <c r="B6" s="150" t="s">
        <v>105</v>
      </c>
      <c r="C6" s="150"/>
      <c r="D6" s="151" t="s">
        <v>108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77</v>
      </c>
      <c r="C7" s="156"/>
      <c r="D7" s="88" t="s">
        <v>68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78</v>
      </c>
      <c r="C8" s="156"/>
      <c r="D8" s="88" t="s">
        <v>68</v>
      </c>
      <c r="E8" s="96">
        <v>1</v>
      </c>
      <c r="F8" s="89">
        <v>0</v>
      </c>
      <c r="G8" s="90">
        <f aca="true" t="shared" si="0" ref="G8:G13">ROUND(E8*F8,0)</f>
        <v>0</v>
      </c>
    </row>
    <row r="9" spans="1:7" ht="13.5" customHeight="1">
      <c r="A9" s="5">
        <f aca="true" t="shared" si="1" ref="A9:A12">1+A8</f>
        <v>3</v>
      </c>
      <c r="B9" s="155" t="s">
        <v>79</v>
      </c>
      <c r="C9" s="156"/>
      <c r="D9" s="88" t="s">
        <v>68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80</v>
      </c>
      <c r="C10" s="156"/>
      <c r="D10" s="88" t="s">
        <v>68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81</v>
      </c>
      <c r="C11" s="156"/>
      <c r="D11" s="88" t="s">
        <v>68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83</v>
      </c>
      <c r="C12" s="156"/>
      <c r="D12" s="88" t="s">
        <v>68</v>
      </c>
      <c r="E12" s="96">
        <v>1</v>
      </c>
      <c r="F12" s="89">
        <v>0</v>
      </c>
      <c r="G12" s="90">
        <f t="shared" si="0"/>
        <v>0</v>
      </c>
    </row>
    <row r="13" spans="1:7" ht="13.5" customHeight="1">
      <c r="A13" s="5">
        <f>1+A12</f>
        <v>7</v>
      </c>
      <c r="B13" s="155" t="s">
        <v>90</v>
      </c>
      <c r="C13" s="156"/>
      <c r="D13" s="88" t="s">
        <v>68</v>
      </c>
      <c r="E13" s="96">
        <v>1</v>
      </c>
      <c r="F13" s="89">
        <v>0</v>
      </c>
      <c r="G13" s="90">
        <f t="shared" si="0"/>
        <v>0</v>
      </c>
    </row>
    <row r="14" spans="1:7" s="98" customFormat="1" ht="24" customHeight="1">
      <c r="A14" s="152" t="s">
        <v>106</v>
      </c>
      <c r="B14" s="153"/>
      <c r="C14" s="153"/>
      <c r="D14" s="153"/>
      <c r="E14" s="153"/>
      <c r="F14" s="154"/>
      <c r="G14" s="97">
        <f>SUMIF(G7:G13,"&lt;&gt;NOR",G7:G13)</f>
        <v>0</v>
      </c>
    </row>
  </sheetData>
  <mergeCells count="15">
    <mergeCell ref="B6:C6"/>
    <mergeCell ref="D6:G6"/>
    <mergeCell ref="A1:E1"/>
    <mergeCell ref="F1:G1"/>
    <mergeCell ref="C2:G2"/>
    <mergeCell ref="C3:G3"/>
    <mergeCell ref="B5:C5"/>
    <mergeCell ref="B13:C13"/>
    <mergeCell ref="A14:F14"/>
    <mergeCell ref="B7:C7"/>
    <mergeCell ref="B8:C8"/>
    <mergeCell ref="B9:C9"/>
    <mergeCell ref="B10:C10"/>
    <mergeCell ref="B11:C11"/>
    <mergeCell ref="B12:C12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"/>
  <sheetViews>
    <sheetView workbookViewId="0" topLeftCell="A1">
      <selection activeCell="F7" sqref="F7:F13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111</v>
      </c>
      <c r="G1" s="147"/>
      <c r="H1" s="2"/>
      <c r="I1" s="2"/>
    </row>
    <row r="2" spans="1:9" ht="15" customHeight="1">
      <c r="A2" s="81"/>
      <c r="B2" s="79"/>
      <c r="C2" s="141" t="s">
        <v>72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73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67</v>
      </c>
      <c r="H5" s="102"/>
      <c r="I5" s="102"/>
    </row>
    <row r="6" spans="1:9" ht="21" customHeight="1">
      <c r="A6" s="104" t="s">
        <v>110</v>
      </c>
      <c r="B6" s="150" t="s">
        <v>112</v>
      </c>
      <c r="C6" s="150"/>
      <c r="D6" s="151"/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116</v>
      </c>
      <c r="C7" s="156"/>
      <c r="D7" s="88" t="s">
        <v>68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117</v>
      </c>
      <c r="C8" s="156"/>
      <c r="D8" s="88" t="s">
        <v>68</v>
      </c>
      <c r="E8" s="96">
        <v>1</v>
      </c>
      <c r="F8" s="89">
        <v>0</v>
      </c>
      <c r="G8" s="90">
        <f aca="true" t="shared" si="0" ref="G8:G13">ROUND(E8*F8,0)</f>
        <v>0</v>
      </c>
    </row>
    <row r="9" spans="1:7" ht="13.5" customHeight="1">
      <c r="A9" s="5">
        <f aca="true" t="shared" si="1" ref="A9:A12">1+A8</f>
        <v>3</v>
      </c>
      <c r="B9" s="155" t="s">
        <v>118</v>
      </c>
      <c r="C9" s="156"/>
      <c r="D9" s="88" t="s">
        <v>68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119</v>
      </c>
      <c r="C10" s="156"/>
      <c r="D10" s="88" t="s">
        <v>68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120</v>
      </c>
      <c r="C11" s="156"/>
      <c r="D11" s="88" t="s">
        <v>68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113</v>
      </c>
      <c r="C12" s="156"/>
      <c r="D12" s="88" t="s">
        <v>68</v>
      </c>
      <c r="E12" s="96">
        <v>5</v>
      </c>
      <c r="F12" s="89">
        <v>0</v>
      </c>
      <c r="G12" s="90">
        <f t="shared" si="0"/>
        <v>0</v>
      </c>
    </row>
    <row r="13" spans="1:7" ht="13.5" customHeight="1">
      <c r="A13" s="5">
        <f>1+A12</f>
        <v>7</v>
      </c>
      <c r="B13" s="155" t="s">
        <v>90</v>
      </c>
      <c r="C13" s="156"/>
      <c r="D13" s="88" t="s">
        <v>68</v>
      </c>
      <c r="E13" s="96">
        <v>1</v>
      </c>
      <c r="F13" s="89">
        <v>0</v>
      </c>
      <c r="G13" s="90">
        <f t="shared" si="0"/>
        <v>0</v>
      </c>
    </row>
    <row r="14" spans="1:7" s="98" customFormat="1" ht="24" customHeight="1">
      <c r="A14" s="152" t="s">
        <v>125</v>
      </c>
      <c r="B14" s="153"/>
      <c r="C14" s="153"/>
      <c r="D14" s="153"/>
      <c r="E14" s="153"/>
      <c r="F14" s="154"/>
      <c r="G14" s="97">
        <f>SUMIF(G7:G13,"&lt;&gt;NOR",G7:G13)</f>
        <v>0</v>
      </c>
    </row>
  </sheetData>
  <mergeCells count="15">
    <mergeCell ref="B6:C6"/>
    <mergeCell ref="D6:G6"/>
    <mergeCell ref="A1:E1"/>
    <mergeCell ref="F1:G1"/>
    <mergeCell ref="C2:G2"/>
    <mergeCell ref="C3:G3"/>
    <mergeCell ref="B5:C5"/>
    <mergeCell ref="B12:C12"/>
    <mergeCell ref="B13:C13"/>
    <mergeCell ref="A14:F14"/>
    <mergeCell ref="B7:C7"/>
    <mergeCell ref="B8:C8"/>
    <mergeCell ref="B9:C9"/>
    <mergeCell ref="B10:C10"/>
    <mergeCell ref="B11:C11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workbookViewId="0" topLeftCell="A1">
      <selection activeCell="F12" sqref="F12:G12"/>
    </sheetView>
  </sheetViews>
  <sheetFormatPr defaultColWidth="9.00390625" defaultRowHeight="12.75"/>
  <cols>
    <col min="1" max="5" width="11.75390625" style="0" customWidth="1"/>
    <col min="6" max="7" width="10.75390625" style="73" customWidth="1"/>
    <col min="8" max="11" width="10.75390625" style="0" customWidth="1"/>
    <col min="48" max="48" width="93.125" style="0" customWidth="1"/>
  </cols>
  <sheetData>
    <row r="1" spans="1:8" ht="18" customHeight="1">
      <c r="A1" s="144" t="s">
        <v>42</v>
      </c>
      <c r="B1" s="145"/>
      <c r="C1" s="145"/>
      <c r="D1" s="145"/>
      <c r="E1" s="145"/>
      <c r="F1" s="146" t="s">
        <v>121</v>
      </c>
      <c r="G1" s="147"/>
      <c r="H1" s="2"/>
    </row>
    <row r="2" spans="1:8" ht="15" customHeight="1">
      <c r="A2" s="171" t="s">
        <v>61</v>
      </c>
      <c r="B2" s="172"/>
      <c r="C2" s="172"/>
      <c r="D2" s="172"/>
      <c r="E2" s="172"/>
      <c r="F2" s="172"/>
      <c r="G2" s="173"/>
      <c r="H2" s="2"/>
    </row>
    <row r="3" spans="1:7" ht="15.75">
      <c r="A3" s="165" t="s">
        <v>41</v>
      </c>
      <c r="B3" s="166"/>
      <c r="C3" s="166"/>
      <c r="D3" s="158" t="s">
        <v>62</v>
      </c>
      <c r="E3" s="158"/>
      <c r="F3" s="158"/>
      <c r="G3" s="174"/>
    </row>
    <row r="4" spans="1:7" ht="15.75">
      <c r="A4" s="86"/>
      <c r="B4" s="86"/>
      <c r="C4" s="86"/>
      <c r="D4" s="14"/>
      <c r="E4" s="14"/>
      <c r="F4" s="25"/>
      <c r="G4" s="25"/>
    </row>
    <row r="5" spans="1:7" ht="25.5" customHeight="1">
      <c r="A5" s="75" t="s">
        <v>38</v>
      </c>
      <c r="B5" s="168" t="s">
        <v>39</v>
      </c>
      <c r="C5" s="169"/>
      <c r="D5" s="169"/>
      <c r="E5" s="170"/>
      <c r="F5" s="175" t="s">
        <v>2</v>
      </c>
      <c r="G5" s="175"/>
    </row>
    <row r="6" spans="1:7" ht="25.5" customHeight="1">
      <c r="A6" s="78" t="s">
        <v>46</v>
      </c>
      <c r="B6" s="167" t="s">
        <v>86</v>
      </c>
      <c r="C6" s="167"/>
      <c r="D6" s="167"/>
      <c r="E6" s="167"/>
      <c r="F6" s="176">
        <f>ROUND('pozice 1'!G17,0)</f>
        <v>0</v>
      </c>
      <c r="G6" s="176"/>
    </row>
    <row r="7" spans="1:7" ht="25.5" customHeight="1">
      <c r="A7" s="78" t="s">
        <v>47</v>
      </c>
      <c r="B7" s="167" t="s">
        <v>96</v>
      </c>
      <c r="C7" s="167"/>
      <c r="D7" s="167"/>
      <c r="E7" s="167"/>
      <c r="F7" s="176">
        <f>ROUND('pozice 2'!G14,0)</f>
        <v>0</v>
      </c>
      <c r="G7" s="176"/>
    </row>
    <row r="8" spans="1:7" ht="25.5" customHeight="1">
      <c r="A8" s="78" t="s">
        <v>48</v>
      </c>
      <c r="B8" s="167" t="s">
        <v>98</v>
      </c>
      <c r="C8" s="167"/>
      <c r="D8" s="167"/>
      <c r="E8" s="167"/>
      <c r="F8" s="176">
        <f>ROUND('pozice 3'!G17,0)</f>
        <v>0</v>
      </c>
      <c r="G8" s="176"/>
    </row>
    <row r="9" spans="1:7" ht="25.5" customHeight="1">
      <c r="A9" s="78" t="s">
        <v>122</v>
      </c>
      <c r="B9" s="167" t="s">
        <v>100</v>
      </c>
      <c r="C9" s="167"/>
      <c r="D9" s="167"/>
      <c r="E9" s="167"/>
      <c r="F9" s="176">
        <f>ROUND('pozice 4'!G15,0)</f>
        <v>0</v>
      </c>
      <c r="G9" s="176"/>
    </row>
    <row r="10" spans="1:7" ht="25.5" customHeight="1">
      <c r="A10" s="78" t="s">
        <v>123</v>
      </c>
      <c r="B10" s="167" t="s">
        <v>106</v>
      </c>
      <c r="C10" s="167"/>
      <c r="D10" s="167"/>
      <c r="E10" s="167"/>
      <c r="F10" s="176">
        <f>ROUND('pozice 5'!G14,0)</f>
        <v>0</v>
      </c>
      <c r="G10" s="176"/>
    </row>
    <row r="11" spans="1:7" ht="25.5" customHeight="1">
      <c r="A11" s="78" t="s">
        <v>124</v>
      </c>
      <c r="B11" s="167" t="s">
        <v>125</v>
      </c>
      <c r="C11" s="167"/>
      <c r="D11" s="167"/>
      <c r="E11" s="167"/>
      <c r="F11" s="176">
        <f>ROUND('pozice 6'!G14,0)</f>
        <v>0</v>
      </c>
      <c r="G11" s="176"/>
    </row>
    <row r="12" spans="1:7" ht="25.5" customHeight="1">
      <c r="A12" s="178" t="s">
        <v>40</v>
      </c>
      <c r="B12" s="179"/>
      <c r="C12" s="179"/>
      <c r="D12" s="179"/>
      <c r="E12" s="180"/>
      <c r="F12" s="177">
        <f>SUM(F6:G11)</f>
        <v>0</v>
      </c>
      <c r="G12" s="177"/>
    </row>
    <row r="13" spans="5:7" ht="12.75">
      <c r="E13" s="76"/>
      <c r="F13" s="77"/>
      <c r="G13" s="77"/>
    </row>
    <row r="14" spans="1:20" ht="12.75">
      <c r="A14" s="2"/>
      <c r="B14" s="4" t="s">
        <v>0</v>
      </c>
      <c r="C14" s="3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5.5" customHeight="1">
      <c r="A15" s="25" t="s">
        <v>49</v>
      </c>
      <c r="B15" s="162"/>
      <c r="C15" s="162"/>
      <c r="D15" s="84" t="s">
        <v>50</v>
      </c>
      <c r="E15" s="158"/>
      <c r="F15" s="158"/>
      <c r="G15" s="8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85.5" customHeight="1">
      <c r="A16" s="2"/>
      <c r="B16" s="163"/>
      <c r="C16" s="163"/>
      <c r="D16" s="2"/>
      <c r="E16" s="159"/>
      <c r="F16" s="159"/>
      <c r="G16" s="8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30" ht="12.75">
      <c r="A17" s="164" t="s">
        <v>51</v>
      </c>
      <c r="B17" s="164"/>
      <c r="C17" s="164"/>
      <c r="E17" s="161" t="s">
        <v>52</v>
      </c>
      <c r="F17" s="161"/>
      <c r="G17" s="161"/>
      <c r="AD17" t="s">
        <v>1</v>
      </c>
    </row>
    <row r="18" spans="1:7" ht="12.75">
      <c r="A18" s="164" t="s">
        <v>53</v>
      </c>
      <c r="B18" s="164"/>
      <c r="C18" s="164"/>
      <c r="E18" s="160" t="s">
        <v>69</v>
      </c>
      <c r="F18" s="160"/>
      <c r="G18" s="160"/>
    </row>
    <row r="19" spans="1:7" ht="12.75">
      <c r="A19" s="164" t="s">
        <v>54</v>
      </c>
      <c r="B19" s="164"/>
      <c r="C19" s="164"/>
      <c r="E19" s="160" t="s">
        <v>126</v>
      </c>
      <c r="F19" s="160"/>
      <c r="G19" s="160"/>
    </row>
    <row r="20" spans="1:7" ht="12.75">
      <c r="A20" s="164" t="s">
        <v>55</v>
      </c>
      <c r="B20" s="164"/>
      <c r="C20" s="164"/>
      <c r="E20" s="161" t="s">
        <v>60</v>
      </c>
      <c r="F20" s="161"/>
      <c r="G20" s="161"/>
    </row>
    <row r="21" spans="1:7" ht="12.75">
      <c r="A21" s="157"/>
      <c r="B21" s="157"/>
      <c r="C21" s="157"/>
      <c r="D21" s="157"/>
      <c r="E21" s="157"/>
      <c r="F21" s="157"/>
      <c r="G21" s="157"/>
    </row>
    <row r="22" spans="5:7" ht="12.75">
      <c r="E22" s="76"/>
      <c r="F22" s="77"/>
      <c r="G22" s="77"/>
    </row>
  </sheetData>
  <mergeCells count="34">
    <mergeCell ref="F12:G12"/>
    <mergeCell ref="F7:G7"/>
    <mergeCell ref="F8:G8"/>
    <mergeCell ref="B7:E7"/>
    <mergeCell ref="B8:E8"/>
    <mergeCell ref="A12:E12"/>
    <mergeCell ref="B9:E9"/>
    <mergeCell ref="F9:G9"/>
    <mergeCell ref="B10:E10"/>
    <mergeCell ref="F10:G10"/>
    <mergeCell ref="B11:E11"/>
    <mergeCell ref="F11:G11"/>
    <mergeCell ref="F1:G1"/>
    <mergeCell ref="A1:E1"/>
    <mergeCell ref="A3:C3"/>
    <mergeCell ref="B6:E6"/>
    <mergeCell ref="B5:E5"/>
    <mergeCell ref="A2:G2"/>
    <mergeCell ref="D3:G3"/>
    <mergeCell ref="F5:G5"/>
    <mergeCell ref="F6:G6"/>
    <mergeCell ref="A21:G21"/>
    <mergeCell ref="E15:F15"/>
    <mergeCell ref="E16:F16"/>
    <mergeCell ref="E19:G19"/>
    <mergeCell ref="E20:G20"/>
    <mergeCell ref="B15:C15"/>
    <mergeCell ref="B16:C16"/>
    <mergeCell ref="E17:G17"/>
    <mergeCell ref="E18:G18"/>
    <mergeCell ref="A17:C17"/>
    <mergeCell ref="A18:C18"/>
    <mergeCell ref="A19:C19"/>
    <mergeCell ref="A20:C20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2019-03-21T07:10:45Z</cp:lastPrinted>
  <dcterms:created xsi:type="dcterms:W3CDTF">2019-02-07T14:45:20Z</dcterms:created>
  <dcterms:modified xsi:type="dcterms:W3CDTF">2019-06-24T16:23:43Z</dcterms:modified>
  <cp:category/>
  <cp:version/>
  <cp:contentType/>
  <cp:contentStatus/>
</cp:coreProperties>
</file>