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1 - Úprava aktivačn..." sheetId="2" r:id="rId2"/>
    <sheet name="SO 02 - Obtokové potrubí ..." sheetId="3" r:id="rId3"/>
    <sheet name="SO 03 - Terénní úpravy a ..." sheetId="4" r:id="rId4"/>
    <sheet name="PS 01.1 - Strojně technol..." sheetId="5" r:id="rId5"/>
    <sheet name="PS 02.1 - Elektrotechnolo..." sheetId="6" r:id="rId6"/>
    <sheet name="PS 03.1 - SŘTP - 1. etapa" sheetId="7" r:id="rId7"/>
    <sheet name="VRN - Vedlejší rozpočtové..." sheetId="8" r:id="rId8"/>
    <sheet name="ON - Ostatní náklady" sheetId="9" r:id="rId9"/>
    <sheet name="Pokyny pro vyplnění" sheetId="10" r:id="rId10"/>
  </sheets>
  <definedNames>
    <definedName name="_xlnm.Print_Area" localSheetId="0">'Rekapitulace stavby'!$D$4:$AO$33,'Rekapitulace stavby'!$C$39:$AQ$60</definedName>
    <definedName name="_xlnm._FilterDatabase" localSheetId="1" hidden="1">'SO 01.1 - Úprava aktivačn...'!$C$83:$K$153</definedName>
    <definedName name="_xlnm.Print_Area" localSheetId="1">'SO 01.1 - Úprava aktivačn...'!$C$4:$J$36,'SO 01.1 - Úprava aktivačn...'!$C$42:$J$65,'SO 01.1 - Úprava aktivačn...'!$C$71:$K$153</definedName>
    <definedName name="_xlnm._FilterDatabase" localSheetId="2" hidden="1">'SO 02 - Obtokové potrubí ...'!$C$90:$K$348</definedName>
    <definedName name="_xlnm.Print_Area" localSheetId="2">'SO 02 - Obtokové potrubí ...'!$C$4:$J$36,'SO 02 - Obtokové potrubí ...'!$C$42:$J$72,'SO 02 - Obtokové potrubí ...'!$C$78:$K$348</definedName>
    <definedName name="_xlnm._FilterDatabase" localSheetId="3" hidden="1">'SO 03 - Terénní úpravy a ...'!$C$83:$K$180</definedName>
    <definedName name="_xlnm.Print_Area" localSheetId="3">'SO 03 - Terénní úpravy a ...'!$C$4:$J$36,'SO 03 - Terénní úpravy a ...'!$C$42:$J$65,'SO 03 - Terénní úpravy a ...'!$C$71:$K$180</definedName>
    <definedName name="_xlnm._FilterDatabase" localSheetId="4" hidden="1">'PS 01.1 - Strojně technol...'!$C$79:$K$124</definedName>
    <definedName name="_xlnm.Print_Area" localSheetId="4">'PS 01.1 - Strojně technol...'!$C$4:$J$36,'PS 01.1 - Strojně technol...'!$C$42:$J$61,'PS 01.1 - Strojně technol...'!$C$67:$K$124</definedName>
    <definedName name="_xlnm._FilterDatabase" localSheetId="5" hidden="1">'PS 02.1 - Elektrotechnolo...'!$C$86:$K$805</definedName>
    <definedName name="_xlnm.Print_Area" localSheetId="5">'PS 02.1 - Elektrotechnolo...'!$C$4:$J$36,'PS 02.1 - Elektrotechnolo...'!$C$42:$J$68,'PS 02.1 - Elektrotechnolo...'!$C$74:$K$805</definedName>
    <definedName name="_xlnm._FilterDatabase" localSheetId="6" hidden="1">'PS 03.1 - SŘTP - 1. etapa'!$C$84:$K$1016</definedName>
    <definedName name="_xlnm.Print_Area" localSheetId="6">'PS 03.1 - SŘTP - 1. etapa'!$C$4:$J$36,'PS 03.1 - SŘTP - 1. etapa'!$C$42:$J$66,'PS 03.1 - SŘTP - 1. etapa'!$C$72:$K$1016</definedName>
    <definedName name="_xlnm._FilterDatabase" localSheetId="7" hidden="1">'VRN - Vedlejší rozpočtové...'!$C$80:$K$93</definedName>
    <definedName name="_xlnm.Print_Area" localSheetId="7">'VRN - Vedlejší rozpočtové...'!$C$4:$J$36,'VRN - Vedlejší rozpočtové...'!$C$42:$J$62,'VRN - Vedlejší rozpočtové...'!$C$68:$K$93</definedName>
    <definedName name="_xlnm._FilterDatabase" localSheetId="8" hidden="1">'ON - Ostatní náklady'!$C$77:$K$85</definedName>
    <definedName name="_xlnm.Print_Area" localSheetId="8">'ON - Ostatní náklady'!$C$4:$J$36,'ON - Ostatní náklady'!$C$42:$J$59,'ON - Ostatní náklady'!$C$65:$K$85</definedName>
    <definedName name="_xlnm.Print_Area" localSheetId="9">'Pokyny pro vyplnění'!$B$2:$K$69,'Pokyny pro vyplnění'!$B$72:$K$116,'Pokyny pro vyplnění'!$B$119:$K$188,'Pokyny pro vyplnění'!$B$196:$K$216</definedName>
    <definedName name="_xlnm.Print_Titles" localSheetId="0">'Rekapitulace stavby'!$49:$49</definedName>
    <definedName name="_xlnm.Print_Titles" localSheetId="1">'SO 01.1 - Úprava aktivačn...'!$83:$83</definedName>
    <definedName name="_xlnm.Print_Titles" localSheetId="2">'SO 02 - Obtokové potrubí ...'!$90:$90</definedName>
    <definedName name="_xlnm.Print_Titles" localSheetId="3">'SO 03 - Terénní úpravy a ...'!$83:$83</definedName>
    <definedName name="_xlnm.Print_Titles" localSheetId="4">'PS 01.1 - Strojně technol...'!$79:$79</definedName>
    <definedName name="_xlnm.Print_Titles" localSheetId="5">'PS 02.1 - Elektrotechnolo...'!$86:$86</definedName>
    <definedName name="_xlnm.Print_Titles" localSheetId="6">'PS 03.1 - SŘTP - 1. etapa'!$84:$84</definedName>
    <definedName name="_xlnm.Print_Titles" localSheetId="7">'VRN - Vedlejší rozpočtové...'!$80:$80</definedName>
    <definedName name="_xlnm.Print_Titles" localSheetId="8">'ON - Ostatní náklady'!$77:$77</definedName>
  </definedNames>
  <calcPr fullCalcOnLoad="1"/>
</workbook>
</file>

<file path=xl/sharedStrings.xml><?xml version="1.0" encoding="utf-8"?>
<sst xmlns="http://schemas.openxmlformats.org/spreadsheetml/2006/main" count="22862" uniqueCount="1800">
  <si>
    <t>Export VZ</t>
  </si>
  <si>
    <t>List obsahuje:</t>
  </si>
  <si>
    <t>1) Rekapitulace stavby</t>
  </si>
  <si>
    <t>2) Rekapitulace objektů stavby a soupisů prací</t>
  </si>
  <si>
    <t>3.0</t>
  </si>
  <si>
    <t>ZAMOK</t>
  </si>
  <si>
    <t>False</t>
  </si>
  <si>
    <t>{d34d47ec-9b50-455a-b607-963c7c969249}</t>
  </si>
  <si>
    <t>0,01</t>
  </si>
  <si>
    <t>21</t>
  </si>
  <si>
    <t>15</t>
  </si>
  <si>
    <t>REKAPITULACE STAVBY</t>
  </si>
  <si>
    <t>v ---  níže se nacházejí doplnkové a pomocné údaje k sestavám  --- v</t>
  </si>
  <si>
    <t>Návod na vyplnění</t>
  </si>
  <si>
    <t>0,001</t>
  </si>
  <si>
    <t>Kód:</t>
  </si>
  <si>
    <t>11-7102-02-05a_DPS</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</si>
  <si>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</si>
  <si>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</si>
  <si>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ČOV TPCA - PD techn. čištění OV - 1.etapa</t>
  </si>
  <si>
    <t>KSO:</t>
  </si>
  <si>
    <t/>
  </si>
  <si>
    <t>CC-CZ:</t>
  </si>
  <si>
    <t>Místo:</t>
  </si>
  <si>
    <t>Kolín</t>
  </si>
  <si>
    <t>Datum:</t>
  </si>
  <si>
    <t>11. 9. 2018</t>
  </si>
  <si>
    <t>Zadavatel:</t>
  </si>
  <si>
    <t>IČ:</t>
  </si>
  <si>
    <t>00235440</t>
  </si>
  <si>
    <t>Město Kolín</t>
  </si>
  <si>
    <t>DIČ:</t>
  </si>
  <si>
    <t>Uchazeč:</t>
  </si>
  <si>
    <t>Vyplň údaj</t>
  </si>
  <si>
    <t>Projektant:</t>
  </si>
  <si>
    <t>26475081</t>
  </si>
  <si>
    <t>Sweco Hydroprojekt a.s.</t>
  </si>
  <si>
    <t>CZ26475081</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</si>
  <si>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</si>
  <si>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</si>
  <si>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</si>
  <si>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</si>
  <si>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</si>
  <si>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</si>
  <si>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</si>
  <si>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</si>
  <si>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</si>
  <si>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</si>
  <si>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</si>
  <si>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</si>
  <si>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</si>
  <si>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</si>
  <si>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</si>
  <si>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</si>
  <si>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</si>
  <si>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</si>
  <si>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</si>
  <si>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</si>
  <si>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</si>
  <si>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</si>
  <si>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</si>
  <si>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</si>
  <si>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</si>
  <si>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</si>
  <si>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</si>
  <si>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</si>
  <si>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</si>
  <si>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</si>
  <si>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</si>
  <si>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</si>
  <si>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</si>
  <si>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</si>
  <si>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</si>
  <si>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</si>
  <si>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</si>
  <si>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</si>
  <si>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</si>
  <si>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</si>
  <si>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</si>
  <si>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01.1</t>
  </si>
  <si>
    <t>Úprava aktivačních nádrží - 1. etapa</t>
  </si>
  <si>
    <t>STA</t>
  </si>
  <si>
    <t>1</t>
  </si>
  <si>
    <t>{6ea9a148-e72d-4d53-8caf-e2da58242234}</t>
  </si>
  <si>
    <t>2</t>
  </si>
  <si>
    <t>SO 02</t>
  </si>
  <si>
    <t>Obtokové potrubí s měrným objektem</t>
  </si>
  <si>
    <t>{ddbeb432-d5a2-4120-88df-be2bbf7cefe9}</t>
  </si>
  <si>
    <t>SO 03</t>
  </si>
  <si>
    <t>Terénní úpravy a zpevněné plochy</t>
  </si>
  <si>
    <t>{5cdf537a-2a81-4a00-a48c-f64a773d15a4}</t>
  </si>
  <si>
    <t>PS 01.1</t>
  </si>
  <si>
    <t>Strojně technologická část - 1. etapa</t>
  </si>
  <si>
    <t>{014bf84d-d229-4054-a83e-b1f65fa4a537}</t>
  </si>
  <si>
    <t>PS 02.1</t>
  </si>
  <si>
    <t>Elektrotechnologická část - 1. etapa</t>
  </si>
  <si>
    <t>PRO</t>
  </si>
  <si>
    <t>{910dadb7-be7e-4047-ba41-5646065853f8}</t>
  </si>
  <si>
    <t>812 31</t>
  </si>
  <si>
    <t>PS 03.1</t>
  </si>
  <si>
    <t>SŘTP - 1. etapa</t>
  </si>
  <si>
    <t>{582187dd-2062-4526-a68d-d60e5e1c9f91}</t>
  </si>
  <si>
    <t>VRN</t>
  </si>
  <si>
    <t>Vedlejší rozpočtové náklady</t>
  </si>
  <si>
    <t>{e75aeb2d-65cd-4139-8c1a-bd24f00c7b8a}</t>
  </si>
  <si>
    <t>827 21 5</t>
  </si>
  <si>
    <t>ON</t>
  </si>
  <si>
    <t>Ostatní náklady</t>
  </si>
  <si>
    <t>{a4b42a98-4cc2-4364-bcce-510c5dac540f}</t>
  </si>
  <si>
    <t>1) Krycí list soupisu</t>
  </si>
  <si>
    <t>2) Rekapitulace</t>
  </si>
  <si>
    <t>3) Soupis prací</t>
  </si>
  <si>
    <t>Zpět na list:</t>
  </si>
  <si>
    <t>Rekapitulace stavby</t>
  </si>
  <si>
    <t>ZB_ktce</t>
  </si>
  <si>
    <t>Kompletní ŽB kostrukce</t>
  </si>
  <si>
    <t>m3</t>
  </si>
  <si>
    <t>10,853</t>
  </si>
  <si>
    <t>KRYCÍ LIST SOUPISU</t>
  </si>
  <si>
    <t>Objekt:</t>
  </si>
  <si>
    <t>SO 01.1 - Úprava aktivačních nádrží - 1. etapa</t>
  </si>
  <si>
    <t>REKAPITULACE ČLENĚNÍ SOUPISU PRACÍ</t>
  </si>
  <si>
    <t>Kód dílu - Popis</t>
  </si>
  <si>
    <t>Cena celkem [CZK]</t>
  </si>
  <si>
    <t>Náklady soupisu celkem</t>
  </si>
  <si>
    <t>-1</t>
  </si>
  <si>
    <t>HSV - Práce a dodávky HSV</t>
  </si>
  <si>
    <t xml:space="preserve">    3 - Svislé a kompletní konstrukce</t>
  </si>
  <si>
    <t xml:space="preserve">    9 - Ostatní konstrukce a práce, bourání</t>
  </si>
  <si>
    <t xml:space="preserve">    997 - Přesun sutě</t>
  </si>
  <si>
    <t xml:space="preserve">    998 - Přesun hmot</t>
  </si>
  <si>
    <t>PSV - Práce a dodávky PSV</t>
  </si>
  <si>
    <t xml:space="preserve">    711 - Izolace proti vodě, vlhkosti a plynům</t>
  </si>
  <si>
    <t>OST - Ostatní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</si>
  <si>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</si>
  <si>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</si>
  <si>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</si>
  <si>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</si>
  <si>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</si>
  <si>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</si>
  <si>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</si>
  <si>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</si>
  <si>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</si>
  <si>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</si>
  <si>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</si>
  <si>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</si>
  <si>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</si>
  <si>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</si>
  <si>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</si>
  <si>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</si>
  <si>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</si>
  <si>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</si>
  <si>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</si>
  <si>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</si>
  <si>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380326243</t>
  </si>
  <si>
    <t>Kompletní konstrukce čistíren odpadních vod, nádrží, vodojemů, kanálů z betonu železového  bez výztuže a bednění pro prostředí s mrazovými cykly tř. C 30/37, tl. přes 300 mm</t>
  </si>
  <si>
    <t>CS ÚRS 2018 01</t>
  </si>
  <si>
    <t>4</t>
  </si>
  <si>
    <t>-1244647840</t>
  </si>
  <si>
    <t>VV</t>
  </si>
  <si>
    <t>(5,0*7,5-2*0,5*0,5-0,55*1,5)*0,3</t>
  </si>
  <si>
    <t>Součet</t>
  </si>
  <si>
    <t>380356231</t>
  </si>
  <si>
    <t>Bednění kompletních konstrukcí čistíren odpadních vod, nádrží, vodojemů, kanálů  konstrukcí neomítaných z betonu prostého nebo železového ploch rovinných zřízení</t>
  </si>
  <si>
    <t>m2</t>
  </si>
  <si>
    <t>-2045477282</t>
  </si>
  <si>
    <t>PSC</t>
  </si>
  <si>
    <t xml:space="preserve">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</si>
  <si>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Včetně zkosení viditelných hran trojůhelníkovou lištou - viz výkres tvaru</t>
  </si>
  <si>
    <t>2*(5,0*7,5-2*0,5*0,5-0,55*1,5)</t>
  </si>
  <si>
    <t>380356232</t>
  </si>
  <si>
    <t>Bednění kompletních konstrukcí čistíren odpadních vod, nádrží, vodojemů, kanálů  konstrukcí neomítaných z betonu prostého nebo železového ploch rovinných odstranění</t>
  </si>
  <si>
    <t>2048207834</t>
  </si>
  <si>
    <t>380361006</t>
  </si>
  <si>
    <t>Výztuž kompletních konstrukcí čistíren odpadních vod, nádrží, vodojemů, kanálů  z oceli 10 505 (R) nebo BSt 500</t>
  </si>
  <si>
    <t>t</t>
  </si>
  <si>
    <t>1046010346</t>
  </si>
  <si>
    <t>vyztuženost ŽB ktce cca 130kg/m3</t>
  </si>
  <si>
    <t>ZB_ktce* 0,130</t>
  </si>
  <si>
    <t>9</t>
  </si>
  <si>
    <t>Ostatní konstrukce a práce, bourání</t>
  </si>
  <si>
    <t>5</t>
  </si>
  <si>
    <t>933901111</t>
  </si>
  <si>
    <t>Zkoušky objektů a vymývání  provedení zkoušky vodotěsnosti betonové nádrže jakéhokoliv druhu a tvaru, o obsahu do 1000 m3</t>
  </si>
  <si>
    <t>383733589</t>
  </si>
  <si>
    <t xml:space="preserve">Poznámka k souboru cen:
1. Ceny -1111 a -1112 jsou určeny pro provedení zkoušky vodotěsnosti nádrží, které neslouží k výrobě kalového plynu. 2. V cenách -1311 a -1312 jsou započteny i náklady na dodání vody. 3. V cenách -1111 a -1112, -1511 a -1512 jsou započteny i náklady na napuštění a vypuštění vody z nádrže po skončení zkoušky. 4. V cenách -1111 a -1112, -1511 a -1512 nejsou započteny náklady na dodání vody pro zkoušku; dodání vody se oceňuje ve specifikaci a nezapočítává se do celkové hmotnosti pro oceňování přesunu hmot. 5. Množství měrných jednotek se určuje pro cenu a) -1311 a -1312 v m3 vody v nádrži; b) -1111, -1112, -1511 a -1512 v m3 vody, která se určí z objemu nádrže s přihlédnutím ke předepsané zkušební hladině vody, z vody potřebné pro nasycení pláště a udržení zkušební hladiny. Ztratné lze dohodnout ve výši 3 %. </t>
  </si>
  <si>
    <t>20,0*7,5*4,45</t>
  </si>
  <si>
    <t>6</t>
  </si>
  <si>
    <t>M</t>
  </si>
  <si>
    <t>08113910</t>
  </si>
  <si>
    <t>voda povrchová pro jinou potřebu průmyslu a služeb</t>
  </si>
  <si>
    <t>8</t>
  </si>
  <si>
    <t>-234586248</t>
  </si>
  <si>
    <t>7</t>
  </si>
  <si>
    <t>952903112</t>
  </si>
  <si>
    <t>Vyčištění objektů čistíren odpadních vod, nádrží, žlabů nebo kanálů  světlé výšky prostoru do 3,5 m</t>
  </si>
  <si>
    <t>669975107</t>
  </si>
  <si>
    <t xml:space="preserve">Poznámka k souboru cen:
1. Ceny jsou určeny za zametení prostorů, umytí keramických podlah, vyčištění oken, dveří, zábradlí, potrubí, armatur a jiných konstrukcí a předmětů před předáním stavby do užívání. 2. Množství měrných jednotek se určuje v m2 půdorysné plochy vnějšího obrysu objektu. </t>
  </si>
  <si>
    <t>20,0*7,5</t>
  </si>
  <si>
    <t>952903119</t>
  </si>
  <si>
    <t>Vyčištění objektů čistíren odpadních vod, nádrží, žlabů nebo kanálů  Příplatek k ceně za vyčištění prostorů v přes 3,5 m</t>
  </si>
  <si>
    <t>-1641810337</t>
  </si>
  <si>
    <t>952905131R</t>
  </si>
  <si>
    <t>Čištění objektů s vyklizením usazenin s vodorovným přemístěním do 10 m</t>
  </si>
  <si>
    <t>R-položka</t>
  </si>
  <si>
    <t>-469335551</t>
  </si>
  <si>
    <t xml:space="preserve">Poznámka k souboru cen:
1. V ceně 952 90-5131 jsou započteny i náklady na naložení bahna na dopravní prostředek nebo složení na hromady. 2. Množství měrných jednotek se určuje: a) u vyklizení bahna v m3 vyklizeného bahna, b) u dokončujícího úklidu v m2 půdorysné plochy, na které se úklid provádí. </t>
  </si>
  <si>
    <t>20,0*7,5*0,1</t>
  </si>
  <si>
    <t>10</t>
  </si>
  <si>
    <t>953334315</t>
  </si>
  <si>
    <t>Kombinovaný těsnící pás do pracovních spar betonových konstrukcí PVC pás s bobtnavým kruhovým profilem šířky 150 mm</t>
  </si>
  <si>
    <t>m</t>
  </si>
  <si>
    <t>-1236405619</t>
  </si>
  <si>
    <t>P</t>
  </si>
  <si>
    <t>Poznámka k položce:
Poloha a počet pracovních spar může být upraven podle potřeb dodatavtele.</t>
  </si>
  <si>
    <t>Pracovní spára</t>
  </si>
  <si>
    <t>(5,0+7,5+4,45)</t>
  </si>
  <si>
    <t>11</t>
  </si>
  <si>
    <t>985112111</t>
  </si>
  <si>
    <t>Odsekání degradovaného betonu stěn, tloušťky do 10 mm</t>
  </si>
  <si>
    <t>-2090573816</t>
  </si>
  <si>
    <t xml:space="preserve">Poznámka k souboru cen:
1. V ceně -2111 až -2133 jsou započteny i náklady na odstranění degradovaného betonu ručním pneumatickým kladivem s dočištěním k obnažení betonářské výztuže a jejím ručním očištěním. </t>
  </si>
  <si>
    <t>Zdrsnění pracovní spáry před napojením nové konstrukce</t>
  </si>
  <si>
    <t xml:space="preserve"> 0,3*(5,0+7,5+4,45)</t>
  </si>
  <si>
    <t>12</t>
  </si>
  <si>
    <t>985121121</t>
  </si>
  <si>
    <t>Tryskání degradovaného betonu stěn, rubu kleneb a podlah vodou pod tlakem do 300 barů</t>
  </si>
  <si>
    <t>-1456108607</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</si>
  <si>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</si>
  <si>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Očištění  pracovní spáry před napojením nové konstrukce</t>
  </si>
  <si>
    <t>0,5*(5,0+7,5+4,45)</t>
  </si>
  <si>
    <t>13</t>
  </si>
  <si>
    <t>985331213</t>
  </si>
  <si>
    <t>Dodatečné vlepování betonářské výztuže včetně vyvrtání a vyčištění otvoru chemickou maltou průměr výztuže 12 mm</t>
  </si>
  <si>
    <t>-1245230363</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</si>
  <si>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</si>
  <si>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246*0,400</t>
  </si>
  <si>
    <t>997</t>
  </si>
  <si>
    <t>Přesun sutě</t>
  </si>
  <si>
    <t>14</t>
  </si>
  <si>
    <t>997013501</t>
  </si>
  <si>
    <t>Odvoz suti a vybouraných hmot na skládku nebo meziskládku  se složením, na vzdálenost do 1 km</t>
  </si>
  <si>
    <t>-2098677860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</si>
  <si>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</si>
  <si>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</si>
  <si>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</si>
  <si>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1247160041</t>
  </si>
  <si>
    <t>0,663*15 'Přepočtené koeficientem množství</t>
  </si>
  <si>
    <t>998</t>
  </si>
  <si>
    <t>Přesun hmot</t>
  </si>
  <si>
    <t>16</t>
  </si>
  <si>
    <t>998142251</t>
  </si>
  <si>
    <t>Přesun hmot pro nádrže, jímky, zásobníky a jámy pozemní mimo zemědělství  se svislou nosnou konstrukcí monolitickou betonovou tyčovou nebo plošnou vodorovná dopravní vzdálenost do 50 m výšky do 25 m</t>
  </si>
  <si>
    <t>-1039703102</t>
  </si>
  <si>
    <t xml:space="preserve">Poznámka k souboru cen:
1. Přesun hmot pro sila a zásobníky prováděné do posuvného bednění se oceňuje cenami části A 03 tohoto ceníku. </t>
  </si>
  <si>
    <t>PSV</t>
  </si>
  <si>
    <t>Práce a dodávky PSV</t>
  </si>
  <si>
    <t>711</t>
  </si>
  <si>
    <t>Izolace proti vodě, vlhkosti a plynům</t>
  </si>
  <si>
    <t>17</t>
  </si>
  <si>
    <t>711191001</t>
  </si>
  <si>
    <t>Provedení nátěru adhezního můstku na ploše vodorovné V</t>
  </si>
  <si>
    <t>195804061</t>
  </si>
  <si>
    <t>Příprava stávajících povrchů před napojením nové konstrukce</t>
  </si>
  <si>
    <t>0,5*(7,5)</t>
  </si>
  <si>
    <t>18</t>
  </si>
  <si>
    <t>585851130</t>
  </si>
  <si>
    <t>hmota nátěrová adhezní polymercementová</t>
  </si>
  <si>
    <t>kg</t>
  </si>
  <si>
    <t>32</t>
  </si>
  <si>
    <t>2063071636</t>
  </si>
  <si>
    <t>Poznámka k položce:
Spotřeba: 1 - 2 kg/m2, tl. 0,7 - 1,5 mm</t>
  </si>
  <si>
    <t>8,475*1,5 'Přepočtené koeficientem množství</t>
  </si>
  <si>
    <t>19</t>
  </si>
  <si>
    <t>711191011</t>
  </si>
  <si>
    <t>Provedení nátěru adhezního můstku na ploše svislé S</t>
  </si>
  <si>
    <t>-1291975163</t>
  </si>
  <si>
    <t>0,5*(5,0+4,45)</t>
  </si>
  <si>
    <t>20</t>
  </si>
  <si>
    <t>998711101</t>
  </si>
  <si>
    <t>Přesun hmot pro izolace proti vodě, vlhkosti a plynům  stanovený z hmotnosti přesunovaného materiálu vodorovná dopravní vzdálenost do 50 m v objektech výšky do 6 m</t>
  </si>
  <si>
    <t>286264007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</si>
  <si>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</si>
  <si>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OST</t>
  </si>
  <si>
    <t>Ostatní</t>
  </si>
  <si>
    <t>997013801</t>
  </si>
  <si>
    <t>Poplatek za uložení stavebního odpadu na skládce (skládkovné) z prostého betonu zatříděného do Katalogu odpadů pod kódem 170 101</t>
  </si>
  <si>
    <t>-4524765</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</si>
  <si>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</si>
  <si>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HIZ_vnejsi</t>
  </si>
  <si>
    <t>Hydroizolace vnějších stěn</t>
  </si>
  <si>
    <t>65,4</t>
  </si>
  <si>
    <t>podkl_bet</t>
  </si>
  <si>
    <t>Podkladní beton</t>
  </si>
  <si>
    <t>3,704</t>
  </si>
  <si>
    <t>polstare</t>
  </si>
  <si>
    <t>Štěrkové podsyp pod konstrukci základů</t>
  </si>
  <si>
    <t>5,556</t>
  </si>
  <si>
    <t>sedlo</t>
  </si>
  <si>
    <t>Sedlové lože pod potrubí</t>
  </si>
  <si>
    <t>19,924</t>
  </si>
  <si>
    <t>Stavebni_jama</t>
  </si>
  <si>
    <t>Objem stavební jámy</t>
  </si>
  <si>
    <t>395,15</t>
  </si>
  <si>
    <t>sut_bet</t>
  </si>
  <si>
    <t>Suť betonová</t>
  </si>
  <si>
    <t>12,5</t>
  </si>
  <si>
    <t>sut_kam</t>
  </si>
  <si>
    <t>Suť kameniva</t>
  </si>
  <si>
    <t>SO 02 - Obtokové potrubí s měrným objektem</t>
  </si>
  <si>
    <t>sut_zivice</t>
  </si>
  <si>
    <t>Suť živice</t>
  </si>
  <si>
    <t>Vykop_III</t>
  </si>
  <si>
    <t>Výkop v hornině tř. III</t>
  </si>
  <si>
    <t>197,575</t>
  </si>
  <si>
    <t>Vykop_IV</t>
  </si>
  <si>
    <t>Výkop v hornině tř. IV</t>
  </si>
  <si>
    <t>Zasyp</t>
  </si>
  <si>
    <t>Objem zásypů</t>
  </si>
  <si>
    <t>311,154</t>
  </si>
  <si>
    <t>Železobetonová monolitická konstrukce</t>
  </si>
  <si>
    <t>8,995</t>
  </si>
  <si>
    <t>HSV - HSV</t>
  </si>
  <si>
    <t xml:space="preserve">    1 - Zemní práce</t>
  </si>
  <si>
    <t xml:space="preserve">    2 - Zakládání</t>
  </si>
  <si>
    <t xml:space="preserve">    4 - Vodorovné konstrukce</t>
  </si>
  <si>
    <t xml:space="preserve">    8 - Trubní vedení</t>
  </si>
  <si>
    <t xml:space="preserve">    9 - Ostatní konstrukce a práce-bourání</t>
  </si>
  <si>
    <t>SKL - Skládkovné</t>
  </si>
  <si>
    <t xml:space="preserve">    767 - Konstrukce zámečnické</t>
  </si>
  <si>
    <t>M - Práce a dodávky M</t>
  </si>
  <si>
    <t xml:space="preserve">    36-M - Montáž prov.,měř. a regul. zařízení</t>
  </si>
  <si>
    <t>Zemní práce</t>
  </si>
  <si>
    <t>113107222</t>
  </si>
  <si>
    <t>Odstranění podkladů nebo krytů strojně plochy jednotlivě přes 200 m2 s přemístěním hmot na skládku na vzdálenost do 20 m nebo s naložením na dopravní prostředek z kameniva hrubého drceného, o tl. vrstvy přes 100 do 200 mm</t>
  </si>
  <si>
    <t>-1708869940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</si>
  <si>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</si>
  <si>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113107231</t>
  </si>
  <si>
    <t>Odstranění podkladů nebo krytů strojně plochy jednotlivě přes 200 m2 s přemístěním hmot na skládku na vzdálenost do 20 m nebo s naložením na dopravní prostředek z betonu prostého, o tl. vrstvy přes 100 do 150 mm</t>
  </si>
  <si>
    <t>1353208812</t>
  </si>
  <si>
    <t>113107242</t>
  </si>
  <si>
    <t>Odstranění podkladů nebo krytů strojně plochy jednotlivě přes 200 m2 s přemístěním hmot na skládku na vzdálenost do 20 m nebo s naložením na dopravní prostředek živičných, o tl. vrstvy přes 50 do 100 mm</t>
  </si>
  <si>
    <t>-1673661165</t>
  </si>
  <si>
    <t>113202111</t>
  </si>
  <si>
    <t>Vytrhání obrub  s vybouráním lože, s přemístěním hmot na skládku na vzdálenost do 3 m nebo s naložením na dopravní prostředek z krajníků nebo obrubníků stojatých</t>
  </si>
  <si>
    <t>-393490835</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</si>
  <si>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</si>
  <si>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2*3</t>
  </si>
  <si>
    <t>121101101</t>
  </si>
  <si>
    <t>Sejmutí ornice nebo lesní půdy  s vodorovným přemístěním na hromady v místě upotřebení nebo na dočasné či trvalé skládky se složením, na vzdálenost do 50 m</t>
  </si>
  <si>
    <t>319794258</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</si>
  <si>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</si>
  <si>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(211-7,8+13,5)*0,2</t>
  </si>
  <si>
    <t>131201202</t>
  </si>
  <si>
    <t>Hloubení zapažených jam a zářezů  s urovnáním dna do předepsaného profilu a spádu v hornině tř. 3 přes 100 do 1 000 m3</t>
  </si>
  <si>
    <t>-1725274784</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</si>
  <si>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</si>
  <si>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(211-7,8)*(1,93-0,2)</t>
  </si>
  <si>
    <t>7,8*(1,93-0,45)</t>
  </si>
  <si>
    <t>50*0,6*(1,0-0,2) + 7*0,6*(1,0-0,45) "pro kabel SŘTP k parsch. žabu</t>
  </si>
  <si>
    <t>12*0,6*(1,0-0,2) "pro kabel SŘTP k měření pH</t>
  </si>
  <si>
    <t>Mezisoučet</t>
  </si>
  <si>
    <t>Stavebni_jama * 0,50</t>
  </si>
  <si>
    <t>131201209</t>
  </si>
  <si>
    <t>Hloubení zapažených jam a zářezů  s urovnáním dna do předepsaného profilu a spádu Příplatek k cenám za lepivost horniny tř. 3</t>
  </si>
  <si>
    <t>1814345758</t>
  </si>
  <si>
    <t>Vykop_III * 0,3</t>
  </si>
  <si>
    <t>131301202</t>
  </si>
  <si>
    <t>Hloubení zapažených jam a zářezů  s urovnáním dna do předepsaného profilu a spádu v hornině tř. 4 přes 100 do 1 000 m3</t>
  </si>
  <si>
    <t>335737394</t>
  </si>
  <si>
    <t>Stavebni_jama* 0,5</t>
  </si>
  <si>
    <t>131301209</t>
  </si>
  <si>
    <t>Hloubení zapažených jam a zářezů  s urovnáním dna do předepsaného profilu a spádu Příplatek k cenám za lepivost horniny tř. 4</t>
  </si>
  <si>
    <t>-45002584</t>
  </si>
  <si>
    <t>Vykop_IV * 0,3</t>
  </si>
  <si>
    <t>151201102</t>
  </si>
  <si>
    <t>Zřízení pažení a rozepření stěn rýh pro podzemní vedení pro všechny šířky rýhy  zátažné, hloubky do 4 m</t>
  </si>
  <si>
    <t>2008361706</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</si>
  <si>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</si>
  <si>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Není-li v projektu stanoven konkrétní typ pažení a rozepření pažení, může stavitel požít i jiný odpovídající způsob zajištěný výkopů.</t>
  </si>
  <si>
    <t>1,93 * 113,8*2</t>
  </si>
  <si>
    <t>151201112</t>
  </si>
  <si>
    <t>Odstranění pažení a rozepření stěn rýh pro podzemní vedení  s uložením materiálu na vzdálenost do 3 m od kraje výkopu zátažné, hloubky přes 2 do 4 m</t>
  </si>
  <si>
    <t>1671895909</t>
  </si>
  <si>
    <t>161101102</t>
  </si>
  <si>
    <t>Svislé přemístění výkopku  bez naložení do dopravní nádoby avšak s vyprázdněním dopravní nádoby na hromadu nebo do dopravního prostředku z horniny tř. 1 až 4, při hloubce výkopu přes 2,5 do 4 m</t>
  </si>
  <si>
    <t>-1908299597</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</si>
  <si>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</si>
  <si>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Objem přes 100m3, stř. hl.rýhy do 2,5m: 50%</t>
  </si>
  <si>
    <t>(Vykop_III + Vykop_IV)* 0,50</t>
  </si>
  <si>
    <t>162301101</t>
  </si>
  <si>
    <t>Vodorovné přemístění výkopku nebo sypaniny po suchu  na obvyklém dopravním prostředku, bez naložení výkopku, avšak se složením bez rozhrnutí z horniny tř. 1 až 4 na vzdálenost přes 50 do 500 m</t>
  </si>
  <si>
    <t>-84554606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</si>
  <si>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</si>
  <si>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2*Zasyp    "zemina na meziskládku a zpět"</t>
  </si>
  <si>
    <t>162701105</t>
  </si>
  <si>
    <t>Vodorovné přemístění výkopku nebo sypaniny po suchu  na obvyklém dopravním prostředku, bez naložení výkopku, avšak se složením bez rozhrnutí z horniny tř. 1 až 4 na vzdálenost přes 9 000 do 10 000 m</t>
  </si>
  <si>
    <t>1483596466</t>
  </si>
  <si>
    <t>Stavebni_jama-Zasyp</t>
  </si>
  <si>
    <t>167101102</t>
  </si>
  <si>
    <t>Nakládání, skládání a překládání neulehlého výkopku nebo sypaniny  nakládání, množství přes 100 m3, z hornin tř. 1 až 4</t>
  </si>
  <si>
    <t>-1923062531</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</si>
  <si>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</si>
  <si>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Zasyp    "naložení zeminy z meziskládky"</t>
  </si>
  <si>
    <t>171201201</t>
  </si>
  <si>
    <t>Uložení sypaniny  na skládky</t>
  </si>
  <si>
    <t>-1853788613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</si>
  <si>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</si>
  <si>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174101101</t>
  </si>
  <si>
    <t>Zásyp sypaninou z jakékoliv horniny  s uložením výkopku ve vrstvách se zhutněním jam, šachet, rýh nebo kolem objektů v těchto vykopávkách</t>
  </si>
  <si>
    <t>-532004109</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</si>
  <si>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</si>
  <si>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- 113,8*PI*0,3^2 "potrubí"</t>
  </si>
  <si>
    <t>- 4,3*1,3*2,17 "měrný objekt" - 1,5*1,5*(3,5*0,84) - PI*0,6^2*(1,74+1,70)"šachty"</t>
  </si>
  <si>
    <t>- sedlo</t>
  </si>
  <si>
    <t>- podkl_bet</t>
  </si>
  <si>
    <t>- polstare</t>
  </si>
  <si>
    <t>Zakládání</t>
  </si>
  <si>
    <t>213311113</t>
  </si>
  <si>
    <t>Polštáře zhutněné pod základy  z kameniva hrubého drceného, frakce 16 - 63 mm</t>
  </si>
  <si>
    <t>741655157</t>
  </si>
  <si>
    <t xml:space="preserve">Poznámka k souboru cen:
1. Ceny jsou určeny pro jakoukoliv míru zhutnění. 2. V cenách jsou započteny i náklady na urovnání povrchu polštáře. </t>
  </si>
  <si>
    <t>Pod měrný objekt</t>
  </si>
  <si>
    <t>5,0*2,0*0,150</t>
  </si>
  <si>
    <t>Pod ŠACHTY</t>
  </si>
  <si>
    <t>2,6 * 2,6 * 0,15 * 4"ks"</t>
  </si>
  <si>
    <t>311101213</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</si>
  <si>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0,05 do 0,10 m2</t>
  </si>
  <si>
    <t>1689930029</t>
  </si>
  <si>
    <t xml:space="preserve">Poznámka k souboru cen:
1. Neodečítá-li se objem neprovedeného betonu podle čl. 3523 odst. a) Všeobecných podmínek tohoto katalogu (do 0,10 m3 a do 0,05 m2), neoceňuje se ukládání vložek cenami -1211 (do 0,02 m2) a -1212 (do 0,05 m2), ale pouze jejich dodávka podle poznámky 2 a 3. 2. Dodávka vložek předepsaných projektem se oceňuje ve specifikaci. 3. Ztratné lze stanovit ve výši 1 %. </t>
  </si>
  <si>
    <t>597118r5</t>
  </si>
  <si>
    <t>vložka kameninová glazovaná šachtová DN500mm spojovací systém C, tř.160</t>
  </si>
  <si>
    <t>kus</t>
  </si>
  <si>
    <t>1592675807</t>
  </si>
  <si>
    <t>Napojení potrubí na měrný objekt</t>
  </si>
  <si>
    <t>2"ks"</t>
  </si>
  <si>
    <t>359901111</t>
  </si>
  <si>
    <t>Vyčištění stok  jakékoliv výšky</t>
  </si>
  <si>
    <t>135355146</t>
  </si>
  <si>
    <t xml:space="preserve">Poznámka k souboru cen:
1. Cena je určena pro konečné vyčištění stok před předáním a převzetím. </t>
  </si>
  <si>
    <t>113,8</t>
  </si>
  <si>
    <t>22</t>
  </si>
  <si>
    <t>359901211</t>
  </si>
  <si>
    <t>Monitoring stok (kamerový systém) jakékoli výšky nová kanalizace</t>
  </si>
  <si>
    <t>-835805340</t>
  </si>
  <si>
    <t xml:space="preserve">Poznámka k souboru cen:
1. V ceně jsou započteny náklady na zhotovení záznamu o prohlídce a protokolu prohlídky. </t>
  </si>
  <si>
    <t>113,85</t>
  </si>
  <si>
    <t>23</t>
  </si>
  <si>
    <t>380311421</t>
  </si>
  <si>
    <t>Kompletní konstrukce čistíren odpadních vod, nádrží, vodojemů, kanálů z betonu prostého  bez zvýšených nároků na prostředí tř. C 8/10, tl. přes 80 do 150 mm</t>
  </si>
  <si>
    <t>-894687468</t>
  </si>
  <si>
    <t xml:space="preserve">Poznámka k souboru cen:
1. Ceny -1422, -1532 lze použít i pro jakoukoliv tloušťku betonu prostého obyčejného určeného: a) k vyplnění prostoru pod betonovými konstrukcemi nebo na nich (beton výplňový), b) k vytvoření spádů pod betonovými konstrukcemi nebo na nich (beton spádový), c) k vytvoření podkladu na základové spáře pro uložení jiných betonových konstrukcí (beton vyrovnávací), pokud povrch těchto konstrukcí je rovinný. </t>
  </si>
  <si>
    <t>Podkladní beton - Pod měrný objekt</t>
  </si>
  <si>
    <t>5,0*2,0*0,10</t>
  </si>
  <si>
    <t>Podkladní beton - pod ŠACHTY</t>
  </si>
  <si>
    <t>2,6 * 2,6 * 0,10 * 4"ks"</t>
  </si>
  <si>
    <t>24</t>
  </si>
  <si>
    <t>380316233</t>
  </si>
  <si>
    <t>Kompletní konstrukce čistíren odpadních vod, nádrží, vodojemů, kanálů z betonu prostého  pro prostředí s mrazovými cykly tř. C 25/30, tl. přes 300 mm</t>
  </si>
  <si>
    <t>-737409201</t>
  </si>
  <si>
    <t>Spádový, nebo výplňový beton</t>
  </si>
  <si>
    <t>"Dno"    1,18</t>
  </si>
  <si>
    <t>25</t>
  </si>
  <si>
    <t>-1822663499</t>
  </si>
  <si>
    <t>"Dno"     4,3*1,3*0,30</t>
  </si>
  <si>
    <t>"Stěny"  (2*4,3+2*0,7)*0,3*2,4+2*PI*0,25^2*0,3</t>
  </si>
  <si>
    <t>26</t>
  </si>
  <si>
    <t>58477750</t>
  </si>
  <si>
    <t>Včetně zkosení viditelných hran trojúhelníkovou lištou - viz výkres tvaru</t>
  </si>
  <si>
    <t>"dno"     (2*4,3+2*0,7)*0,300</t>
  </si>
  <si>
    <t>"stěny" (2*4,3+2*1,3+2*3,7+2*0,7)*2,4</t>
  </si>
  <si>
    <t>27</t>
  </si>
  <si>
    <t>-787194096</t>
  </si>
  <si>
    <t>28</t>
  </si>
  <si>
    <t>1425117075</t>
  </si>
  <si>
    <t>vyztuženost ŽB ktce cca 120kg/m3</t>
  </si>
  <si>
    <t>ZB_ktce * 0,120</t>
  </si>
  <si>
    <t>Vodorovné konstrukce</t>
  </si>
  <si>
    <t>29</t>
  </si>
  <si>
    <t>452312131</t>
  </si>
  <si>
    <t>Podkladní a zajišťovací konstrukce z betonu prostého v otevřeném výkopu sedlové lože pod potrubí z betonu tř. C 12/15</t>
  </si>
  <si>
    <t>-697631719</t>
  </si>
  <si>
    <t xml:space="preserve">Poznámka k souboru cen:
1. Ceny -1121 až -1181 a -1192 lze použít i pro ochrannou vrstvu pod železobetonové konstrukce. 2. Ceny -2121 až -2181 a -2192 jsou určeny pro jakékoliv úkosy sedel. </t>
  </si>
  <si>
    <t>Potrubí DN500</t>
  </si>
  <si>
    <t>0,175"m2" * (113,85)"m"</t>
  </si>
  <si>
    <t>Trubní vedení</t>
  </si>
  <si>
    <t>30</t>
  </si>
  <si>
    <t>831422121</t>
  </si>
  <si>
    <t>Montáž potrubí z trub kameninových  hrdlových s integrovaným těsněním v otevřeném výkopu ve sklonu do 20 % DN 500</t>
  </si>
  <si>
    <t>-607375763</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</si>
  <si>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</si>
  <si>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31</t>
  </si>
  <si>
    <t>59710709</t>
  </si>
  <si>
    <t>trouba kameninová glazovaná DN 500mm L2,50m spojovací systém C Třída 160</t>
  </si>
  <si>
    <t>-159467372</t>
  </si>
  <si>
    <t>892421111</t>
  </si>
  <si>
    <t>Tlakové zkoušky vodou na potrubí DN 400 nebo 500</t>
  </si>
  <si>
    <t>89789952</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</si>
  <si>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</si>
  <si>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33</t>
  </si>
  <si>
    <t>892442111</t>
  </si>
  <si>
    <t>Tlakové zkoušky vodou zabezpečení konců potrubí při tlakových zkouškách DN přes 300 do 600</t>
  </si>
  <si>
    <t>700137943</t>
  </si>
  <si>
    <t xml:space="preserve">Počítáno 2ks na každý z úseků (před spadištěm a za spadištěm) v případě provádění takových zkoušek po jiných úsecích, je třeba to zohlednit. </t>
  </si>
  <si>
    <t>34</t>
  </si>
  <si>
    <t>894411311</t>
  </si>
  <si>
    <t>Osazení železobetonových dílců pro šachty skruží rovných</t>
  </si>
  <si>
    <t>933526911</t>
  </si>
  <si>
    <t xml:space="preserve">Poznámka k souboru cen:
1. V cenách nejsou započteny náklady na dodání železobetonových dílců; dodání těchto dílců se oceňuje ve specifikaci. </t>
  </si>
  <si>
    <t>35</t>
  </si>
  <si>
    <t>59224066</t>
  </si>
  <si>
    <t>skruž betonová DN 1000x250 PS, 100x25x12 cm</t>
  </si>
  <si>
    <t>-2091021546</t>
  </si>
  <si>
    <t>2*1,01 'Přepočtené koeficientem množství</t>
  </si>
  <si>
    <t>36</t>
  </si>
  <si>
    <t>59224070</t>
  </si>
  <si>
    <t>skruž betonová DN 1000x1000 PS, 100x100x12 cm</t>
  </si>
  <si>
    <t>-315273140</t>
  </si>
  <si>
    <t>37</t>
  </si>
  <si>
    <t>59224348</t>
  </si>
  <si>
    <t>těsnění elastomerové pro spojení šachetních dílů DN 1000</t>
  </si>
  <si>
    <t>-1914167574</t>
  </si>
  <si>
    <t>4+2</t>
  </si>
  <si>
    <t>6*1,02 'Přepočtené koeficientem množství</t>
  </si>
  <si>
    <t>38</t>
  </si>
  <si>
    <t>59224r41</t>
  </si>
  <si>
    <t>skruž betonová čtvercová 1500x1500/500 PS</t>
  </si>
  <si>
    <t>128</t>
  </si>
  <si>
    <t>1051331308</t>
  </si>
  <si>
    <t>1*1,01 'Přepočtené koeficientem množství</t>
  </si>
  <si>
    <t>39</t>
  </si>
  <si>
    <t>59224r42</t>
  </si>
  <si>
    <t>skruž betonová čtvercová 1500x1500/1000 PS</t>
  </si>
  <si>
    <t>2030587134</t>
  </si>
  <si>
    <t>40</t>
  </si>
  <si>
    <t>59224r43</t>
  </si>
  <si>
    <t>skruž betonová čtvercová 1500x1500/1500 PS</t>
  </si>
  <si>
    <t>-169567189</t>
  </si>
  <si>
    <t>41</t>
  </si>
  <si>
    <t>894412411</t>
  </si>
  <si>
    <t>Osazení železobetonových dílců pro šachty skruží přechodových</t>
  </si>
  <si>
    <t>2090200404</t>
  </si>
  <si>
    <t>42</t>
  </si>
  <si>
    <t>592243150</t>
  </si>
  <si>
    <t>deska betonová zákrytová pro kruhové šachty 100/62,5 x 16,5 cm</t>
  </si>
  <si>
    <t>-142804265</t>
  </si>
  <si>
    <t>43</t>
  </si>
  <si>
    <t>59224364</t>
  </si>
  <si>
    <t>deska betonová zákrytová šachetní čtvercová  150 x 180 x 62,5 cm</t>
  </si>
  <si>
    <t>-976243127</t>
  </si>
  <si>
    <t>44</t>
  </si>
  <si>
    <t>894414111</t>
  </si>
  <si>
    <t>Osazení železobetonových dílců pro šachty skruží základových (dno)</t>
  </si>
  <si>
    <t>1825472931</t>
  </si>
  <si>
    <t>45</t>
  </si>
  <si>
    <t>592243390</t>
  </si>
  <si>
    <t>dno betonové šachty kanalizační přímé 100x100x60 cm</t>
  </si>
  <si>
    <t>-1872914237</t>
  </si>
  <si>
    <t>46</t>
  </si>
  <si>
    <t>59224r45</t>
  </si>
  <si>
    <t>dno betonové šachtové čtvercové 1500x1500 PS V80</t>
  </si>
  <si>
    <t>-1023268609</t>
  </si>
  <si>
    <t>47</t>
  </si>
  <si>
    <t>896231212</t>
  </si>
  <si>
    <t>Spadiště kanalizační z prostého betonu  kruhové výšky vstupu do 0,90 m a základní výšky spadiště 0,60 m jednoduché se dnem obloženým čedičem s horním potrubím DN 500</t>
  </si>
  <si>
    <t>666031981</t>
  </si>
  <si>
    <t xml:space="preserve">Poznámka k souboru cen:
1. Výšku spadiště určuje vzdálenost nejnižších bodů vnitřního líce potrubí přívodního a odpadního. 2. Každých dalších i započatých 0,60 m výšky vstupu se oceňuje cenou 894 13-8001 této části katalogu. 3. Pro výpočet přesunu hmot se celková hmotnost položky sníží o hmotnost betonu, pokud je beton dodáván přímo na místo zabudování nebo do prostoru technologické manipulace. </t>
  </si>
  <si>
    <t>Příplatek k doplnění konstrukce spadiště k ŽB šachtě</t>
  </si>
  <si>
    <t>1"ks"</t>
  </si>
  <si>
    <t>48</t>
  </si>
  <si>
    <t>899104112</t>
  </si>
  <si>
    <t>Osazení poklopů litinových a ocelových včetně rámů pro třídu zatížení D400, E600</t>
  </si>
  <si>
    <t>-10956682</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</si>
  <si>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</si>
  <si>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49</t>
  </si>
  <si>
    <t>55241406</t>
  </si>
  <si>
    <t>poklop šachtový s rámem DN600 třída D 400,  s odvětráním</t>
  </si>
  <si>
    <t>-683410109</t>
  </si>
  <si>
    <t>2+2</t>
  </si>
  <si>
    <t>Ostatní konstrukce a práce-bourání</t>
  </si>
  <si>
    <t>50</t>
  </si>
  <si>
    <t>92840825</t>
  </si>
  <si>
    <t>0,7*3,7*2,2</t>
  </si>
  <si>
    <t>51</t>
  </si>
  <si>
    <t>-562780897</t>
  </si>
  <si>
    <t>52</t>
  </si>
  <si>
    <t>953334115</t>
  </si>
  <si>
    <t>Bobtnavý pásek do pracovních spar betonových konstrukcí bentonitový, rozměru 20 x 05 mm se samolepící vrstvou</t>
  </si>
  <si>
    <t>109027911</t>
  </si>
  <si>
    <t xml:space="preserve">Poznámka k souboru cen:
1. V cenách jsou započteny i náklady na očištění pracovní spáry, nanesení lepícího tmelu, u bentonitových pásků překrytí pásky upevňovací mřížkou a ukotvení hřeby do betonu. </t>
  </si>
  <si>
    <t>Těsnění napojení obtoku do výustního objektu</t>
  </si>
  <si>
    <t>PI*0,6</t>
  </si>
  <si>
    <t>Jednotlivé díly ŽB šachet 1,5*1,5m budou těsněny elastomerovým těněním dle výrobce šachet, nebo bobtnavým páskem</t>
  </si>
  <si>
    <t>5*(1,5*4)</t>
  </si>
  <si>
    <t>53</t>
  </si>
  <si>
    <t>1981364813</t>
  </si>
  <si>
    <t>Poloha a počet pracovních spár může být upraven podle potřeb dodavatele.</t>
  </si>
  <si>
    <t>Pracovní spára "dno x stěna"</t>
  </si>
  <si>
    <t>10"m"</t>
  </si>
  <si>
    <t>54</t>
  </si>
  <si>
    <t>977151118</t>
  </si>
  <si>
    <t>Jádrové vrty diamantovými korunkami do stavebních materiálů (železobetonu, betonu, cihel, obkladů, dlažeb, kamene) průměru přes 90 do 100 mm</t>
  </si>
  <si>
    <t>-110868246</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</si>
  <si>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</si>
  <si>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Průraz stěnou do 100mm do rozvodny pro vedení SŘTP</t>
  </si>
  <si>
    <t>0,1*2</t>
  </si>
  <si>
    <t>55</t>
  </si>
  <si>
    <t>97715113r</t>
  </si>
  <si>
    <t>Jádrové vrty diamantovými korunkami do stavebních materiálů (železobetonu, betonu, cihel, obkladů, dlažeb, kamene) průměru 600 mm</t>
  </si>
  <si>
    <t>-1469071282</t>
  </si>
  <si>
    <t>Napojení obtoku do výustního objektu</t>
  </si>
  <si>
    <t>0,6</t>
  </si>
  <si>
    <t>56</t>
  </si>
  <si>
    <t>997221551</t>
  </si>
  <si>
    <t>Vodorovná doprava suti  bez naložení, ale se složením a s hrubým urovnáním ze sypkých materiálů, na vzdálenost do 1 km</t>
  </si>
  <si>
    <t>424325464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</si>
  <si>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</si>
  <si>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57</t>
  </si>
  <si>
    <t>997221559</t>
  </si>
  <si>
    <t>Vodorovná doprava suti  bez naložení, ale se složením a s hrubým urovnáním Příplatek k ceně za každý další i započatý 1 km přes 1 km</t>
  </si>
  <si>
    <t>1705699087</t>
  </si>
  <si>
    <t>12,145*14 'Přepočtené koeficientem množství</t>
  </si>
  <si>
    <t>58</t>
  </si>
  <si>
    <t>997221611</t>
  </si>
  <si>
    <t>Nakládání na dopravní prostředky  pro vodorovnou dopravu suti</t>
  </si>
  <si>
    <t>-571845001</t>
  </si>
  <si>
    <t xml:space="preserve">Poznámka k souboru cen:
1. Ceny lze použít i pro překládání při lomené dopravě. 2. Ceny nelze použít při dopravě po železnici, po vodě nebo neobvyklými dopravními prostředky. </t>
  </si>
  <si>
    <t>59</t>
  </si>
  <si>
    <t>998275101</t>
  </si>
  <si>
    <t>Přesun hmot pro trubní vedení hloubené z trub kameninových pro kanalizace v otevřeném výkopu dopravní vzdálenost do 15 m</t>
  </si>
  <si>
    <t>238362337</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</si>
  <si>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</si>
  <si>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SKL</t>
  </si>
  <si>
    <t>Skládkovné</t>
  </si>
  <si>
    <t>60</t>
  </si>
  <si>
    <t>171201211</t>
  </si>
  <si>
    <t>Poplatek za uložení stavebního odpadu na skládce (skládkovné) zeminy a kameniva zatříděného do Katalogu odpadů pod kódem 170 504</t>
  </si>
  <si>
    <t>-420414917</t>
  </si>
  <si>
    <t xml:space="preserve">Poznámka k souboru cen:
1. Ceny uvedené v souboru cen lze po dohodě upravit podle místních podmínek. </t>
  </si>
  <si>
    <t>(Stavebni_jama-Zasyp) * 1,7</t>
  </si>
  <si>
    <t>61</t>
  </si>
  <si>
    <t>997221815</t>
  </si>
  <si>
    <t>1058876471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</si>
  <si>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</si>
  <si>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sut_bet * 0,32500</t>
  </si>
  <si>
    <t>62</t>
  </si>
  <si>
    <t>997221845</t>
  </si>
  <si>
    <t>Poplatek za uložení stavebního odpadu na skládce (skládkovné) asfaltového bez obsahu dehtu zatříděného do Katalogu odpadů pod kódem 170 302</t>
  </si>
  <si>
    <t>1950796621</t>
  </si>
  <si>
    <t>sut_zivice*0,22000</t>
  </si>
  <si>
    <t>63</t>
  </si>
  <si>
    <t>997221855</t>
  </si>
  <si>
    <t>1180318274</t>
  </si>
  <si>
    <t>sut_kam*0,29000</t>
  </si>
  <si>
    <t>64</t>
  </si>
  <si>
    <t>711112001</t>
  </si>
  <si>
    <t>Provedení izolace proti zemní vlhkosti natěradly a tmely za studena  na ploše svislé S nátěrem penetračním</t>
  </si>
  <si>
    <t>608684628</t>
  </si>
  <si>
    <t xml:space="preserve">Poznámka k souboru cen:
1. Izolace plochy jednotlivě do 10 m2 se oceňují skladebně cenou příslušné izolace a cenou 711 19-9095 Příplatek za plochu do 10 m2. </t>
  </si>
  <si>
    <t>(4,3+1,3+4,3+1,3)*2,2 "Měrný objekt)</t>
  </si>
  <si>
    <t>4*1,5* (3,6 + 0,9) "Š1+Š2"</t>
  </si>
  <si>
    <t>2*PI*0,6 * (1,8+1,85) "Š3+Š4"</t>
  </si>
  <si>
    <t>65</t>
  </si>
  <si>
    <t>11163150</t>
  </si>
  <si>
    <t>lak asfaltový penetrační</t>
  </si>
  <si>
    <t>-1178427737</t>
  </si>
  <si>
    <t>65,4*0,00035 'Přepočtené koeficientem množství</t>
  </si>
  <si>
    <t>66</t>
  </si>
  <si>
    <t>711112002</t>
  </si>
  <si>
    <t>Provedení izolace proti zemní vlhkosti natěradly a tmely za studena  na ploše svislé S nátěrem lakem asfaltovým</t>
  </si>
  <si>
    <t>308404318</t>
  </si>
  <si>
    <t>2 * HIZ_vnejsi</t>
  </si>
  <si>
    <t>67</t>
  </si>
  <si>
    <t>111631520</t>
  </si>
  <si>
    <t>lak asfaltový izolační</t>
  </si>
  <si>
    <t>-325353675</t>
  </si>
  <si>
    <t>Poznámka k položce:
Spotřeba: 0,3-0,5 kg/m2. Pro vytvoření hydroizolační vrstvy, na napenetrovaný podklad jsou nutné nejméně 3 nátěry. Není vhodný na šikmé střechy a tam, kde je předpoklad vysokých teplot.</t>
  </si>
  <si>
    <t>130,8*0,00045 'Přepočtené koeficientem množství</t>
  </si>
  <si>
    <t>68</t>
  </si>
  <si>
    <t>-240864509</t>
  </si>
  <si>
    <t>767</t>
  </si>
  <si>
    <t>Konstrukce zámečnické</t>
  </si>
  <si>
    <t>69</t>
  </si>
  <si>
    <t>767161k01</t>
  </si>
  <si>
    <t>Ocelové zábradlí v. 1,1m, montáž + dodávka</t>
  </si>
  <si>
    <t>439071991</t>
  </si>
  <si>
    <t>Poznámka k položce:
Ocelové trubkové zábradlí, žárově pozinkováno, s okopovým plechem, kotveno chemickými kotvami</t>
  </si>
  <si>
    <t>Podrobný popis viz tabulka PSV</t>
  </si>
  <si>
    <t>"Z02/01" 10,0</t>
  </si>
  <si>
    <t>70</t>
  </si>
  <si>
    <t>998767101</t>
  </si>
  <si>
    <t>Přesun hmot pro zámečnické konstrukce  stanovený z hmotnosti přesunovaného materiálu vodorovná dopravní vzdálenost do 50 m v objektech výšky do 6 m</t>
  </si>
  <si>
    <t>-1222673317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</si>
  <si>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</si>
  <si>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Práce a dodávky M</t>
  </si>
  <si>
    <t>36-M</t>
  </si>
  <si>
    <t>Montáž prov.,měř. a regul. zařízení</t>
  </si>
  <si>
    <t>71</t>
  </si>
  <si>
    <t>361410kP4</t>
  </si>
  <si>
    <t>Měrný Parshallův žlab P4, Rozsah průtoků 1,52 ÷ 168 l/s, D+M</t>
  </si>
  <si>
    <t>-2056622712</t>
  </si>
  <si>
    <t>Chod_BetDlazba</t>
  </si>
  <si>
    <t>Betonová dlažba</t>
  </si>
  <si>
    <t>12,712</t>
  </si>
  <si>
    <t>Odkop</t>
  </si>
  <si>
    <t>Odkopávky</t>
  </si>
  <si>
    <t>1,3</t>
  </si>
  <si>
    <t>Travnik_novy</t>
  </si>
  <si>
    <t>Nový trávník</t>
  </si>
  <si>
    <t>218,2</t>
  </si>
  <si>
    <t>Voz_asfaltova</t>
  </si>
  <si>
    <t>Plocha asfaltové vozovky</t>
  </si>
  <si>
    <t>21,5</t>
  </si>
  <si>
    <t>SO 03 - Terénní úpravy a zpevněné plochy</t>
  </si>
  <si>
    <t xml:space="preserve">    5 - Komunikace</t>
  </si>
  <si>
    <t>-231117340</t>
  </si>
  <si>
    <t>Pod chodníkem a schodištěm k měrnému objektu</t>
  </si>
  <si>
    <t>10*0,2</t>
  </si>
  <si>
    <t>122201101</t>
  </si>
  <si>
    <t>Odkopávky a prokopávky nezapažené  s přehozením výkopku na vzdálenost do 3 m nebo s naložením na dopravní prostředek v hornině tř. 3 do 100 m3</t>
  </si>
  <si>
    <t>-683244418</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</si>
  <si>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</si>
  <si>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5,0*0,2 "Urovníní terénu pod schodište"</t>
  </si>
  <si>
    <t>4*0,5*0,5*0,3 "Základy pod sloupky zábradlí"</t>
  </si>
  <si>
    <t>694014042</t>
  </si>
  <si>
    <t>175101201</t>
  </si>
  <si>
    <t>Obsypání objektů nad přilehlým původním terénem sypaninou z vhodných hornin 1 až 4 nebo materiálem uloženým ve vzdálenosti do 3 m od vnějšího kraje objektu pro jakoukoliv míru zhutnění bez prohození sypaniny sítem</t>
  </si>
  <si>
    <t>1624155356</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</si>
  <si>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</si>
  <si>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Základy pod sloupky zábradlí</t>
  </si>
  <si>
    <t>0,20</t>
  </si>
  <si>
    <t>181301103</t>
  </si>
  <si>
    <t>Rozprostření a urovnání ornice v rovině nebo ve svahu sklonu do 1:5 při souvislé ploše do 500 m2, tl. vrstvy přes 150 do 200 mm</t>
  </si>
  <si>
    <t>-822202557</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</si>
  <si>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</si>
  <si>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(211-7,8) + 15,0</t>
  </si>
  <si>
    <t>181411131</t>
  </si>
  <si>
    <t>Založení trávníku na půdě předem připravené plochy do 1000 m2 výsevem včetně utažení parkového v rovině nebo na svahu do 1:5</t>
  </si>
  <si>
    <t>194336735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</si>
  <si>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</si>
  <si>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</si>
  <si>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t>
  </si>
  <si>
    <t>-756109696</t>
  </si>
  <si>
    <t>218,2*0,015 'Přepočtené koeficientem množství</t>
  </si>
  <si>
    <t>185803111</t>
  </si>
  <si>
    <t>Ošetření trávníku  jednorázové v rovině nebo na svahu do 1:5</t>
  </si>
  <si>
    <t>867053205</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</si>
  <si>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</si>
  <si>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Komunikace</t>
  </si>
  <si>
    <t>564851111</t>
  </si>
  <si>
    <t>Podklad ze štěrkodrti ŠD  s rozprostřením a zhutněním, po zhutnění tl. 150 mm</t>
  </si>
  <si>
    <t>193674001</t>
  </si>
  <si>
    <t>564861111</t>
  </si>
  <si>
    <t>Podklad ze štěrkodrti ŠD  s rozprostřením a zhutněním, po zhutnění tl. 200 mm</t>
  </si>
  <si>
    <t>1562138729</t>
  </si>
  <si>
    <t>567121114</t>
  </si>
  <si>
    <t>Podklad ze směsi stmelené cementem SC bez dilatačních spár, s rozprostřením a zhutněním SC C 3/4 (SC I), po zhutnění tl. 150 mm</t>
  </si>
  <si>
    <t>768305331</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</si>
  <si>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</si>
  <si>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573111112</t>
  </si>
  <si>
    <t>Postřik infiltrační PI z asfaltu silničního s posypem kamenivem, v množství 1,00 kg/m2</t>
  </si>
  <si>
    <t>-625856330</t>
  </si>
  <si>
    <t>573211111</t>
  </si>
  <si>
    <t>Postřik spojovací PS bez posypu kamenivem z asfaltu silničního, v množství 0,60 kg/m2</t>
  </si>
  <si>
    <t>1933752140</t>
  </si>
  <si>
    <t>577144221</t>
  </si>
  <si>
    <t>Asfaltový beton vrstva obrusná ACO 11 (ABS)  s rozprostřením a se zhutněním z nemodifikovaného asfaltu v pruhu šířky přes 3 m tř. II, po zhutnění tl. 50 mm</t>
  </si>
  <si>
    <t>-1326104321</t>
  </si>
  <si>
    <t xml:space="preserve">Poznámka k souboru cen:
1. ČSN EN 13108-1 připouští pro ACO 11 pouze tl. 35 až 50 mm. </t>
  </si>
  <si>
    <t>12,5 + 9,0</t>
  </si>
  <si>
    <t>565135111</t>
  </si>
  <si>
    <t>Asfaltový beton vrstva podkladní ACP 16 (obalované kamenivo střednězrnné - OKS)  s rozprostřením a zhutněním v pruhu šířky do 3 m, po zhutnění tl. 50 mm</t>
  </si>
  <si>
    <t>884388374</t>
  </si>
  <si>
    <t xml:space="preserve">Poznámka k souboru cen:
1. ČSN EN 13108-1 připouští pro ACP 16 pouze tl. 50 až 80 mm. </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</si>
  <si>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</si>
  <si>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</si>
  <si>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1951588346</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</si>
  <si>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</si>
  <si>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59245601</t>
  </si>
  <si>
    <t>dlažba desková betonová 50x50x5cm přírodní</t>
  </si>
  <si>
    <t>-434973399</t>
  </si>
  <si>
    <t>9,4 + 12*0,3*0,92 "schody"</t>
  </si>
  <si>
    <t>916131213</t>
  </si>
  <si>
    <t>Osazení silničního obrubníku betonového se zřízením lože, s vyplněním a zatřením spár cementovou maltou stojatého s boční opěrou z betonu prostého, do lože z betonu prostého</t>
  </si>
  <si>
    <t>1822210161</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</si>
  <si>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</si>
  <si>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2*3,0 + 2*1,3</t>
  </si>
  <si>
    <t>59217031</t>
  </si>
  <si>
    <t>obrubník betonový silniční 100 x 15 x 25 cm</t>
  </si>
  <si>
    <t>305381234</t>
  </si>
  <si>
    <t>8,6*1,01 'Přepočtené koeficientem množství</t>
  </si>
  <si>
    <t>916231213</t>
  </si>
  <si>
    <t>Osazení chodníkového obrubníku betonového se zřízením lože, s vyplněním a zatřením spár cementovou maltou stojatého s boční opěrou z betonu prostého, do lože z betonu prostého</t>
  </si>
  <si>
    <t>-373919535</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</si>
  <si>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</si>
  <si>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14+13,5 "Podélná obruba"</t>
  </si>
  <si>
    <t>12*1,0 "pro schodišťové stupně"</t>
  </si>
  <si>
    <t>59217016</t>
  </si>
  <si>
    <t>obrubník betonový chodníkový 100x8x25 cm</t>
  </si>
  <si>
    <t>1721993570</t>
  </si>
  <si>
    <t>919122122</t>
  </si>
  <si>
    <t>Utěsnění dilatačních spár zálivkou za tepla  v cementobetonovém nebo živičném krytu včetně adhezního nátěru s těsnicím profilem pod zálivkou, pro komůrky šířky 15 mm, hloubky 30 mm</t>
  </si>
  <si>
    <t>-1081256351</t>
  </si>
  <si>
    <t xml:space="preserve">Poznámka k souboru cen:
1. V cenách jsou započteny i náklady na vyčištění spár před těsněním a zalitím a náklady na impregnaci, těsnění a zalití spár včetně dodání hmot. </t>
  </si>
  <si>
    <t>2*4,5 + 2*7,0</t>
  </si>
  <si>
    <t>919726224</t>
  </si>
  <si>
    <t>Geotextilie tkaná pro vyztužení, separaci nebo filtraci z polyesteru, podélná/příčná pevnost v tahu 150/150 kN/m</t>
  </si>
  <si>
    <t>-947441217</t>
  </si>
  <si>
    <t xml:space="preserve">Poznámka k souboru cen:
1. V cenách jsou započteny i náklady na položení a dodání geotextilie včetně přesahů. </t>
  </si>
  <si>
    <t>919735113</t>
  </si>
  <si>
    <t>Řezání stávajícího živičného krytu nebo podkladu  hloubky přes 100 do 150 mm</t>
  </si>
  <si>
    <t>-581614349</t>
  </si>
  <si>
    <t xml:space="preserve">Poznámka k souboru cen:
1. V cenách jsou započteny i náklady na spotřebu vody. </t>
  </si>
  <si>
    <t>998225111</t>
  </si>
  <si>
    <t>Přesun hmot pro komunikace s krytem z kameniva, monolitickým betonovým nebo živičným  dopravní vzdálenost do 200 m jakékoliv délky objektu</t>
  </si>
  <si>
    <t>1849967511</t>
  </si>
  <si>
    <t xml:space="preserve">Poznámka k souboru cen:
1. Ceny lze použít i pro plochy letišť s krytem monolitickým betonovým nebo živičným. </t>
  </si>
  <si>
    <t>1403229314</t>
  </si>
  <si>
    <t>Odkop * 1,7</t>
  </si>
  <si>
    <t>-658177489</t>
  </si>
  <si>
    <t>Podrobný popis viz terénní úpravy</t>
  </si>
  <si>
    <t>5,0</t>
  </si>
  <si>
    <t>460549167</t>
  </si>
  <si>
    <t>PS 01.1 - Strojně technologická část - 1. etapa</t>
  </si>
  <si>
    <t>D1 - Stroje a zařízení</t>
  </si>
  <si>
    <t>2.10b - Potrubí a rozvody pro aerační systém nitrifikace, DN150, PN10 Materiál: ocel nerez 1.4307</t>
  </si>
  <si>
    <t>2.21b - Potrubí a rozvody pro interní recirkulaci, DN100, PN10         Materiál: Ocel nerez 1.4307</t>
  </si>
  <si>
    <t>D01 - Demontáže</t>
  </si>
  <si>
    <t>D1</t>
  </si>
  <si>
    <t>Stroje a zařízení</t>
  </si>
  <si>
    <t>2.01 M106-108</t>
  </si>
  <si>
    <t>Míchadla v anoxických selektorech</t>
  </si>
  <si>
    <t>ks</t>
  </si>
  <si>
    <t>Poznámka k položce:
Poznámka k položce: Míchadla v anoxických selektorech Popis: • Ponorné míchadlo v selektoru • Počet míchadel v jedné nádrži = 1 ks • Médium: aktivační směs • Rozměry nádrže 1 a 3: 3 x 2,35 m • Rozměry nádrže 2: 3 x 2,2 m • Hloubka kapaliny: 4,5 m Rozsah dodávky: • Míchadlo, včetně kabelu 10 m • Elektromotor s tepelnou ochranou • Čidlo průsaku • Monitorovací jednotka • Sada montážního příslušenství spodní + střední + horní úchyt + sada nerezových kotev • Vodící tyč • Závěsný/převěšovací řetěz • Závěs na kabel • Otočný jeřábek nosnost 50 kg (1ks pro tři míchadla), patní ložisko pro jeřábek, včetně nerezových kotev Parametry: • Průměr vrtule: 210 mm, bez usměrňovacího kruhu • Úhel vrtule: 13° • Otáčky vrtule: 1430 ot/min • Hmotnost míchadla: 15 kg • Příkon: 0,9 kW • Napětí: 400 V • Proud: 3,4 A • Materiálové provedení: nerezová ocel 1.4301  • Včetně všech ostatních náležitostí nutných pro správnou funkci zařízení  M106, M107, M108</t>
  </si>
  <si>
    <t>2.01 S</t>
  </si>
  <si>
    <t>Míchadlo v anoxických selektorech - skladová rezerva</t>
  </si>
  <si>
    <t>2.10</t>
  </si>
  <si>
    <t>Aerační systém v nitrifikačních nádržích</t>
  </si>
  <si>
    <t>kpl</t>
  </si>
  <si>
    <t>Poznámka k položce:
Poznámka k položce: Aerační systém v nitrifikačních nádržích Popis: • Aerační systém v nitrifikační nádrži • Počet roštů v jedné nádrži = 1 ks • Médium: aktivační směs • Rozměry nádrže: 13,7 x 7,5 m • Hloubka kapaliny: 4,5 m Rozsah dodávky: • Aerační systém s membránovými jemnobublinnými elementy včetně roštů pro rozvod vzduchu • Ruční odvodňovací zařízení • Materiálové provedení: EPDM Parametry: • Standardní oxygenační kapacita 2256 kgO2/d pro obě nádrže • Napojení roštu na rozvod vzduchu přírubou cca 1 m od dna nádrže • Úprava roštu v místě osazení čerpadla interní recirkulace  • Včetně všech ostatních náležitostí nutných pro správnou funkci zařízení</t>
  </si>
  <si>
    <t>2.20 M340-341</t>
  </si>
  <si>
    <t>Míchadla v denitrifikačních nádržích</t>
  </si>
  <si>
    <t>Poznámka k položce:
Poznámka k položce: Míchadla v denitrifikačních nádržích Popis: • Ponorné míchadlo v denitrifikační nádrži • Počet míchadel v jedné nádrži = 1 ks • Médium: aktivační směs • Rozměry nádrže: 7,5 x 6,5 m • Hloubka kapaliny: 4,5 m Rozsah dodávky: • Míchadlo, včetně kabelu 10 m • Elektromotor s tepelnou ochranou • Čidlo průsaku • Monitorovací jednotka • Sada montážního příslušenství spodní + střední + horní úchyt + sada nerezových kotev • Vodící tyč • Závěsný/převěšovací řetěz • Závěs na kabel • Otočný jeřábek nosnost 150 kg (1ks pro dvě míchadla), patní ložisko pro jeřábek, včetně nerezových kotev Parametry: • Průměr vrtule: 370 mm, bez usměrňovacího kruhu • Úhel vrtule: 13° • Otáčky vrtule: 705 ot/min • Hmotnost míchadla: 70 kg • Příkon: 2,5 kW • Napětí: 400 V • Proud: 6,8 A • Materiálové provedení: nerezová ocel 1.4301  • Včetně všech ostatních náležitostí nutných pro správnou funkci zařízení</t>
  </si>
  <si>
    <t>2.20 S</t>
  </si>
  <si>
    <t>Míchadlo v denitrifikačních nádržích - skladová rezerva</t>
  </si>
  <si>
    <t>2.21 M342-343</t>
  </si>
  <si>
    <t>Čerpadlo pro čerpání interní recirkulace</t>
  </si>
  <si>
    <t>Poznámka k položce:
Poznámka k položce: Čerpadlo pro čerpání interní recirkulace Popis: • Ponorné čerpadlo pro čerpání znečištěných vod • Řízení frekvenčním měničem – požadovaný rozsah čerpání 50 – 100% • Médium: vratný kal Rozsah dodávky: • Čerpadlo, včetně kabelu 10 m • Elektromotor s tepelnou ochranou • Čidlo průsaku • Monitorovací jednotka • Patkové koleno DN80 + sada nerezových kotev patkového kolena • Vodící tyče, horní držák vodících tyčí + sada nerezových kotev horního držáku • Závěsný/převěšovací řetěz • Závěs na kabel • Otočný jeřábek nosnost 150 kg, patní ložisko pro jeřábek, včetně nerezových kotev Parametry: • Parametry čerpadla: Q = 14,6 l/s, H = 1,5 m  • Oběžné kolo: jednokanálové • Průchodnost: 76 mm • Hmotnost čerpadla: 72 kg • Hmotnost patkového kolene: 35 kg • Výtlak: DN80 • Příkon: 0,9 kW • Proud: 2,9 A • Otáčky: 940 ot/min • Materiálové provedení: šedá litina  • Včetně všech ostatních náležitostí nutných pro správnou funkci zařízení</t>
  </si>
  <si>
    <t>2.10b</t>
  </si>
  <si>
    <t>Potrubí a rozvody pro aerační systém nitrifikace, DN150, PN10 Materiál: ocel nerez 1.4307</t>
  </si>
  <si>
    <t>2.10.1</t>
  </si>
  <si>
    <t>Uzavírací klapka DN 150 PN 10</t>
  </si>
  <si>
    <t>2.10.2</t>
  </si>
  <si>
    <t>Potrubí DN150 (156x3mm), PN10</t>
  </si>
  <si>
    <t>2.10.3</t>
  </si>
  <si>
    <t>Koleno DN150, 1,5D, 90°, PN10</t>
  </si>
  <si>
    <t>2.10.4</t>
  </si>
  <si>
    <t>Koleno DN150, 1,5D, 45°, PN10</t>
  </si>
  <si>
    <t>2.10.5</t>
  </si>
  <si>
    <t>T-kus, DN150, PN10</t>
  </si>
  <si>
    <t>2.10.6</t>
  </si>
  <si>
    <t>Svar DN150, napojení na stávající potrubí</t>
  </si>
  <si>
    <t>2.10.7</t>
  </si>
  <si>
    <t>Příruba točivá, plochá DN150, PN10</t>
  </si>
  <si>
    <t>2.10.8</t>
  </si>
  <si>
    <t>Lemový nákružek, přivařovací, DN150</t>
  </si>
  <si>
    <t>2.10.9</t>
  </si>
  <si>
    <t>Přírubový spoj DN150, PN10 (příruba - klapka – příruba)</t>
  </si>
  <si>
    <t>2.10.10</t>
  </si>
  <si>
    <t>Příruba zaslepovací, plochá DN80, PN10 - zaslepení stávajícího potrubí</t>
  </si>
  <si>
    <t>2.10.11</t>
  </si>
  <si>
    <t>Přírubový spoj DN80, PN10 (příruba - příruba)</t>
  </si>
  <si>
    <t>2.10.12</t>
  </si>
  <si>
    <t>Uložení potrubí DN 150</t>
  </si>
  <si>
    <t>Poznámka k položce:
Poznámka k položce: uložení potrubí DN150 do 1 m délky na betonovou stěnu, včetně objímky, montážního materiálu a kotev</t>
  </si>
  <si>
    <t>2.10.13</t>
  </si>
  <si>
    <t>Uložení potrubí U1 DN 150</t>
  </si>
  <si>
    <t>2.10.14</t>
  </si>
  <si>
    <t>Ostatní náležitosti nutné pro správnou funkci zařízení</t>
  </si>
  <si>
    <t>Poznámka k položce:
Poznámka k položce: Součástí dodávky bude montážní a kotevní materiál, podpěry, úchyty, třmeny na potrubí, těsnění, ostatní drobný montážní materiál, včetně spojovacího materiálu, drobných armatur na vypouštění potrubí, moření svarů, včetně všech ostatních náležitostí nutných pro správnou funkci zařízení</t>
  </si>
  <si>
    <t>2.21b</t>
  </si>
  <si>
    <t>Potrubí a rozvody pro interní recirkulaci, DN100, PN10         Materiál: Ocel nerez 1.4307</t>
  </si>
  <si>
    <t>2.21.1</t>
  </si>
  <si>
    <t>Potrubí DN100 (114,3x3mm), PN10</t>
  </si>
  <si>
    <t>74</t>
  </si>
  <si>
    <t>2.21.2</t>
  </si>
  <si>
    <t>Koleno DN100, 1,5D, 90°, PN10</t>
  </si>
  <si>
    <t>76</t>
  </si>
  <si>
    <t>2.21.3</t>
  </si>
  <si>
    <t>Redukce centrická, DN80/DN100, PN10</t>
  </si>
  <si>
    <t>78</t>
  </si>
  <si>
    <t>2.21.4</t>
  </si>
  <si>
    <t>Příruba točivá, plochá DN80, PN10</t>
  </si>
  <si>
    <t>80</t>
  </si>
  <si>
    <t>2.21.5</t>
  </si>
  <si>
    <t>Lemový nákružek, přivařovací, DN80</t>
  </si>
  <si>
    <t>82</t>
  </si>
  <si>
    <t>2.21.6</t>
  </si>
  <si>
    <t>84</t>
  </si>
  <si>
    <t>2.21.7</t>
  </si>
  <si>
    <t>Uložení potrubí U2 DN 100</t>
  </si>
  <si>
    <t>86</t>
  </si>
  <si>
    <t>Poznámka k položce:
Poznámka k položce: uložení potrubí DN100 do 1 m délky na betonovou stěnu, včetně objímky, montážního materiálu a kotev</t>
  </si>
  <si>
    <t>2.21.8</t>
  </si>
  <si>
    <t>Uložení potrubí U3 DN 100</t>
  </si>
  <si>
    <t>88</t>
  </si>
  <si>
    <t>2.21.9</t>
  </si>
  <si>
    <t>90</t>
  </si>
  <si>
    <t>D01</t>
  </si>
  <si>
    <t>Demontáže</t>
  </si>
  <si>
    <t>Demontáže strojní technologie</t>
  </si>
  <si>
    <t>104863522</t>
  </si>
  <si>
    <t xml:space="preserve">Poznámka k položce:
Vystrojení selektrorů, míchadla (cca 50 kg), včetně vodících tyčí 3 kpl
Vystrojení selektorů, aerační systém (cca 50 kg), včetně příslušného trubního rozvodu a podpěr 3 kpl
Vystrojení nitrifikace, aerační systém (cca 50 kg), včetně příslušného trubního rozvodu a podpěr 4 kpl (1 linka)
Potrubní rozvod, hlavní přívod vzduchu pro nitrifikace (cca. 200 kg), včetně podpěr 1 kpl (1 linka)
</t>
  </si>
  <si>
    <t>PS 02.1 - Elektrotechnologická část - 1. etapa</t>
  </si>
  <si>
    <t>12511</t>
  </si>
  <si>
    <t>CZ-CPV:</t>
  </si>
  <si>
    <t>51111000-3</t>
  </si>
  <si>
    <t>CZ-CPA:</t>
  </si>
  <si>
    <t>43.21.10</t>
  </si>
  <si>
    <t>Ing. Jiří Boušek</t>
  </si>
  <si>
    <t>Je-li v názvu položky v kontrolním rozpočtu nebo v soupisu prací uvedena v kolonce "Popis" obchodní značka jakéhokoliv materiálu, výrobku nebo technologie, má tento název pouze informativní charakter. Pro ocenění a následně pro realizaci je možné použít jiný materiál, výrobek nebo technologii, se srovnatelnými nebo lepšími užitnými vlastnostmi, které odpovídají požadavkům dokumentace.</t>
  </si>
  <si>
    <t xml:space="preserve">    741 - Elektroinstalace - silnoproud</t>
  </si>
  <si>
    <t xml:space="preserve">    742 - Elektroinstalace - slaboproud</t>
  </si>
  <si>
    <t xml:space="preserve">    783 - Dokončovací práce - nátěry</t>
  </si>
  <si>
    <t xml:space="preserve">    21-M - Elektromontáže</t>
  </si>
  <si>
    <t xml:space="preserve">    46-M - Zemní práce při extr.mont.pracích</t>
  </si>
  <si>
    <t>919726221</t>
  </si>
  <si>
    <t>Geotextilie tkaná pro vyztužení, separaci nebo filtraci z polyesteru, podélná/příčná pevnost v tahu 100/65 kN/m</t>
  </si>
  <si>
    <t>CS ÚRS 2018 02</t>
  </si>
  <si>
    <t>1047437399</t>
  </si>
  <si>
    <t>"DPS 11-7102-02-05 ČOV TPCA – PD technologie čištění OV</t>
  </si>
  <si>
    <t>"PS 02 ELEKTROTECHNOLOGICKÁ ČÁST</t>
  </si>
  <si>
    <t>"D.2 Dokumentace technických a technologických zařízení</t>
  </si>
  <si>
    <t>"MONTÁŽ ELEKTROTECHNOLOGICKÁ ČÁST</t>
  </si>
  <si>
    <t>"15,00m2 obnova komunikace podkladní vrstva geotextilie z PES</t>
  </si>
  <si>
    <t>15,00</t>
  </si>
  <si>
    <t>997013211</t>
  </si>
  <si>
    <t>Vnitrostaveništní doprava suti a vybouraných hmot  vodorovně do 50 m svisle ručně (nošením po schodech) pro budovy a haly výšky do 6 m</t>
  </si>
  <si>
    <t>184221421</t>
  </si>
  <si>
    <t>"DEMONTÁŽ ELEKTROTECHNOLOGICKÁ ČÁST</t>
  </si>
  <si>
    <t>"TECHNOLOGICKÝ ROZVADĚČ RM1</t>
  </si>
  <si>
    <t>"3x demontáž stávající motorový spouštěč s hodnotou 0,63-1A</t>
  </si>
  <si>
    <t>"KOV suť hmotnost celkem 0,001t</t>
  </si>
  <si>
    <t>997221561</t>
  </si>
  <si>
    <t>Vodorovná doprava suti  bez naložení, ale se složením a s hrubým urovnáním z kusových materiálů, na vzdálenost do 1 km</t>
  </si>
  <si>
    <t>-688969193</t>
  </si>
  <si>
    <t>997221569</t>
  </si>
  <si>
    <t>-687816510</t>
  </si>
  <si>
    <t>0,001*15 "Přepočtené koeficientem množství</t>
  </si>
  <si>
    <t>997221571</t>
  </si>
  <si>
    <t>Vodorovná doprava vybouraných hmot  bez naložení, ale se složením a s hrubým urovnáním na vzdálenost do 1 km</t>
  </si>
  <si>
    <t>-554650394</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</si>
  <si>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</si>
  <si>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"15,00m2 bourání stávající komunikace podkladní vrstva štěrkopísek tl. 0,20m</t>
  </si>
  <si>
    <t>"KÁMEN suť hmotnost celkem 4,500t</t>
  </si>
  <si>
    <t>4,500</t>
  </si>
  <si>
    <t>"15,00m2 bourání stávající komunikace podkladní vrstva stabilizace cementem tl. 0,15m</t>
  </si>
  <si>
    <t>"BETON suť hmotnost celkem 9,450t</t>
  </si>
  <si>
    <t>9,450</t>
  </si>
  <si>
    <t>"15,00m2 bourání stávající komunikace krycí vrstva asfalt tl. 0,10m</t>
  </si>
  <si>
    <t>"ASFALT suť hmotnsot celkem 3,300t</t>
  </si>
  <si>
    <t>3,300</t>
  </si>
  <si>
    <t>997221579</t>
  </si>
  <si>
    <t>Vodorovná doprava vybouraných hmot  bez naložení, ale se složením a s hrubým urovnáním na vzdálenost Příplatek k ceně za každý další i započatý 1 km přes 1 km</t>
  </si>
  <si>
    <t>1000005849</t>
  </si>
  <si>
    <t>17,25*15 "Přepočtené koeficientem množství</t>
  </si>
  <si>
    <t>997221612</t>
  </si>
  <si>
    <t>Nakládání na dopravní prostředky  pro vodorovnou dopravu vybouraných hmot</t>
  </si>
  <si>
    <t>-109978234</t>
  </si>
  <si>
    <t>741</t>
  </si>
  <si>
    <t>Elektroinstalace - silnoproud</t>
  </si>
  <si>
    <t>741110011</t>
  </si>
  <si>
    <t>Montáž trubek elektroinstalačních s nasunutím nebo našroubováním do krabic plastových tuhých, uložených volně, vnější Ø přes 16 do 23 mm</t>
  </si>
  <si>
    <t>828353114</t>
  </si>
  <si>
    <t>"Nosné a ochranné kabelové konstrukce</t>
  </si>
  <si>
    <t xml:space="preserve">"5,00m pancéřová trubka P21 pevně uložená </t>
  </si>
  <si>
    <t>5,00</t>
  </si>
  <si>
    <t>34571093</t>
  </si>
  <si>
    <t>trubka elektroinstalační tuhá z PVC D 22,1/25 mm, délka 3 m</t>
  </si>
  <si>
    <t>399388560</t>
  </si>
  <si>
    <t>"DODÁVKA ELEKTROTECHNOLOGICKÁ ČÁST</t>
  </si>
  <si>
    <t>741110051</t>
  </si>
  <si>
    <t>Montáž trubek elektroinstalačních s nasunutím nebo našroubováním do krabic plastových ohebných, uložených volně, vnější Ø přes 11 do 23 mm</t>
  </si>
  <si>
    <t>-1435554047</t>
  </si>
  <si>
    <t>"5,00m hadice pancéřová ohebná P21</t>
  </si>
  <si>
    <t>34571072</t>
  </si>
  <si>
    <t>trubka elektroinstalační ohebná z PVC (EN) 2320</t>
  </si>
  <si>
    <t>2079823377</t>
  </si>
  <si>
    <t>741122219</t>
  </si>
  <si>
    <t>Montáž kabelů měděných bez ukončení uložených volně nebo v liště plných kulatých (CYKY) počtu a průřezu žil 4x1,5 až 2,5 mm2</t>
  </si>
  <si>
    <t>40628478</t>
  </si>
  <si>
    <t>"185,00m napájecí kabel CYKY 4x2,5mm2, uložený volně</t>
  </si>
  <si>
    <t>185,00</t>
  </si>
  <si>
    <t>34111064</t>
  </si>
  <si>
    <t>kabel silový s Cu jádrem 1 kV 4x2,5mm2</t>
  </si>
  <si>
    <t>-1615903950</t>
  </si>
  <si>
    <t>741122237</t>
  </si>
  <si>
    <t>Montáž kabelů měděných bez ukončení uložených volně nebo v liště plných kulatých (CYKY) počtu a průřezu žil 7x1,5 až 2,5 mm2</t>
  </si>
  <si>
    <t>-1520636617</t>
  </si>
  <si>
    <t>"185,00m napájecí kabel CYKY 7x1,5mm2, uložený volně</t>
  </si>
  <si>
    <t>34111110</t>
  </si>
  <si>
    <t>kabel silový s Cu jádrem 1 kV 7x1,5mm2</t>
  </si>
  <si>
    <t>-1624573946</t>
  </si>
  <si>
    <t>741128002</t>
  </si>
  <si>
    <t>Ostatní práce při montáži vodičů a kabelů úpravy vodičů a kabelů označování dalším štítkem</t>
  </si>
  <si>
    <t>-738068789</t>
  </si>
  <si>
    <t>"15x kabelový štítek popisný</t>
  </si>
  <si>
    <t>741128003R</t>
  </si>
  <si>
    <t>štítek označovací na kabel</t>
  </si>
  <si>
    <t>-219174316</t>
  </si>
  <si>
    <t>741128021</t>
  </si>
  <si>
    <t>Ostatní práce při montáži vodičů a kabelů Příplatek k cenám montáže vodičů a kabelů za zatahování vodičů a kabelů</t>
  </si>
  <si>
    <t>1437783015</t>
  </si>
  <si>
    <t xml:space="preserve">"zatažení kabelu do 5,00m pancéřová trubka P21 pevně uložená </t>
  </si>
  <si>
    <t>"zatažení kabelu do 5,00m hadice pancéřová ohebná P21</t>
  </si>
  <si>
    <t>"zatažení kabelu do 12,00m elektro chránička plastová D200, výkop v komunikaci</t>
  </si>
  <si>
    <t>12,00</t>
  </si>
  <si>
    <t>741132134</t>
  </si>
  <si>
    <t>Ukončení kabelů smršťovací záklopkou nebo páskou se zapojením bez letování, průřezu žil do 2,5 mm2</t>
  </si>
  <si>
    <t>1855674664</t>
  </si>
  <si>
    <t>"15x ukončení kabelu do 2,5mm2</t>
  </si>
  <si>
    <t>741210001</t>
  </si>
  <si>
    <t>Montáž rozvodnic oceloplechových nebo plastových bez zapojení vodičů běžných, hmotnosti do 20 kg</t>
  </si>
  <si>
    <t>-839511934</t>
  </si>
  <si>
    <t>"2x deblokační skříňka plastová (ovládání uzávěru)</t>
  </si>
  <si>
    <t>"krytí IP54 s vestavnými přístroji na DIN liště</t>
  </si>
  <si>
    <t>"-  3f silový spínač 12A, ovládací tlačítko stop a start</t>
  </si>
  <si>
    <t>"-  řadové svorky, průchodky, příslušenství</t>
  </si>
  <si>
    <t>"včetně nosné pozinkované konstrukce</t>
  </si>
  <si>
    <t>35711647R</t>
  </si>
  <si>
    <t>ovládací skříňka</t>
  </si>
  <si>
    <t>-705877656</t>
  </si>
  <si>
    <t>741240023R</t>
  </si>
  <si>
    <t>Montáž ostatního příslušenství rozvoden - doplňkový elektromateriál</t>
  </si>
  <si>
    <t>soubor</t>
  </si>
  <si>
    <t>1331025681</t>
  </si>
  <si>
    <t>"1x pomocný materiál (tamperová krabice, rozvodnicové krabice, atd.)</t>
  </si>
  <si>
    <t>"- materiál, který nelze určit při zpracování technologického postupu</t>
  </si>
  <si>
    <t>"- podružný a pomocný instalační materiál, např.:</t>
  </si>
  <si>
    <t>"prodrátování v rozvaděči, spojovací a upevňovací materiál v rozvaděči, DIN lišty</t>
  </si>
  <si>
    <t>741320942-D</t>
  </si>
  <si>
    <t>Demontáž motorového spouštěče do 25 A</t>
  </si>
  <si>
    <t>-202452519</t>
  </si>
  <si>
    <t>741330101</t>
  </si>
  <si>
    <t>Montáž stykačů nn se zapojením vodičů střídavých vestavných reverzačních v zapojení hvězda-trojúhelník třípólových do 25 A</t>
  </si>
  <si>
    <t>528940114</t>
  </si>
  <si>
    <t>"doplnění elektrovýzbroje stávajícího oceloplechového rozvaděče</t>
  </si>
  <si>
    <t>"3x motorový spouštěč s hodnotou 2,5-4A</t>
  </si>
  <si>
    <t>"TECHNOLOGICKÝ ROZVADĚČ RM4</t>
  </si>
  <si>
    <t>"2x motorový spouštěč s hodnotou 2,5-4A</t>
  </si>
  <si>
    <t>"1x stykač 12A</t>
  </si>
  <si>
    <t>"2x stykač 9A</t>
  </si>
  <si>
    <t>42917652R</t>
  </si>
  <si>
    <t>spouštěč motorový třífázový 2,5-4A</t>
  </si>
  <si>
    <t>1616085520</t>
  </si>
  <si>
    <t>"4x motorový spouštěč s hodnotou 2,5-4A</t>
  </si>
  <si>
    <t>35821102R</t>
  </si>
  <si>
    <t>stykač 3pólový 12A</t>
  </si>
  <si>
    <t>-499255019</t>
  </si>
  <si>
    <t>35821103R</t>
  </si>
  <si>
    <t>stykač 3pólový 9A</t>
  </si>
  <si>
    <t>-2004418575</t>
  </si>
  <si>
    <t>"1x stykač 9A</t>
  </si>
  <si>
    <t>741330634</t>
  </si>
  <si>
    <t>Montáž relé pomocných se zapojením vodičů vestavných v krytu s kontakty 4P</t>
  </si>
  <si>
    <t>55493975</t>
  </si>
  <si>
    <t xml:space="preserve">"2x pomocné relé </t>
  </si>
  <si>
    <t>"POZN.:</t>
  </si>
  <si>
    <t xml:space="preserve">" Záleží na tom, zda budou dodány motory s čidly pro teplotu a vniknutí vlhkosti do vinutí a zda </t>
  </si>
  <si>
    <t>"budou vlhkostní a termistorová relé dodána s čerpadly a míchadly.</t>
  </si>
  <si>
    <t>35835202</t>
  </si>
  <si>
    <t>relé průmyslová výkonová v krytu se šroubovými svorkami 24 V ss, 4p</t>
  </si>
  <si>
    <t>1318634115</t>
  </si>
  <si>
    <t>741410022</t>
  </si>
  <si>
    <t>Montáž uzemňovacího vedení s upevněním, propojením a připojením pomocí svorek v zemi s izolací spojů pásku průřezu do 120 mm2 v průmyslové výstavbě</t>
  </si>
  <si>
    <t>828402267</t>
  </si>
  <si>
    <t>"Uzemnění a pospojování technologického zařízení a vodivých konstrukcí</t>
  </si>
  <si>
    <t>"100,00m pásek FeZn 120mm2</t>
  </si>
  <si>
    <t>100,00</t>
  </si>
  <si>
    <t>35442062</t>
  </si>
  <si>
    <t>pás zemnící 30 x 4 mm FeZn</t>
  </si>
  <si>
    <t>-872101789</t>
  </si>
  <si>
    <t>"hmotnost 0,95kg/m</t>
  </si>
  <si>
    <t>100,00*0,95</t>
  </si>
  <si>
    <t>741810002</t>
  </si>
  <si>
    <t>Zkoušky a prohlídky elektrických rozvodů a zařízení celková prohlídka a vyhotovení revizní zprávy pro objem montážních prací přes 100 do 500 tis. Kč</t>
  </si>
  <si>
    <t>939553468</t>
  </si>
  <si>
    <t xml:space="preserve">Poznámka k souboru cen:
1. Ceny -0001 až -0011 jsou určeny pro objem montážních prací včetně všech nákladů. </t>
  </si>
  <si>
    <t>"1x zkoušky a prohlídky elektrických rozvodů a zařízení, vyhotovení revizní zprávy</t>
  </si>
  <si>
    <t>741811001</t>
  </si>
  <si>
    <t>Zkoušky a prohlídky rozvodných zařízení kontrola rozváděčů nn, (1 pole) manipulačních, ovládacích nebo reléových</t>
  </si>
  <si>
    <t>1064058520</t>
  </si>
  <si>
    <t>"3x motorový spouštěč s hodnotou 2,54A</t>
  </si>
  <si>
    <t>741820011</t>
  </si>
  <si>
    <t>Měření zemních odporů zemnicí sítě délky pásku do 100 m</t>
  </si>
  <si>
    <t>833293102</t>
  </si>
  <si>
    <t>"1x měření odporů 100,00m pásek FeZn 120mm2</t>
  </si>
  <si>
    <t>741910502</t>
  </si>
  <si>
    <t>Montáž kovových nosných a doplňkových konstrukcí se zhotovením pro rozvodny z profilů ocelových tenkostěnných</t>
  </si>
  <si>
    <t>-649423002</t>
  </si>
  <si>
    <t xml:space="preserve">Poznámka k souboru cen:
1. Ceny -0501 a -0502 jsou určeny pro konstrukce montované v celcích. 2. Montáž nosných kovových konstrukcí pro přístroje celkové hmotnosti přes 100 kg lze oceňovat cenou -0501 nebo -0502. </t>
  </si>
  <si>
    <t>"1x pomocné a nosné konstrukce pro uchycení přístrojů a kabelů</t>
  </si>
  <si>
    <t>"materiál provedení pozink, hmotnost 15,00kg</t>
  </si>
  <si>
    <t>13814224R</t>
  </si>
  <si>
    <t>pozinkované profily pro nosné konstrukce</t>
  </si>
  <si>
    <t>428969283</t>
  </si>
  <si>
    <t>741990041</t>
  </si>
  <si>
    <t>Ostatní doplňkové práce elektromontážní montáž tabulek pro rozvodny a elektrická zařízení výstražné a označovací</t>
  </si>
  <si>
    <t>1275367716</t>
  </si>
  <si>
    <t xml:space="preserve">Poznámka k souboru cen:
1. V ceně -0041 nejsou započteny náklady na dodání tabulky. Tyto se oceňují ve specifikaci. Ztratné se nestanoví. </t>
  </si>
  <si>
    <t>73534510</t>
  </si>
  <si>
    <t>tabulka bezpečnostní s tiskem 2 barvy A4 210x297mm</t>
  </si>
  <si>
    <t>-1555658103</t>
  </si>
  <si>
    <t>741990063R</t>
  </si>
  <si>
    <t>Ostatní doplňkové práce elektromontážní dokončovací práce - stavební přípomoce</t>
  </si>
  <si>
    <t>-289930830</t>
  </si>
  <si>
    <t>"Zednické výpomoci pro elektromontážní práce</t>
  </si>
  <si>
    <t>"- vysekání, vyvrtání a vynechání rýh, kapes, prostupů pro rozvody a upevňovací prvky</t>
  </si>
  <si>
    <t>"- zaplnění, zazdění nebo zabetonování rýh, kapes, prostupů</t>
  </si>
  <si>
    <t>998741101</t>
  </si>
  <si>
    <t>Přesun hmot pro silnoproud stanovený z hmotnosti přesunovaného materiálu vodorovná dopravní vzdálenost do 50 m v objektech výšky do 6 m</t>
  </si>
  <si>
    <t>241561635</t>
  </si>
  <si>
    <t>742</t>
  </si>
  <si>
    <t>Elektroinstalace - slaboproud</t>
  </si>
  <si>
    <t>742110104R</t>
  </si>
  <si>
    <t>Montáž kabelového žlabu 50/65 mm</t>
  </si>
  <si>
    <t>-1641397592</t>
  </si>
  <si>
    <t>"50,00m kabelový žlab 50x65</t>
  </si>
  <si>
    <t>"délka 2,00m/kus, provedení žárově zinkované</t>
  </si>
  <si>
    <t>50,00</t>
  </si>
  <si>
    <t>34575495R</t>
  </si>
  <si>
    <t>žlab kabelový drátěný pozinkovaný 2m/ks 50X65</t>
  </si>
  <si>
    <t>-269184241</t>
  </si>
  <si>
    <t>34575003R</t>
  </si>
  <si>
    <t>víko žlabu pozinkované 2m/ks š 65 mm</t>
  </si>
  <si>
    <t>1826356337</t>
  </si>
  <si>
    <t>"50,00m drátěný kabelový žlab 50x65</t>
  </si>
  <si>
    <t>34573022R</t>
  </si>
  <si>
    <t>spojovací materiál pro montáž kabelových žlabů</t>
  </si>
  <si>
    <t>-1240612034</t>
  </si>
  <si>
    <t>"šrouby vratové vč. matice</t>
  </si>
  <si>
    <t xml:space="preserve">"šrouby se šestihrannou hlavou </t>
  </si>
  <si>
    <t>"spojky pro upevnění žlabu</t>
  </si>
  <si>
    <t>"1x spojovací materiál, provedení žárově zinkované</t>
  </si>
  <si>
    <t>742110124R</t>
  </si>
  <si>
    <t>Montáž kabelového žlabu nosníku včetně konzol nebo závitových tyčí, šířky 50 mm</t>
  </si>
  <si>
    <t>1018542261</t>
  </si>
  <si>
    <t>"25kusů konzola pro montáž kabelových tras šíře 50mm, montáž na stěnu</t>
  </si>
  <si>
    <t>"vzdálenost konzol cca 2,00m, provedení žárově zinkované</t>
  </si>
  <si>
    <t>50,00/2</t>
  </si>
  <si>
    <t>34575564R</t>
  </si>
  <si>
    <t>nosník žlabu 100</t>
  </si>
  <si>
    <t>-1862434890</t>
  </si>
  <si>
    <t>742190003</t>
  </si>
  <si>
    <t>Ostatní práce pro trasy vyvazování kabeláže ve žlabech</t>
  </si>
  <si>
    <t>751782411</t>
  </si>
  <si>
    <t>34572307</t>
  </si>
  <si>
    <t>páska stahovací kabelová 3,6x140mm</t>
  </si>
  <si>
    <t>100 kus</t>
  </si>
  <si>
    <t>-320858130</t>
  </si>
  <si>
    <t>50,00/100</t>
  </si>
  <si>
    <t>998742102</t>
  </si>
  <si>
    <t>Přesun hmot pro slaboproud stanovený z hmotnosti přesunovaného materiálu vodorovná dopravní vzdálenost do 50 m v objektech výšky přes 6 do 12 m</t>
  </si>
  <si>
    <t>1716956054</t>
  </si>
  <si>
    <t>783</t>
  </si>
  <si>
    <t>Dokončovací práce - nátěry</t>
  </si>
  <si>
    <t>783334201</t>
  </si>
  <si>
    <t>Základní antikorozní nátěr zámečnických konstrukcí jednonásobný epoxidový</t>
  </si>
  <si>
    <t>834682151</t>
  </si>
  <si>
    <t>"1,00m2 nátěr ocelových konstrukcí</t>
  </si>
  <si>
    <t>1,00</t>
  </si>
  <si>
    <t>783335101</t>
  </si>
  <si>
    <t>Mezinátěr zámečnických konstrukcí jednonásobný epoxidový</t>
  </si>
  <si>
    <t>-2038920897</t>
  </si>
  <si>
    <t>783337101</t>
  </si>
  <si>
    <t>Krycí nátěr (email) zámečnických konstrukcí jednonásobný epoxidový</t>
  </si>
  <si>
    <t>-1073577447</t>
  </si>
  <si>
    <t>21-M</t>
  </si>
  <si>
    <t>Elektromontáže</t>
  </si>
  <si>
    <t>210021071</t>
  </si>
  <si>
    <t>Montáž příchytek pro kabely  plastových jednoduchých, průměru 16 až 25 mm</t>
  </si>
  <si>
    <t>-1430030427</t>
  </si>
  <si>
    <t xml:space="preserve">"montáž 5,00m pancéřová trubka P21 pevně uložená </t>
  </si>
  <si>
    <t>"kotvení elektroinstalační trubky á 1,00m</t>
  </si>
  <si>
    <t>"montáž 5,00m hadice pancéřová ohebná P21</t>
  </si>
  <si>
    <t>28654651</t>
  </si>
  <si>
    <t>příchytka plastová PPR 21mm</t>
  </si>
  <si>
    <t>369976961</t>
  </si>
  <si>
    <t>46-M</t>
  </si>
  <si>
    <t>Zemní práce při extr.mont.pracích</t>
  </si>
  <si>
    <t>460010024</t>
  </si>
  <si>
    <t>Vytyčení trasy  vedení kabelového (podzemního) v zastavěném prostoru</t>
  </si>
  <si>
    <t>km</t>
  </si>
  <si>
    <t>133133898</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</si>
  <si>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</si>
  <si>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"100,00m vytyčení pásek FeZn 120mm2 uzemnění</t>
  </si>
  <si>
    <t>100,00/1000</t>
  </si>
  <si>
    <t>"40,00m vytyčení výkopu kabelové rýhy</t>
  </si>
  <si>
    <t>"výkop 35x80cm dl. 30,00m, výkop 35x110cm dl. 10,00m</t>
  </si>
  <si>
    <t>40,00/1000</t>
  </si>
  <si>
    <t>460030142</t>
  </si>
  <si>
    <t>Přípravné terénní práce  odstranění podkladu nebo krytu komunikace včetně rozpojení na kusy a zarovnání styčné spáry z kameniva těženého, tloušťky přes 10 do 20 cm</t>
  </si>
  <si>
    <t>2052145802</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</si>
  <si>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</si>
  <si>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460030161</t>
  </si>
  <si>
    <t>Přípravné terénní práce  odstranění podkladu nebo krytu komunikace včetně rozpojení na kusy a zarovnání styčné spáry z betonu prostého, tloušťky do 15 cm</t>
  </si>
  <si>
    <t>1148488572</t>
  </si>
  <si>
    <t>460030172</t>
  </si>
  <si>
    <t>Přípravné terénní práce  odstranění podkladu nebo krytu komunikace včetně rozpojení na kusy a zarovnání styčné spáry ze živice, tloušťky přes 5 do 10 cm</t>
  </si>
  <si>
    <t>1602311333</t>
  </si>
  <si>
    <t>460150163</t>
  </si>
  <si>
    <t>Hloubení zapažených i nezapažených kabelových rýh ručně včetně urovnání dna s přemístěním výkopku do vzdálenosti 3 m od okraje jámy nebo naložením na dopravní prostředek šířky 35 cm, hloubky 80 cm, v hornině třídy 3</t>
  </si>
  <si>
    <t>-1740493477</t>
  </si>
  <si>
    <t xml:space="preserve">Poznámka k souboru cen:
1. Ceny hloubení rýh v hornině třídy 6 a 7 se oceňují cenami souboru cen 460 20- . Hloubení nezapažených kabelových rýh strojně. </t>
  </si>
  <si>
    <t>"30,00m výkop kabelové rýhy 35x 80cm, výkop v terénu</t>
  </si>
  <si>
    <t>30,00</t>
  </si>
  <si>
    <t>460150184R</t>
  </si>
  <si>
    <t>Hloubení zapažených i nezapažených kabelových rýh ručně včetně urovnání dna s přemístěním výkopku do vzdálenosti 3 m od okraje jámy nebo naložením na dopravní prostředek šířky 35 cm, hloubky 110 cm, v hornině třídy 3</t>
  </si>
  <si>
    <t>-292634089</t>
  </si>
  <si>
    <t>"10,00m výkop kabelové rýhy 35x 110cm, výkop v komunikaci</t>
  </si>
  <si>
    <t>10,00</t>
  </si>
  <si>
    <t>460421182</t>
  </si>
  <si>
    <t>Kabelové lože včetně podsypu, zhutnění a urovnání povrchu  z písku nebo štěrkopísku tloušťky 10 cm nad kabel zakryté plastovou fólií, šířky lože přes 25 do 50 cm</t>
  </si>
  <si>
    <t>-1440842</t>
  </si>
  <si>
    <t xml:space="preserve">Poznámka k souboru cen:
1. V cenách -1021 až -1072, -1121 až -1172 a -1221 až -1272 nejsou započteny náklady na dodávku betonových a plastových desek. Tato dodávka se oceňuje ve specifikaci. </t>
  </si>
  <si>
    <t>"30,00m pískové lože včetně zakrytí výstražnou folií v rýha 35x 80cm, výkop v terénu</t>
  </si>
  <si>
    <t>460520176</t>
  </si>
  <si>
    <t>Montáž trubek ochranných uložených volně do rýhy plastových ohebných, vnitřního průměru přes 172 do 200 mm</t>
  </si>
  <si>
    <t>-1931115030</t>
  </si>
  <si>
    <t>"12,00m elektro chránička plastová D200, výkop v komunikaci</t>
  </si>
  <si>
    <t>34571356R</t>
  </si>
  <si>
    <t>trubka elektroinstalační ohebná dvouplášťová korugovaná D 200</t>
  </si>
  <si>
    <t>647574018</t>
  </si>
  <si>
    <t>460650044</t>
  </si>
  <si>
    <t>Vozovky a chodníky  zřízení podkladní vrstvy včetně rozprostření a úpravy podkladu ze štěrkopísku, včetně zhutnění, tloušťky přes 15 do 20 cm</t>
  </si>
  <si>
    <t>-1524561601</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</si>
  <si>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</si>
  <si>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"15,00m2 obnova komunikace podkladní vrstva štěrkopísek f8-16 tl. 0,20m</t>
  </si>
  <si>
    <t>460650082</t>
  </si>
  <si>
    <t>Vozovky a chodníky  zřízení podkladní vrstvy včetně rozprostření a úpravy podkladu z betonu prostého, včetně rozprostření, tloušťky přes 10 do 15 cm</t>
  </si>
  <si>
    <t>2013958618</t>
  </si>
  <si>
    <t>"15,00m2 obnova komunikace podkladní vrstva stabilizace cementem SCI tl. 0,15m</t>
  </si>
  <si>
    <t>460650133</t>
  </si>
  <si>
    <t>Vozovky a chodníky  kryt vozovky z litého asfaltu včetně rozprostření, tloušťky přes 3 do 5 cm</t>
  </si>
  <si>
    <t>17676680</t>
  </si>
  <si>
    <t>"15,00m2 obnova komunikace podkladní vrstva obalované kamenivo střední tl. 0,05m</t>
  </si>
  <si>
    <t>"15,00m2 obnova komunikace krycí vrstva asfaltový beton střední ABS III tl. 0,05m</t>
  </si>
  <si>
    <t>460680202</t>
  </si>
  <si>
    <t>Prorážení otvorů a ostatní bourací práce  vybourání otvoru ve zdivu betonovém plochy do 0,0225 m2</t>
  </si>
  <si>
    <t>1180481685</t>
  </si>
  <si>
    <t xml:space="preserve">Poznámka k souboru cen:
1. V cenách -0011 až -0013 nejsou započteny náklady na dodávku tvárnic. Tato dodávka se oceňuje ve specifikaci. </t>
  </si>
  <si>
    <t>"2x vybourání ortvoru D100 pro prostupy kabelů</t>
  </si>
  <si>
    <t>262144</t>
  </si>
  <si>
    <t>-498223017</t>
  </si>
  <si>
    <t>1955183573</t>
  </si>
  <si>
    <t>997223855</t>
  </si>
  <si>
    <t>-1081302540</t>
  </si>
  <si>
    <t>PS 03.1 - SŘTP - 1. etapa</t>
  </si>
  <si>
    <t>Jindřich Zeman</t>
  </si>
  <si>
    <t xml:space="preserve">    22-M - Montáže technologických zařízení pro dopravní stavby</t>
  </si>
  <si>
    <t xml:space="preserve">    35-M - Montáž čerpadel, kompr.a vodoh.zař.</t>
  </si>
  <si>
    <t>Montáž trubek elektroinstalačních s nasunutím nebo našroubováním do krabic plastových tuhých, uložených volně, vnější O přes 16 do 23 mm</t>
  </si>
  <si>
    <t>"PS 03 SŘTP</t>
  </si>
  <si>
    <t>"MONTÁŽ SŘTP</t>
  </si>
  <si>
    <t>"90,00m tuhá elektroinstalační chránička D21</t>
  </si>
  <si>
    <t>90,00</t>
  </si>
  <si>
    <t>34571107</t>
  </si>
  <si>
    <t>trubka elektroinstalační pancéřová pevná z PH D 15,8/20 mm, délka 3m</t>
  </si>
  <si>
    <t>"DODÁVKA SŘTP</t>
  </si>
  <si>
    <t>741122611</t>
  </si>
  <si>
    <t>Montáž kabelů měděných bez ukončení uložených pevně plných kulatých nebo bezhalogenových (CYKY) počtu a průřezu žil 3x1,5 až 6 mm2</t>
  </si>
  <si>
    <t>"85,00m napájecí kabel pro signály a povely CYKY-J 3x2,5, pevné uložení</t>
  </si>
  <si>
    <t>"pozice DT1 - QI 125/Fv125</t>
  </si>
  <si>
    <t>85,00</t>
  </si>
  <si>
    <t>"0,30m napájecí kabel pro signály a povely CYKY-J 3x2,5, pevné uložení</t>
  </si>
  <si>
    <t>"pozice QI 125/Fv125 - QI 125</t>
  </si>
  <si>
    <t>0,30</t>
  </si>
  <si>
    <t>"140,00m napájecí kabel pro signály a povely CYKY-J 3x2,5, pevné uložení</t>
  </si>
  <si>
    <t>"pozice DT2 - FIQ 142/Fv142</t>
  </si>
  <si>
    <t>140,00</t>
  </si>
  <si>
    <t>"pozice FIQ 142/Fv142 - FIQ142</t>
  </si>
  <si>
    <t>34111036</t>
  </si>
  <si>
    <t>kabel silový s Cu jádrem 1 kV 3x2,5mm2</t>
  </si>
  <si>
    <t>741122651</t>
  </si>
  <si>
    <t>Montáž kabelů měděných bez ukončení uložených pevně plných kulatých nebo bezhalogenových (CYKY) počtu a průřezu žil 12x1,5 mm2</t>
  </si>
  <si>
    <t>"17,00m Cu kabel stíněný pro měření a signály CYKY 12x1,5, pevné uložení</t>
  </si>
  <si>
    <t>"pozice DT1-RM4</t>
  </si>
  <si>
    <t>17,00</t>
  </si>
  <si>
    <t>34111130</t>
  </si>
  <si>
    <t>kabel silový s Cu jádrem 1 kV 12x1,5mm2</t>
  </si>
  <si>
    <t>741122654</t>
  </si>
  <si>
    <t>Montáž kabelů měděných bez ukončení uložených pevně plných kulatých nebo bezhalogenových (CYKY) počtu a průřezu žil 19x1,5 až 2,5 mm2</t>
  </si>
  <si>
    <t>"17,00m Cu kabel stíněný pro měření a signály CYKY 19x1,5, pevné uložení</t>
  </si>
  <si>
    <t>34111150</t>
  </si>
  <si>
    <t>kabel silový s Cu jádrem 1 kV 19x1,5mm2</t>
  </si>
  <si>
    <t xml:space="preserve">Poznámka k souboru cen:
Poznámka k souboru cen: 1. Ceny jsou určeny pro montáž vodičů a kabelů měděných i hliníkových. </t>
  </si>
  <si>
    <t>"30x značení kabelů štítkem</t>
  </si>
  <si>
    <t>73558003R</t>
  </si>
  <si>
    <t>kabelový štítek</t>
  </si>
  <si>
    <t>Ostatní práce při montáži vodičů a kabelů Příplatek k cenám montáže vodičů a kabelů za zatahování vodičů a kabelů do tvárnicových tras s komorami nebo do kolektorů, hmotnosti do 0,75 kg</t>
  </si>
  <si>
    <t>"Trasa z rozvodny (DT1) k rozdělovacímu objektu (pro měření pH  kyselosti kalů)</t>
  </si>
  <si>
    <t>"zatažení kabelů do 6,00 korugovaná elektroinstalační chránička 94/100, uložená ve výkopu</t>
  </si>
  <si>
    <t>6,00</t>
  </si>
  <si>
    <t>"Trasa z rozvodny k měrnému objektu – Parshallův žlab</t>
  </si>
  <si>
    <t>"zatažení kabelů do 92,00 korugovaná elektroinstalační chránička 94/100, uložená ve výkopu</t>
  </si>
  <si>
    <t>92,00</t>
  </si>
  <si>
    <t>"Trasa pod vozovkou z rozvodny k měrnému objektu – Parshallův žlab</t>
  </si>
  <si>
    <t>"zatažení kabelů do 10,00 korugovaná elektroinstalační chránička 94/100, uložená ve výkopu</t>
  </si>
  <si>
    <t>"zatažení kabelů do 90,00m tuhá elektroinstalační chránička D21</t>
  </si>
  <si>
    <t>741130021</t>
  </si>
  <si>
    <t>Ukončení vodičů izolovaných s označením a zapojením na svorkovnici s otevřením a uzavřením krytu, průřezu žíly do 2,5 mm2</t>
  </si>
  <si>
    <t>"Montáže a montážní materiál</t>
  </si>
  <si>
    <t>"30x ukončení kabelů na svorkovnici nebo na přístroji</t>
  </si>
  <si>
    <t>"Měření pH a teploty v rozdělovači před aktivačními nádržemi</t>
  </si>
  <si>
    <t>"1x rozvaděčová skříňka MX, krytí IP66, 6x kabelová průchodka IP65</t>
  </si>
  <si>
    <t xml:space="preserve">"- skříňka obsahuje: přepěťovky, 1x ochrana napájení 230V AC, 2x ochrana pro linku 4-20mA </t>
  </si>
  <si>
    <t>"konstrukce pozinkovaného stojanu s protisluneční stříškou včetně montážního příslušenství</t>
  </si>
  <si>
    <t>"pozice QI 125</t>
  </si>
  <si>
    <t>"Měření O2 v aktivaci 1</t>
  </si>
  <si>
    <t>"příslušenství namontované: čištění vzduchem (připojení 6/8 mm)</t>
  </si>
  <si>
    <t>"pozice QIC 133</t>
  </si>
  <si>
    <t>"Měření průtoku vody na odtoku z ČOV Parshallovým žlabem</t>
  </si>
  <si>
    <t xml:space="preserve">"- skříňka obsahuje: přepěťovky, 1x ochrana napájení 230V AC, 1x ochrana pro linku 4-20mA </t>
  </si>
  <si>
    <t>"     1x ochrana pro pulzní linku</t>
  </si>
  <si>
    <t>"pozice FIC 142</t>
  </si>
  <si>
    <t>35711649R</t>
  </si>
  <si>
    <t>rozvaděčová skříňka</t>
  </si>
  <si>
    <t>741810003</t>
  </si>
  <si>
    <t>Zkoušky a prohlídky elektrických rozvodů a zařízení celková prohlídka a vyhotovení revizní zprávy pro objem montážních prací přes 500 do 1000 tis. Kč</t>
  </si>
  <si>
    <t xml:space="preserve">Poznámka k souboru cen:
Poznámka k souboru cen: 1. Ceny -0001 až -0011 jsou určeny pro objem montážních prací včetně všech nákladů. </t>
  </si>
  <si>
    <t>741810011</t>
  </si>
  <si>
    <t>Zkoušky a prohlídky elektrických rozvodů a zařízení celková prohlídka a vyhotovení revizní zprávy pro objem montážních prací Příplatek k ceně 0003 za každých dalších i započatých 500 tis. Kč přes 1000 tis. Kč</t>
  </si>
  <si>
    <t>741811021</t>
  </si>
  <si>
    <t>Zkoušky a prohlídky rozvodných zařízení oživení jednoho pole rozváděče zhotoveného subdodavatelem v podmínkách externí montáže se složitou výstrojí</t>
  </si>
  <si>
    <t>"Pro DT1 dodat a osadit:</t>
  </si>
  <si>
    <t>"napájecí zdroj UPS ON-LINE 230/230V AC, 1000VA</t>
  </si>
  <si>
    <t>"Pro DT2 dodat a osadit:</t>
  </si>
  <si>
    <t>"Pro SERVER na dozorně dodat a osadit:</t>
  </si>
  <si>
    <t>"napájecí zdroj UPS ON-LINE 230/230V AC, 1000VA, krytí min. IP43</t>
  </si>
  <si>
    <t xml:space="preserve">Poznámka k souboru cen:
Poznámka k souboru cen: 1. Ceny -0501 a -0502 jsou určeny pro konstrukce montované v celcích. 2. Montáž nosných kovových konstrukcí pro přístroje celkové hmotnosti přes 100 kg lze oceňovat cenou -0501 nebo -0502. </t>
  </si>
  <si>
    <t>"1x pomocné a nosné konstrukce pro uchycení přístrojů a kabelů pro pol. 133</t>
  </si>
  <si>
    <t>"materiál provedení nerez, hmotnost 25,00kg</t>
  </si>
  <si>
    <t>25,00</t>
  </si>
  <si>
    <t>"1x pomocné a nosné konstrukce pro uchycení přístrojů a kabelů pro pol. 142</t>
  </si>
  <si>
    <t>"materiál provedení nerez, hmotnost 50,00kg</t>
  </si>
  <si>
    <t>"1x pomocné a nosné konstrukce pro uchycení přístrojů a kabelů pro pol. 125</t>
  </si>
  <si>
    <t>13756621R</t>
  </si>
  <si>
    <t>nerezový materiál pro nosné konstrukce</t>
  </si>
  <si>
    <t xml:space="preserve">Poznámka k souboru cen:
Poznámka k souboru cen: 1. V ceně -0041 nejsou započteny náklady na dodání tabulky. Tyto se oceňují ve specifikaci. Ztratné se nestanoví. </t>
  </si>
  <si>
    <t>998741102</t>
  </si>
  <si>
    <t>Přesun hmot pro silnoproud stanovený z hmotnosti přesunovaného materiálu vodorovná dopravní vzdálenost do 50 m v objektech výšky přes 6 do 12 m</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</si>
  <si>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</si>
  <si>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742110123R</t>
  </si>
  <si>
    <t>"14kusů konzola pro upevnění úancéřových trubek šíře 250mm, montáž na stěnu ocel</t>
  </si>
  <si>
    <t>"provedení žárově zinkované</t>
  </si>
  <si>
    <t>34575562R</t>
  </si>
  <si>
    <t>nosník dl. 50</t>
  </si>
  <si>
    <t>"14kusů konzola pro upevnění pancéřových trubek šíře 50mm, montáž na stěnu ocel</t>
  </si>
  <si>
    <t>34573018R</t>
  </si>
  <si>
    <t>"montáž 14kusů konzola pro upevnění pancéřových trubek šíře 50mm, montáž na stěnu ocel</t>
  </si>
  <si>
    <t>"šrouby vč. matice, úchytky</t>
  </si>
  <si>
    <t>742330002R</t>
  </si>
  <si>
    <t>Montáž provizorního řízení po dobu výstavby</t>
  </si>
  <si>
    <t>"PROVIZORIA</t>
  </si>
  <si>
    <t>"1x provizorní řízení technologie během výstavby</t>
  </si>
  <si>
    <t>742330011</t>
  </si>
  <si>
    <t>Montáž strukturované kabeláže zařízení do rozvaděče switche, UPS, DVR, server bez nastavení</t>
  </si>
  <si>
    <t>220450007R</t>
  </si>
  <si>
    <t>UPS on-line</t>
  </si>
  <si>
    <t>220450008R</t>
  </si>
  <si>
    <t>220450009R</t>
  </si>
  <si>
    <t>742360412R</t>
  </si>
  <si>
    <t>SW- SOFTWARE pro SCADA na dozorně</t>
  </si>
  <si>
    <t>"SOFTWARE pro SCADA na dozorně</t>
  </si>
  <si>
    <t>"1x stávající software pro vizualizaci, vč. SQL protokolů je nutno doplnit o rozšiřovaná</t>
  </si>
  <si>
    <t>"zařízení – dle výše uvedených textů D.2.3.1 TECHNICKÁ ZPRÁVA A SPECIFIKACE</t>
  </si>
  <si>
    <t>742360413R</t>
  </si>
  <si>
    <t>SW- SOFTWARE pro SCADA na místním obslužném terminálu na dveřích DT1</t>
  </si>
  <si>
    <t>"SOFTWARE pro SCADA na místním obslužném terminálu na dveřích DT1</t>
  </si>
  <si>
    <t>"1x stávající software pro vizualizaci je nutno doplnit o rozšiřovaná zařízení – dle výše uvedených textů</t>
  </si>
  <si>
    <t>"D.2.3.1 TECHNICKÁ ZPRÁVA A SPECIFIKACE</t>
  </si>
  <si>
    <t>742360414R</t>
  </si>
  <si>
    <t>SW- SOFTWARE pro SCADA na místním obslužném terminálu na dveřích DT2</t>
  </si>
  <si>
    <t>"SOFTWARE pro SCADA na místním obslužném terminálu na dveřích DT2</t>
  </si>
  <si>
    <t>742360415R</t>
  </si>
  <si>
    <t>SW- SOFTWARE procesní stanice DT1</t>
  </si>
  <si>
    <t>72</t>
  </si>
  <si>
    <t>"SOFTWARE procesní stanice DT1</t>
  </si>
  <si>
    <t>742360416R</t>
  </si>
  <si>
    <t>SW- SOFTWARE procesní stanice DT2</t>
  </si>
  <si>
    <t>"SOFTWARE procesní stanice DT2</t>
  </si>
  <si>
    <t>742360418R</t>
  </si>
  <si>
    <t>Seřízení, oživení a uvedení do provozu</t>
  </si>
  <si>
    <t>"1x sfunkční zkoušky, uvedení do provozu</t>
  </si>
  <si>
    <t>"1x seřízení, oživení a uvedení do provozu jednotlivých zařízení SŘTP</t>
  </si>
  <si>
    <t xml:space="preserve">"1x oživení a odzkoušení všech poruchových a provozních hlášení z rozvaděčů EI do rozvaděčů SŘTP </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</si>
  <si>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</si>
  <si>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210040742R</t>
  </si>
  <si>
    <t>Nátěry ocelových součástí odmaštění</t>
  </si>
  <si>
    <t>sada</t>
  </si>
  <si>
    <t>"0,80kg odmašťovací kapaliny pro odmaštění součástí vedení NN</t>
  </si>
  <si>
    <t>24511134</t>
  </si>
  <si>
    <t>líh denaturovaný technický</t>
  </si>
  <si>
    <t>litr</t>
  </si>
  <si>
    <t>256</t>
  </si>
  <si>
    <t>210064005R</t>
  </si>
  <si>
    <t>Nátěry nn nátěr základní jednosložkový</t>
  </si>
  <si>
    <t xml:space="preserve">"2x 0,80kg základová barva pro natírání ocelových konstrukcí </t>
  </si>
  <si>
    <t>2*0,80</t>
  </si>
  <si>
    <t>24626715</t>
  </si>
  <si>
    <t>hmota nátěrová syntetická základní antikorozní na kovy</t>
  </si>
  <si>
    <t>24592701R</t>
  </si>
  <si>
    <t>spray bal. 0,4 litru</t>
  </si>
  <si>
    <t>"1x zinkový sprej</t>
  </si>
  <si>
    <t>"ošetření řezů a vrtání pozinkovaných konstrukcí</t>
  </si>
  <si>
    <t>210064007R</t>
  </si>
  <si>
    <t>Nátěry nn  nátěr vrchní jednosložkový</t>
  </si>
  <si>
    <t xml:space="preserve">"2x 0,80kg vrchní barva pro natírání ocelových konstrukcí </t>
  </si>
  <si>
    <t>24621560</t>
  </si>
  <si>
    <t>hmota nátěrová syntetická vrchní (email) na kovy</t>
  </si>
  <si>
    <t>92</t>
  </si>
  <si>
    <t>210070131</t>
  </si>
  <si>
    <t>Montáž podpěrek a průchodek  průchodek pro kabely ucpávkových vývodek do průměru 42 mm</t>
  </si>
  <si>
    <t>94</t>
  </si>
  <si>
    <t>"100ks kabelová průchodka 21mm PVC</t>
  </si>
  <si>
    <t>100</t>
  </si>
  <si>
    <t>48477261R</t>
  </si>
  <si>
    <t>kabelová průchodka kulatá max. průměr kabelu 21mm PVC</t>
  </si>
  <si>
    <t>96</t>
  </si>
  <si>
    <t>22-M</t>
  </si>
  <si>
    <t>Montáže technologických zařízení pro dopravní stavby</t>
  </si>
  <si>
    <t>220060771</t>
  </si>
  <si>
    <t>Montáž kabelu sdělovacího párového volně uloženého včetně přistavení kabelového bubnu ke kabelové komoře nebo telekomunikačnímu kanálku, pročištění otvoru v tvárnicové, žlabové nebo trubkové trase a zatažení kabelu, odříznutí kabelu, uzavření konců a uzavření kabelu ručně zatahovaného TCEKE, TCEKFE, TCEKFY, TCEKEZE -Y, TCEKPFLEY, TCEKPFLEZE -Y s jádrem 1,00 mm 1 až 7 P</t>
  </si>
  <si>
    <t>98</t>
  </si>
  <si>
    <t>"0,30m kabel pro vnější signály TCEKFE 4x2x1, pevně uložen</t>
  </si>
  <si>
    <t>"pozice QI 125 - QI 125/Fv125</t>
  </si>
  <si>
    <t>"85,00m kabel pro vnější signály TCEKFE 4x2x1, pevně uložen</t>
  </si>
  <si>
    <t>"pozice QI 125/Fv125 - DT1</t>
  </si>
  <si>
    <t>"pozice FIQ 142 - FIQ 142/Fv142</t>
  </si>
  <si>
    <t>"140,00m kabel pro vnější signály TCEKFE 4x2x1, pevně uložen</t>
  </si>
  <si>
    <t>"pozice FIQ 142/Fv1425 - DT2</t>
  </si>
  <si>
    <t>34123565R</t>
  </si>
  <si>
    <t>kabel sdělovací Cu TCEKFE 4x2x1</t>
  </si>
  <si>
    <t>35-M</t>
  </si>
  <si>
    <t>Montáž čerpadel, kompr.a vodoh.zař.</t>
  </si>
  <si>
    <t>350380004R</t>
  </si>
  <si>
    <t>Zařízení pro chemickou úpravu vody Montáž chlorovací přístroj - měření volného chloru</t>
  </si>
  <si>
    <t>102</t>
  </si>
  <si>
    <t xml:space="preserve">"1x digitální pHD senzor s měřením rozdílu potenciálů mezi měrnou, referenční a titanovou </t>
  </si>
  <si>
    <t>"     elektrodou s výměnným solným rozhraním</t>
  </si>
  <si>
    <t>"montážní závit 1" do ponorné armatury nebo T-kusu</t>
  </si>
  <si>
    <t>"rozsah: +2…14, citlivost: +/-0,01pH, stabilita: 0,03/24hod</t>
  </si>
  <si>
    <t>"včetně integrovaného kabelu 10,00m s konektorem sc a integrovaného teplotního snímače</t>
  </si>
  <si>
    <t>"včetně ponorné nerez instalační armatury kloubového uchycení na stojan o délce 2,3m</t>
  </si>
  <si>
    <t>"součástí dodávky je: univerzální digitální kontrolér, zabudované matematické funkce pro řízení procesů</t>
  </si>
  <si>
    <t>"     PID regulátor, integrovaná IČ komunikace pro stahování dat, servisní port pro upgrade software</t>
  </si>
  <si>
    <t>"      datalogging kanálu (hodnoty a události) po dobu 6 měsíců, grafický podsvícený display</t>
  </si>
  <si>
    <t>"interface:</t>
  </si>
  <si>
    <t>"     2x 0/4…20 mA libovolně programovatelné, aktivní, funkce HOLD při poruše, kalibraci a údržbě</t>
  </si>
  <si>
    <t>"     3x relé 230Vac/ 5A, libovolně programovatelné</t>
  </si>
  <si>
    <t>48467121R</t>
  </si>
  <si>
    <t>měření pH a teploty</t>
  </si>
  <si>
    <t>104</t>
  </si>
  <si>
    <t>350380005R</t>
  </si>
  <si>
    <t>Zařízení pro chemickou úpravu vody Montáž měřící přístroj - měření koncentrace rozpuštěného kyslíku</t>
  </si>
  <si>
    <t>106</t>
  </si>
  <si>
    <t>"1x optická kyslíková sonda pro měření koncentrace rozpuštěného kyslíku ve vodách</t>
  </si>
  <si>
    <t>"provedení nerezová ocel, bez adaptéru</t>
  </si>
  <si>
    <t>"včetně digitálního převodníku pro analýzy kapalin a kabelu dl. 7,00m</t>
  </si>
  <si>
    <t>48467122R</t>
  </si>
  <si>
    <t>měření rozpuštěného kyslíku</t>
  </si>
  <si>
    <t>108</t>
  </si>
  <si>
    <t>360410134R</t>
  </si>
  <si>
    <t>Montáž měření průtoku s Parshallovým žlabem</t>
  </si>
  <si>
    <t>110</t>
  </si>
  <si>
    <t>48476060R</t>
  </si>
  <si>
    <t>ultrazvukový průtokoměr s Parshallovým žlabem</t>
  </si>
  <si>
    <t>112</t>
  </si>
  <si>
    <t>360410313R</t>
  </si>
  <si>
    <t>Demontáže a úpravy na stávajícím zařízení SŘTP</t>
  </si>
  <si>
    <t>114</t>
  </si>
  <si>
    <t>"VRI/SOD/2016/13 DVZ Bakov nad Jizerou ČOV, Intenzifikace</t>
  </si>
  <si>
    <t>"SKUPINA PROVOZNÍCH SOUBORŮ 01 - Úpravy na kanalizaci</t>
  </si>
  <si>
    <t>"PS 02-06 - SŘTP</t>
  </si>
  <si>
    <t>"D.8 Dokumentace technických a technologických zařízení - SŘTP</t>
  </si>
  <si>
    <t>"DEMONTÁŽ SŘTP</t>
  </si>
  <si>
    <t>"1x demontáže a úpravy na stávajícím zařízení SŘTP</t>
  </si>
  <si>
    <t>"Nedílnou součástí se stává při demontážích provozní dokumentace stávajícího stavu provozovatele</t>
  </si>
  <si>
    <t>" a úzká koordinační činnost mezi provozovatelem rekonstruované ČOV a dodavatelem PS03.</t>
  </si>
  <si>
    <t>460010011</t>
  </si>
  <si>
    <t>Vytyčení trasy vedení kabelového podzemního v zastavěném prostoru</t>
  </si>
  <si>
    <t>116</t>
  </si>
  <si>
    <t xml:space="preserve">Poznámka k souboru cen:
Poznámka k souboru cen: 1. V cenách jsou zahrnuty i náklady na: a) pochůzky projektovanou tratí, b) vyznačení budoucí trasy, c) rozmístění, očíslování a označení opěrných bodů, d) označení překážek a míst pro kabelové prostupy a podchodové štoly. </t>
  </si>
  <si>
    <t>"Zemní práce</t>
  </si>
  <si>
    <t>"12,00 výkop pro venkovní kabelové trasy SŘTP</t>
  </si>
  <si>
    <t>12,00/1000</t>
  </si>
  <si>
    <t>"92,00 výkop pro venkovní kabelové trasy SŘTP</t>
  </si>
  <si>
    <t>92,00/1000</t>
  </si>
  <si>
    <t>"10,00 výkop pro venkovní kabelové trasy SŘTP</t>
  </si>
  <si>
    <t>10,00/1000</t>
  </si>
  <si>
    <t>460030011</t>
  </si>
  <si>
    <t>Přípravné terénní práce  sejmutí drnu včetně nařezání a uložení na hromady nebo naložení na dopravní prostředek jakékoliv tloušťky</t>
  </si>
  <si>
    <t>118</t>
  </si>
  <si>
    <t xml:space="preserve">Poznámka k souboru cen:
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</si>
  <si>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"12,00 terénní úpravy v místě výkopu pro venkovní kabelové trasy SŘTP</t>
  </si>
  <si>
    <t>"výkop rýhy š. 0,60m, hl. 0,70m</t>
  </si>
  <si>
    <t>12,00*0,60</t>
  </si>
  <si>
    <t>"výkop rýhy š. 1,00m, h. 0,70m, dl. 22,00m je součástí PS 02 Elektrotechnologická část</t>
  </si>
  <si>
    <t>"výkop rýhy š. 1,00m, h. 1,00m, dl. 6,00m je součástí PS 02 Elektrotechnologická část</t>
  </si>
  <si>
    <t>"92,00 terénní úpravy v místě výkopu pro venkovní kabelové trasy SŘTP</t>
  </si>
  <si>
    <t>"výkop rýhy š. 1,00m, hl. 0,70m</t>
  </si>
  <si>
    <t>92,00*1,00</t>
  </si>
  <si>
    <t>"terénní úpravy sjou součástí stavebního objektu</t>
  </si>
  <si>
    <t>460030015</t>
  </si>
  <si>
    <t>Přípravné terénní práce  odstranění travnatého porostu kosení a shrabávání trávy</t>
  </si>
  <si>
    <t>120</t>
  </si>
  <si>
    <t>460150523</t>
  </si>
  <si>
    <t>Hloubení zapažených i nezapažených kabelových rýh ručně včetně urovnání dna s přemístěním výkopku do vzdálenosti 3 m od okraje jámy nebo naložením na dopravní prostředek šířky 60 cm, hloubky 70 cm, v hornině třídy 3</t>
  </si>
  <si>
    <t>122</t>
  </si>
  <si>
    <t xml:space="preserve">Poznámka k souboru cen:
Poznámka k souboru cen: 1. Ceny hloubení rýh v hornině třídy 6 a 7 se oceňují cenami souboru cen 460 20- . Hloubení nezapažených kabelových rýh strojně. </t>
  </si>
  <si>
    <t>460151033</t>
  </si>
  <si>
    <t>Hloubení zapažených i nezapažených kabelových rýh ručně včetně urovnání dna s přemístěním výkopku do vzdálenosti 3 m od okraje jámy nebo naložením na dopravní prostředek šířky 100 cm, hloubky 70 cm, v hornině třídy 3</t>
  </si>
  <si>
    <t>124</t>
  </si>
  <si>
    <t>460151063</t>
  </si>
  <si>
    <t>Hloubení zapažených i nezapažených kabelových rýh ručně včetně urovnání dna s přemístěním výkopku do vzdálenosti 3 m od okraje jámy nebo naložením na dopravní prostředek šířky 100 cm, hloubky 100 cm, v hornině třídy 3</t>
  </si>
  <si>
    <t>126</t>
  </si>
  <si>
    <t>"výkop rýhy š. 1,00m, hl. 1,00m</t>
  </si>
  <si>
    <t>460421134</t>
  </si>
  <si>
    <t>Kabelové lože včetně podsypu, zhutnění a urovnání povrchu  z písku nebo štěrkopísku tloušťky 10 cm nad kabel zakryté betonovými deskami vel. 50 x 20 cm, šířky lože přes 50 do 60 cm</t>
  </si>
  <si>
    <t xml:space="preserve">Poznámka k souboru cen:
Poznámka k souboru cen: 1. V cenách -1021 až -1072, -1121 až -1172 a -1221 až -1272 nejsou započteny náklady na dodávku betonových a plastových desek. Tato dodávka se oceňuje ve specifikaci. </t>
  </si>
  <si>
    <t>"12,00 zakrytí pískového lože prefabrikovanou deskou</t>
  </si>
  <si>
    <t>59213004</t>
  </si>
  <si>
    <t>deska krycí betonová 50 x 17/10 x 3,5 cm</t>
  </si>
  <si>
    <t>130</t>
  </si>
  <si>
    <t>460421137R</t>
  </si>
  <si>
    <t>Kabelové lože včetně podsypu, zhutnění a urovnání povrchu  z písku nebo štěrkopísku tloušťky 10 cm nad kabel zakryté betonovými deskami vel. 50 x 20 cm, šířky lože přes 80 do 100 cm</t>
  </si>
  <si>
    <t>132</t>
  </si>
  <si>
    <t>"22,00 zakrytí pískového lože prefabrikovanou deskou</t>
  </si>
  <si>
    <t>22,00</t>
  </si>
  <si>
    <t>"6,00 zakrytí pískového lože prefabrikovanou deskou</t>
  </si>
  <si>
    <t>"92,00 zakrytí pískového lože prefabrikovanou deskou</t>
  </si>
  <si>
    <t>"10,00 zakrytí pískového lože prefabrikovanou deskou</t>
  </si>
  <si>
    <t>134</t>
  </si>
  <si>
    <t>460421183R</t>
  </si>
  <si>
    <t>Kabelové lože zakryté plastovou fólií, šířky lože přes 25 do 50 cm</t>
  </si>
  <si>
    <t>136</t>
  </si>
  <si>
    <t>"12,00 zakrytí pískového lože výstražnou folií</t>
  </si>
  <si>
    <t>"22,00 zakrytí pískového lože výstražnou folií</t>
  </si>
  <si>
    <t>"6,00 zakrytí pískového lože výstražnou folií</t>
  </si>
  <si>
    <t>"92,00 zakrytí pískového lože výstražnou folií</t>
  </si>
  <si>
    <t>"10,00 zakrytí pískového lože výstražnou folií</t>
  </si>
  <si>
    <t>460520174</t>
  </si>
  <si>
    <t>Montáž trubek ochranných uložených volně do rýhy plastových ohebných, vnitřního průměru přes 90 do 110 mm</t>
  </si>
  <si>
    <t>138</t>
  </si>
  <si>
    <t>"6,00 korugovaná elektroinstalační chránička 94/100, uložená ve výkopu</t>
  </si>
  <si>
    <t>"92,00 korugovaná elektroinstalační chránička 94/100, uložená ve výkopu</t>
  </si>
  <si>
    <t>"10,00 korugovaná elektroinstalační chránička 94/100, uložená ve výkopu</t>
  </si>
  <si>
    <t>34571355</t>
  </si>
  <si>
    <t>trubka elektroinstalační ohebná dvouplášťová korugovaná D 94/110 mm, HDPE+LDPE</t>
  </si>
  <si>
    <t>140</t>
  </si>
  <si>
    <t>460560523</t>
  </si>
  <si>
    <t>Zásyp kabelových rýh ručně s uložením výkopku ve vrstvách včetně zhutnění a urovnání povrchu šířky 60 cm hloubky 70 cm, v hornině třídy 3</t>
  </si>
  <si>
    <t>142</t>
  </si>
  <si>
    <t>"12,00 zásyp výkopu pro venkovní kabelové trasy SŘTP</t>
  </si>
  <si>
    <t>460561033</t>
  </si>
  <si>
    <t>Zásyp kabelových rýh ručně s uložením výkopku ve vrstvách včetně zhutnění a urovnání povrchu šířky 100 cm hloubky 70 cm, v hornině třídy 3</t>
  </si>
  <si>
    <t>144</t>
  </si>
  <si>
    <t>"22,00 zásyp výkopu pro venkovní kabelové trasy SŘTP</t>
  </si>
  <si>
    <t>"výkop rýhy š. 1,00m, h. 0,70m</t>
  </si>
  <si>
    <t>"92,00 zásyp výkopu pro venkovní kabelové trasy SŘTP</t>
  </si>
  <si>
    <t>460561063</t>
  </si>
  <si>
    <t>Zásyp kabelových rýh ručně s uložením výkopku ve vrstvách včetně zhutnění a urovnání povrchu šířky 100 cm hloubky 100 cm, v hornině třídy 3</t>
  </si>
  <si>
    <t>146</t>
  </si>
  <si>
    <t>"6,00 zásyp výkopu pro venkovní kabelové trasy SŘTP</t>
  </si>
  <si>
    <t>"výkop rýhy š. 1,00m, h. 1,00m</t>
  </si>
  <si>
    <t>"10,00 zásyp výkopu pro venkovní kabelové trasy SŘTP</t>
  </si>
  <si>
    <t>73</t>
  </si>
  <si>
    <t>460620002</t>
  </si>
  <si>
    <t>Úprava terénu  položení drnu, včetně zalití vodou na rovině</t>
  </si>
  <si>
    <t>148</t>
  </si>
  <si>
    <t xml:space="preserve">Poznámka k souboru cen:
Poznámka k souboru cen: 1. V cenách -0002 až -0003 nejsou zahrnuty dodávku drnů. Tato se oceňuje ve specifikaci. 2. V cenách -0022 až -0028 nejsou zahrnuty náklady na dodávku obrubníků. Tato dodávka se oceňuje ve specifikaci. </t>
  </si>
  <si>
    <t>VRN - Vedlejší rozpočtové náklady</t>
  </si>
  <si>
    <t>VRN - Vedlejší a ostatní rozpočtové náklady</t>
  </si>
  <si>
    <t xml:space="preserve">    NUS - Náklady s umístěním stavby</t>
  </si>
  <si>
    <t xml:space="preserve">    VRN6 - Územní vlivy</t>
  </si>
  <si>
    <t xml:space="preserve">    VRN7 - Provozní vlivy</t>
  </si>
  <si>
    <t xml:space="preserve">    VRN9 - Ostatní náklady</t>
  </si>
  <si>
    <t>Vedlejší a ostatní rozpočtové náklady</t>
  </si>
  <si>
    <t>NUS</t>
  </si>
  <si>
    <t>Náklady s umístěním stavby</t>
  </si>
  <si>
    <t>Kč</t>
  </si>
  <si>
    <t>1649433635</t>
  </si>
  <si>
    <t>VRN6</t>
  </si>
  <si>
    <t>Územní vlivy</t>
  </si>
  <si>
    <t>06</t>
  </si>
  <si>
    <t>Základní rozdělení průvodních činností a nákladů územní vlivy</t>
  </si>
  <si>
    <t>1024</t>
  </si>
  <si>
    <t>-1173550687</t>
  </si>
  <si>
    <t>VRN7</t>
  </si>
  <si>
    <t>Provozní vlivy</t>
  </si>
  <si>
    <t>07</t>
  </si>
  <si>
    <t>Základní rozdělení průvodních činností a nákladů provozní vlivy</t>
  </si>
  <si>
    <t>-1890351685</t>
  </si>
  <si>
    <t>Provizorní opatření po dobu výstavby</t>
  </si>
  <si>
    <t>-931137753</t>
  </si>
  <si>
    <t>Provizorní čerpání  max. 38l/s do 15m po dobu 8h</t>
  </si>
  <si>
    <t>VRN9</t>
  </si>
  <si>
    <t>09</t>
  </si>
  <si>
    <t>Základní rozdělení průvodních činností a nákladů ostatní náklady</t>
  </si>
  <si>
    <t>1524459869</t>
  </si>
  <si>
    <t>ON - Ostatní náklady</t>
  </si>
  <si>
    <t>Zajištění DIRu</t>
  </si>
  <si>
    <t>1838403591</t>
  </si>
  <si>
    <t>Vytýčení sítí</t>
  </si>
  <si>
    <t>1931971392</t>
  </si>
  <si>
    <t>DSPS včetně geodetického zaměření dle vyhl. č. 499/2006 Sb. příl. č. 3 i v digitálním zpracování</t>
  </si>
  <si>
    <t>-60774985</t>
  </si>
  <si>
    <t>Náklady na dopracování detailů RPD</t>
  </si>
  <si>
    <t>528567618</t>
  </si>
  <si>
    <t>Náklady na dopravní značení dle DIO</t>
  </si>
  <si>
    <t>-172021996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</si>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</sst>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8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33"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5" xfId="0" applyNumberFormat="1" applyFont="1" applyBorder="1" applyAlignment="1" applyProtection="1">
      <alignment/>
      <protection/>
    </xf>
    <xf numFmtId="166" fontId="35" fillId="0" borderId="16"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7"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8" fillId="0" borderId="0" xfId="0" applyFont="1" applyAlignment="1" applyProtection="1">
      <alignment vertical="center" wrapText="1"/>
      <protection/>
    </xf>
    <xf numFmtId="0" fontId="0" fillId="0" borderId="17"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 fillId="0" borderId="0" xfId="0" applyFont="1" applyBorder="1" applyAlignment="1" applyProtection="1">
      <alignment horizontal="left" vertical="top"/>
      <protection/>
    </xf>
    <xf numFmtId="0" fontId="20" fillId="0" borderId="0" xfId="0" applyFont="1" applyBorder="1" applyAlignment="1" applyProtection="1">
      <alignment horizontal="left" vertical="top"/>
      <protection locked="0"/>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spans="2:71"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21</v>
      </c>
      <c r="AO7" s="29"/>
      <c r="AP7" s="29"/>
      <c r="AQ7" s="31"/>
      <c r="BE7" s="39"/>
      <c r="BS7" s="24" t="s">
        <v>8</v>
      </c>
    </row>
    <row r="8" spans="2:71" ht="14.4" customHeight="1">
      <c r="B8" s="28"/>
      <c r="C8" s="29"/>
      <c r="D8" s="40"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25</v>
      </c>
      <c r="AL8" s="29"/>
      <c r="AM8" s="29"/>
      <c r="AN8" s="41" t="s">
        <v>26</v>
      </c>
      <c r="AO8" s="29"/>
      <c r="AP8" s="29"/>
      <c r="AQ8" s="31"/>
      <c r="BE8" s="39"/>
      <c r="BS8" s="24" t="s">
        <v>8</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8</v>
      </c>
    </row>
    <row r="10" spans="2:71" ht="14.4" customHeight="1">
      <c r="B10" s="28"/>
      <c r="C10" s="29"/>
      <c r="D10" s="40"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28</v>
      </c>
      <c r="AL10" s="29"/>
      <c r="AM10" s="29"/>
      <c r="AN10" s="35" t="s">
        <v>29</v>
      </c>
      <c r="AO10" s="29"/>
      <c r="AP10" s="29"/>
      <c r="AQ10" s="31"/>
      <c r="BE10" s="39"/>
      <c r="BS10" s="24" t="s">
        <v>8</v>
      </c>
    </row>
    <row r="11" spans="2:71" ht="18.45"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31</v>
      </c>
      <c r="AL11" s="29"/>
      <c r="AM11" s="29"/>
      <c r="AN11" s="35" t="s">
        <v>21</v>
      </c>
      <c r="AO11" s="29"/>
      <c r="AP11" s="29"/>
      <c r="AQ11" s="31"/>
      <c r="BE11" s="39"/>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spans="2:71" ht="14.4" customHeight="1">
      <c r="B13" s="28"/>
      <c r="C13" s="29"/>
      <c r="D13" s="40" t="s">
        <v>32</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28</v>
      </c>
      <c r="AL13" s="29"/>
      <c r="AM13" s="29"/>
      <c r="AN13" s="42" t="s">
        <v>33</v>
      </c>
      <c r="AO13" s="29"/>
      <c r="AP13" s="29"/>
      <c r="AQ13" s="31"/>
      <c r="BE13" s="39"/>
      <c r="BS13" s="24" t="s">
        <v>8</v>
      </c>
    </row>
    <row r="14" spans="2:71" ht="13.5">
      <c r="B14" s="28"/>
      <c r="C14" s="29"/>
      <c r="D14" s="29"/>
      <c r="E14" s="42" t="s">
        <v>33</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31</v>
      </c>
      <c r="AL14" s="29"/>
      <c r="AM14" s="29"/>
      <c r="AN14" s="42" t="s">
        <v>33</v>
      </c>
      <c r="AO14" s="29"/>
      <c r="AP14" s="29"/>
      <c r="AQ14" s="31"/>
      <c r="BE14" s="39"/>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34</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28</v>
      </c>
      <c r="AL16" s="29"/>
      <c r="AM16" s="29"/>
      <c r="AN16" s="35" t="s">
        <v>35</v>
      </c>
      <c r="AO16" s="29"/>
      <c r="AP16" s="29"/>
      <c r="AQ16" s="31"/>
      <c r="BE16" s="39"/>
      <c r="BS16" s="24" t="s">
        <v>6</v>
      </c>
    </row>
    <row r="17" spans="2:71" ht="18.45" customHeight="1">
      <c r="B17" s="28"/>
      <c r="C17" s="29"/>
      <c r="D17" s="29"/>
      <c r="E17" s="35" t="s">
        <v>36</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31</v>
      </c>
      <c r="AL17" s="29"/>
      <c r="AM17" s="29"/>
      <c r="AN17" s="35" t="s">
        <v>37</v>
      </c>
      <c r="AO17" s="29"/>
      <c r="AP17" s="29"/>
      <c r="AQ17" s="31"/>
      <c r="BE17" s="39"/>
      <c r="BS17" s="24" t="s">
        <v>38</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39</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spans="2:71" ht="16.5" customHeight="1">
      <c r="B20" s="28"/>
      <c r="C20" s="29"/>
      <c r="D20" s="29"/>
      <c r="E20" s="44" t="s">
        <v>21</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pans="2:57" s="1" customFormat="1" ht="25.9" customHeight="1">
      <c r="B23" s="46"/>
      <c r="C23" s="47"/>
      <c r="D23" s="48" t="s">
        <v>40</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pans="2:57" s="1" customFormat="1" ht="13.5">
      <c r="B25" s="46"/>
      <c r="C25" s="47"/>
      <c r="D25" s="47"/>
      <c r="E25" s="47"/>
      <c r="F25" s="47"/>
      <c r="G25" s="47"/>
      <c r="H25" s="47"/>
      <c r="I25" s="47"/>
      <c r="J25" s="47"/>
      <c r="K25" s="47"/>
      <c r="L25" s="52" t="s">
        <v>41</v>
      </c>
      <c r="M25" s="52"/>
      <c r="N25" s="52"/>
      <c r="O25" s="52"/>
      <c r="P25" s="47"/>
      <c r="Q25" s="47"/>
      <c r="R25" s="47"/>
      <c r="S25" s="47"/>
      <c r="T25" s="47"/>
      <c r="U25" s="47"/>
      <c r="V25" s="47"/>
      <c r="W25" s="52" t="s">
        <v>42</v>
      </c>
      <c r="X25" s="52"/>
      <c r="Y25" s="52"/>
      <c r="Z25" s="52"/>
      <c r="AA25" s="52"/>
      <c r="AB25" s="52"/>
      <c r="AC25" s="52"/>
      <c r="AD25" s="52"/>
      <c r="AE25" s="52"/>
      <c r="AF25" s="47"/>
      <c r="AG25" s="47"/>
      <c r="AH25" s="47"/>
      <c r="AI25" s="47"/>
      <c r="AJ25" s="47"/>
      <c r="AK25" s="52" t="s">
        <v>43</v>
      </c>
      <c r="AL25" s="52"/>
      <c r="AM25" s="52"/>
      <c r="AN25" s="52"/>
      <c r="AO25" s="52"/>
      <c r="AP25" s="47"/>
      <c r="AQ25" s="51"/>
      <c r="BE25" s="39"/>
    </row>
    <row r="26" spans="2:57" s="2" customFormat="1" ht="14.4" customHeight="1">
      <c r="B26" s="53"/>
      <c r="C26" s="54"/>
      <c r="D26" s="55" t="s">
        <v>44</v>
      </c>
      <c r="E26" s="54"/>
      <c r="F26" s="55" t="s">
        <v>45</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pans="2:57" s="2" customFormat="1" ht="14.4" customHeight="1">
      <c r="B27" s="53"/>
      <c r="C27" s="54"/>
      <c r="D27" s="54"/>
      <c r="E27" s="54"/>
      <c r="F27" s="55" t="s">
        <v>46</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spans="2:57" s="2" customFormat="1" ht="14.4" customHeight="1" hidden="1">
      <c r="B28" s="53"/>
      <c r="C28" s="54"/>
      <c r="D28" s="54"/>
      <c r="E28" s="54"/>
      <c r="F28" s="55" t="s">
        <v>47</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spans="2:57" s="2" customFormat="1" ht="14.4" customHeight="1" hidden="1">
      <c r="B29" s="53"/>
      <c r="C29" s="54"/>
      <c r="D29" s="54"/>
      <c r="E29" s="54"/>
      <c r="F29" s="55" t="s">
        <v>48</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spans="2:57" s="2" customFormat="1" ht="14.4" customHeight="1" hidden="1">
      <c r="B30" s="53"/>
      <c r="C30" s="54"/>
      <c r="D30" s="54"/>
      <c r="E30" s="54"/>
      <c r="F30" s="55" t="s">
        <v>49</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pans="2:57" s="1" customFormat="1" ht="25.9" customHeight="1">
      <c r="B32" s="46"/>
      <c r="C32" s="59"/>
      <c r="D32" s="60" t="s">
        <v>50</v>
      </c>
      <c r="E32" s="61"/>
      <c r="F32" s="61"/>
      <c r="G32" s="61"/>
      <c r="H32" s="61"/>
      <c r="I32" s="61"/>
      <c r="J32" s="61"/>
      <c r="K32" s="61"/>
      <c r="L32" s="61"/>
      <c r="M32" s="61"/>
      <c r="N32" s="61"/>
      <c r="O32" s="61"/>
      <c r="P32" s="61"/>
      <c r="Q32" s="61"/>
      <c r="R32" s="61"/>
      <c r="S32" s="61"/>
      <c r="T32" s="62" t="s">
        <v>51</v>
      </c>
      <c r="U32" s="61"/>
      <c r="V32" s="61"/>
      <c r="W32" s="61"/>
      <c r="X32" s="63" t="s">
        <v>52</v>
      </c>
      <c r="Y32" s="61"/>
      <c r="Z32" s="61"/>
      <c r="AA32" s="61"/>
      <c r="AB32" s="61"/>
      <c r="AC32" s="61"/>
      <c r="AD32" s="61"/>
      <c r="AE32" s="61"/>
      <c r="AF32" s="61"/>
      <c r="AG32" s="61"/>
      <c r="AH32" s="61"/>
      <c r="AI32" s="61"/>
      <c r="AJ32" s="61"/>
      <c r="AK32" s="64">
        <f>SUM(AK23:AK30)</f>
        <v>0</v>
      </c>
      <c r="AL32" s="61"/>
      <c r="AM32" s="61"/>
      <c r="AN32" s="61"/>
      <c r="AO32" s="65"/>
      <c r="AP32" s="59"/>
      <c r="AQ32" s="66"/>
      <c r="BE32" s="39"/>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53</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11-7102-02-05a_DPS</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ČOV TPCA - PD techn. čištění OV - 1.etapa</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23</v>
      </c>
      <c r="D44" s="74"/>
      <c r="E44" s="74"/>
      <c r="F44" s="74"/>
      <c r="G44" s="74"/>
      <c r="H44" s="74"/>
      <c r="I44" s="74"/>
      <c r="J44" s="74"/>
      <c r="K44" s="74"/>
      <c r="L44" s="84" t="str">
        <f>IF(K8="","",K8)</f>
        <v>Kolín</v>
      </c>
      <c r="M44" s="74"/>
      <c r="N44" s="74"/>
      <c r="O44" s="74"/>
      <c r="P44" s="74"/>
      <c r="Q44" s="74"/>
      <c r="R44" s="74"/>
      <c r="S44" s="74"/>
      <c r="T44" s="74"/>
      <c r="U44" s="74"/>
      <c r="V44" s="74"/>
      <c r="W44" s="74"/>
      <c r="X44" s="74"/>
      <c r="Y44" s="74"/>
      <c r="Z44" s="74"/>
      <c r="AA44" s="74"/>
      <c r="AB44" s="74"/>
      <c r="AC44" s="74"/>
      <c r="AD44" s="74"/>
      <c r="AE44" s="74"/>
      <c r="AF44" s="74"/>
      <c r="AG44" s="74"/>
      <c r="AH44" s="74"/>
      <c r="AI44" s="76" t="s">
        <v>25</v>
      </c>
      <c r="AJ44" s="74"/>
      <c r="AK44" s="74"/>
      <c r="AL44" s="74"/>
      <c r="AM44" s="85" t="str">
        <f>IF(AN8="","",AN8)</f>
        <v>11. 9. 2018</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27</v>
      </c>
      <c r="D46" s="74"/>
      <c r="E46" s="74"/>
      <c r="F46" s="74"/>
      <c r="G46" s="74"/>
      <c r="H46" s="74"/>
      <c r="I46" s="74"/>
      <c r="J46" s="74"/>
      <c r="K46" s="74"/>
      <c r="L46" s="77" t="str">
        <f>IF(E11="","",E11)</f>
        <v>Město Kolín</v>
      </c>
      <c r="M46" s="74"/>
      <c r="N46" s="74"/>
      <c r="O46" s="74"/>
      <c r="P46" s="74"/>
      <c r="Q46" s="74"/>
      <c r="R46" s="74"/>
      <c r="S46" s="74"/>
      <c r="T46" s="74"/>
      <c r="U46" s="74"/>
      <c r="V46" s="74"/>
      <c r="W46" s="74"/>
      <c r="X46" s="74"/>
      <c r="Y46" s="74"/>
      <c r="Z46" s="74"/>
      <c r="AA46" s="74"/>
      <c r="AB46" s="74"/>
      <c r="AC46" s="74"/>
      <c r="AD46" s="74"/>
      <c r="AE46" s="74"/>
      <c r="AF46" s="74"/>
      <c r="AG46" s="74"/>
      <c r="AH46" s="74"/>
      <c r="AI46" s="76" t="s">
        <v>34</v>
      </c>
      <c r="AJ46" s="74"/>
      <c r="AK46" s="74"/>
      <c r="AL46" s="74"/>
      <c r="AM46" s="77" t="str">
        <f>IF(E17="","",E17)</f>
        <v>Sweco Hydroprojekt a.s.</v>
      </c>
      <c r="AN46" s="77"/>
      <c r="AO46" s="77"/>
      <c r="AP46" s="77"/>
      <c r="AQ46" s="74"/>
      <c r="AR46" s="72"/>
      <c r="AS46" s="86" t="s">
        <v>54</v>
      </c>
      <c r="AT46" s="87"/>
      <c r="AU46" s="88"/>
      <c r="AV46" s="88"/>
      <c r="AW46" s="88"/>
      <c r="AX46" s="88"/>
      <c r="AY46" s="88"/>
      <c r="AZ46" s="88"/>
      <c r="BA46" s="88"/>
      <c r="BB46" s="88"/>
      <c r="BC46" s="88"/>
      <c r="BD46" s="89"/>
    </row>
    <row r="47" spans="2:56" s="1" customFormat="1" ht="13.5">
      <c r="B47" s="46"/>
      <c r="C47" s="76" t="s">
        <v>32</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55</v>
      </c>
      <c r="D49" s="97"/>
      <c r="E49" s="97"/>
      <c r="F49" s="97"/>
      <c r="G49" s="97"/>
      <c r="H49" s="98"/>
      <c r="I49" s="99" t="s">
        <v>56</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57</v>
      </c>
      <c r="AH49" s="97"/>
      <c r="AI49" s="97"/>
      <c r="AJ49" s="97"/>
      <c r="AK49" s="97"/>
      <c r="AL49" s="97"/>
      <c r="AM49" s="97"/>
      <c r="AN49" s="99" t="s">
        <v>58</v>
      </c>
      <c r="AO49" s="97"/>
      <c r="AP49" s="97"/>
      <c r="AQ49" s="101" t="s">
        <v>59</v>
      </c>
      <c r="AR49" s="72"/>
      <c r="AS49" s="102" t="s">
        <v>60</v>
      </c>
      <c r="AT49" s="103" t="s">
        <v>61</v>
      </c>
      <c r="AU49" s="103" t="s">
        <v>62</v>
      </c>
      <c r="AV49" s="103" t="s">
        <v>63</v>
      </c>
      <c r="AW49" s="103" t="s">
        <v>64</v>
      </c>
      <c r="AX49" s="103" t="s">
        <v>65</v>
      </c>
      <c r="AY49" s="103" t="s">
        <v>66</v>
      </c>
      <c r="AZ49" s="103" t="s">
        <v>67</v>
      </c>
      <c r="BA49" s="103" t="s">
        <v>68</v>
      </c>
      <c r="BB49" s="103" t="s">
        <v>69</v>
      </c>
      <c r="BC49" s="103" t="s">
        <v>70</v>
      </c>
      <c r="BD49" s="104" t="s">
        <v>71</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72</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ROUND(SUM(AG52:AG59),2)</f>
        <v>0</v>
      </c>
      <c r="AH51" s="110"/>
      <c r="AI51" s="110"/>
      <c r="AJ51" s="110"/>
      <c r="AK51" s="110"/>
      <c r="AL51" s="110"/>
      <c r="AM51" s="110"/>
      <c r="AN51" s="111">
        <f>SUM(AG51,AT51)</f>
        <v>0</v>
      </c>
      <c r="AO51" s="111"/>
      <c r="AP51" s="111"/>
      <c r="AQ51" s="112" t="s">
        <v>21</v>
      </c>
      <c r="AR51" s="83"/>
      <c r="AS51" s="113">
        <f>ROUND(SUM(AS52:AS59),2)</f>
        <v>0</v>
      </c>
      <c r="AT51" s="114">
        <f>ROUND(SUM(AV51:AW51),2)</f>
        <v>0</v>
      </c>
      <c r="AU51" s="115">
        <f>ROUND(SUM(AU52:AU59),5)</f>
        <v>0</v>
      </c>
      <c r="AV51" s="114">
        <f>ROUND(AZ51*L26,2)</f>
        <v>0</v>
      </c>
      <c r="AW51" s="114">
        <f>ROUND(BA51*L27,2)</f>
        <v>0</v>
      </c>
      <c r="AX51" s="114">
        <f>ROUND(BB51*L26,2)</f>
        <v>0</v>
      </c>
      <c r="AY51" s="114">
        <f>ROUND(BC51*L27,2)</f>
        <v>0</v>
      </c>
      <c r="AZ51" s="114">
        <f>ROUND(SUM(AZ52:AZ59),2)</f>
        <v>0</v>
      </c>
      <c r="BA51" s="114">
        <f>ROUND(SUM(BA52:BA59),2)</f>
        <v>0</v>
      </c>
      <c r="BB51" s="114">
        <f>ROUND(SUM(BB52:BB59),2)</f>
        <v>0</v>
      </c>
      <c r="BC51" s="114">
        <f>ROUND(SUM(BC52:BC59),2)</f>
        <v>0</v>
      </c>
      <c r="BD51" s="116">
        <f>ROUND(SUM(BD52:BD59),2)</f>
        <v>0</v>
      </c>
      <c r="BS51" s="117" t="s">
        <v>73</v>
      </c>
      <c r="BT51" s="117" t="s">
        <v>74</v>
      </c>
      <c r="BU51" s="118" t="s">
        <v>75</v>
      </c>
      <c r="BV51" s="117" t="s">
        <v>76</v>
      </c>
      <c r="BW51" s="117" t="s">
        <v>7</v>
      </c>
      <c r="BX51" s="117" t="s">
        <v>77</v>
      </c>
      <c r="CL51" s="117" t="s">
        <v>21</v>
      </c>
    </row>
    <row r="52" spans="1:91" s="5" customFormat="1" ht="31.5" customHeight="1">
      <c r="A52" s="119" t="s">
        <v>78</v>
      </c>
      <c r="B52" s="120"/>
      <c r="C52" s="121"/>
      <c r="D52" s="122" t="s">
        <v>79</v>
      </c>
      <c r="E52" s="122"/>
      <c r="F52" s="122"/>
      <c r="G52" s="122"/>
      <c r="H52" s="122"/>
      <c r="I52" s="123"/>
      <c r="J52" s="122" t="s">
        <v>80</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'SO 01.1 - Úprava aktivačn...'!J27</f>
        <v>0</v>
      </c>
      <c r="AH52" s="123"/>
      <c r="AI52" s="123"/>
      <c r="AJ52" s="123"/>
      <c r="AK52" s="123"/>
      <c r="AL52" s="123"/>
      <c r="AM52" s="123"/>
      <c r="AN52" s="124">
        <f>SUM(AG52,AT52)</f>
        <v>0</v>
      </c>
      <c r="AO52" s="123"/>
      <c r="AP52" s="123"/>
      <c r="AQ52" s="125" t="s">
        <v>81</v>
      </c>
      <c r="AR52" s="126"/>
      <c r="AS52" s="127">
        <v>0</v>
      </c>
      <c r="AT52" s="128">
        <f>ROUND(SUM(AV52:AW52),2)</f>
        <v>0</v>
      </c>
      <c r="AU52" s="129">
        <f>'SO 01.1 - Úprava aktivačn...'!P84</f>
        <v>0</v>
      </c>
      <c r="AV52" s="128">
        <f>'SO 01.1 - Úprava aktivačn...'!J30</f>
        <v>0</v>
      </c>
      <c r="AW52" s="128">
        <f>'SO 01.1 - Úprava aktivačn...'!J31</f>
        <v>0</v>
      </c>
      <c r="AX52" s="128">
        <f>'SO 01.1 - Úprava aktivačn...'!J32</f>
        <v>0</v>
      </c>
      <c r="AY52" s="128">
        <f>'SO 01.1 - Úprava aktivačn...'!J33</f>
        <v>0</v>
      </c>
      <c r="AZ52" s="128">
        <f>'SO 01.1 - Úprava aktivačn...'!F30</f>
        <v>0</v>
      </c>
      <c r="BA52" s="128">
        <f>'SO 01.1 - Úprava aktivačn...'!F31</f>
        <v>0</v>
      </c>
      <c r="BB52" s="128">
        <f>'SO 01.1 - Úprava aktivačn...'!F32</f>
        <v>0</v>
      </c>
      <c r="BC52" s="128">
        <f>'SO 01.1 - Úprava aktivačn...'!F33</f>
        <v>0</v>
      </c>
      <c r="BD52" s="130">
        <f>'SO 01.1 - Úprava aktivačn...'!F34</f>
        <v>0</v>
      </c>
      <c r="BT52" s="131" t="s">
        <v>82</v>
      </c>
      <c r="BV52" s="131" t="s">
        <v>76</v>
      </c>
      <c r="BW52" s="131" t="s">
        <v>83</v>
      </c>
      <c r="BX52" s="131" t="s">
        <v>7</v>
      </c>
      <c r="CL52" s="131" t="s">
        <v>21</v>
      </c>
      <c r="CM52" s="131" t="s">
        <v>84</v>
      </c>
    </row>
    <row r="53" spans="1:91" s="5" customFormat="1" ht="16.5" customHeight="1">
      <c r="A53" s="119" t="s">
        <v>78</v>
      </c>
      <c r="B53" s="120"/>
      <c r="C53" s="121"/>
      <c r="D53" s="122" t="s">
        <v>85</v>
      </c>
      <c r="E53" s="122"/>
      <c r="F53" s="122"/>
      <c r="G53" s="122"/>
      <c r="H53" s="122"/>
      <c r="I53" s="123"/>
      <c r="J53" s="122" t="s">
        <v>86</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'SO 02 - Obtokové potrubí ...'!J27</f>
        <v>0</v>
      </c>
      <c r="AH53" s="123"/>
      <c r="AI53" s="123"/>
      <c r="AJ53" s="123"/>
      <c r="AK53" s="123"/>
      <c r="AL53" s="123"/>
      <c r="AM53" s="123"/>
      <c r="AN53" s="124">
        <f>SUM(AG53,AT53)</f>
        <v>0</v>
      </c>
      <c r="AO53" s="123"/>
      <c r="AP53" s="123"/>
      <c r="AQ53" s="125" t="s">
        <v>81</v>
      </c>
      <c r="AR53" s="126"/>
      <c r="AS53" s="127">
        <v>0</v>
      </c>
      <c r="AT53" s="128">
        <f>ROUND(SUM(AV53:AW53),2)</f>
        <v>0</v>
      </c>
      <c r="AU53" s="129">
        <f>'SO 02 - Obtokové potrubí ...'!P91</f>
        <v>0</v>
      </c>
      <c r="AV53" s="128">
        <f>'SO 02 - Obtokové potrubí ...'!J30</f>
        <v>0</v>
      </c>
      <c r="AW53" s="128">
        <f>'SO 02 - Obtokové potrubí ...'!J31</f>
        <v>0</v>
      </c>
      <c r="AX53" s="128">
        <f>'SO 02 - Obtokové potrubí ...'!J32</f>
        <v>0</v>
      </c>
      <c r="AY53" s="128">
        <f>'SO 02 - Obtokové potrubí ...'!J33</f>
        <v>0</v>
      </c>
      <c r="AZ53" s="128">
        <f>'SO 02 - Obtokové potrubí ...'!F30</f>
        <v>0</v>
      </c>
      <c r="BA53" s="128">
        <f>'SO 02 - Obtokové potrubí ...'!F31</f>
        <v>0</v>
      </c>
      <c r="BB53" s="128">
        <f>'SO 02 - Obtokové potrubí ...'!F32</f>
        <v>0</v>
      </c>
      <c r="BC53" s="128">
        <f>'SO 02 - Obtokové potrubí ...'!F33</f>
        <v>0</v>
      </c>
      <c r="BD53" s="130">
        <f>'SO 02 - Obtokové potrubí ...'!F34</f>
        <v>0</v>
      </c>
      <c r="BT53" s="131" t="s">
        <v>82</v>
      </c>
      <c r="BV53" s="131" t="s">
        <v>76</v>
      </c>
      <c r="BW53" s="131" t="s">
        <v>87</v>
      </c>
      <c r="BX53" s="131" t="s">
        <v>7</v>
      </c>
      <c r="CL53" s="131" t="s">
        <v>21</v>
      </c>
      <c r="CM53" s="131" t="s">
        <v>84</v>
      </c>
    </row>
    <row r="54" spans="1:91" s="5" customFormat="1" ht="16.5" customHeight="1">
      <c r="A54" s="119" t="s">
        <v>78</v>
      </c>
      <c r="B54" s="120"/>
      <c r="C54" s="121"/>
      <c r="D54" s="122" t="s">
        <v>88</v>
      </c>
      <c r="E54" s="122"/>
      <c r="F54" s="122"/>
      <c r="G54" s="122"/>
      <c r="H54" s="122"/>
      <c r="I54" s="123"/>
      <c r="J54" s="122" t="s">
        <v>89</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'SO 03 - Terénní úpravy a ...'!J27</f>
        <v>0</v>
      </c>
      <c r="AH54" s="123"/>
      <c r="AI54" s="123"/>
      <c r="AJ54" s="123"/>
      <c r="AK54" s="123"/>
      <c r="AL54" s="123"/>
      <c r="AM54" s="123"/>
      <c r="AN54" s="124">
        <f>SUM(AG54,AT54)</f>
        <v>0</v>
      </c>
      <c r="AO54" s="123"/>
      <c r="AP54" s="123"/>
      <c r="AQ54" s="125" t="s">
        <v>81</v>
      </c>
      <c r="AR54" s="126"/>
      <c r="AS54" s="127">
        <v>0</v>
      </c>
      <c r="AT54" s="128">
        <f>ROUND(SUM(AV54:AW54),2)</f>
        <v>0</v>
      </c>
      <c r="AU54" s="129">
        <f>'SO 03 - Terénní úpravy a ...'!P84</f>
        <v>0</v>
      </c>
      <c r="AV54" s="128">
        <f>'SO 03 - Terénní úpravy a ...'!J30</f>
        <v>0</v>
      </c>
      <c r="AW54" s="128">
        <f>'SO 03 - Terénní úpravy a ...'!J31</f>
        <v>0</v>
      </c>
      <c r="AX54" s="128">
        <f>'SO 03 - Terénní úpravy a ...'!J32</f>
        <v>0</v>
      </c>
      <c r="AY54" s="128">
        <f>'SO 03 - Terénní úpravy a ...'!J33</f>
        <v>0</v>
      </c>
      <c r="AZ54" s="128">
        <f>'SO 03 - Terénní úpravy a ...'!F30</f>
        <v>0</v>
      </c>
      <c r="BA54" s="128">
        <f>'SO 03 - Terénní úpravy a ...'!F31</f>
        <v>0</v>
      </c>
      <c r="BB54" s="128">
        <f>'SO 03 - Terénní úpravy a ...'!F32</f>
        <v>0</v>
      </c>
      <c r="BC54" s="128">
        <f>'SO 03 - Terénní úpravy a ...'!F33</f>
        <v>0</v>
      </c>
      <c r="BD54" s="130">
        <f>'SO 03 - Terénní úpravy a ...'!F34</f>
        <v>0</v>
      </c>
      <c r="BT54" s="131" t="s">
        <v>82</v>
      </c>
      <c r="BV54" s="131" t="s">
        <v>76</v>
      </c>
      <c r="BW54" s="131" t="s">
        <v>90</v>
      </c>
      <c r="BX54" s="131" t="s">
        <v>7</v>
      </c>
      <c r="CL54" s="131" t="s">
        <v>21</v>
      </c>
      <c r="CM54" s="131" t="s">
        <v>84</v>
      </c>
    </row>
    <row r="55" spans="1:91" s="5" customFormat="1" ht="31.5" customHeight="1">
      <c r="A55" s="119" t="s">
        <v>78</v>
      </c>
      <c r="B55" s="120"/>
      <c r="C55" s="121"/>
      <c r="D55" s="122" t="s">
        <v>91</v>
      </c>
      <c r="E55" s="122"/>
      <c r="F55" s="122"/>
      <c r="G55" s="122"/>
      <c r="H55" s="122"/>
      <c r="I55" s="123"/>
      <c r="J55" s="122" t="s">
        <v>92</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4">
        <f>'PS 01.1 - Strojně technol...'!J27</f>
        <v>0</v>
      </c>
      <c r="AH55" s="123"/>
      <c r="AI55" s="123"/>
      <c r="AJ55" s="123"/>
      <c r="AK55" s="123"/>
      <c r="AL55" s="123"/>
      <c r="AM55" s="123"/>
      <c r="AN55" s="124">
        <f>SUM(AG55,AT55)</f>
        <v>0</v>
      </c>
      <c r="AO55" s="123"/>
      <c r="AP55" s="123"/>
      <c r="AQ55" s="125" t="s">
        <v>81</v>
      </c>
      <c r="AR55" s="126"/>
      <c r="AS55" s="127">
        <v>0</v>
      </c>
      <c r="AT55" s="128">
        <f>ROUND(SUM(AV55:AW55),2)</f>
        <v>0</v>
      </c>
      <c r="AU55" s="129">
        <f>'PS 01.1 - Strojně technol...'!P80</f>
        <v>0</v>
      </c>
      <c r="AV55" s="128">
        <f>'PS 01.1 - Strojně technol...'!J30</f>
        <v>0</v>
      </c>
      <c r="AW55" s="128">
        <f>'PS 01.1 - Strojně technol...'!J31</f>
        <v>0</v>
      </c>
      <c r="AX55" s="128">
        <f>'PS 01.1 - Strojně technol...'!J32</f>
        <v>0</v>
      </c>
      <c r="AY55" s="128">
        <f>'PS 01.1 - Strojně technol...'!J33</f>
        <v>0</v>
      </c>
      <c r="AZ55" s="128">
        <f>'PS 01.1 - Strojně technol...'!F30</f>
        <v>0</v>
      </c>
      <c r="BA55" s="128">
        <f>'PS 01.1 - Strojně technol...'!F31</f>
        <v>0</v>
      </c>
      <c r="BB55" s="128">
        <f>'PS 01.1 - Strojně technol...'!F32</f>
        <v>0</v>
      </c>
      <c r="BC55" s="128">
        <f>'PS 01.1 - Strojně technol...'!F33</f>
        <v>0</v>
      </c>
      <c r="BD55" s="130">
        <f>'PS 01.1 - Strojně technol...'!F34</f>
        <v>0</v>
      </c>
      <c r="BT55" s="131" t="s">
        <v>82</v>
      </c>
      <c r="BV55" s="131" t="s">
        <v>76</v>
      </c>
      <c r="BW55" s="131" t="s">
        <v>93</v>
      </c>
      <c r="BX55" s="131" t="s">
        <v>7</v>
      </c>
      <c r="CL55" s="131" t="s">
        <v>21</v>
      </c>
      <c r="CM55" s="131" t="s">
        <v>84</v>
      </c>
    </row>
    <row r="56" spans="1:91" s="5" customFormat="1" ht="31.5" customHeight="1">
      <c r="A56" s="119" t="s">
        <v>78</v>
      </c>
      <c r="B56" s="120"/>
      <c r="C56" s="121"/>
      <c r="D56" s="122" t="s">
        <v>94</v>
      </c>
      <c r="E56" s="122"/>
      <c r="F56" s="122"/>
      <c r="G56" s="122"/>
      <c r="H56" s="122"/>
      <c r="I56" s="123"/>
      <c r="J56" s="122" t="s">
        <v>95</v>
      </c>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4">
        <f>'PS 02.1 - Elektrotechnolo...'!J27</f>
        <v>0</v>
      </c>
      <c r="AH56" s="123"/>
      <c r="AI56" s="123"/>
      <c r="AJ56" s="123"/>
      <c r="AK56" s="123"/>
      <c r="AL56" s="123"/>
      <c r="AM56" s="123"/>
      <c r="AN56" s="124">
        <f>SUM(AG56,AT56)</f>
        <v>0</v>
      </c>
      <c r="AO56" s="123"/>
      <c r="AP56" s="123"/>
      <c r="AQ56" s="125" t="s">
        <v>96</v>
      </c>
      <c r="AR56" s="126"/>
      <c r="AS56" s="127">
        <v>0</v>
      </c>
      <c r="AT56" s="128">
        <f>ROUND(SUM(AV56:AW56),2)</f>
        <v>0</v>
      </c>
      <c r="AU56" s="129">
        <f>'PS 02.1 - Elektrotechnolo...'!P87</f>
        <v>0</v>
      </c>
      <c r="AV56" s="128">
        <f>'PS 02.1 - Elektrotechnolo...'!J30</f>
        <v>0</v>
      </c>
      <c r="AW56" s="128">
        <f>'PS 02.1 - Elektrotechnolo...'!J31</f>
        <v>0</v>
      </c>
      <c r="AX56" s="128">
        <f>'PS 02.1 - Elektrotechnolo...'!J32</f>
        <v>0</v>
      </c>
      <c r="AY56" s="128">
        <f>'PS 02.1 - Elektrotechnolo...'!J33</f>
        <v>0</v>
      </c>
      <c r="AZ56" s="128">
        <f>'PS 02.1 - Elektrotechnolo...'!F30</f>
        <v>0</v>
      </c>
      <c r="BA56" s="128">
        <f>'PS 02.1 - Elektrotechnolo...'!F31</f>
        <v>0</v>
      </c>
      <c r="BB56" s="128">
        <f>'PS 02.1 - Elektrotechnolo...'!F32</f>
        <v>0</v>
      </c>
      <c r="BC56" s="128">
        <f>'PS 02.1 - Elektrotechnolo...'!F33</f>
        <v>0</v>
      </c>
      <c r="BD56" s="130">
        <f>'PS 02.1 - Elektrotechnolo...'!F34</f>
        <v>0</v>
      </c>
      <c r="BT56" s="131" t="s">
        <v>82</v>
      </c>
      <c r="BV56" s="131" t="s">
        <v>76</v>
      </c>
      <c r="BW56" s="131" t="s">
        <v>97</v>
      </c>
      <c r="BX56" s="131" t="s">
        <v>7</v>
      </c>
      <c r="CL56" s="131" t="s">
        <v>98</v>
      </c>
      <c r="CM56" s="131" t="s">
        <v>84</v>
      </c>
    </row>
    <row r="57" spans="1:91" s="5" customFormat="1" ht="31.5" customHeight="1">
      <c r="A57" s="119" t="s">
        <v>78</v>
      </c>
      <c r="B57" s="120"/>
      <c r="C57" s="121"/>
      <c r="D57" s="122" t="s">
        <v>99</v>
      </c>
      <c r="E57" s="122"/>
      <c r="F57" s="122"/>
      <c r="G57" s="122"/>
      <c r="H57" s="122"/>
      <c r="I57" s="123"/>
      <c r="J57" s="122" t="s">
        <v>100</v>
      </c>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4">
        <f>'PS 03.1 - SŘTP - 1. etapa'!J27</f>
        <v>0</v>
      </c>
      <c r="AH57" s="123"/>
      <c r="AI57" s="123"/>
      <c r="AJ57" s="123"/>
      <c r="AK57" s="123"/>
      <c r="AL57" s="123"/>
      <c r="AM57" s="123"/>
      <c r="AN57" s="124">
        <f>SUM(AG57,AT57)</f>
        <v>0</v>
      </c>
      <c r="AO57" s="123"/>
      <c r="AP57" s="123"/>
      <c r="AQ57" s="125" t="s">
        <v>81</v>
      </c>
      <c r="AR57" s="126"/>
      <c r="AS57" s="127">
        <v>0</v>
      </c>
      <c r="AT57" s="128">
        <f>ROUND(SUM(AV57:AW57),2)</f>
        <v>0</v>
      </c>
      <c r="AU57" s="129">
        <f>'PS 03.1 - SŘTP - 1. etapa'!P85</f>
        <v>0</v>
      </c>
      <c r="AV57" s="128">
        <f>'PS 03.1 - SŘTP - 1. etapa'!J30</f>
        <v>0</v>
      </c>
      <c r="AW57" s="128">
        <f>'PS 03.1 - SŘTP - 1. etapa'!J31</f>
        <v>0</v>
      </c>
      <c r="AX57" s="128">
        <f>'PS 03.1 - SŘTP - 1. etapa'!J32</f>
        <v>0</v>
      </c>
      <c r="AY57" s="128">
        <f>'PS 03.1 - SŘTP - 1. etapa'!J33</f>
        <v>0</v>
      </c>
      <c r="AZ57" s="128">
        <f>'PS 03.1 - SŘTP - 1. etapa'!F30</f>
        <v>0</v>
      </c>
      <c r="BA57" s="128">
        <f>'PS 03.1 - SŘTP - 1. etapa'!F31</f>
        <v>0</v>
      </c>
      <c r="BB57" s="128">
        <f>'PS 03.1 - SŘTP - 1. etapa'!F32</f>
        <v>0</v>
      </c>
      <c r="BC57" s="128">
        <f>'PS 03.1 - SŘTP - 1. etapa'!F33</f>
        <v>0</v>
      </c>
      <c r="BD57" s="130">
        <f>'PS 03.1 - SŘTP - 1. etapa'!F34</f>
        <v>0</v>
      </c>
      <c r="BT57" s="131" t="s">
        <v>82</v>
      </c>
      <c r="BV57" s="131" t="s">
        <v>76</v>
      </c>
      <c r="BW57" s="131" t="s">
        <v>101</v>
      </c>
      <c r="BX57" s="131" t="s">
        <v>7</v>
      </c>
      <c r="CL57" s="131" t="s">
        <v>21</v>
      </c>
      <c r="CM57" s="131" t="s">
        <v>84</v>
      </c>
    </row>
    <row r="58" spans="1:91" s="5" customFormat="1" ht="16.5" customHeight="1">
      <c r="A58" s="119" t="s">
        <v>78</v>
      </c>
      <c r="B58" s="120"/>
      <c r="C58" s="121"/>
      <c r="D58" s="122" t="s">
        <v>102</v>
      </c>
      <c r="E58" s="122"/>
      <c r="F58" s="122"/>
      <c r="G58" s="122"/>
      <c r="H58" s="122"/>
      <c r="I58" s="123"/>
      <c r="J58" s="122" t="s">
        <v>103</v>
      </c>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4">
        <f>'VRN - Vedlejší rozpočtové...'!J27</f>
        <v>0</v>
      </c>
      <c r="AH58" s="123"/>
      <c r="AI58" s="123"/>
      <c r="AJ58" s="123"/>
      <c r="AK58" s="123"/>
      <c r="AL58" s="123"/>
      <c r="AM58" s="123"/>
      <c r="AN58" s="124">
        <f>SUM(AG58,AT58)</f>
        <v>0</v>
      </c>
      <c r="AO58" s="123"/>
      <c r="AP58" s="123"/>
      <c r="AQ58" s="125" t="s">
        <v>81</v>
      </c>
      <c r="AR58" s="126"/>
      <c r="AS58" s="127">
        <v>0</v>
      </c>
      <c r="AT58" s="128">
        <f>ROUND(SUM(AV58:AW58),2)</f>
        <v>0</v>
      </c>
      <c r="AU58" s="129">
        <f>'VRN - Vedlejší rozpočtové...'!P81</f>
        <v>0</v>
      </c>
      <c r="AV58" s="128">
        <f>'VRN - Vedlejší rozpočtové...'!J30</f>
        <v>0</v>
      </c>
      <c r="AW58" s="128">
        <f>'VRN - Vedlejší rozpočtové...'!J31</f>
        <v>0</v>
      </c>
      <c r="AX58" s="128">
        <f>'VRN - Vedlejší rozpočtové...'!J32</f>
        <v>0</v>
      </c>
      <c r="AY58" s="128">
        <f>'VRN - Vedlejší rozpočtové...'!J33</f>
        <v>0</v>
      </c>
      <c r="AZ58" s="128">
        <f>'VRN - Vedlejší rozpočtové...'!F30</f>
        <v>0</v>
      </c>
      <c r="BA58" s="128">
        <f>'VRN - Vedlejší rozpočtové...'!F31</f>
        <v>0</v>
      </c>
      <c r="BB58" s="128">
        <f>'VRN - Vedlejší rozpočtové...'!F32</f>
        <v>0</v>
      </c>
      <c r="BC58" s="128">
        <f>'VRN - Vedlejší rozpočtové...'!F33</f>
        <v>0</v>
      </c>
      <c r="BD58" s="130">
        <f>'VRN - Vedlejší rozpočtové...'!F34</f>
        <v>0</v>
      </c>
      <c r="BT58" s="131" t="s">
        <v>82</v>
      </c>
      <c r="BV58" s="131" t="s">
        <v>76</v>
      </c>
      <c r="BW58" s="131" t="s">
        <v>104</v>
      </c>
      <c r="BX58" s="131" t="s">
        <v>7</v>
      </c>
      <c r="CL58" s="131" t="s">
        <v>105</v>
      </c>
      <c r="CM58" s="131" t="s">
        <v>84</v>
      </c>
    </row>
    <row r="59" spans="1:91" s="5" customFormat="1" ht="16.5" customHeight="1">
      <c r="A59" s="119" t="s">
        <v>78</v>
      </c>
      <c r="B59" s="120"/>
      <c r="C59" s="121"/>
      <c r="D59" s="122" t="s">
        <v>106</v>
      </c>
      <c r="E59" s="122"/>
      <c r="F59" s="122"/>
      <c r="G59" s="122"/>
      <c r="H59" s="122"/>
      <c r="I59" s="123"/>
      <c r="J59" s="122" t="s">
        <v>107</v>
      </c>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4">
        <f>'ON - Ostatní náklady'!J27</f>
        <v>0</v>
      </c>
      <c r="AH59" s="123"/>
      <c r="AI59" s="123"/>
      <c r="AJ59" s="123"/>
      <c r="AK59" s="123"/>
      <c r="AL59" s="123"/>
      <c r="AM59" s="123"/>
      <c r="AN59" s="124">
        <f>SUM(AG59,AT59)</f>
        <v>0</v>
      </c>
      <c r="AO59" s="123"/>
      <c r="AP59" s="123"/>
      <c r="AQ59" s="125" t="s">
        <v>81</v>
      </c>
      <c r="AR59" s="126"/>
      <c r="AS59" s="132">
        <v>0</v>
      </c>
      <c r="AT59" s="133">
        <f>ROUND(SUM(AV59:AW59),2)</f>
        <v>0</v>
      </c>
      <c r="AU59" s="134">
        <f>'ON - Ostatní náklady'!P78</f>
        <v>0</v>
      </c>
      <c r="AV59" s="133">
        <f>'ON - Ostatní náklady'!J30</f>
        <v>0</v>
      </c>
      <c r="AW59" s="133">
        <f>'ON - Ostatní náklady'!J31</f>
        <v>0</v>
      </c>
      <c r="AX59" s="133">
        <f>'ON - Ostatní náklady'!J32</f>
        <v>0</v>
      </c>
      <c r="AY59" s="133">
        <f>'ON - Ostatní náklady'!J33</f>
        <v>0</v>
      </c>
      <c r="AZ59" s="133">
        <f>'ON - Ostatní náklady'!F30</f>
        <v>0</v>
      </c>
      <c r="BA59" s="133">
        <f>'ON - Ostatní náklady'!F31</f>
        <v>0</v>
      </c>
      <c r="BB59" s="133">
        <f>'ON - Ostatní náklady'!F32</f>
        <v>0</v>
      </c>
      <c r="BC59" s="133">
        <f>'ON - Ostatní náklady'!F33</f>
        <v>0</v>
      </c>
      <c r="BD59" s="135">
        <f>'ON - Ostatní náklady'!F34</f>
        <v>0</v>
      </c>
      <c r="BT59" s="131" t="s">
        <v>82</v>
      </c>
      <c r="BV59" s="131" t="s">
        <v>76</v>
      </c>
      <c r="BW59" s="131" t="s">
        <v>108</v>
      </c>
      <c r="BX59" s="131" t="s">
        <v>7</v>
      </c>
      <c r="CL59" s="131" t="s">
        <v>105</v>
      </c>
      <c r="CM59" s="131" t="s">
        <v>84</v>
      </c>
    </row>
    <row r="60" spans="2:44" s="1" customFormat="1" ht="30" customHeight="1">
      <c r="B60" s="46"/>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2"/>
    </row>
    <row r="61" spans="2:44" s="1" customFormat="1" ht="6.95" customHeight="1">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72"/>
    </row>
  </sheetData>
  <sheetProtection password="CC35" sheet="1" objects="1" scenarios="1" formatColumns="0" formatRows="0"/>
  <mergeCells count="69">
    <mergeCell ref="BE5:BE32"/>
    <mergeCell ref="W30:AE30"/>
    <mergeCell ref="X32:AB32"/>
    <mergeCell ref="AK32:AO32"/>
    <mergeCell ref="AR2:BE2"/>
    <mergeCell ref="K5:AO5"/>
    <mergeCell ref="W28:AE28"/>
    <mergeCell ref="AK28:AO28"/>
    <mergeCell ref="AN59:AP59"/>
    <mergeCell ref="AN57:AP57"/>
    <mergeCell ref="AN54:AP54"/>
    <mergeCell ref="AN55:AP55"/>
    <mergeCell ref="AN56:AP56"/>
    <mergeCell ref="AN58:AP58"/>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D58:H58"/>
    <mergeCell ref="C49:G49"/>
    <mergeCell ref="D52:H52"/>
    <mergeCell ref="D53:H53"/>
    <mergeCell ref="D54:H54"/>
    <mergeCell ref="D55:H55"/>
    <mergeCell ref="D56:H56"/>
    <mergeCell ref="D57:H57"/>
    <mergeCell ref="D59:H59"/>
    <mergeCell ref="AM46:AP46"/>
    <mergeCell ref="AS46:AT48"/>
    <mergeCell ref="AN49:AP49"/>
    <mergeCell ref="L42:AO42"/>
    <mergeCell ref="AM44:AN44"/>
    <mergeCell ref="I49:AF49"/>
    <mergeCell ref="AG49:AM49"/>
    <mergeCell ref="J53:AF53"/>
    <mergeCell ref="J54:AF54"/>
    <mergeCell ref="J55:AF55"/>
    <mergeCell ref="J56:AF56"/>
    <mergeCell ref="J57:AF57"/>
    <mergeCell ref="J58:AF58"/>
    <mergeCell ref="J59:AF59"/>
    <mergeCell ref="AN53:AP53"/>
    <mergeCell ref="AN52:AP52"/>
    <mergeCell ref="AG52:AM52"/>
    <mergeCell ref="AG53:AM53"/>
    <mergeCell ref="AG54:AM54"/>
    <mergeCell ref="AG55:AM55"/>
    <mergeCell ref="AG56:AM56"/>
    <mergeCell ref="AG57:AM57"/>
    <mergeCell ref="AG58:AM58"/>
    <mergeCell ref="AG59:AM59"/>
    <mergeCell ref="AG51:AM51"/>
    <mergeCell ref="AN51:AP51"/>
  </mergeCells>
  <hyperlinks>
    <hyperlink ref="K1:S1" location="C2" display="1) Rekapitulace stavby"/>
    <hyperlink ref="W1:AI1" location="C51" display="2) Rekapitulace objektů stavby a soupisů prací"/>
    <hyperlink ref="A52" location="'SO 01.1 - Úprava aktivačn...'!C2" display="/"/>
    <hyperlink ref="A53" location="'SO 02 - Obtokové potrubí ...'!C2" display="/"/>
    <hyperlink ref="A54" location="'SO 03 - Terénní úpravy a ...'!C2" display="/"/>
    <hyperlink ref="A55" location="'PS 01.1 - Strojně technol...'!C2" display="/"/>
    <hyperlink ref="A56" location="'PS 02.1 - Elektrotechnolo...'!C2" display="/"/>
    <hyperlink ref="A57" location="'PS 03.1 - SŘTP - 1. etapa'!C2" display="/"/>
    <hyperlink ref="A58" location="'VRN - Vedlejší rozpočtové...'!C2" display="/"/>
    <hyperlink ref="A59" location="'ON - Ostatní náklady'!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01" customWidth="1"/>
    <col min="2" max="2" width="1.66796875" style="301" customWidth="1"/>
    <col min="3" max="4" width="5" style="301" customWidth="1"/>
    <col min="5" max="5" width="11.66015625" style="301" customWidth="1"/>
    <col min="6" max="6" width="9.16015625" style="301" customWidth="1"/>
    <col min="7" max="7" width="5" style="301" customWidth="1"/>
    <col min="8" max="8" width="77.83203125" style="301" customWidth="1"/>
    <col min="9" max="10" width="20" style="301" customWidth="1"/>
    <col min="11" max="11" width="1.66796875" style="301" customWidth="1"/>
  </cols>
  <sheetData>
    <row r="1" ht="37.5" customHeight="1"/>
    <row r="2" spans="2:11" ht="7.5" customHeight="1">
      <c r="B2" s="302"/>
      <c r="C2" s="303"/>
      <c r="D2" s="303"/>
      <c r="E2" s="303"/>
      <c r="F2" s="303"/>
      <c r="G2" s="303"/>
      <c r="H2" s="303"/>
      <c r="I2" s="303"/>
      <c r="J2" s="303"/>
      <c r="K2" s="304"/>
    </row>
    <row r="3" spans="2:11" s="15" customFormat="1" ht="45" customHeight="1">
      <c r="B3" s="305"/>
      <c r="C3" s="306" t="s">
        <v>1621</v>
      </c>
      <c r="D3" s="306"/>
      <c r="E3" s="306"/>
      <c r="F3" s="306"/>
      <c r="G3" s="306"/>
      <c r="H3" s="306"/>
      <c r="I3" s="306"/>
      <c r="J3" s="306"/>
      <c r="K3" s="307"/>
    </row>
    <row r="4" spans="2:11" ht="25.5" customHeight="1">
      <c r="B4" s="308"/>
      <c r="C4" s="309" t="s">
        <v>1622</v>
      </c>
      <c r="D4" s="309"/>
      <c r="E4" s="309"/>
      <c r="F4" s="309"/>
      <c r="G4" s="309"/>
      <c r="H4" s="309"/>
      <c r="I4" s="309"/>
      <c r="J4" s="309"/>
      <c r="K4" s="310"/>
    </row>
    <row r="5" spans="2:11" ht="5.25" customHeight="1">
      <c r="B5" s="308"/>
      <c r="C5" s="311"/>
      <c r="D5" s="311"/>
      <c r="E5" s="311"/>
      <c r="F5" s="311"/>
      <c r="G5" s="311"/>
      <c r="H5" s="311"/>
      <c r="I5" s="311"/>
      <c r="J5" s="311"/>
      <c r="K5" s="310"/>
    </row>
    <row r="6" spans="2:11" ht="15" customHeight="1">
      <c r="B6" s="308"/>
      <c r="C6" s="312" t="s">
        <v>1623</v>
      </c>
      <c r="D6" s="312"/>
      <c r="E6" s="312"/>
      <c r="F6" s="312"/>
      <c r="G6" s="312"/>
      <c r="H6" s="312"/>
      <c r="I6" s="312"/>
      <c r="J6" s="312"/>
      <c r="K6" s="310"/>
    </row>
    <row r="7" spans="2:11" ht="15" customHeight="1">
      <c r="B7" s="313"/>
      <c r="C7" s="312" t="s">
        <v>1624</v>
      </c>
      <c r="D7" s="312"/>
      <c r="E7" s="312"/>
      <c r="F7" s="312"/>
      <c r="G7" s="312"/>
      <c r="H7" s="312"/>
      <c r="I7" s="312"/>
      <c r="J7" s="312"/>
      <c r="K7" s="310"/>
    </row>
    <row r="8" spans="2:11" ht="12.75" customHeight="1">
      <c r="B8" s="313"/>
      <c r="C8" s="312"/>
      <c r="D8" s="312"/>
      <c r="E8" s="312"/>
      <c r="F8" s="312"/>
      <c r="G8" s="312"/>
      <c r="H8" s="312"/>
      <c r="I8" s="312"/>
      <c r="J8" s="312"/>
      <c r="K8" s="310"/>
    </row>
    <row r="9" spans="2:11" ht="15" customHeight="1">
      <c r="B9" s="313"/>
      <c r="C9" s="312" t="s">
        <v>1625</v>
      </c>
      <c r="D9" s="312"/>
      <c r="E9" s="312"/>
      <c r="F9" s="312"/>
      <c r="G9" s="312"/>
      <c r="H9" s="312"/>
      <c r="I9" s="312"/>
      <c r="J9" s="312"/>
      <c r="K9" s="310"/>
    </row>
    <row r="10" spans="2:11" ht="15" customHeight="1">
      <c r="B10" s="313"/>
      <c r="C10" s="312"/>
      <c r="D10" s="312" t="s">
        <v>1626</v>
      </c>
      <c r="E10" s="312"/>
      <c r="F10" s="312"/>
      <c r="G10" s="312"/>
      <c r="H10" s="312"/>
      <c r="I10" s="312"/>
      <c r="J10" s="312"/>
      <c r="K10" s="310"/>
    </row>
    <row r="11" spans="2:11" ht="15" customHeight="1">
      <c r="B11" s="313"/>
      <c r="C11" s="314"/>
      <c r="D11" s="312" t="s">
        <v>1627</v>
      </c>
      <c r="E11" s="312"/>
      <c r="F11" s="312"/>
      <c r="G11" s="312"/>
      <c r="H11" s="312"/>
      <c r="I11" s="312"/>
      <c r="J11" s="312"/>
      <c r="K11" s="310"/>
    </row>
    <row r="12" spans="2:11" ht="12.75" customHeight="1">
      <c r="B12" s="313"/>
      <c r="C12" s="314"/>
      <c r="D12" s="314"/>
      <c r="E12" s="314"/>
      <c r="F12" s="314"/>
      <c r="G12" s="314"/>
      <c r="H12" s="314"/>
      <c r="I12" s="314"/>
      <c r="J12" s="314"/>
      <c r="K12" s="310"/>
    </row>
    <row r="13" spans="2:11" ht="15" customHeight="1">
      <c r="B13" s="313"/>
      <c r="C13" s="314"/>
      <c r="D13" s="312" t="s">
        <v>1628</v>
      </c>
      <c r="E13" s="312"/>
      <c r="F13" s="312"/>
      <c r="G13" s="312"/>
      <c r="H13" s="312"/>
      <c r="I13" s="312"/>
      <c r="J13" s="312"/>
      <c r="K13" s="310"/>
    </row>
    <row r="14" spans="2:11" ht="15" customHeight="1">
      <c r="B14" s="313"/>
      <c r="C14" s="314"/>
      <c r="D14" s="312" t="s">
        <v>1629</v>
      </c>
      <c r="E14" s="312"/>
      <c r="F14" s="312"/>
      <c r="G14" s="312"/>
      <c r="H14" s="312"/>
      <c r="I14" s="312"/>
      <c r="J14" s="312"/>
      <c r="K14" s="310"/>
    </row>
    <row r="15" spans="2:11" ht="15" customHeight="1">
      <c r="B15" s="313"/>
      <c r="C15" s="314"/>
      <c r="D15" s="312" t="s">
        <v>1630</v>
      </c>
      <c r="E15" s="312"/>
      <c r="F15" s="312"/>
      <c r="G15" s="312"/>
      <c r="H15" s="312"/>
      <c r="I15" s="312"/>
      <c r="J15" s="312"/>
      <c r="K15" s="310"/>
    </row>
    <row r="16" spans="2:11" ht="15" customHeight="1">
      <c r="B16" s="313"/>
      <c r="C16" s="314"/>
      <c r="D16" s="314"/>
      <c r="E16" s="315" t="s">
        <v>81</v>
      </c>
      <c r="F16" s="312" t="s">
        <v>1631</v>
      </c>
      <c r="G16" s="312"/>
      <c r="H16" s="312"/>
      <c r="I16" s="312"/>
      <c r="J16" s="312"/>
      <c r="K16" s="310"/>
    </row>
    <row r="17" spans="2:11" ht="15" customHeight="1">
      <c r="B17" s="313"/>
      <c r="C17" s="314"/>
      <c r="D17" s="314"/>
      <c r="E17" s="315" t="s">
        <v>1632</v>
      </c>
      <c r="F17" s="312" t="s">
        <v>1633</v>
      </c>
      <c r="G17" s="312"/>
      <c r="H17" s="312"/>
      <c r="I17" s="312"/>
      <c r="J17" s="312"/>
      <c r="K17" s="310"/>
    </row>
    <row r="18" spans="2:11" ht="15" customHeight="1">
      <c r="B18" s="313"/>
      <c r="C18" s="314"/>
      <c r="D18" s="314"/>
      <c r="E18" s="315" t="s">
        <v>96</v>
      </c>
      <c r="F18" s="312" t="s">
        <v>1634</v>
      </c>
      <c r="G18" s="312"/>
      <c r="H18" s="312"/>
      <c r="I18" s="312"/>
      <c r="J18" s="312"/>
      <c r="K18" s="310"/>
    </row>
    <row r="19" spans="2:11" ht="15" customHeight="1">
      <c r="B19" s="313"/>
      <c r="C19" s="314"/>
      <c r="D19" s="314"/>
      <c r="E19" s="315" t="s">
        <v>1635</v>
      </c>
      <c r="F19" s="312" t="s">
        <v>1636</v>
      </c>
      <c r="G19" s="312"/>
      <c r="H19" s="312"/>
      <c r="I19" s="312"/>
      <c r="J19" s="312"/>
      <c r="K19" s="310"/>
    </row>
    <row r="20" spans="2:11" ht="15" customHeight="1">
      <c r="B20" s="313"/>
      <c r="C20" s="314"/>
      <c r="D20" s="314"/>
      <c r="E20" s="315" t="s">
        <v>283</v>
      </c>
      <c r="F20" s="312" t="s">
        <v>284</v>
      </c>
      <c r="G20" s="312"/>
      <c r="H20" s="312"/>
      <c r="I20" s="312"/>
      <c r="J20" s="312"/>
      <c r="K20" s="310"/>
    </row>
    <row r="21" spans="2:11" ht="15" customHeight="1">
      <c r="B21" s="313"/>
      <c r="C21" s="314"/>
      <c r="D21" s="314"/>
      <c r="E21" s="315" t="s">
        <v>1637</v>
      </c>
      <c r="F21" s="312" t="s">
        <v>1638</v>
      </c>
      <c r="G21" s="312"/>
      <c r="H21" s="312"/>
      <c r="I21" s="312"/>
      <c r="J21" s="312"/>
      <c r="K21" s="310"/>
    </row>
    <row r="22" spans="2:11" ht="12.75" customHeight="1">
      <c r="B22" s="313"/>
      <c r="C22" s="314"/>
      <c r="D22" s="314"/>
      <c r="E22" s="314"/>
      <c r="F22" s="314"/>
      <c r="G22" s="314"/>
      <c r="H22" s="314"/>
      <c r="I22" s="314"/>
      <c r="J22" s="314"/>
      <c r="K22" s="310"/>
    </row>
    <row r="23" spans="2:11" ht="15" customHeight="1">
      <c r="B23" s="313"/>
      <c r="C23" s="312" t="s">
        <v>1639</v>
      </c>
      <c r="D23" s="312"/>
      <c r="E23" s="312"/>
      <c r="F23" s="312"/>
      <c r="G23" s="312"/>
      <c r="H23" s="312"/>
      <c r="I23" s="312"/>
      <c r="J23" s="312"/>
      <c r="K23" s="310"/>
    </row>
    <row r="24" spans="2:11" ht="15" customHeight="1">
      <c r="B24" s="313"/>
      <c r="C24" s="312" t="s">
        <v>1640</v>
      </c>
      <c r="D24" s="312"/>
      <c r="E24" s="312"/>
      <c r="F24" s="312"/>
      <c r="G24" s="312"/>
      <c r="H24" s="312"/>
      <c r="I24" s="312"/>
      <c r="J24" s="312"/>
      <c r="K24" s="310"/>
    </row>
    <row r="25" spans="2:11" ht="15" customHeight="1">
      <c r="B25" s="313"/>
      <c r="C25" s="312"/>
      <c r="D25" s="312" t="s">
        <v>1641</v>
      </c>
      <c r="E25" s="312"/>
      <c r="F25" s="312"/>
      <c r="G25" s="312"/>
      <c r="H25" s="312"/>
      <c r="I25" s="312"/>
      <c r="J25" s="312"/>
      <c r="K25" s="310"/>
    </row>
    <row r="26" spans="2:11" ht="15" customHeight="1">
      <c r="B26" s="313"/>
      <c r="C26" s="314"/>
      <c r="D26" s="312" t="s">
        <v>1642</v>
      </c>
      <c r="E26" s="312"/>
      <c r="F26" s="312"/>
      <c r="G26" s="312"/>
      <c r="H26" s="312"/>
      <c r="I26" s="312"/>
      <c r="J26" s="312"/>
      <c r="K26" s="310"/>
    </row>
    <row r="27" spans="2:11" ht="12.75" customHeight="1">
      <c r="B27" s="313"/>
      <c r="C27" s="314"/>
      <c r="D27" s="314"/>
      <c r="E27" s="314"/>
      <c r="F27" s="314"/>
      <c r="G27" s="314"/>
      <c r="H27" s="314"/>
      <c r="I27" s="314"/>
      <c r="J27" s="314"/>
      <c r="K27" s="310"/>
    </row>
    <row r="28" spans="2:11" ht="15" customHeight="1">
      <c r="B28" s="313"/>
      <c r="C28" s="314"/>
      <c r="D28" s="312" t="s">
        <v>1643</v>
      </c>
      <c r="E28" s="312"/>
      <c r="F28" s="312"/>
      <c r="G28" s="312"/>
      <c r="H28" s="312"/>
      <c r="I28" s="312"/>
      <c r="J28" s="312"/>
      <c r="K28" s="310"/>
    </row>
    <row r="29" spans="2:11" ht="15" customHeight="1">
      <c r="B29" s="313"/>
      <c r="C29" s="314"/>
      <c r="D29" s="312" t="s">
        <v>1644</v>
      </c>
      <c r="E29" s="312"/>
      <c r="F29" s="312"/>
      <c r="G29" s="312"/>
      <c r="H29" s="312"/>
      <c r="I29" s="312"/>
      <c r="J29" s="312"/>
      <c r="K29" s="310"/>
    </row>
    <row r="30" spans="2:11" ht="12.75" customHeight="1">
      <c r="B30" s="313"/>
      <c r="C30" s="314"/>
      <c r="D30" s="314"/>
      <c r="E30" s="314"/>
      <c r="F30" s="314"/>
      <c r="G30" s="314"/>
      <c r="H30" s="314"/>
      <c r="I30" s="314"/>
      <c r="J30" s="314"/>
      <c r="K30" s="310"/>
    </row>
    <row r="31" spans="2:11" ht="15" customHeight="1">
      <c r="B31" s="313"/>
      <c r="C31" s="314"/>
      <c r="D31" s="312" t="s">
        <v>1645</v>
      </c>
      <c r="E31" s="312"/>
      <c r="F31" s="312"/>
      <c r="G31" s="312"/>
      <c r="H31" s="312"/>
      <c r="I31" s="312"/>
      <c r="J31" s="312"/>
      <c r="K31" s="310"/>
    </row>
    <row r="32" spans="2:11" ht="15" customHeight="1">
      <c r="B32" s="313"/>
      <c r="C32" s="314"/>
      <c r="D32" s="312" t="s">
        <v>1646</v>
      </c>
      <c r="E32" s="312"/>
      <c r="F32" s="312"/>
      <c r="G32" s="312"/>
      <c r="H32" s="312"/>
      <c r="I32" s="312"/>
      <c r="J32" s="312"/>
      <c r="K32" s="310"/>
    </row>
    <row r="33" spans="2:11" ht="15" customHeight="1">
      <c r="B33" s="313"/>
      <c r="C33" s="314"/>
      <c r="D33" s="312" t="s">
        <v>1647</v>
      </c>
      <c r="E33" s="312"/>
      <c r="F33" s="312"/>
      <c r="G33" s="312"/>
      <c r="H33" s="312"/>
      <c r="I33" s="312"/>
      <c r="J33" s="312"/>
      <c r="K33" s="310"/>
    </row>
    <row r="34" spans="2:11" ht="15" customHeight="1">
      <c r="B34" s="313"/>
      <c r="C34" s="314"/>
      <c r="D34" s="312"/>
      <c r="E34" s="316" t="s">
        <v>135</v>
      </c>
      <c r="F34" s="312"/>
      <c r="G34" s="312" t="s">
        <v>1648</v>
      </c>
      <c r="H34" s="312"/>
      <c r="I34" s="312"/>
      <c r="J34" s="312"/>
      <c r="K34" s="310"/>
    </row>
    <row r="35" spans="2:11" ht="30.75" customHeight="1">
      <c r="B35" s="313"/>
      <c r="C35" s="314"/>
      <c r="D35" s="312"/>
      <c r="E35" s="316" t="s">
        <v>1649</v>
      </c>
      <c r="F35" s="312"/>
      <c r="G35" s="312" t="s">
        <v>1650</v>
      </c>
      <c r="H35" s="312"/>
      <c r="I35" s="312"/>
      <c r="J35" s="312"/>
      <c r="K35" s="310"/>
    </row>
    <row r="36" spans="2:11" ht="15" customHeight="1">
      <c r="B36" s="313"/>
      <c r="C36" s="314"/>
      <c r="D36" s="312"/>
      <c r="E36" s="316" t="s">
        <v>55</v>
      </c>
      <c r="F36" s="312"/>
      <c r="G36" s="312" t="s">
        <v>1651</v>
      </c>
      <c r="H36" s="312"/>
      <c r="I36" s="312"/>
      <c r="J36" s="312"/>
      <c r="K36" s="310"/>
    </row>
    <row r="37" spans="2:11" ht="15" customHeight="1">
      <c r="B37" s="313"/>
      <c r="C37" s="314"/>
      <c r="D37" s="312"/>
      <c r="E37" s="316" t="s">
        <v>136</v>
      </c>
      <c r="F37" s="312"/>
      <c r="G37" s="312" t="s">
        <v>1652</v>
      </c>
      <c r="H37" s="312"/>
      <c r="I37" s="312"/>
      <c r="J37" s="312"/>
      <c r="K37" s="310"/>
    </row>
    <row r="38" spans="2:11" ht="15" customHeight="1">
      <c r="B38" s="313"/>
      <c r="C38" s="314"/>
      <c r="D38" s="312"/>
      <c r="E38" s="316" t="s">
        <v>137</v>
      </c>
      <c r="F38" s="312"/>
      <c r="G38" s="312" t="s">
        <v>1653</v>
      </c>
      <c r="H38" s="312"/>
      <c r="I38" s="312"/>
      <c r="J38" s="312"/>
      <c r="K38" s="310"/>
    </row>
    <row r="39" spans="2:11" ht="15" customHeight="1">
      <c r="B39" s="313"/>
      <c r="C39" s="314"/>
      <c r="D39" s="312"/>
      <c r="E39" s="316" t="s">
        <v>138</v>
      </c>
      <c r="F39" s="312"/>
      <c r="G39" s="312" t="s">
        <v>1654</v>
      </c>
      <c r="H39" s="312"/>
      <c r="I39" s="312"/>
      <c r="J39" s="312"/>
      <c r="K39" s="310"/>
    </row>
    <row r="40" spans="2:11" ht="15" customHeight="1">
      <c r="B40" s="313"/>
      <c r="C40" s="314"/>
      <c r="D40" s="312"/>
      <c r="E40" s="316" t="s">
        <v>1655</v>
      </c>
      <c r="F40" s="312"/>
      <c r="G40" s="312" t="s">
        <v>1656</v>
      </c>
      <c r="H40" s="312"/>
      <c r="I40" s="312"/>
      <c r="J40" s="312"/>
      <c r="K40" s="310"/>
    </row>
    <row r="41" spans="2:11" ht="15" customHeight="1">
      <c r="B41" s="313"/>
      <c r="C41" s="314"/>
      <c r="D41" s="312"/>
      <c r="E41" s="316"/>
      <c r="F41" s="312"/>
      <c r="G41" s="312" t="s">
        <v>1657</v>
      </c>
      <c r="H41" s="312"/>
      <c r="I41" s="312"/>
      <c r="J41" s="312"/>
      <c r="K41" s="310"/>
    </row>
    <row r="42" spans="2:11" ht="15" customHeight="1">
      <c r="B42" s="313"/>
      <c r="C42" s="314"/>
      <c r="D42" s="312"/>
      <c r="E42" s="316" t="s">
        <v>1658</v>
      </c>
      <c r="F42" s="312"/>
      <c r="G42" s="312" t="s">
        <v>1659</v>
      </c>
      <c r="H42" s="312"/>
      <c r="I42" s="312"/>
      <c r="J42" s="312"/>
      <c r="K42" s="310"/>
    </row>
    <row r="43" spans="2:11" ht="15" customHeight="1">
      <c r="B43" s="313"/>
      <c r="C43" s="314"/>
      <c r="D43" s="312"/>
      <c r="E43" s="316" t="s">
        <v>140</v>
      </c>
      <c r="F43" s="312"/>
      <c r="G43" s="312" t="s">
        <v>1660</v>
      </c>
      <c r="H43" s="312"/>
      <c r="I43" s="312"/>
      <c r="J43" s="312"/>
      <c r="K43" s="310"/>
    </row>
    <row r="44" spans="2:11" ht="12.75" customHeight="1">
      <c r="B44" s="313"/>
      <c r="C44" s="314"/>
      <c r="D44" s="312"/>
      <c r="E44" s="312"/>
      <c r="F44" s="312"/>
      <c r="G44" s="312"/>
      <c r="H44" s="312"/>
      <c r="I44" s="312"/>
      <c r="J44" s="312"/>
      <c r="K44" s="310"/>
    </row>
    <row r="45" spans="2:11" ht="15" customHeight="1">
      <c r="B45" s="313"/>
      <c r="C45" s="314"/>
      <c r="D45" s="312" t="s">
        <v>1661</v>
      </c>
      <c r="E45" s="312"/>
      <c r="F45" s="312"/>
      <c r="G45" s="312"/>
      <c r="H45" s="312"/>
      <c r="I45" s="312"/>
      <c r="J45" s="312"/>
      <c r="K45" s="310"/>
    </row>
    <row r="46" spans="2:11" ht="15" customHeight="1">
      <c r="B46" s="313"/>
      <c r="C46" s="314"/>
      <c r="D46" s="314"/>
      <c r="E46" s="312" t="s">
        <v>1662</v>
      </c>
      <c r="F46" s="312"/>
      <c r="G46" s="312"/>
      <c r="H46" s="312"/>
      <c r="I46" s="312"/>
      <c r="J46" s="312"/>
      <c r="K46" s="310"/>
    </row>
    <row r="47" spans="2:11" ht="15" customHeight="1">
      <c r="B47" s="313"/>
      <c r="C47" s="314"/>
      <c r="D47" s="314"/>
      <c r="E47" s="312" t="s">
        <v>1663</v>
      </c>
      <c r="F47" s="312"/>
      <c r="G47" s="312"/>
      <c r="H47" s="312"/>
      <c r="I47" s="312"/>
      <c r="J47" s="312"/>
      <c r="K47" s="310"/>
    </row>
    <row r="48" spans="2:11" ht="15" customHeight="1">
      <c r="B48" s="313"/>
      <c r="C48" s="314"/>
      <c r="D48" s="314"/>
      <c r="E48" s="312" t="s">
        <v>1664</v>
      </c>
      <c r="F48" s="312"/>
      <c r="G48" s="312"/>
      <c r="H48" s="312"/>
      <c r="I48" s="312"/>
      <c r="J48" s="312"/>
      <c r="K48" s="310"/>
    </row>
    <row r="49" spans="2:11" ht="15" customHeight="1">
      <c r="B49" s="313"/>
      <c r="C49" s="314"/>
      <c r="D49" s="312" t="s">
        <v>1665</v>
      </c>
      <c r="E49" s="312"/>
      <c r="F49" s="312"/>
      <c r="G49" s="312"/>
      <c r="H49" s="312"/>
      <c r="I49" s="312"/>
      <c r="J49" s="312"/>
      <c r="K49" s="310"/>
    </row>
    <row r="50" spans="2:11" ht="25.5" customHeight="1">
      <c r="B50" s="308"/>
      <c r="C50" s="309" t="s">
        <v>1666</v>
      </c>
      <c r="D50" s="309"/>
      <c r="E50" s="309"/>
      <c r="F50" s="309"/>
      <c r="G50" s="309"/>
      <c r="H50" s="309"/>
      <c r="I50" s="309"/>
      <c r="J50" s="309"/>
      <c r="K50" s="310"/>
    </row>
    <row r="51" spans="2:11" ht="5.25" customHeight="1">
      <c r="B51" s="308"/>
      <c r="C51" s="311"/>
      <c r="D51" s="311"/>
      <c r="E51" s="311"/>
      <c r="F51" s="311"/>
      <c r="G51" s="311"/>
      <c r="H51" s="311"/>
      <c r="I51" s="311"/>
      <c r="J51" s="311"/>
      <c r="K51" s="310"/>
    </row>
    <row r="52" spans="2:11" ht="15" customHeight="1">
      <c r="B52" s="308"/>
      <c r="C52" s="312" t="s">
        <v>1667</v>
      </c>
      <c r="D52" s="312"/>
      <c r="E52" s="312"/>
      <c r="F52" s="312"/>
      <c r="G52" s="312"/>
      <c r="H52" s="312"/>
      <c r="I52" s="312"/>
      <c r="J52" s="312"/>
      <c r="K52" s="310"/>
    </row>
    <row r="53" spans="2:11" ht="15" customHeight="1">
      <c r="B53" s="308"/>
      <c r="C53" s="312" t="s">
        <v>1668</v>
      </c>
      <c r="D53" s="312"/>
      <c r="E53" s="312"/>
      <c r="F53" s="312"/>
      <c r="G53" s="312"/>
      <c r="H53" s="312"/>
      <c r="I53" s="312"/>
      <c r="J53" s="312"/>
      <c r="K53" s="310"/>
    </row>
    <row r="54" spans="2:11" ht="12.75" customHeight="1">
      <c r="B54" s="308"/>
      <c r="C54" s="312"/>
      <c r="D54" s="312"/>
      <c r="E54" s="312"/>
      <c r="F54" s="312"/>
      <c r="G54" s="312"/>
      <c r="H54" s="312"/>
      <c r="I54" s="312"/>
      <c r="J54" s="312"/>
      <c r="K54" s="310"/>
    </row>
    <row r="55" spans="2:11" ht="15" customHeight="1">
      <c r="B55" s="308"/>
      <c r="C55" s="312" t="s">
        <v>1669</v>
      </c>
      <c r="D55" s="312"/>
      <c r="E55" s="312"/>
      <c r="F55" s="312"/>
      <c r="G55" s="312"/>
      <c r="H55" s="312"/>
      <c r="I55" s="312"/>
      <c r="J55" s="312"/>
      <c r="K55" s="310"/>
    </row>
    <row r="56" spans="2:11" ht="15" customHeight="1">
      <c r="B56" s="308"/>
      <c r="C56" s="314"/>
      <c r="D56" s="312" t="s">
        <v>1670</v>
      </c>
      <c r="E56" s="312"/>
      <c r="F56" s="312"/>
      <c r="G56" s="312"/>
      <c r="H56" s="312"/>
      <c r="I56" s="312"/>
      <c r="J56" s="312"/>
      <c r="K56" s="310"/>
    </row>
    <row r="57" spans="2:11" ht="15" customHeight="1">
      <c r="B57" s="308"/>
      <c r="C57" s="314"/>
      <c r="D57" s="312" t="s">
        <v>1671</v>
      </c>
      <c r="E57" s="312"/>
      <c r="F57" s="312"/>
      <c r="G57" s="312"/>
      <c r="H57" s="312"/>
      <c r="I57" s="312"/>
      <c r="J57" s="312"/>
      <c r="K57" s="310"/>
    </row>
    <row r="58" spans="2:11" ht="15" customHeight="1">
      <c r="B58" s="308"/>
      <c r="C58" s="314"/>
      <c r="D58" s="312" t="s">
        <v>1672</v>
      </c>
      <c r="E58" s="312"/>
      <c r="F58" s="312"/>
      <c r="G58" s="312"/>
      <c r="H58" s="312"/>
      <c r="I58" s="312"/>
      <c r="J58" s="312"/>
      <c r="K58" s="310"/>
    </row>
    <row r="59" spans="2:11" ht="15" customHeight="1">
      <c r="B59" s="308"/>
      <c r="C59" s="314"/>
      <c r="D59" s="312" t="s">
        <v>1673</v>
      </c>
      <c r="E59" s="312"/>
      <c r="F59" s="312"/>
      <c r="G59" s="312"/>
      <c r="H59" s="312"/>
      <c r="I59" s="312"/>
      <c r="J59" s="312"/>
      <c r="K59" s="310"/>
    </row>
    <row r="60" spans="2:11" ht="15" customHeight="1">
      <c r="B60" s="308"/>
      <c r="C60" s="314"/>
      <c r="D60" s="317" t="s">
        <v>1674</v>
      </c>
      <c r="E60" s="317"/>
      <c r="F60" s="317"/>
      <c r="G60" s="317"/>
      <c r="H60" s="317"/>
      <c r="I60" s="317"/>
      <c r="J60" s="317"/>
      <c r="K60" s="310"/>
    </row>
    <row r="61" spans="2:11" ht="15" customHeight="1">
      <c r="B61" s="308"/>
      <c r="C61" s="314"/>
      <c r="D61" s="312" t="s">
        <v>1675</v>
      </c>
      <c r="E61" s="312"/>
      <c r="F61" s="312"/>
      <c r="G61" s="312"/>
      <c r="H61" s="312"/>
      <c r="I61" s="312"/>
      <c r="J61" s="312"/>
      <c r="K61" s="310"/>
    </row>
    <row r="62" spans="2:11" ht="12.75" customHeight="1">
      <c r="B62" s="308"/>
      <c r="C62" s="314"/>
      <c r="D62" s="314"/>
      <c r="E62" s="318"/>
      <c r="F62" s="314"/>
      <c r="G62" s="314"/>
      <c r="H62" s="314"/>
      <c r="I62" s="314"/>
      <c r="J62" s="314"/>
      <c r="K62" s="310"/>
    </row>
    <row r="63" spans="2:11" ht="15" customHeight="1">
      <c r="B63" s="308"/>
      <c r="C63" s="314"/>
      <c r="D63" s="312" t="s">
        <v>1676</v>
      </c>
      <c r="E63" s="312"/>
      <c r="F63" s="312"/>
      <c r="G63" s="312"/>
      <c r="H63" s="312"/>
      <c r="I63" s="312"/>
      <c r="J63" s="312"/>
      <c r="K63" s="310"/>
    </row>
    <row r="64" spans="2:11" ht="15" customHeight="1">
      <c r="B64" s="308"/>
      <c r="C64" s="314"/>
      <c r="D64" s="317" t="s">
        <v>1677</v>
      </c>
      <c r="E64" s="317"/>
      <c r="F64" s="317"/>
      <c r="G64" s="317"/>
      <c r="H64" s="317"/>
      <c r="I64" s="317"/>
      <c r="J64" s="317"/>
      <c r="K64" s="310"/>
    </row>
    <row r="65" spans="2:11" ht="15" customHeight="1">
      <c r="B65" s="308"/>
      <c r="C65" s="314"/>
      <c r="D65" s="312" t="s">
        <v>1678</v>
      </c>
      <c r="E65" s="312"/>
      <c r="F65" s="312"/>
      <c r="G65" s="312"/>
      <c r="H65" s="312"/>
      <c r="I65" s="312"/>
      <c r="J65" s="312"/>
      <c r="K65" s="310"/>
    </row>
    <row r="66" spans="2:11" ht="15" customHeight="1">
      <c r="B66" s="308"/>
      <c r="C66" s="314"/>
      <c r="D66" s="312" t="s">
        <v>1679</v>
      </c>
      <c r="E66" s="312"/>
      <c r="F66" s="312"/>
      <c r="G66" s="312"/>
      <c r="H66" s="312"/>
      <c r="I66" s="312"/>
      <c r="J66" s="312"/>
      <c r="K66" s="310"/>
    </row>
    <row r="67" spans="2:11" ht="15" customHeight="1">
      <c r="B67" s="308"/>
      <c r="C67" s="314"/>
      <c r="D67" s="312" t="s">
        <v>1680</v>
      </c>
      <c r="E67" s="312"/>
      <c r="F67" s="312"/>
      <c r="G67" s="312"/>
      <c r="H67" s="312"/>
      <c r="I67" s="312"/>
      <c r="J67" s="312"/>
      <c r="K67" s="310"/>
    </row>
    <row r="68" spans="2:11" ht="15" customHeight="1">
      <c r="B68" s="308"/>
      <c r="C68" s="314"/>
      <c r="D68" s="312" t="s">
        <v>1681</v>
      </c>
      <c r="E68" s="312"/>
      <c r="F68" s="312"/>
      <c r="G68" s="312"/>
      <c r="H68" s="312"/>
      <c r="I68" s="312"/>
      <c r="J68" s="312"/>
      <c r="K68" s="310"/>
    </row>
    <row r="69" spans="2:11" ht="12.75" customHeight="1">
      <c r="B69" s="319"/>
      <c r="C69" s="320"/>
      <c r="D69" s="320"/>
      <c r="E69" s="320"/>
      <c r="F69" s="320"/>
      <c r="G69" s="320"/>
      <c r="H69" s="320"/>
      <c r="I69" s="320"/>
      <c r="J69" s="320"/>
      <c r="K69" s="321"/>
    </row>
    <row r="70" spans="2:11" ht="18.75" customHeight="1">
      <c r="B70" s="322"/>
      <c r="C70" s="322"/>
      <c r="D70" s="322"/>
      <c r="E70" s="322"/>
      <c r="F70" s="322"/>
      <c r="G70" s="322"/>
      <c r="H70" s="322"/>
      <c r="I70" s="322"/>
      <c r="J70" s="322"/>
      <c r="K70" s="323"/>
    </row>
    <row r="71" spans="2:11" ht="18.75" customHeight="1">
      <c r="B71" s="323"/>
      <c r="C71" s="323"/>
      <c r="D71" s="323"/>
      <c r="E71" s="323"/>
      <c r="F71" s="323"/>
      <c r="G71" s="323"/>
      <c r="H71" s="323"/>
      <c r="I71" s="323"/>
      <c r="J71" s="323"/>
      <c r="K71" s="323"/>
    </row>
    <row r="72" spans="2:11" ht="7.5" customHeight="1">
      <c r="B72" s="324"/>
      <c r="C72" s="325"/>
      <c r="D72" s="325"/>
      <c r="E72" s="325"/>
      <c r="F72" s="325"/>
      <c r="G72" s="325"/>
      <c r="H72" s="325"/>
      <c r="I72" s="325"/>
      <c r="J72" s="325"/>
      <c r="K72" s="326"/>
    </row>
    <row r="73" spans="2:11" ht="45" customHeight="1">
      <c r="B73" s="327"/>
      <c r="C73" s="328" t="s">
        <v>113</v>
      </c>
      <c r="D73" s="328"/>
      <c r="E73" s="328"/>
      <c r="F73" s="328"/>
      <c r="G73" s="328"/>
      <c r="H73" s="328"/>
      <c r="I73" s="328"/>
      <c r="J73" s="328"/>
      <c r="K73" s="329"/>
    </row>
    <row r="74" spans="2:11" ht="17.25" customHeight="1">
      <c r="B74" s="327"/>
      <c r="C74" s="330" t="s">
        <v>1682</v>
      </c>
      <c r="D74" s="330"/>
      <c r="E74" s="330"/>
      <c r="F74" s="330" t="s">
        <v>1683</v>
      </c>
      <c r="G74" s="331"/>
      <c r="H74" s="330" t="s">
        <v>136</v>
      </c>
      <c r="I74" s="330" t="s">
        <v>59</v>
      </c>
      <c r="J74" s="330" t="s">
        <v>1684</v>
      </c>
      <c r="K74" s="329"/>
    </row>
    <row r="75" spans="2:11" ht="17.25" customHeight="1">
      <c r="B75" s="327"/>
      <c r="C75" s="332" t="s">
        <v>1685</v>
      </c>
      <c r="D75" s="332"/>
      <c r="E75" s="332"/>
      <c r="F75" s="333" t="s">
        <v>1686</v>
      </c>
      <c r="G75" s="334"/>
      <c r="H75" s="332"/>
      <c r="I75" s="332"/>
      <c r="J75" s="332" t="s">
        <v>1687</v>
      </c>
      <c r="K75" s="329"/>
    </row>
    <row r="76" spans="2:11" ht="5.25" customHeight="1">
      <c r="B76" s="327"/>
      <c r="C76" s="335"/>
      <c r="D76" s="335"/>
      <c r="E76" s="335"/>
      <c r="F76" s="335"/>
      <c r="G76" s="336"/>
      <c r="H76" s="335"/>
      <c r="I76" s="335"/>
      <c r="J76" s="335"/>
      <c r="K76" s="329"/>
    </row>
    <row r="77" spans="2:11" ht="15" customHeight="1">
      <c r="B77" s="327"/>
      <c r="C77" s="316" t="s">
        <v>55</v>
      </c>
      <c r="D77" s="335"/>
      <c r="E77" s="335"/>
      <c r="F77" s="337" t="s">
        <v>1688</v>
      </c>
      <c r="G77" s="336"/>
      <c r="H77" s="316" t="s">
        <v>1689</v>
      </c>
      <c r="I77" s="316" t="s">
        <v>1690</v>
      </c>
      <c r="J77" s="316">
        <v>20</v>
      </c>
      <c r="K77" s="329"/>
    </row>
    <row r="78" spans="2:11" ht="15" customHeight="1">
      <c r="B78" s="327"/>
      <c r="C78" s="316" t="s">
        <v>1691</v>
      </c>
      <c r="D78" s="316"/>
      <c r="E78" s="316"/>
      <c r="F78" s="337" t="s">
        <v>1688</v>
      </c>
      <c r="G78" s="336"/>
      <c r="H78" s="316" t="s">
        <v>1692</v>
      </c>
      <c r="I78" s="316" t="s">
        <v>1690</v>
      </c>
      <c r="J78" s="316">
        <v>120</v>
      </c>
      <c r="K78" s="329"/>
    </row>
    <row r="79" spans="2:11" ht="15" customHeight="1">
      <c r="B79" s="338"/>
      <c r="C79" s="316" t="s">
        <v>1693</v>
      </c>
      <c r="D79" s="316"/>
      <c r="E79" s="316"/>
      <c r="F79" s="337" t="s">
        <v>1694</v>
      </c>
      <c r="G79" s="336"/>
      <c r="H79" s="316" t="s">
        <v>1695</v>
      </c>
      <c r="I79" s="316" t="s">
        <v>1690</v>
      </c>
      <c r="J79" s="316">
        <v>50</v>
      </c>
      <c r="K79" s="329"/>
    </row>
    <row r="80" spans="2:11" ht="15" customHeight="1">
      <c r="B80" s="338"/>
      <c r="C80" s="316" t="s">
        <v>1696</v>
      </c>
      <c r="D80" s="316"/>
      <c r="E80" s="316"/>
      <c r="F80" s="337" t="s">
        <v>1688</v>
      </c>
      <c r="G80" s="336"/>
      <c r="H80" s="316" t="s">
        <v>1697</v>
      </c>
      <c r="I80" s="316" t="s">
        <v>1698</v>
      </c>
      <c r="J80" s="316"/>
      <c r="K80" s="329"/>
    </row>
    <row r="81" spans="2:11" ht="15" customHeight="1">
      <c r="B81" s="338"/>
      <c r="C81" s="339" t="s">
        <v>1699</v>
      </c>
      <c r="D81" s="339"/>
      <c r="E81" s="339"/>
      <c r="F81" s="340" t="s">
        <v>1694</v>
      </c>
      <c r="G81" s="339"/>
      <c r="H81" s="339" t="s">
        <v>1700</v>
      </c>
      <c r="I81" s="339" t="s">
        <v>1690</v>
      </c>
      <c r="J81" s="339">
        <v>15</v>
      </c>
      <c r="K81" s="329"/>
    </row>
    <row r="82" spans="2:11" ht="15" customHeight="1">
      <c r="B82" s="338"/>
      <c r="C82" s="339" t="s">
        <v>1701</v>
      </c>
      <c r="D82" s="339"/>
      <c r="E82" s="339"/>
      <c r="F82" s="340" t="s">
        <v>1694</v>
      </c>
      <c r="G82" s="339"/>
      <c r="H82" s="339" t="s">
        <v>1702</v>
      </c>
      <c r="I82" s="339" t="s">
        <v>1690</v>
      </c>
      <c r="J82" s="339">
        <v>15</v>
      </c>
      <c r="K82" s="329"/>
    </row>
    <row r="83" spans="2:11" ht="15" customHeight="1">
      <c r="B83" s="338"/>
      <c r="C83" s="339" t="s">
        <v>1703</v>
      </c>
      <c r="D83" s="339"/>
      <c r="E83" s="339"/>
      <c r="F83" s="340" t="s">
        <v>1694</v>
      </c>
      <c r="G83" s="339"/>
      <c r="H83" s="339" t="s">
        <v>1704</v>
      </c>
      <c r="I83" s="339" t="s">
        <v>1690</v>
      </c>
      <c r="J83" s="339">
        <v>20</v>
      </c>
      <c r="K83" s="329"/>
    </row>
    <row r="84" spans="2:11" ht="15" customHeight="1">
      <c r="B84" s="338"/>
      <c r="C84" s="339" t="s">
        <v>1705</v>
      </c>
      <c r="D84" s="339"/>
      <c r="E84" s="339"/>
      <c r="F84" s="340" t="s">
        <v>1694</v>
      </c>
      <c r="G84" s="339"/>
      <c r="H84" s="339" t="s">
        <v>1706</v>
      </c>
      <c r="I84" s="339" t="s">
        <v>1690</v>
      </c>
      <c r="J84" s="339">
        <v>20</v>
      </c>
      <c r="K84" s="329"/>
    </row>
    <row r="85" spans="2:11" ht="15" customHeight="1">
      <c r="B85" s="338"/>
      <c r="C85" s="316" t="s">
        <v>1707</v>
      </c>
      <c r="D85" s="316"/>
      <c r="E85" s="316"/>
      <c r="F85" s="337" t="s">
        <v>1694</v>
      </c>
      <c r="G85" s="336"/>
      <c r="H85" s="316" t="s">
        <v>1708</v>
      </c>
      <c r="I85" s="316" t="s">
        <v>1690</v>
      </c>
      <c r="J85" s="316">
        <v>50</v>
      </c>
      <c r="K85" s="329"/>
    </row>
    <row r="86" spans="2:11" ht="15" customHeight="1">
      <c r="B86" s="338"/>
      <c r="C86" s="316" t="s">
        <v>1709</v>
      </c>
      <c r="D86" s="316"/>
      <c r="E86" s="316"/>
      <c r="F86" s="337" t="s">
        <v>1694</v>
      </c>
      <c r="G86" s="336"/>
      <c r="H86" s="316" t="s">
        <v>1710</v>
      </c>
      <c r="I86" s="316" t="s">
        <v>1690</v>
      </c>
      <c r="J86" s="316">
        <v>20</v>
      </c>
      <c r="K86" s="329"/>
    </row>
    <row r="87" spans="2:11" ht="15" customHeight="1">
      <c r="B87" s="338"/>
      <c r="C87" s="316" t="s">
        <v>1711</v>
      </c>
      <c r="D87" s="316"/>
      <c r="E87" s="316"/>
      <c r="F87" s="337" t="s">
        <v>1694</v>
      </c>
      <c r="G87" s="336"/>
      <c r="H87" s="316" t="s">
        <v>1712</v>
      </c>
      <c r="I87" s="316" t="s">
        <v>1690</v>
      </c>
      <c r="J87" s="316">
        <v>20</v>
      </c>
      <c r="K87" s="329"/>
    </row>
    <row r="88" spans="2:11" ht="15" customHeight="1">
      <c r="B88" s="338"/>
      <c r="C88" s="316" t="s">
        <v>1713</v>
      </c>
      <c r="D88" s="316"/>
      <c r="E88" s="316"/>
      <c r="F88" s="337" t="s">
        <v>1694</v>
      </c>
      <c r="G88" s="336"/>
      <c r="H88" s="316" t="s">
        <v>1714</v>
      </c>
      <c r="I88" s="316" t="s">
        <v>1690</v>
      </c>
      <c r="J88" s="316">
        <v>50</v>
      </c>
      <c r="K88" s="329"/>
    </row>
    <row r="89" spans="2:11" ht="15" customHeight="1">
      <c r="B89" s="338"/>
      <c r="C89" s="316" t="s">
        <v>1715</v>
      </c>
      <c r="D89" s="316"/>
      <c r="E89" s="316"/>
      <c r="F89" s="337" t="s">
        <v>1694</v>
      </c>
      <c r="G89" s="336"/>
      <c r="H89" s="316" t="s">
        <v>1715</v>
      </c>
      <c r="I89" s="316" t="s">
        <v>1690</v>
      </c>
      <c r="J89" s="316">
        <v>50</v>
      </c>
      <c r="K89" s="329"/>
    </row>
    <row r="90" spans="2:11" ht="15" customHeight="1">
      <c r="B90" s="338"/>
      <c r="C90" s="316" t="s">
        <v>141</v>
      </c>
      <c r="D90" s="316"/>
      <c r="E90" s="316"/>
      <c r="F90" s="337" t="s">
        <v>1694</v>
      </c>
      <c r="G90" s="336"/>
      <c r="H90" s="316" t="s">
        <v>1716</v>
      </c>
      <c r="I90" s="316" t="s">
        <v>1690</v>
      </c>
      <c r="J90" s="316">
        <v>255</v>
      </c>
      <c r="K90" s="329"/>
    </row>
    <row r="91" spans="2:11" ht="15" customHeight="1">
      <c r="B91" s="338"/>
      <c r="C91" s="316" t="s">
        <v>1717</v>
      </c>
      <c r="D91" s="316"/>
      <c r="E91" s="316"/>
      <c r="F91" s="337" t="s">
        <v>1688</v>
      </c>
      <c r="G91" s="336"/>
      <c r="H91" s="316" t="s">
        <v>1718</v>
      </c>
      <c r="I91" s="316" t="s">
        <v>1719</v>
      </c>
      <c r="J91" s="316"/>
      <c r="K91" s="329"/>
    </row>
    <row r="92" spans="2:11" ht="15" customHeight="1">
      <c r="B92" s="338"/>
      <c r="C92" s="316" t="s">
        <v>1720</v>
      </c>
      <c r="D92" s="316"/>
      <c r="E92" s="316"/>
      <c r="F92" s="337" t="s">
        <v>1688</v>
      </c>
      <c r="G92" s="336"/>
      <c r="H92" s="316" t="s">
        <v>1721</v>
      </c>
      <c r="I92" s="316" t="s">
        <v>1722</v>
      </c>
      <c r="J92" s="316"/>
      <c r="K92" s="329"/>
    </row>
    <row r="93" spans="2:11" ht="15" customHeight="1">
      <c r="B93" s="338"/>
      <c r="C93" s="316" t="s">
        <v>1723</v>
      </c>
      <c r="D93" s="316"/>
      <c r="E93" s="316"/>
      <c r="F93" s="337" t="s">
        <v>1688</v>
      </c>
      <c r="G93" s="336"/>
      <c r="H93" s="316" t="s">
        <v>1723</v>
      </c>
      <c r="I93" s="316" t="s">
        <v>1722</v>
      </c>
      <c r="J93" s="316"/>
      <c r="K93" s="329"/>
    </row>
    <row r="94" spans="2:11" ht="15" customHeight="1">
      <c r="B94" s="338"/>
      <c r="C94" s="316" t="s">
        <v>40</v>
      </c>
      <c r="D94" s="316"/>
      <c r="E94" s="316"/>
      <c r="F94" s="337" t="s">
        <v>1688</v>
      </c>
      <c r="G94" s="336"/>
      <c r="H94" s="316" t="s">
        <v>1724</v>
      </c>
      <c r="I94" s="316" t="s">
        <v>1722</v>
      </c>
      <c r="J94" s="316"/>
      <c r="K94" s="329"/>
    </row>
    <row r="95" spans="2:11" ht="15" customHeight="1">
      <c r="B95" s="338"/>
      <c r="C95" s="316" t="s">
        <v>50</v>
      </c>
      <c r="D95" s="316"/>
      <c r="E95" s="316"/>
      <c r="F95" s="337" t="s">
        <v>1688</v>
      </c>
      <c r="G95" s="336"/>
      <c r="H95" s="316" t="s">
        <v>1725</v>
      </c>
      <c r="I95" s="316" t="s">
        <v>1722</v>
      </c>
      <c r="J95" s="316"/>
      <c r="K95" s="329"/>
    </row>
    <row r="96" spans="2:11" ht="15" customHeight="1">
      <c r="B96" s="341"/>
      <c r="C96" s="342"/>
      <c r="D96" s="342"/>
      <c r="E96" s="342"/>
      <c r="F96" s="342"/>
      <c r="G96" s="342"/>
      <c r="H96" s="342"/>
      <c r="I96" s="342"/>
      <c r="J96" s="342"/>
      <c r="K96" s="343"/>
    </row>
    <row r="97" spans="2:11" ht="18.75" customHeight="1">
      <c r="B97" s="344"/>
      <c r="C97" s="345"/>
      <c r="D97" s="345"/>
      <c r="E97" s="345"/>
      <c r="F97" s="345"/>
      <c r="G97" s="345"/>
      <c r="H97" s="345"/>
      <c r="I97" s="345"/>
      <c r="J97" s="345"/>
      <c r="K97" s="344"/>
    </row>
    <row r="98" spans="2:11" ht="18.75" customHeight="1">
      <c r="B98" s="323"/>
      <c r="C98" s="323"/>
      <c r="D98" s="323"/>
      <c r="E98" s="323"/>
      <c r="F98" s="323"/>
      <c r="G98" s="323"/>
      <c r="H98" s="323"/>
      <c r="I98" s="323"/>
      <c r="J98" s="323"/>
      <c r="K98" s="323"/>
    </row>
    <row r="99" spans="2:11" ht="7.5" customHeight="1">
      <c r="B99" s="324"/>
      <c r="C99" s="325"/>
      <c r="D99" s="325"/>
      <c r="E99" s="325"/>
      <c r="F99" s="325"/>
      <c r="G99" s="325"/>
      <c r="H99" s="325"/>
      <c r="I99" s="325"/>
      <c r="J99" s="325"/>
      <c r="K99" s="326"/>
    </row>
    <row r="100" spans="2:11" ht="45" customHeight="1">
      <c r="B100" s="327"/>
      <c r="C100" s="328" t="s">
        <v>1726</v>
      </c>
      <c r="D100" s="328"/>
      <c r="E100" s="328"/>
      <c r="F100" s="328"/>
      <c r="G100" s="328"/>
      <c r="H100" s="328"/>
      <c r="I100" s="328"/>
      <c r="J100" s="328"/>
      <c r="K100" s="329"/>
    </row>
    <row r="101" spans="2:11" ht="17.25" customHeight="1">
      <c r="B101" s="327"/>
      <c r="C101" s="330" t="s">
        <v>1682</v>
      </c>
      <c r="D101" s="330"/>
      <c r="E101" s="330"/>
      <c r="F101" s="330" t="s">
        <v>1683</v>
      </c>
      <c r="G101" s="331"/>
      <c r="H101" s="330" t="s">
        <v>136</v>
      </c>
      <c r="I101" s="330" t="s">
        <v>59</v>
      </c>
      <c r="J101" s="330" t="s">
        <v>1684</v>
      </c>
      <c r="K101" s="329"/>
    </row>
    <row r="102" spans="2:11" ht="17.25" customHeight="1">
      <c r="B102" s="327"/>
      <c r="C102" s="332" t="s">
        <v>1685</v>
      </c>
      <c r="D102" s="332"/>
      <c r="E102" s="332"/>
      <c r="F102" s="333" t="s">
        <v>1686</v>
      </c>
      <c r="G102" s="334"/>
      <c r="H102" s="332"/>
      <c r="I102" s="332"/>
      <c r="J102" s="332" t="s">
        <v>1687</v>
      </c>
      <c r="K102" s="329"/>
    </row>
    <row r="103" spans="2:11" ht="5.25" customHeight="1">
      <c r="B103" s="327"/>
      <c r="C103" s="330"/>
      <c r="D103" s="330"/>
      <c r="E103" s="330"/>
      <c r="F103" s="330"/>
      <c r="G103" s="346"/>
      <c r="H103" s="330"/>
      <c r="I103" s="330"/>
      <c r="J103" s="330"/>
      <c r="K103" s="329"/>
    </row>
    <row r="104" spans="2:11" ht="15" customHeight="1">
      <c r="B104" s="327"/>
      <c r="C104" s="316" t="s">
        <v>55</v>
      </c>
      <c r="D104" s="335"/>
      <c r="E104" s="335"/>
      <c r="F104" s="337" t="s">
        <v>1688</v>
      </c>
      <c r="G104" s="346"/>
      <c r="H104" s="316" t="s">
        <v>1727</v>
      </c>
      <c r="I104" s="316" t="s">
        <v>1690</v>
      </c>
      <c r="J104" s="316">
        <v>20</v>
      </c>
      <c r="K104" s="329"/>
    </row>
    <row r="105" spans="2:11" ht="15" customHeight="1">
      <c r="B105" s="327"/>
      <c r="C105" s="316" t="s">
        <v>1691</v>
      </c>
      <c r="D105" s="316"/>
      <c r="E105" s="316"/>
      <c r="F105" s="337" t="s">
        <v>1688</v>
      </c>
      <c r="G105" s="316"/>
      <c r="H105" s="316" t="s">
        <v>1727</v>
      </c>
      <c r="I105" s="316" t="s">
        <v>1690</v>
      </c>
      <c r="J105" s="316">
        <v>120</v>
      </c>
      <c r="K105" s="329"/>
    </row>
    <row r="106" spans="2:11" ht="15" customHeight="1">
      <c r="B106" s="338"/>
      <c r="C106" s="316" t="s">
        <v>1693</v>
      </c>
      <c r="D106" s="316"/>
      <c r="E106" s="316"/>
      <c r="F106" s="337" t="s">
        <v>1694</v>
      </c>
      <c r="G106" s="316"/>
      <c r="H106" s="316" t="s">
        <v>1727</v>
      </c>
      <c r="I106" s="316" t="s">
        <v>1690</v>
      </c>
      <c r="J106" s="316">
        <v>50</v>
      </c>
      <c r="K106" s="329"/>
    </row>
    <row r="107" spans="2:11" ht="15" customHeight="1">
      <c r="B107" s="338"/>
      <c r="C107" s="316" t="s">
        <v>1696</v>
      </c>
      <c r="D107" s="316"/>
      <c r="E107" s="316"/>
      <c r="F107" s="337" t="s">
        <v>1688</v>
      </c>
      <c r="G107" s="316"/>
      <c r="H107" s="316" t="s">
        <v>1727</v>
      </c>
      <c r="I107" s="316" t="s">
        <v>1698</v>
      </c>
      <c r="J107" s="316"/>
      <c r="K107" s="329"/>
    </row>
    <row r="108" spans="2:11" ht="15" customHeight="1">
      <c r="B108" s="338"/>
      <c r="C108" s="316" t="s">
        <v>1707</v>
      </c>
      <c r="D108" s="316"/>
      <c r="E108" s="316"/>
      <c r="F108" s="337" t="s">
        <v>1694</v>
      </c>
      <c r="G108" s="316"/>
      <c r="H108" s="316" t="s">
        <v>1727</v>
      </c>
      <c r="I108" s="316" t="s">
        <v>1690</v>
      </c>
      <c r="J108" s="316">
        <v>50</v>
      </c>
      <c r="K108" s="329"/>
    </row>
    <row r="109" spans="2:11" ht="15" customHeight="1">
      <c r="B109" s="338"/>
      <c r="C109" s="316" t="s">
        <v>1715</v>
      </c>
      <c r="D109" s="316"/>
      <c r="E109" s="316"/>
      <c r="F109" s="337" t="s">
        <v>1694</v>
      </c>
      <c r="G109" s="316"/>
      <c r="H109" s="316" t="s">
        <v>1727</v>
      </c>
      <c r="I109" s="316" t="s">
        <v>1690</v>
      </c>
      <c r="J109" s="316">
        <v>50</v>
      </c>
      <c r="K109" s="329"/>
    </row>
    <row r="110" spans="2:11" ht="15" customHeight="1">
      <c r="B110" s="338"/>
      <c r="C110" s="316" t="s">
        <v>1713</v>
      </c>
      <c r="D110" s="316"/>
      <c r="E110" s="316"/>
      <c r="F110" s="337" t="s">
        <v>1694</v>
      </c>
      <c r="G110" s="316"/>
      <c r="H110" s="316" t="s">
        <v>1727</v>
      </c>
      <c r="I110" s="316" t="s">
        <v>1690</v>
      </c>
      <c r="J110" s="316">
        <v>50</v>
      </c>
      <c r="K110" s="329"/>
    </row>
    <row r="111" spans="2:11" ht="15" customHeight="1">
      <c r="B111" s="338"/>
      <c r="C111" s="316" t="s">
        <v>55</v>
      </c>
      <c r="D111" s="316"/>
      <c r="E111" s="316"/>
      <c r="F111" s="337" t="s">
        <v>1688</v>
      </c>
      <c r="G111" s="316"/>
      <c r="H111" s="316" t="s">
        <v>1728</v>
      </c>
      <c r="I111" s="316" t="s">
        <v>1690</v>
      </c>
      <c r="J111" s="316">
        <v>20</v>
      </c>
      <c r="K111" s="329"/>
    </row>
    <row r="112" spans="2:11" ht="15" customHeight="1">
      <c r="B112" s="338"/>
      <c r="C112" s="316" t="s">
        <v>1729</v>
      </c>
      <c r="D112" s="316"/>
      <c r="E112" s="316"/>
      <c r="F112" s="337" t="s">
        <v>1688</v>
      </c>
      <c r="G112" s="316"/>
      <c r="H112" s="316" t="s">
        <v>1730</v>
      </c>
      <c r="I112" s="316" t="s">
        <v>1690</v>
      </c>
      <c r="J112" s="316">
        <v>120</v>
      </c>
      <c r="K112" s="329"/>
    </row>
    <row r="113" spans="2:11" ht="15" customHeight="1">
      <c r="B113" s="338"/>
      <c r="C113" s="316" t="s">
        <v>40</v>
      </c>
      <c r="D113" s="316"/>
      <c r="E113" s="316"/>
      <c r="F113" s="337" t="s">
        <v>1688</v>
      </c>
      <c r="G113" s="316"/>
      <c r="H113" s="316" t="s">
        <v>1731</v>
      </c>
      <c r="I113" s="316" t="s">
        <v>1722</v>
      </c>
      <c r="J113" s="316"/>
      <c r="K113" s="329"/>
    </row>
    <row r="114" spans="2:11" ht="15" customHeight="1">
      <c r="B114" s="338"/>
      <c r="C114" s="316" t="s">
        <v>50</v>
      </c>
      <c r="D114" s="316"/>
      <c r="E114" s="316"/>
      <c r="F114" s="337" t="s">
        <v>1688</v>
      </c>
      <c r="G114" s="316"/>
      <c r="H114" s="316" t="s">
        <v>1732</v>
      </c>
      <c r="I114" s="316" t="s">
        <v>1722</v>
      </c>
      <c r="J114" s="316"/>
      <c r="K114" s="329"/>
    </row>
    <row r="115" spans="2:11" ht="15" customHeight="1">
      <c r="B115" s="338"/>
      <c r="C115" s="316" t="s">
        <v>59</v>
      </c>
      <c r="D115" s="316"/>
      <c r="E115" s="316"/>
      <c r="F115" s="337" t="s">
        <v>1688</v>
      </c>
      <c r="G115" s="316"/>
      <c r="H115" s="316" t="s">
        <v>1733</v>
      </c>
      <c r="I115" s="316" t="s">
        <v>1734</v>
      </c>
      <c r="J115" s="316"/>
      <c r="K115" s="329"/>
    </row>
    <row r="116" spans="2:11" ht="15" customHeight="1">
      <c r="B116" s="341"/>
      <c r="C116" s="347"/>
      <c r="D116" s="347"/>
      <c r="E116" s="347"/>
      <c r="F116" s="347"/>
      <c r="G116" s="347"/>
      <c r="H116" s="347"/>
      <c r="I116" s="347"/>
      <c r="J116" s="347"/>
      <c r="K116" s="343"/>
    </row>
    <row r="117" spans="2:11" ht="18.75" customHeight="1">
      <c r="B117" s="348"/>
      <c r="C117" s="312"/>
      <c r="D117" s="312"/>
      <c r="E117" s="312"/>
      <c r="F117" s="349"/>
      <c r="G117" s="312"/>
      <c r="H117" s="312"/>
      <c r="I117" s="312"/>
      <c r="J117" s="312"/>
      <c r="K117" s="348"/>
    </row>
    <row r="118" spans="2:11" ht="18.75" customHeight="1">
      <c r="B118" s="323"/>
      <c r="C118" s="323"/>
      <c r="D118" s="323"/>
      <c r="E118" s="323"/>
      <c r="F118" s="323"/>
      <c r="G118" s="323"/>
      <c r="H118" s="323"/>
      <c r="I118" s="323"/>
      <c r="J118" s="323"/>
      <c r="K118" s="323"/>
    </row>
    <row r="119" spans="2:11" ht="7.5" customHeight="1">
      <c r="B119" s="350"/>
      <c r="C119" s="351"/>
      <c r="D119" s="351"/>
      <c r="E119" s="351"/>
      <c r="F119" s="351"/>
      <c r="G119" s="351"/>
      <c r="H119" s="351"/>
      <c r="I119" s="351"/>
      <c r="J119" s="351"/>
      <c r="K119" s="352"/>
    </row>
    <row r="120" spans="2:11" ht="45" customHeight="1">
      <c r="B120" s="353"/>
      <c r="C120" s="306" t="s">
        <v>1735</v>
      </c>
      <c r="D120" s="306"/>
      <c r="E120" s="306"/>
      <c r="F120" s="306"/>
      <c r="G120" s="306"/>
      <c r="H120" s="306"/>
      <c r="I120" s="306"/>
      <c r="J120" s="306"/>
      <c r="K120" s="354"/>
    </row>
    <row r="121" spans="2:11" ht="17.25" customHeight="1">
      <c r="B121" s="355"/>
      <c r="C121" s="330" t="s">
        <v>1682</v>
      </c>
      <c r="D121" s="330"/>
      <c r="E121" s="330"/>
      <c r="F121" s="330" t="s">
        <v>1683</v>
      </c>
      <c r="G121" s="331"/>
      <c r="H121" s="330" t="s">
        <v>136</v>
      </c>
      <c r="I121" s="330" t="s">
        <v>59</v>
      </c>
      <c r="J121" s="330" t="s">
        <v>1684</v>
      </c>
      <c r="K121" s="356"/>
    </row>
    <row r="122" spans="2:11" ht="17.25" customHeight="1">
      <c r="B122" s="355"/>
      <c r="C122" s="332" t="s">
        <v>1685</v>
      </c>
      <c r="D122" s="332"/>
      <c r="E122" s="332"/>
      <c r="F122" s="333" t="s">
        <v>1686</v>
      </c>
      <c r="G122" s="334"/>
      <c r="H122" s="332"/>
      <c r="I122" s="332"/>
      <c r="J122" s="332" t="s">
        <v>1687</v>
      </c>
      <c r="K122" s="356"/>
    </row>
    <row r="123" spans="2:11" ht="5.25" customHeight="1">
      <c r="B123" s="357"/>
      <c r="C123" s="335"/>
      <c r="D123" s="335"/>
      <c r="E123" s="335"/>
      <c r="F123" s="335"/>
      <c r="G123" s="316"/>
      <c r="H123" s="335"/>
      <c r="I123" s="335"/>
      <c r="J123" s="335"/>
      <c r="K123" s="358"/>
    </row>
    <row r="124" spans="2:11" ht="15" customHeight="1">
      <c r="B124" s="357"/>
      <c r="C124" s="316" t="s">
        <v>1691</v>
      </c>
      <c r="D124" s="335"/>
      <c r="E124" s="335"/>
      <c r="F124" s="337" t="s">
        <v>1688</v>
      </c>
      <c r="G124" s="316"/>
      <c r="H124" s="316" t="s">
        <v>1727</v>
      </c>
      <c r="I124" s="316" t="s">
        <v>1690</v>
      </c>
      <c r="J124" s="316">
        <v>120</v>
      </c>
      <c r="K124" s="359"/>
    </row>
    <row r="125" spans="2:11" ht="15" customHeight="1">
      <c r="B125" s="357"/>
      <c r="C125" s="316" t="s">
        <v>1736</v>
      </c>
      <c r="D125" s="316"/>
      <c r="E125" s="316"/>
      <c r="F125" s="337" t="s">
        <v>1688</v>
      </c>
      <c r="G125" s="316"/>
      <c r="H125" s="316" t="s">
        <v>1737</v>
      </c>
      <c r="I125" s="316" t="s">
        <v>1690</v>
      </c>
      <c r="J125" s="316" t="s">
        <v>1738</v>
      </c>
      <c r="K125" s="359"/>
    </row>
    <row r="126" spans="2:11" ht="15" customHeight="1">
      <c r="B126" s="357"/>
      <c r="C126" s="316" t="s">
        <v>1637</v>
      </c>
      <c r="D126" s="316"/>
      <c r="E126" s="316"/>
      <c r="F126" s="337" t="s">
        <v>1688</v>
      </c>
      <c r="G126" s="316"/>
      <c r="H126" s="316" t="s">
        <v>1739</v>
      </c>
      <c r="I126" s="316" t="s">
        <v>1690</v>
      </c>
      <c r="J126" s="316" t="s">
        <v>1738</v>
      </c>
      <c r="K126" s="359"/>
    </row>
    <row r="127" spans="2:11" ht="15" customHeight="1">
      <c r="B127" s="357"/>
      <c r="C127" s="316" t="s">
        <v>1699</v>
      </c>
      <c r="D127" s="316"/>
      <c r="E127" s="316"/>
      <c r="F127" s="337" t="s">
        <v>1694</v>
      </c>
      <c r="G127" s="316"/>
      <c r="H127" s="316" t="s">
        <v>1700</v>
      </c>
      <c r="I127" s="316" t="s">
        <v>1690</v>
      </c>
      <c r="J127" s="316">
        <v>15</v>
      </c>
      <c r="K127" s="359"/>
    </row>
    <row r="128" spans="2:11" ht="15" customHeight="1">
      <c r="B128" s="357"/>
      <c r="C128" s="339" t="s">
        <v>1701</v>
      </c>
      <c r="D128" s="339"/>
      <c r="E128" s="339"/>
      <c r="F128" s="340" t="s">
        <v>1694</v>
      </c>
      <c r="G128" s="339"/>
      <c r="H128" s="339" t="s">
        <v>1702</v>
      </c>
      <c r="I128" s="339" t="s">
        <v>1690</v>
      </c>
      <c r="J128" s="339">
        <v>15</v>
      </c>
      <c r="K128" s="359"/>
    </row>
    <row r="129" spans="2:11" ht="15" customHeight="1">
      <c r="B129" s="357"/>
      <c r="C129" s="339" t="s">
        <v>1703</v>
      </c>
      <c r="D129" s="339"/>
      <c r="E129" s="339"/>
      <c r="F129" s="340" t="s">
        <v>1694</v>
      </c>
      <c r="G129" s="339"/>
      <c r="H129" s="339" t="s">
        <v>1704</v>
      </c>
      <c r="I129" s="339" t="s">
        <v>1690</v>
      </c>
      <c r="J129" s="339">
        <v>20</v>
      </c>
      <c r="K129" s="359"/>
    </row>
    <row r="130" spans="2:11" ht="15" customHeight="1">
      <c r="B130" s="357"/>
      <c r="C130" s="339" t="s">
        <v>1705</v>
      </c>
      <c r="D130" s="339"/>
      <c r="E130" s="339"/>
      <c r="F130" s="340" t="s">
        <v>1694</v>
      </c>
      <c r="G130" s="339"/>
      <c r="H130" s="339" t="s">
        <v>1706</v>
      </c>
      <c r="I130" s="339" t="s">
        <v>1690</v>
      </c>
      <c r="J130" s="339">
        <v>20</v>
      </c>
      <c r="K130" s="359"/>
    </row>
    <row r="131" spans="2:11" ht="15" customHeight="1">
      <c r="B131" s="357"/>
      <c r="C131" s="316" t="s">
        <v>1693</v>
      </c>
      <c r="D131" s="316"/>
      <c r="E131" s="316"/>
      <c r="F131" s="337" t="s">
        <v>1694</v>
      </c>
      <c r="G131" s="316"/>
      <c r="H131" s="316" t="s">
        <v>1727</v>
      </c>
      <c r="I131" s="316" t="s">
        <v>1690</v>
      </c>
      <c r="J131" s="316">
        <v>50</v>
      </c>
      <c r="K131" s="359"/>
    </row>
    <row r="132" spans="2:11" ht="15" customHeight="1">
      <c r="B132" s="357"/>
      <c r="C132" s="316" t="s">
        <v>1707</v>
      </c>
      <c r="D132" s="316"/>
      <c r="E132" s="316"/>
      <c r="F132" s="337" t="s">
        <v>1694</v>
      </c>
      <c r="G132" s="316"/>
      <c r="H132" s="316" t="s">
        <v>1727</v>
      </c>
      <c r="I132" s="316" t="s">
        <v>1690</v>
      </c>
      <c r="J132" s="316">
        <v>50</v>
      </c>
      <c r="K132" s="359"/>
    </row>
    <row r="133" spans="2:11" ht="15" customHeight="1">
      <c r="B133" s="357"/>
      <c r="C133" s="316" t="s">
        <v>1713</v>
      </c>
      <c r="D133" s="316"/>
      <c r="E133" s="316"/>
      <c r="F133" s="337" t="s">
        <v>1694</v>
      </c>
      <c r="G133" s="316"/>
      <c r="H133" s="316" t="s">
        <v>1727</v>
      </c>
      <c r="I133" s="316" t="s">
        <v>1690</v>
      </c>
      <c r="J133" s="316">
        <v>50</v>
      </c>
      <c r="K133" s="359"/>
    </row>
    <row r="134" spans="2:11" ht="15" customHeight="1">
      <c r="B134" s="357"/>
      <c r="C134" s="316" t="s">
        <v>1715</v>
      </c>
      <c r="D134" s="316"/>
      <c r="E134" s="316"/>
      <c r="F134" s="337" t="s">
        <v>1694</v>
      </c>
      <c r="G134" s="316"/>
      <c r="H134" s="316" t="s">
        <v>1727</v>
      </c>
      <c r="I134" s="316" t="s">
        <v>1690</v>
      </c>
      <c r="J134" s="316">
        <v>50</v>
      </c>
      <c r="K134" s="359"/>
    </row>
    <row r="135" spans="2:11" ht="15" customHeight="1">
      <c r="B135" s="357"/>
      <c r="C135" s="316" t="s">
        <v>141</v>
      </c>
      <c r="D135" s="316"/>
      <c r="E135" s="316"/>
      <c r="F135" s="337" t="s">
        <v>1694</v>
      </c>
      <c r="G135" s="316"/>
      <c r="H135" s="316" t="s">
        <v>1740</v>
      </c>
      <c r="I135" s="316" t="s">
        <v>1690</v>
      </c>
      <c r="J135" s="316">
        <v>255</v>
      </c>
      <c r="K135" s="359"/>
    </row>
    <row r="136" spans="2:11" ht="15" customHeight="1">
      <c r="B136" s="357"/>
      <c r="C136" s="316" t="s">
        <v>1717</v>
      </c>
      <c r="D136" s="316"/>
      <c r="E136" s="316"/>
      <c r="F136" s="337" t="s">
        <v>1688</v>
      </c>
      <c r="G136" s="316"/>
      <c r="H136" s="316" t="s">
        <v>1741</v>
      </c>
      <c r="I136" s="316" t="s">
        <v>1719</v>
      </c>
      <c r="J136" s="316"/>
      <c r="K136" s="359"/>
    </row>
    <row r="137" spans="2:11" ht="15" customHeight="1">
      <c r="B137" s="357"/>
      <c r="C137" s="316" t="s">
        <v>1720</v>
      </c>
      <c r="D137" s="316"/>
      <c r="E137" s="316"/>
      <c r="F137" s="337" t="s">
        <v>1688</v>
      </c>
      <c r="G137" s="316"/>
      <c r="H137" s="316" t="s">
        <v>1742</v>
      </c>
      <c r="I137" s="316" t="s">
        <v>1722</v>
      </c>
      <c r="J137" s="316"/>
      <c r="K137" s="359"/>
    </row>
    <row r="138" spans="2:11" ht="15" customHeight="1">
      <c r="B138" s="357"/>
      <c r="C138" s="316" t="s">
        <v>1723</v>
      </c>
      <c r="D138" s="316"/>
      <c r="E138" s="316"/>
      <c r="F138" s="337" t="s">
        <v>1688</v>
      </c>
      <c r="G138" s="316"/>
      <c r="H138" s="316" t="s">
        <v>1723</v>
      </c>
      <c r="I138" s="316" t="s">
        <v>1722</v>
      </c>
      <c r="J138" s="316"/>
      <c r="K138" s="359"/>
    </row>
    <row r="139" spans="2:11" ht="15" customHeight="1">
      <c r="B139" s="357"/>
      <c r="C139" s="316" t="s">
        <v>40</v>
      </c>
      <c r="D139" s="316"/>
      <c r="E139" s="316"/>
      <c r="F139" s="337" t="s">
        <v>1688</v>
      </c>
      <c r="G139" s="316"/>
      <c r="H139" s="316" t="s">
        <v>1743</v>
      </c>
      <c r="I139" s="316" t="s">
        <v>1722</v>
      </c>
      <c r="J139" s="316"/>
      <c r="K139" s="359"/>
    </row>
    <row r="140" spans="2:11" ht="15" customHeight="1">
      <c r="B140" s="357"/>
      <c r="C140" s="316" t="s">
        <v>1744</v>
      </c>
      <c r="D140" s="316"/>
      <c r="E140" s="316"/>
      <c r="F140" s="337" t="s">
        <v>1688</v>
      </c>
      <c r="G140" s="316"/>
      <c r="H140" s="316" t="s">
        <v>1745</v>
      </c>
      <c r="I140" s="316" t="s">
        <v>1722</v>
      </c>
      <c r="J140" s="316"/>
      <c r="K140" s="359"/>
    </row>
    <row r="141" spans="2:11" ht="15" customHeight="1">
      <c r="B141" s="360"/>
      <c r="C141" s="361"/>
      <c r="D141" s="361"/>
      <c r="E141" s="361"/>
      <c r="F141" s="361"/>
      <c r="G141" s="361"/>
      <c r="H141" s="361"/>
      <c r="I141" s="361"/>
      <c r="J141" s="361"/>
      <c r="K141" s="362"/>
    </row>
    <row r="142" spans="2:11" ht="18.75" customHeight="1">
      <c r="B142" s="312"/>
      <c r="C142" s="312"/>
      <c r="D142" s="312"/>
      <c r="E142" s="312"/>
      <c r="F142" s="349"/>
      <c r="G142" s="312"/>
      <c r="H142" s="312"/>
      <c r="I142" s="312"/>
      <c r="J142" s="312"/>
      <c r="K142" s="312"/>
    </row>
    <row r="143" spans="2:11" ht="18.75" customHeight="1">
      <c r="B143" s="323"/>
      <c r="C143" s="323"/>
      <c r="D143" s="323"/>
      <c r="E143" s="323"/>
      <c r="F143" s="323"/>
      <c r="G143" s="323"/>
      <c r="H143" s="323"/>
      <c r="I143" s="323"/>
      <c r="J143" s="323"/>
      <c r="K143" s="323"/>
    </row>
    <row r="144" spans="2:11" ht="7.5" customHeight="1">
      <c r="B144" s="324"/>
      <c r="C144" s="325"/>
      <c r="D144" s="325"/>
      <c r="E144" s="325"/>
      <c r="F144" s="325"/>
      <c r="G144" s="325"/>
      <c r="H144" s="325"/>
      <c r="I144" s="325"/>
      <c r="J144" s="325"/>
      <c r="K144" s="326"/>
    </row>
    <row r="145" spans="2:11" ht="45" customHeight="1">
      <c r="B145" s="327"/>
      <c r="C145" s="328" t="s">
        <v>1746</v>
      </c>
      <c r="D145" s="328"/>
      <c r="E145" s="328"/>
      <c r="F145" s="328"/>
      <c r="G145" s="328"/>
      <c r="H145" s="328"/>
      <c r="I145" s="328"/>
      <c r="J145" s="328"/>
      <c r="K145" s="329"/>
    </row>
    <row r="146" spans="2:11" ht="17.25" customHeight="1">
      <c r="B146" s="327"/>
      <c r="C146" s="330" t="s">
        <v>1682</v>
      </c>
      <c r="D146" s="330"/>
      <c r="E146" s="330"/>
      <c r="F146" s="330" t="s">
        <v>1683</v>
      </c>
      <c r="G146" s="331"/>
      <c r="H146" s="330" t="s">
        <v>136</v>
      </c>
      <c r="I146" s="330" t="s">
        <v>59</v>
      </c>
      <c r="J146" s="330" t="s">
        <v>1684</v>
      </c>
      <c r="K146" s="329"/>
    </row>
    <row r="147" spans="2:11" ht="17.25" customHeight="1">
      <c r="B147" s="327"/>
      <c r="C147" s="332" t="s">
        <v>1685</v>
      </c>
      <c r="D147" s="332"/>
      <c r="E147" s="332"/>
      <c r="F147" s="333" t="s">
        <v>1686</v>
      </c>
      <c r="G147" s="334"/>
      <c r="H147" s="332"/>
      <c r="I147" s="332"/>
      <c r="J147" s="332" t="s">
        <v>1687</v>
      </c>
      <c r="K147" s="329"/>
    </row>
    <row r="148" spans="2:11" ht="5.25" customHeight="1">
      <c r="B148" s="338"/>
      <c r="C148" s="335"/>
      <c r="D148" s="335"/>
      <c r="E148" s="335"/>
      <c r="F148" s="335"/>
      <c r="G148" s="336"/>
      <c r="H148" s="335"/>
      <c r="I148" s="335"/>
      <c r="J148" s="335"/>
      <c r="K148" s="359"/>
    </row>
    <row r="149" spans="2:11" ht="15" customHeight="1">
      <c r="B149" s="338"/>
      <c r="C149" s="363" t="s">
        <v>1691</v>
      </c>
      <c r="D149" s="316"/>
      <c r="E149" s="316"/>
      <c r="F149" s="364" t="s">
        <v>1688</v>
      </c>
      <c r="G149" s="316"/>
      <c r="H149" s="363" t="s">
        <v>1727</v>
      </c>
      <c r="I149" s="363" t="s">
        <v>1690</v>
      </c>
      <c r="J149" s="363">
        <v>120</v>
      </c>
      <c r="K149" s="359"/>
    </row>
    <row r="150" spans="2:11" ht="15" customHeight="1">
      <c r="B150" s="338"/>
      <c r="C150" s="363" t="s">
        <v>1736</v>
      </c>
      <c r="D150" s="316"/>
      <c r="E150" s="316"/>
      <c r="F150" s="364" t="s">
        <v>1688</v>
      </c>
      <c r="G150" s="316"/>
      <c r="H150" s="363" t="s">
        <v>1747</v>
      </c>
      <c r="I150" s="363" t="s">
        <v>1690</v>
      </c>
      <c r="J150" s="363" t="s">
        <v>1738</v>
      </c>
      <c r="K150" s="359"/>
    </row>
    <row r="151" spans="2:11" ht="15" customHeight="1">
      <c r="B151" s="338"/>
      <c r="C151" s="363" t="s">
        <v>1637</v>
      </c>
      <c r="D151" s="316"/>
      <c r="E151" s="316"/>
      <c r="F151" s="364" t="s">
        <v>1688</v>
      </c>
      <c r="G151" s="316"/>
      <c r="H151" s="363" t="s">
        <v>1748</v>
      </c>
      <c r="I151" s="363" t="s">
        <v>1690</v>
      </c>
      <c r="J151" s="363" t="s">
        <v>1738</v>
      </c>
      <c r="K151" s="359"/>
    </row>
    <row r="152" spans="2:11" ht="15" customHeight="1">
      <c r="B152" s="338"/>
      <c r="C152" s="363" t="s">
        <v>1693</v>
      </c>
      <c r="D152" s="316"/>
      <c r="E152" s="316"/>
      <c r="F152" s="364" t="s">
        <v>1694</v>
      </c>
      <c r="G152" s="316"/>
      <c r="H152" s="363" t="s">
        <v>1727</v>
      </c>
      <c r="I152" s="363" t="s">
        <v>1690</v>
      </c>
      <c r="J152" s="363">
        <v>50</v>
      </c>
      <c r="K152" s="359"/>
    </row>
    <row r="153" spans="2:11" ht="15" customHeight="1">
      <c r="B153" s="338"/>
      <c r="C153" s="363" t="s">
        <v>1696</v>
      </c>
      <c r="D153" s="316"/>
      <c r="E153" s="316"/>
      <c r="F153" s="364" t="s">
        <v>1688</v>
      </c>
      <c r="G153" s="316"/>
      <c r="H153" s="363" t="s">
        <v>1727</v>
      </c>
      <c r="I153" s="363" t="s">
        <v>1698</v>
      </c>
      <c r="J153" s="363"/>
      <c r="K153" s="359"/>
    </row>
    <row r="154" spans="2:11" ht="15" customHeight="1">
      <c r="B154" s="338"/>
      <c r="C154" s="363" t="s">
        <v>1707</v>
      </c>
      <c r="D154" s="316"/>
      <c r="E154" s="316"/>
      <c r="F154" s="364" t="s">
        <v>1694</v>
      </c>
      <c r="G154" s="316"/>
      <c r="H154" s="363" t="s">
        <v>1727</v>
      </c>
      <c r="I154" s="363" t="s">
        <v>1690</v>
      </c>
      <c r="J154" s="363">
        <v>50</v>
      </c>
      <c r="K154" s="359"/>
    </row>
    <row r="155" spans="2:11" ht="15" customHeight="1">
      <c r="B155" s="338"/>
      <c r="C155" s="363" t="s">
        <v>1715</v>
      </c>
      <c r="D155" s="316"/>
      <c r="E155" s="316"/>
      <c r="F155" s="364" t="s">
        <v>1694</v>
      </c>
      <c r="G155" s="316"/>
      <c r="H155" s="363" t="s">
        <v>1727</v>
      </c>
      <c r="I155" s="363" t="s">
        <v>1690</v>
      </c>
      <c r="J155" s="363">
        <v>50</v>
      </c>
      <c r="K155" s="359"/>
    </row>
    <row r="156" spans="2:11" ht="15" customHeight="1">
      <c r="B156" s="338"/>
      <c r="C156" s="363" t="s">
        <v>1713</v>
      </c>
      <c r="D156" s="316"/>
      <c r="E156" s="316"/>
      <c r="F156" s="364" t="s">
        <v>1694</v>
      </c>
      <c r="G156" s="316"/>
      <c r="H156" s="363" t="s">
        <v>1727</v>
      </c>
      <c r="I156" s="363" t="s">
        <v>1690</v>
      </c>
      <c r="J156" s="363">
        <v>50</v>
      </c>
      <c r="K156" s="359"/>
    </row>
    <row r="157" spans="2:11" ht="15" customHeight="1">
      <c r="B157" s="338"/>
      <c r="C157" s="363" t="s">
        <v>122</v>
      </c>
      <c r="D157" s="316"/>
      <c r="E157" s="316"/>
      <c r="F157" s="364" t="s">
        <v>1688</v>
      </c>
      <c r="G157" s="316"/>
      <c r="H157" s="363" t="s">
        <v>1749</v>
      </c>
      <c r="I157" s="363" t="s">
        <v>1690</v>
      </c>
      <c r="J157" s="363" t="s">
        <v>1750</v>
      </c>
      <c r="K157" s="359"/>
    </row>
    <row r="158" spans="2:11" ht="15" customHeight="1">
      <c r="B158" s="338"/>
      <c r="C158" s="363" t="s">
        <v>1751</v>
      </c>
      <c r="D158" s="316"/>
      <c r="E158" s="316"/>
      <c r="F158" s="364" t="s">
        <v>1688</v>
      </c>
      <c r="G158" s="316"/>
      <c r="H158" s="363" t="s">
        <v>1752</v>
      </c>
      <c r="I158" s="363" t="s">
        <v>1722</v>
      </c>
      <c r="J158" s="363"/>
      <c r="K158" s="359"/>
    </row>
    <row r="159" spans="2:11" ht="15" customHeight="1">
      <c r="B159" s="365"/>
      <c r="C159" s="347"/>
      <c r="D159" s="347"/>
      <c r="E159" s="347"/>
      <c r="F159" s="347"/>
      <c r="G159" s="347"/>
      <c r="H159" s="347"/>
      <c r="I159" s="347"/>
      <c r="J159" s="347"/>
      <c r="K159" s="366"/>
    </row>
    <row r="160" spans="2:11" ht="18.75" customHeight="1">
      <c r="B160" s="312"/>
      <c r="C160" s="316"/>
      <c r="D160" s="316"/>
      <c r="E160" s="316"/>
      <c r="F160" s="337"/>
      <c r="G160" s="316"/>
      <c r="H160" s="316"/>
      <c r="I160" s="316"/>
      <c r="J160" s="316"/>
      <c r="K160" s="312"/>
    </row>
    <row r="161" spans="2:11" ht="18.75" customHeight="1">
      <c r="B161" s="323"/>
      <c r="C161" s="323"/>
      <c r="D161" s="323"/>
      <c r="E161" s="323"/>
      <c r="F161" s="323"/>
      <c r="G161" s="323"/>
      <c r="H161" s="323"/>
      <c r="I161" s="323"/>
      <c r="J161" s="323"/>
      <c r="K161" s="323"/>
    </row>
    <row r="162" spans="2:11" ht="7.5" customHeight="1">
      <c r="B162" s="302"/>
      <c r="C162" s="303"/>
      <c r="D162" s="303"/>
      <c r="E162" s="303"/>
      <c r="F162" s="303"/>
      <c r="G162" s="303"/>
      <c r="H162" s="303"/>
      <c r="I162" s="303"/>
      <c r="J162" s="303"/>
      <c r="K162" s="304"/>
    </row>
    <row r="163" spans="2:11" ht="45" customHeight="1">
      <c r="B163" s="305"/>
      <c r="C163" s="306" t="s">
        <v>1753</v>
      </c>
      <c r="D163" s="306"/>
      <c r="E163" s="306"/>
      <c r="F163" s="306"/>
      <c r="G163" s="306"/>
      <c r="H163" s="306"/>
      <c r="I163" s="306"/>
      <c r="J163" s="306"/>
      <c r="K163" s="307"/>
    </row>
    <row r="164" spans="2:11" ht="17.25" customHeight="1">
      <c r="B164" s="305"/>
      <c r="C164" s="330" t="s">
        <v>1682</v>
      </c>
      <c r="D164" s="330"/>
      <c r="E164" s="330"/>
      <c r="F164" s="330" t="s">
        <v>1683</v>
      </c>
      <c r="G164" s="367"/>
      <c r="H164" s="368" t="s">
        <v>136</v>
      </c>
      <c r="I164" s="368" t="s">
        <v>59</v>
      </c>
      <c r="J164" s="330" t="s">
        <v>1684</v>
      </c>
      <c r="K164" s="307"/>
    </row>
    <row r="165" spans="2:11" ht="17.25" customHeight="1">
      <c r="B165" s="308"/>
      <c r="C165" s="332" t="s">
        <v>1685</v>
      </c>
      <c r="D165" s="332"/>
      <c r="E165" s="332"/>
      <c r="F165" s="333" t="s">
        <v>1686</v>
      </c>
      <c r="G165" s="369"/>
      <c r="H165" s="370"/>
      <c r="I165" s="370"/>
      <c r="J165" s="332" t="s">
        <v>1687</v>
      </c>
      <c r="K165" s="310"/>
    </row>
    <row r="166" spans="2:11" ht="5.25" customHeight="1">
      <c r="B166" s="338"/>
      <c r="C166" s="335"/>
      <c r="D166" s="335"/>
      <c r="E166" s="335"/>
      <c r="F166" s="335"/>
      <c r="G166" s="336"/>
      <c r="H166" s="335"/>
      <c r="I166" s="335"/>
      <c r="J166" s="335"/>
      <c r="K166" s="359"/>
    </row>
    <row r="167" spans="2:11" ht="15" customHeight="1">
      <c r="B167" s="338"/>
      <c r="C167" s="316" t="s">
        <v>1691</v>
      </c>
      <c r="D167" s="316"/>
      <c r="E167" s="316"/>
      <c r="F167" s="337" t="s">
        <v>1688</v>
      </c>
      <c r="G167" s="316"/>
      <c r="H167" s="316" t="s">
        <v>1727</v>
      </c>
      <c r="I167" s="316" t="s">
        <v>1690</v>
      </c>
      <c r="J167" s="316">
        <v>120</v>
      </c>
      <c r="K167" s="359"/>
    </row>
    <row r="168" spans="2:11" ht="15" customHeight="1">
      <c r="B168" s="338"/>
      <c r="C168" s="316" t="s">
        <v>1736</v>
      </c>
      <c r="D168" s="316"/>
      <c r="E168" s="316"/>
      <c r="F168" s="337" t="s">
        <v>1688</v>
      </c>
      <c r="G168" s="316"/>
      <c r="H168" s="316" t="s">
        <v>1737</v>
      </c>
      <c r="I168" s="316" t="s">
        <v>1690</v>
      </c>
      <c r="J168" s="316" t="s">
        <v>1738</v>
      </c>
      <c r="K168" s="359"/>
    </row>
    <row r="169" spans="2:11" ht="15" customHeight="1">
      <c r="B169" s="338"/>
      <c r="C169" s="316" t="s">
        <v>1637</v>
      </c>
      <c r="D169" s="316"/>
      <c r="E169" s="316"/>
      <c r="F169" s="337" t="s">
        <v>1688</v>
      </c>
      <c r="G169" s="316"/>
      <c r="H169" s="316" t="s">
        <v>1754</v>
      </c>
      <c r="I169" s="316" t="s">
        <v>1690</v>
      </c>
      <c r="J169" s="316" t="s">
        <v>1738</v>
      </c>
      <c r="K169" s="359"/>
    </row>
    <row r="170" spans="2:11" ht="15" customHeight="1">
      <c r="B170" s="338"/>
      <c r="C170" s="316" t="s">
        <v>1693</v>
      </c>
      <c r="D170" s="316"/>
      <c r="E170" s="316"/>
      <c r="F170" s="337" t="s">
        <v>1694</v>
      </c>
      <c r="G170" s="316"/>
      <c r="H170" s="316" t="s">
        <v>1754</v>
      </c>
      <c r="I170" s="316" t="s">
        <v>1690</v>
      </c>
      <c r="J170" s="316">
        <v>50</v>
      </c>
      <c r="K170" s="359"/>
    </row>
    <row r="171" spans="2:11" ht="15" customHeight="1">
      <c r="B171" s="338"/>
      <c r="C171" s="316" t="s">
        <v>1696</v>
      </c>
      <c r="D171" s="316"/>
      <c r="E171" s="316"/>
      <c r="F171" s="337" t="s">
        <v>1688</v>
      </c>
      <c r="G171" s="316"/>
      <c r="H171" s="316" t="s">
        <v>1754</v>
      </c>
      <c r="I171" s="316" t="s">
        <v>1698</v>
      </c>
      <c r="J171" s="316"/>
      <c r="K171" s="359"/>
    </row>
    <row r="172" spans="2:11" ht="15" customHeight="1">
      <c r="B172" s="338"/>
      <c r="C172" s="316" t="s">
        <v>1707</v>
      </c>
      <c r="D172" s="316"/>
      <c r="E172" s="316"/>
      <c r="F172" s="337" t="s">
        <v>1694</v>
      </c>
      <c r="G172" s="316"/>
      <c r="H172" s="316" t="s">
        <v>1754</v>
      </c>
      <c r="I172" s="316" t="s">
        <v>1690</v>
      </c>
      <c r="J172" s="316">
        <v>50</v>
      </c>
      <c r="K172" s="359"/>
    </row>
    <row r="173" spans="2:11" ht="15" customHeight="1">
      <c r="B173" s="338"/>
      <c r="C173" s="316" t="s">
        <v>1715</v>
      </c>
      <c r="D173" s="316"/>
      <c r="E173" s="316"/>
      <c r="F173" s="337" t="s">
        <v>1694</v>
      </c>
      <c r="G173" s="316"/>
      <c r="H173" s="316" t="s">
        <v>1754</v>
      </c>
      <c r="I173" s="316" t="s">
        <v>1690</v>
      </c>
      <c r="J173" s="316">
        <v>50</v>
      </c>
      <c r="K173" s="359"/>
    </row>
    <row r="174" spans="2:11" ht="15" customHeight="1">
      <c r="B174" s="338"/>
      <c r="C174" s="316" t="s">
        <v>1713</v>
      </c>
      <c r="D174" s="316"/>
      <c r="E174" s="316"/>
      <c r="F174" s="337" t="s">
        <v>1694</v>
      </c>
      <c r="G174" s="316"/>
      <c r="H174" s="316" t="s">
        <v>1754</v>
      </c>
      <c r="I174" s="316" t="s">
        <v>1690</v>
      </c>
      <c r="J174" s="316">
        <v>50</v>
      </c>
      <c r="K174" s="359"/>
    </row>
    <row r="175" spans="2:11" ht="15" customHeight="1">
      <c r="B175" s="338"/>
      <c r="C175" s="316" t="s">
        <v>135</v>
      </c>
      <c r="D175" s="316"/>
      <c r="E175" s="316"/>
      <c r="F175" s="337" t="s">
        <v>1688</v>
      </c>
      <c r="G175" s="316"/>
      <c r="H175" s="316" t="s">
        <v>1755</v>
      </c>
      <c r="I175" s="316" t="s">
        <v>1756</v>
      </c>
      <c r="J175" s="316"/>
      <c r="K175" s="359"/>
    </row>
    <row r="176" spans="2:11" ht="15" customHeight="1">
      <c r="B176" s="338"/>
      <c r="C176" s="316" t="s">
        <v>59</v>
      </c>
      <c r="D176" s="316"/>
      <c r="E176" s="316"/>
      <c r="F176" s="337" t="s">
        <v>1688</v>
      </c>
      <c r="G176" s="316"/>
      <c r="H176" s="316" t="s">
        <v>1757</v>
      </c>
      <c r="I176" s="316" t="s">
        <v>1758</v>
      </c>
      <c r="J176" s="316">
        <v>1</v>
      </c>
      <c r="K176" s="359"/>
    </row>
    <row r="177" spans="2:11" ht="15" customHeight="1">
      <c r="B177" s="338"/>
      <c r="C177" s="316" t="s">
        <v>55</v>
      </c>
      <c r="D177" s="316"/>
      <c r="E177" s="316"/>
      <c r="F177" s="337" t="s">
        <v>1688</v>
      </c>
      <c r="G177" s="316"/>
      <c r="H177" s="316" t="s">
        <v>1759</v>
      </c>
      <c r="I177" s="316" t="s">
        <v>1690</v>
      </c>
      <c r="J177" s="316">
        <v>20</v>
      </c>
      <c r="K177" s="359"/>
    </row>
    <row r="178" spans="2:11" ht="15" customHeight="1">
      <c r="B178" s="338"/>
      <c r="C178" s="316" t="s">
        <v>136</v>
      </c>
      <c r="D178" s="316"/>
      <c r="E178" s="316"/>
      <c r="F178" s="337" t="s">
        <v>1688</v>
      </c>
      <c r="G178" s="316"/>
      <c r="H178" s="316" t="s">
        <v>1760</v>
      </c>
      <c r="I178" s="316" t="s">
        <v>1690</v>
      </c>
      <c r="J178" s="316">
        <v>255</v>
      </c>
      <c r="K178" s="359"/>
    </row>
    <row r="179" spans="2:11" ht="15" customHeight="1">
      <c r="B179" s="338"/>
      <c r="C179" s="316" t="s">
        <v>137</v>
      </c>
      <c r="D179" s="316"/>
      <c r="E179" s="316"/>
      <c r="F179" s="337" t="s">
        <v>1688</v>
      </c>
      <c r="G179" s="316"/>
      <c r="H179" s="316" t="s">
        <v>1653</v>
      </c>
      <c r="I179" s="316" t="s">
        <v>1690</v>
      </c>
      <c r="J179" s="316">
        <v>10</v>
      </c>
      <c r="K179" s="359"/>
    </row>
    <row r="180" spans="2:11" ht="15" customHeight="1">
      <c r="B180" s="338"/>
      <c r="C180" s="316" t="s">
        <v>138</v>
      </c>
      <c r="D180" s="316"/>
      <c r="E180" s="316"/>
      <c r="F180" s="337" t="s">
        <v>1688</v>
      </c>
      <c r="G180" s="316"/>
      <c r="H180" s="316" t="s">
        <v>1761</v>
      </c>
      <c r="I180" s="316" t="s">
        <v>1722</v>
      </c>
      <c r="J180" s="316"/>
      <c r="K180" s="359"/>
    </row>
    <row r="181" spans="2:11" ht="15" customHeight="1">
      <c r="B181" s="338"/>
      <c r="C181" s="316" t="s">
        <v>1762</v>
      </c>
      <c r="D181" s="316"/>
      <c r="E181" s="316"/>
      <c r="F181" s="337" t="s">
        <v>1688</v>
      </c>
      <c r="G181" s="316"/>
      <c r="H181" s="316" t="s">
        <v>1763</v>
      </c>
      <c r="I181" s="316" t="s">
        <v>1722</v>
      </c>
      <c r="J181" s="316"/>
      <c r="K181" s="359"/>
    </row>
    <row r="182" spans="2:11" ht="15" customHeight="1">
      <c r="B182" s="338"/>
      <c r="C182" s="316" t="s">
        <v>1751</v>
      </c>
      <c r="D182" s="316"/>
      <c r="E182" s="316"/>
      <c r="F182" s="337" t="s">
        <v>1688</v>
      </c>
      <c r="G182" s="316"/>
      <c r="H182" s="316" t="s">
        <v>1764</v>
      </c>
      <c r="I182" s="316" t="s">
        <v>1722</v>
      </c>
      <c r="J182" s="316"/>
      <c r="K182" s="359"/>
    </row>
    <row r="183" spans="2:11" ht="15" customHeight="1">
      <c r="B183" s="338"/>
      <c r="C183" s="316" t="s">
        <v>140</v>
      </c>
      <c r="D183" s="316"/>
      <c r="E183" s="316"/>
      <c r="F183" s="337" t="s">
        <v>1694</v>
      </c>
      <c r="G183" s="316"/>
      <c r="H183" s="316" t="s">
        <v>1765</v>
      </c>
      <c r="I183" s="316" t="s">
        <v>1690</v>
      </c>
      <c r="J183" s="316">
        <v>50</v>
      </c>
      <c r="K183" s="359"/>
    </row>
    <row r="184" spans="2:11" ht="15" customHeight="1">
      <c r="B184" s="338"/>
      <c r="C184" s="316" t="s">
        <v>1766</v>
      </c>
      <c r="D184" s="316"/>
      <c r="E184" s="316"/>
      <c r="F184" s="337" t="s">
        <v>1694</v>
      </c>
      <c r="G184" s="316"/>
      <c r="H184" s="316" t="s">
        <v>1767</v>
      </c>
      <c r="I184" s="316" t="s">
        <v>1768</v>
      </c>
      <c r="J184" s="316"/>
      <c r="K184" s="359"/>
    </row>
    <row r="185" spans="2:11" ht="15" customHeight="1">
      <c r="B185" s="338"/>
      <c r="C185" s="316" t="s">
        <v>1769</v>
      </c>
      <c r="D185" s="316"/>
      <c r="E185" s="316"/>
      <c r="F185" s="337" t="s">
        <v>1694</v>
      </c>
      <c r="G185" s="316"/>
      <c r="H185" s="316" t="s">
        <v>1770</v>
      </c>
      <c r="I185" s="316" t="s">
        <v>1768</v>
      </c>
      <c r="J185" s="316"/>
      <c r="K185" s="359"/>
    </row>
    <row r="186" spans="2:11" ht="15" customHeight="1">
      <c r="B186" s="338"/>
      <c r="C186" s="316" t="s">
        <v>1771</v>
      </c>
      <c r="D186" s="316"/>
      <c r="E186" s="316"/>
      <c r="F186" s="337" t="s">
        <v>1694</v>
      </c>
      <c r="G186" s="316"/>
      <c r="H186" s="316" t="s">
        <v>1772</v>
      </c>
      <c r="I186" s="316" t="s">
        <v>1768</v>
      </c>
      <c r="J186" s="316"/>
      <c r="K186" s="359"/>
    </row>
    <row r="187" spans="2:11" ht="15" customHeight="1">
      <c r="B187" s="338"/>
      <c r="C187" s="371" t="s">
        <v>1773</v>
      </c>
      <c r="D187" s="316"/>
      <c r="E187" s="316"/>
      <c r="F187" s="337" t="s">
        <v>1694</v>
      </c>
      <c r="G187" s="316"/>
      <c r="H187" s="316" t="s">
        <v>1774</v>
      </c>
      <c r="I187" s="316" t="s">
        <v>1775</v>
      </c>
      <c r="J187" s="372" t="s">
        <v>1776</v>
      </c>
      <c r="K187" s="359"/>
    </row>
    <row r="188" spans="2:11" ht="15" customHeight="1">
      <c r="B188" s="338"/>
      <c r="C188" s="322" t="s">
        <v>44</v>
      </c>
      <c r="D188" s="316"/>
      <c r="E188" s="316"/>
      <c r="F188" s="337" t="s">
        <v>1688</v>
      </c>
      <c r="G188" s="316"/>
      <c r="H188" s="312" t="s">
        <v>1777</v>
      </c>
      <c r="I188" s="316" t="s">
        <v>1778</v>
      </c>
      <c r="J188" s="316"/>
      <c r="K188" s="359"/>
    </row>
    <row r="189" spans="2:11" ht="15" customHeight="1">
      <c r="B189" s="338"/>
      <c r="C189" s="322" t="s">
        <v>1779</v>
      </c>
      <c r="D189" s="316"/>
      <c r="E189" s="316"/>
      <c r="F189" s="337" t="s">
        <v>1688</v>
      </c>
      <c r="G189" s="316"/>
      <c r="H189" s="316" t="s">
        <v>1780</v>
      </c>
      <c r="I189" s="316" t="s">
        <v>1722</v>
      </c>
      <c r="J189" s="316"/>
      <c r="K189" s="359"/>
    </row>
    <row r="190" spans="2:11" ht="15" customHeight="1">
      <c r="B190" s="338"/>
      <c r="C190" s="322" t="s">
        <v>1781</v>
      </c>
      <c r="D190" s="316"/>
      <c r="E190" s="316"/>
      <c r="F190" s="337" t="s">
        <v>1688</v>
      </c>
      <c r="G190" s="316"/>
      <c r="H190" s="316" t="s">
        <v>1782</v>
      </c>
      <c r="I190" s="316" t="s">
        <v>1722</v>
      </c>
      <c r="J190" s="316"/>
      <c r="K190" s="359"/>
    </row>
    <row r="191" spans="2:11" ht="15" customHeight="1">
      <c r="B191" s="338"/>
      <c r="C191" s="322" t="s">
        <v>1783</v>
      </c>
      <c r="D191" s="316"/>
      <c r="E191" s="316"/>
      <c r="F191" s="337" t="s">
        <v>1694</v>
      </c>
      <c r="G191" s="316"/>
      <c r="H191" s="316" t="s">
        <v>1784</v>
      </c>
      <c r="I191" s="316" t="s">
        <v>1722</v>
      </c>
      <c r="J191" s="316"/>
      <c r="K191" s="359"/>
    </row>
    <row r="192" spans="2:11" ht="15" customHeight="1">
      <c r="B192" s="365"/>
      <c r="C192" s="373"/>
      <c r="D192" s="347"/>
      <c r="E192" s="347"/>
      <c r="F192" s="347"/>
      <c r="G192" s="347"/>
      <c r="H192" s="347"/>
      <c r="I192" s="347"/>
      <c r="J192" s="347"/>
      <c r="K192" s="366"/>
    </row>
    <row r="193" spans="2:11" ht="18.75" customHeight="1">
      <c r="B193" s="312"/>
      <c r="C193" s="316"/>
      <c r="D193" s="316"/>
      <c r="E193" s="316"/>
      <c r="F193" s="337"/>
      <c r="G193" s="316"/>
      <c r="H193" s="316"/>
      <c r="I193" s="316"/>
      <c r="J193" s="316"/>
      <c r="K193" s="312"/>
    </row>
    <row r="194" spans="2:11" ht="18.75" customHeight="1">
      <c r="B194" s="312"/>
      <c r="C194" s="316"/>
      <c r="D194" s="316"/>
      <c r="E194" s="316"/>
      <c r="F194" s="337"/>
      <c r="G194" s="316"/>
      <c r="H194" s="316"/>
      <c r="I194" s="316"/>
      <c r="J194" s="316"/>
      <c r="K194" s="312"/>
    </row>
    <row r="195" spans="2:11" ht="18.75" customHeight="1">
      <c r="B195" s="323"/>
      <c r="C195" s="323"/>
      <c r="D195" s="323"/>
      <c r="E195" s="323"/>
      <c r="F195" s="323"/>
      <c r="G195" s="323"/>
      <c r="H195" s="323"/>
      <c r="I195" s="323"/>
      <c r="J195" s="323"/>
      <c r="K195" s="323"/>
    </row>
    <row r="196" spans="2:11" ht="13.5">
      <c r="B196" s="302"/>
      <c r="C196" s="303"/>
      <c r="D196" s="303"/>
      <c r="E196" s="303"/>
      <c r="F196" s="303"/>
      <c r="G196" s="303"/>
      <c r="H196" s="303"/>
      <c r="I196" s="303"/>
      <c r="J196" s="303"/>
      <c r="K196" s="304"/>
    </row>
    <row r="197" spans="2:11" ht="21">
      <c r="B197" s="305"/>
      <c r="C197" s="306" t="s">
        <v>1785</v>
      </c>
      <c r="D197" s="306"/>
      <c r="E197" s="306"/>
      <c r="F197" s="306"/>
      <c r="G197" s="306"/>
      <c r="H197" s="306"/>
      <c r="I197" s="306"/>
      <c r="J197" s="306"/>
      <c r="K197" s="307"/>
    </row>
    <row r="198" spans="2:11" ht="25.5" customHeight="1">
      <c r="B198" s="305"/>
      <c r="C198" s="374" t="s">
        <v>1786</v>
      </c>
      <c r="D198" s="374"/>
      <c r="E198" s="374"/>
      <c r="F198" s="374" t="s">
        <v>1787</v>
      </c>
      <c r="G198" s="375"/>
      <c r="H198" s="374" t="s">
        <v>1788</v>
      </c>
      <c r="I198" s="374"/>
      <c r="J198" s="374"/>
      <c r="K198" s="307"/>
    </row>
    <row r="199" spans="2:11" ht="5.25" customHeight="1">
      <c r="B199" s="338"/>
      <c r="C199" s="335"/>
      <c r="D199" s="335"/>
      <c r="E199" s="335"/>
      <c r="F199" s="335"/>
      <c r="G199" s="316"/>
      <c r="H199" s="335"/>
      <c r="I199" s="335"/>
      <c r="J199" s="335"/>
      <c r="K199" s="359"/>
    </row>
    <row r="200" spans="2:11" ht="15" customHeight="1">
      <c r="B200" s="338"/>
      <c r="C200" s="316" t="s">
        <v>1778</v>
      </c>
      <c r="D200" s="316"/>
      <c r="E200" s="316"/>
      <c r="F200" s="337" t="s">
        <v>45</v>
      </c>
      <c r="G200" s="316"/>
      <c r="H200" s="316" t="s">
        <v>1789</v>
      </c>
      <c r="I200" s="316"/>
      <c r="J200" s="316"/>
      <c r="K200" s="359"/>
    </row>
    <row r="201" spans="2:11" ht="15" customHeight="1">
      <c r="B201" s="338"/>
      <c r="C201" s="344"/>
      <c r="D201" s="316"/>
      <c r="E201" s="316"/>
      <c r="F201" s="337" t="s">
        <v>46</v>
      </c>
      <c r="G201" s="316"/>
      <c r="H201" s="316" t="s">
        <v>1790</v>
      </c>
      <c r="I201" s="316"/>
      <c r="J201" s="316"/>
      <c r="K201" s="359"/>
    </row>
    <row r="202" spans="2:11" ht="15" customHeight="1">
      <c r="B202" s="338"/>
      <c r="C202" s="344"/>
      <c r="D202" s="316"/>
      <c r="E202" s="316"/>
      <c r="F202" s="337" t="s">
        <v>49</v>
      </c>
      <c r="G202" s="316"/>
      <c r="H202" s="316" t="s">
        <v>1791</v>
      </c>
      <c r="I202" s="316"/>
      <c r="J202" s="316"/>
      <c r="K202" s="359"/>
    </row>
    <row r="203" spans="2:11" ht="15" customHeight="1">
      <c r="B203" s="338"/>
      <c r="C203" s="316"/>
      <c r="D203" s="316"/>
      <c r="E203" s="316"/>
      <c r="F203" s="337" t="s">
        <v>47</v>
      </c>
      <c r="G203" s="316"/>
      <c r="H203" s="316" t="s">
        <v>1792</v>
      </c>
      <c r="I203" s="316"/>
      <c r="J203" s="316"/>
      <c r="K203" s="359"/>
    </row>
    <row r="204" spans="2:11" ht="15" customHeight="1">
      <c r="B204" s="338"/>
      <c r="C204" s="316"/>
      <c r="D204" s="316"/>
      <c r="E204" s="316"/>
      <c r="F204" s="337" t="s">
        <v>48</v>
      </c>
      <c r="G204" s="316"/>
      <c r="H204" s="316" t="s">
        <v>1793</v>
      </c>
      <c r="I204" s="316"/>
      <c r="J204" s="316"/>
      <c r="K204" s="359"/>
    </row>
    <row r="205" spans="2:11" ht="15" customHeight="1">
      <c r="B205" s="338"/>
      <c r="C205" s="316"/>
      <c r="D205" s="316"/>
      <c r="E205" s="316"/>
      <c r="F205" s="337"/>
      <c r="G205" s="316"/>
      <c r="H205" s="316"/>
      <c r="I205" s="316"/>
      <c r="J205" s="316"/>
      <c r="K205" s="359"/>
    </row>
    <row r="206" spans="2:11" ht="15" customHeight="1">
      <c r="B206" s="338"/>
      <c r="C206" s="316" t="s">
        <v>1734</v>
      </c>
      <c r="D206" s="316"/>
      <c r="E206" s="316"/>
      <c r="F206" s="337" t="s">
        <v>81</v>
      </c>
      <c r="G206" s="316"/>
      <c r="H206" s="316" t="s">
        <v>1794</v>
      </c>
      <c r="I206" s="316"/>
      <c r="J206" s="316"/>
      <c r="K206" s="359"/>
    </row>
    <row r="207" spans="2:11" ht="15" customHeight="1">
      <c r="B207" s="338"/>
      <c r="C207" s="344"/>
      <c r="D207" s="316"/>
      <c r="E207" s="316"/>
      <c r="F207" s="337" t="s">
        <v>96</v>
      </c>
      <c r="G207" s="316"/>
      <c r="H207" s="316" t="s">
        <v>1634</v>
      </c>
      <c r="I207" s="316"/>
      <c r="J207" s="316"/>
      <c r="K207" s="359"/>
    </row>
    <row r="208" spans="2:11" ht="15" customHeight="1">
      <c r="B208" s="338"/>
      <c r="C208" s="316"/>
      <c r="D208" s="316"/>
      <c r="E208" s="316"/>
      <c r="F208" s="337" t="s">
        <v>1632</v>
      </c>
      <c r="G208" s="316"/>
      <c r="H208" s="316" t="s">
        <v>1795</v>
      </c>
      <c r="I208" s="316"/>
      <c r="J208" s="316"/>
      <c r="K208" s="359"/>
    </row>
    <row r="209" spans="2:11" ht="15" customHeight="1">
      <c r="B209" s="376"/>
      <c r="C209" s="344"/>
      <c r="D209" s="344"/>
      <c r="E209" s="344"/>
      <c r="F209" s="337" t="s">
        <v>1635</v>
      </c>
      <c r="G209" s="322"/>
      <c r="H209" s="363" t="s">
        <v>1636</v>
      </c>
      <c r="I209" s="363"/>
      <c r="J209" s="363"/>
      <c r="K209" s="377"/>
    </row>
    <row r="210" spans="2:11" ht="15" customHeight="1">
      <c r="B210" s="376"/>
      <c r="C210" s="344"/>
      <c r="D210" s="344"/>
      <c r="E210" s="344"/>
      <c r="F210" s="337" t="s">
        <v>283</v>
      </c>
      <c r="G210" s="322"/>
      <c r="H210" s="363" t="s">
        <v>107</v>
      </c>
      <c r="I210" s="363"/>
      <c r="J210" s="363"/>
      <c r="K210" s="377"/>
    </row>
    <row r="211" spans="2:11" ht="15" customHeight="1">
      <c r="B211" s="376"/>
      <c r="C211" s="344"/>
      <c r="D211" s="344"/>
      <c r="E211" s="344"/>
      <c r="F211" s="378"/>
      <c r="G211" s="322"/>
      <c r="H211" s="379"/>
      <c r="I211" s="379"/>
      <c r="J211" s="379"/>
      <c r="K211" s="377"/>
    </row>
    <row r="212" spans="2:11" ht="15" customHeight="1">
      <c r="B212" s="376"/>
      <c r="C212" s="316" t="s">
        <v>1758</v>
      </c>
      <c r="D212" s="344"/>
      <c r="E212" s="344"/>
      <c r="F212" s="337">
        <v>1</v>
      </c>
      <c r="G212" s="322"/>
      <c r="H212" s="363" t="s">
        <v>1796</v>
      </c>
      <c r="I212" s="363"/>
      <c r="J212" s="363"/>
      <c r="K212" s="377"/>
    </row>
    <row r="213" spans="2:11" ht="15" customHeight="1">
      <c r="B213" s="376"/>
      <c r="C213" s="344"/>
      <c r="D213" s="344"/>
      <c r="E213" s="344"/>
      <c r="F213" s="337">
        <v>2</v>
      </c>
      <c r="G213" s="322"/>
      <c r="H213" s="363" t="s">
        <v>1797</v>
      </c>
      <c r="I213" s="363"/>
      <c r="J213" s="363"/>
      <c r="K213" s="377"/>
    </row>
    <row r="214" spans="2:11" ht="15" customHeight="1">
      <c r="B214" s="376"/>
      <c r="C214" s="344"/>
      <c r="D214" s="344"/>
      <c r="E214" s="344"/>
      <c r="F214" s="337">
        <v>3</v>
      </c>
      <c r="G214" s="322"/>
      <c r="H214" s="363" t="s">
        <v>1798</v>
      </c>
      <c r="I214" s="363"/>
      <c r="J214" s="363"/>
      <c r="K214" s="377"/>
    </row>
    <row r="215" spans="2:11" ht="15" customHeight="1">
      <c r="B215" s="376"/>
      <c r="C215" s="344"/>
      <c r="D215" s="344"/>
      <c r="E215" s="344"/>
      <c r="F215" s="337">
        <v>4</v>
      </c>
      <c r="G215" s="322"/>
      <c r="H215" s="363" t="s">
        <v>1799</v>
      </c>
      <c r="I215" s="363"/>
      <c r="J215" s="363"/>
      <c r="K215" s="377"/>
    </row>
    <row r="216" spans="2:11" ht="12.75" customHeight="1">
      <c r="B216" s="380"/>
      <c r="C216" s="381"/>
      <c r="D216" s="381"/>
      <c r="E216" s="381"/>
      <c r="F216" s="381"/>
      <c r="G216" s="381"/>
      <c r="H216" s="381"/>
      <c r="I216" s="381"/>
      <c r="J216" s="381"/>
      <c r="K216" s="382"/>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BR15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109</v>
      </c>
      <c r="G1" s="139" t="s">
        <v>110</v>
      </c>
      <c r="H1" s="139"/>
      <c r="I1" s="140"/>
      <c r="J1" s="139" t="s">
        <v>111</v>
      </c>
      <c r="K1" s="138" t="s">
        <v>112</v>
      </c>
      <c r="L1" s="139" t="s">
        <v>113</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AT2" s="24" t="s">
        <v>83</v>
      </c>
      <c r="AZ2" s="141" t="s">
        <v>114</v>
      </c>
      <c r="BA2" s="141" t="s">
        <v>115</v>
      </c>
      <c r="BB2" s="141" t="s">
        <v>116</v>
      </c>
      <c r="BC2" s="141" t="s">
        <v>117</v>
      </c>
      <c r="BD2" s="141" t="s">
        <v>84</v>
      </c>
    </row>
    <row r="3" spans="2:46" ht="6.95" customHeight="1">
      <c r="B3" s="25"/>
      <c r="C3" s="26"/>
      <c r="D3" s="26"/>
      <c r="E3" s="26"/>
      <c r="F3" s="26"/>
      <c r="G3" s="26"/>
      <c r="H3" s="26"/>
      <c r="I3" s="142"/>
      <c r="J3" s="26"/>
      <c r="K3" s="27"/>
      <c r="AT3" s="24" t="s">
        <v>84</v>
      </c>
    </row>
    <row r="4" spans="2:46" ht="36.95" customHeight="1">
      <c r="B4" s="28"/>
      <c r="C4" s="29"/>
      <c r="D4" s="30" t="s">
        <v>118</v>
      </c>
      <c r="E4" s="29"/>
      <c r="F4" s="29"/>
      <c r="G4" s="29"/>
      <c r="H4" s="29"/>
      <c r="I4" s="143"/>
      <c r="J4" s="29"/>
      <c r="K4" s="31"/>
      <c r="M4" s="32" t="s">
        <v>12</v>
      </c>
      <c r="AT4" s="24" t="s">
        <v>6</v>
      </c>
    </row>
    <row r="5" spans="2:11" ht="6.95" customHeight="1">
      <c r="B5" s="28"/>
      <c r="C5" s="29"/>
      <c r="D5" s="29"/>
      <c r="E5" s="29"/>
      <c r="F5" s="29"/>
      <c r="G5" s="29"/>
      <c r="H5" s="29"/>
      <c r="I5" s="143"/>
      <c r="J5" s="29"/>
      <c r="K5" s="31"/>
    </row>
    <row r="6" spans="2:11" ht="13.5">
      <c r="B6" s="28"/>
      <c r="C6" s="29"/>
      <c r="D6" s="40" t="s">
        <v>18</v>
      </c>
      <c r="E6" s="29"/>
      <c r="F6" s="29"/>
      <c r="G6" s="29"/>
      <c r="H6" s="29"/>
      <c r="I6" s="143"/>
      <c r="J6" s="29"/>
      <c r="K6" s="31"/>
    </row>
    <row r="7" spans="2:11" ht="16.5" customHeight="1">
      <c r="B7" s="28"/>
      <c r="C7" s="29"/>
      <c r="D7" s="29"/>
      <c r="E7" s="144" t="str">
        <f>'Rekapitulace stavby'!K6</f>
        <v>ČOV TPCA - PD techn. čištění OV - 1.etapa</v>
      </c>
      <c r="F7" s="40"/>
      <c r="G7" s="40"/>
      <c r="H7" s="40"/>
      <c r="I7" s="143"/>
      <c r="J7" s="29"/>
      <c r="K7" s="31"/>
    </row>
    <row r="8" spans="2:11" s="1" customFormat="1" ht="13.5">
      <c r="B8" s="46"/>
      <c r="C8" s="47"/>
      <c r="D8" s="40" t="s">
        <v>119</v>
      </c>
      <c r="E8" s="47"/>
      <c r="F8" s="47"/>
      <c r="G8" s="47"/>
      <c r="H8" s="47"/>
      <c r="I8" s="145"/>
      <c r="J8" s="47"/>
      <c r="K8" s="51"/>
    </row>
    <row r="9" spans="2:11" s="1" customFormat="1" ht="36.95" customHeight="1">
      <c r="B9" s="46"/>
      <c r="C9" s="47"/>
      <c r="D9" s="47"/>
      <c r="E9" s="146" t="s">
        <v>120</v>
      </c>
      <c r="F9" s="47"/>
      <c r="G9" s="47"/>
      <c r="H9" s="47"/>
      <c r="I9" s="145"/>
      <c r="J9" s="47"/>
      <c r="K9" s="51"/>
    </row>
    <row r="10" spans="2:11" s="1" customFormat="1" ht="13.5">
      <c r="B10" s="46"/>
      <c r="C10" s="47"/>
      <c r="D10" s="47"/>
      <c r="E10" s="47"/>
      <c r="F10" s="47"/>
      <c r="G10" s="47"/>
      <c r="H10" s="47"/>
      <c r="I10" s="145"/>
      <c r="J10" s="47"/>
      <c r="K10" s="51"/>
    </row>
    <row r="11" spans="2:11" s="1" customFormat="1" ht="14.4" customHeight="1">
      <c r="B11" s="46"/>
      <c r="C11" s="47"/>
      <c r="D11" s="40" t="s">
        <v>20</v>
      </c>
      <c r="E11" s="47"/>
      <c r="F11" s="35" t="s">
        <v>21</v>
      </c>
      <c r="G11" s="47"/>
      <c r="H11" s="47"/>
      <c r="I11" s="147" t="s">
        <v>22</v>
      </c>
      <c r="J11" s="35" t="s">
        <v>21</v>
      </c>
      <c r="K11" s="51"/>
    </row>
    <row r="12" spans="2:11" s="1" customFormat="1" ht="14.4" customHeight="1">
      <c r="B12" s="46"/>
      <c r="C12" s="47"/>
      <c r="D12" s="40" t="s">
        <v>23</v>
      </c>
      <c r="E12" s="47"/>
      <c r="F12" s="35" t="s">
        <v>24</v>
      </c>
      <c r="G12" s="47"/>
      <c r="H12" s="47"/>
      <c r="I12" s="147" t="s">
        <v>25</v>
      </c>
      <c r="J12" s="148" t="str">
        <f>'Rekapitulace stavby'!AN8</f>
        <v>11. 9. 2018</v>
      </c>
      <c r="K12" s="51"/>
    </row>
    <row r="13" spans="2:11" s="1" customFormat="1" ht="10.8" customHeight="1">
      <c r="B13" s="46"/>
      <c r="C13" s="47"/>
      <c r="D13" s="47"/>
      <c r="E13" s="47"/>
      <c r="F13" s="47"/>
      <c r="G13" s="47"/>
      <c r="H13" s="47"/>
      <c r="I13" s="145"/>
      <c r="J13" s="47"/>
      <c r="K13" s="51"/>
    </row>
    <row r="14" spans="2:11" s="1" customFormat="1" ht="14.4" customHeight="1">
      <c r="B14" s="46"/>
      <c r="C14" s="47"/>
      <c r="D14" s="40" t="s">
        <v>27</v>
      </c>
      <c r="E14" s="47"/>
      <c r="F14" s="47"/>
      <c r="G14" s="47"/>
      <c r="H14" s="47"/>
      <c r="I14" s="147" t="s">
        <v>28</v>
      </c>
      <c r="J14" s="35" t="s">
        <v>29</v>
      </c>
      <c r="K14" s="51"/>
    </row>
    <row r="15" spans="2:11" s="1" customFormat="1" ht="18" customHeight="1">
      <c r="B15" s="46"/>
      <c r="C15" s="47"/>
      <c r="D15" s="47"/>
      <c r="E15" s="35" t="s">
        <v>30</v>
      </c>
      <c r="F15" s="47"/>
      <c r="G15" s="47"/>
      <c r="H15" s="47"/>
      <c r="I15" s="147" t="s">
        <v>31</v>
      </c>
      <c r="J15" s="35" t="s">
        <v>21</v>
      </c>
      <c r="K15" s="51"/>
    </row>
    <row r="16" spans="2:11" s="1" customFormat="1" ht="6.95" customHeight="1">
      <c r="B16" s="46"/>
      <c r="C16" s="47"/>
      <c r="D16" s="47"/>
      <c r="E16" s="47"/>
      <c r="F16" s="47"/>
      <c r="G16" s="47"/>
      <c r="H16" s="47"/>
      <c r="I16" s="145"/>
      <c r="J16" s="47"/>
      <c r="K16" s="51"/>
    </row>
    <row r="17" spans="2:11" s="1" customFormat="1" ht="14.4" customHeight="1">
      <c r="B17" s="46"/>
      <c r="C17" s="47"/>
      <c r="D17" s="40" t="s">
        <v>32</v>
      </c>
      <c r="E17" s="47"/>
      <c r="F17" s="47"/>
      <c r="G17" s="47"/>
      <c r="H17" s="47"/>
      <c r="I17" s="147"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7" t="s">
        <v>31</v>
      </c>
      <c r="J18" s="35" t="str">
        <f>IF('Rekapitulace stavby'!AN14="Vyplň údaj","",IF('Rekapitulace stavby'!AN14="","",'Rekapitulace stavby'!AN14))</f>
        <v/>
      </c>
      <c r="K18" s="51"/>
    </row>
    <row r="19" spans="2:11" s="1" customFormat="1" ht="6.95" customHeight="1">
      <c r="B19" s="46"/>
      <c r="C19" s="47"/>
      <c r="D19" s="47"/>
      <c r="E19" s="47"/>
      <c r="F19" s="47"/>
      <c r="G19" s="47"/>
      <c r="H19" s="47"/>
      <c r="I19" s="145"/>
      <c r="J19" s="47"/>
      <c r="K19" s="51"/>
    </row>
    <row r="20" spans="2:11" s="1" customFormat="1" ht="14.4" customHeight="1">
      <c r="B20" s="46"/>
      <c r="C20" s="47"/>
      <c r="D20" s="40" t="s">
        <v>34</v>
      </c>
      <c r="E20" s="47"/>
      <c r="F20" s="47"/>
      <c r="G20" s="47"/>
      <c r="H20" s="47"/>
      <c r="I20" s="147" t="s">
        <v>28</v>
      </c>
      <c r="J20" s="35" t="s">
        <v>35</v>
      </c>
      <c r="K20" s="51"/>
    </row>
    <row r="21" spans="2:11" s="1" customFormat="1" ht="18" customHeight="1">
      <c r="B21" s="46"/>
      <c r="C21" s="47"/>
      <c r="D21" s="47"/>
      <c r="E21" s="35" t="s">
        <v>36</v>
      </c>
      <c r="F21" s="47"/>
      <c r="G21" s="47"/>
      <c r="H21" s="47"/>
      <c r="I21" s="147" t="s">
        <v>31</v>
      </c>
      <c r="J21" s="35" t="s">
        <v>37</v>
      </c>
      <c r="K21" s="51"/>
    </row>
    <row r="22" spans="2:11" s="1" customFormat="1" ht="6.95" customHeight="1">
      <c r="B22" s="46"/>
      <c r="C22" s="47"/>
      <c r="D22" s="47"/>
      <c r="E22" s="47"/>
      <c r="F22" s="47"/>
      <c r="G22" s="47"/>
      <c r="H22" s="47"/>
      <c r="I22" s="145"/>
      <c r="J22" s="47"/>
      <c r="K22" s="51"/>
    </row>
    <row r="23" spans="2:11" s="1" customFormat="1" ht="14.4" customHeight="1">
      <c r="B23" s="46"/>
      <c r="C23" s="47"/>
      <c r="D23" s="40" t="s">
        <v>39</v>
      </c>
      <c r="E23" s="47"/>
      <c r="F23" s="47"/>
      <c r="G23" s="47"/>
      <c r="H23" s="47"/>
      <c r="I23" s="145"/>
      <c r="J23" s="47"/>
      <c r="K23" s="51"/>
    </row>
    <row r="24" spans="2:11" s="6" customFormat="1" ht="16.5" customHeight="1">
      <c r="B24" s="149"/>
      <c r="C24" s="150"/>
      <c r="D24" s="150"/>
      <c r="E24" s="44" t="s">
        <v>21</v>
      </c>
      <c r="F24" s="44"/>
      <c r="G24" s="44"/>
      <c r="H24" s="44"/>
      <c r="I24" s="151"/>
      <c r="J24" s="150"/>
      <c r="K24" s="152"/>
    </row>
    <row r="25" spans="2:11" s="1" customFormat="1" ht="6.95" customHeight="1">
      <c r="B25" s="46"/>
      <c r="C25" s="47"/>
      <c r="D25" s="47"/>
      <c r="E25" s="47"/>
      <c r="F25" s="47"/>
      <c r="G25" s="47"/>
      <c r="H25" s="47"/>
      <c r="I25" s="145"/>
      <c r="J25" s="47"/>
      <c r="K25" s="51"/>
    </row>
    <row r="26" spans="2:11" s="1" customFormat="1" ht="6.95" customHeight="1">
      <c r="B26" s="46"/>
      <c r="C26" s="47"/>
      <c r="D26" s="106"/>
      <c r="E26" s="106"/>
      <c r="F26" s="106"/>
      <c r="G26" s="106"/>
      <c r="H26" s="106"/>
      <c r="I26" s="153"/>
      <c r="J26" s="106"/>
      <c r="K26" s="154"/>
    </row>
    <row r="27" spans="2:11" s="1" customFormat="1" ht="25.4" customHeight="1">
      <c r="B27" s="46"/>
      <c r="C27" s="47"/>
      <c r="D27" s="155" t="s">
        <v>40</v>
      </c>
      <c r="E27" s="47"/>
      <c r="F27" s="47"/>
      <c r="G27" s="47"/>
      <c r="H27" s="47"/>
      <c r="I27" s="145"/>
      <c r="J27" s="156">
        <f>ROUND(J84,2)</f>
        <v>0</v>
      </c>
      <c r="K27" s="51"/>
    </row>
    <row r="28" spans="2:11" s="1" customFormat="1" ht="6.95" customHeight="1">
      <c r="B28" s="46"/>
      <c r="C28" s="47"/>
      <c r="D28" s="106"/>
      <c r="E28" s="106"/>
      <c r="F28" s="106"/>
      <c r="G28" s="106"/>
      <c r="H28" s="106"/>
      <c r="I28" s="153"/>
      <c r="J28" s="106"/>
      <c r="K28" s="154"/>
    </row>
    <row r="29" spans="2:11" s="1" customFormat="1" ht="14.4" customHeight="1">
      <c r="B29" s="46"/>
      <c r="C29" s="47"/>
      <c r="D29" s="47"/>
      <c r="E29" s="47"/>
      <c r="F29" s="52" t="s">
        <v>42</v>
      </c>
      <c r="G29" s="47"/>
      <c r="H29" s="47"/>
      <c r="I29" s="157" t="s">
        <v>41</v>
      </c>
      <c r="J29" s="52" t="s">
        <v>43</v>
      </c>
      <c r="K29" s="51"/>
    </row>
    <row r="30" spans="2:11" s="1" customFormat="1" ht="14.4" customHeight="1">
      <c r="B30" s="46"/>
      <c r="C30" s="47"/>
      <c r="D30" s="55" t="s">
        <v>44</v>
      </c>
      <c r="E30" s="55" t="s">
        <v>45</v>
      </c>
      <c r="F30" s="158">
        <f>ROUND(SUM(BE84:BE153),2)</f>
        <v>0</v>
      </c>
      <c r="G30" s="47"/>
      <c r="H30" s="47"/>
      <c r="I30" s="159">
        <v>0.21</v>
      </c>
      <c r="J30" s="158">
        <f>ROUND(ROUND((SUM(BE84:BE153)),2)*I30,2)</f>
        <v>0</v>
      </c>
      <c r="K30" s="51"/>
    </row>
    <row r="31" spans="2:11" s="1" customFormat="1" ht="14.4" customHeight="1">
      <c r="B31" s="46"/>
      <c r="C31" s="47"/>
      <c r="D31" s="47"/>
      <c r="E31" s="55" t="s">
        <v>46</v>
      </c>
      <c r="F31" s="158">
        <f>ROUND(SUM(BF84:BF153),2)</f>
        <v>0</v>
      </c>
      <c r="G31" s="47"/>
      <c r="H31" s="47"/>
      <c r="I31" s="159">
        <v>0.15</v>
      </c>
      <c r="J31" s="158">
        <f>ROUND(ROUND((SUM(BF84:BF153)),2)*I31,2)</f>
        <v>0</v>
      </c>
      <c r="K31" s="51"/>
    </row>
    <row r="32" spans="2:11" s="1" customFormat="1" ht="14.4" customHeight="1" hidden="1">
      <c r="B32" s="46"/>
      <c r="C32" s="47"/>
      <c r="D32" s="47"/>
      <c r="E32" s="55" t="s">
        <v>47</v>
      </c>
      <c r="F32" s="158">
        <f>ROUND(SUM(BG84:BG153),2)</f>
        <v>0</v>
      </c>
      <c r="G32" s="47"/>
      <c r="H32" s="47"/>
      <c r="I32" s="159">
        <v>0.21</v>
      </c>
      <c r="J32" s="158">
        <v>0</v>
      </c>
      <c r="K32" s="51"/>
    </row>
    <row r="33" spans="2:11" s="1" customFormat="1" ht="14.4" customHeight="1" hidden="1">
      <c r="B33" s="46"/>
      <c r="C33" s="47"/>
      <c r="D33" s="47"/>
      <c r="E33" s="55" t="s">
        <v>48</v>
      </c>
      <c r="F33" s="158">
        <f>ROUND(SUM(BH84:BH153),2)</f>
        <v>0</v>
      </c>
      <c r="G33" s="47"/>
      <c r="H33" s="47"/>
      <c r="I33" s="159">
        <v>0.15</v>
      </c>
      <c r="J33" s="158">
        <v>0</v>
      </c>
      <c r="K33" s="51"/>
    </row>
    <row r="34" spans="2:11" s="1" customFormat="1" ht="14.4" customHeight="1" hidden="1">
      <c r="B34" s="46"/>
      <c r="C34" s="47"/>
      <c r="D34" s="47"/>
      <c r="E34" s="55" t="s">
        <v>49</v>
      </c>
      <c r="F34" s="158">
        <f>ROUND(SUM(BI84:BI153),2)</f>
        <v>0</v>
      </c>
      <c r="G34" s="47"/>
      <c r="H34" s="47"/>
      <c r="I34" s="159">
        <v>0</v>
      </c>
      <c r="J34" s="158">
        <v>0</v>
      </c>
      <c r="K34" s="51"/>
    </row>
    <row r="35" spans="2:11" s="1" customFormat="1" ht="6.95" customHeight="1">
      <c r="B35" s="46"/>
      <c r="C35" s="47"/>
      <c r="D35" s="47"/>
      <c r="E35" s="47"/>
      <c r="F35" s="47"/>
      <c r="G35" s="47"/>
      <c r="H35" s="47"/>
      <c r="I35" s="145"/>
      <c r="J35" s="47"/>
      <c r="K35" s="51"/>
    </row>
    <row r="36" spans="2:11" s="1" customFormat="1" ht="25.4" customHeight="1">
      <c r="B36" s="46"/>
      <c r="C36" s="160"/>
      <c r="D36" s="161" t="s">
        <v>50</v>
      </c>
      <c r="E36" s="98"/>
      <c r="F36" s="98"/>
      <c r="G36" s="162" t="s">
        <v>51</v>
      </c>
      <c r="H36" s="163" t="s">
        <v>52</v>
      </c>
      <c r="I36" s="164"/>
      <c r="J36" s="165">
        <f>SUM(J27:J34)</f>
        <v>0</v>
      </c>
      <c r="K36" s="166"/>
    </row>
    <row r="37" spans="2:11" s="1" customFormat="1" ht="14.4" customHeight="1">
      <c r="B37" s="67"/>
      <c r="C37" s="68"/>
      <c r="D37" s="68"/>
      <c r="E37" s="68"/>
      <c r="F37" s="68"/>
      <c r="G37" s="68"/>
      <c r="H37" s="68"/>
      <c r="I37" s="167"/>
      <c r="J37" s="68"/>
      <c r="K37" s="69"/>
    </row>
    <row r="41" spans="2:11" s="1" customFormat="1" ht="6.95" customHeight="1">
      <c r="B41" s="168"/>
      <c r="C41" s="169"/>
      <c r="D41" s="169"/>
      <c r="E41" s="169"/>
      <c r="F41" s="169"/>
      <c r="G41" s="169"/>
      <c r="H41" s="169"/>
      <c r="I41" s="170"/>
      <c r="J41" s="169"/>
      <c r="K41" s="171"/>
    </row>
    <row r="42" spans="2:11" s="1" customFormat="1" ht="36.95" customHeight="1">
      <c r="B42" s="46"/>
      <c r="C42" s="30" t="s">
        <v>121</v>
      </c>
      <c r="D42" s="47"/>
      <c r="E42" s="47"/>
      <c r="F42" s="47"/>
      <c r="G42" s="47"/>
      <c r="H42" s="47"/>
      <c r="I42" s="145"/>
      <c r="J42" s="47"/>
      <c r="K42" s="51"/>
    </row>
    <row r="43" spans="2:11" s="1" customFormat="1" ht="6.95" customHeight="1">
      <c r="B43" s="46"/>
      <c r="C43" s="47"/>
      <c r="D43" s="47"/>
      <c r="E43" s="47"/>
      <c r="F43" s="47"/>
      <c r="G43" s="47"/>
      <c r="H43" s="47"/>
      <c r="I43" s="145"/>
      <c r="J43" s="47"/>
      <c r="K43" s="51"/>
    </row>
    <row r="44" spans="2:11" s="1" customFormat="1" ht="14.4" customHeight="1">
      <c r="B44" s="46"/>
      <c r="C44" s="40" t="s">
        <v>18</v>
      </c>
      <c r="D44" s="47"/>
      <c r="E44" s="47"/>
      <c r="F44" s="47"/>
      <c r="G44" s="47"/>
      <c r="H44" s="47"/>
      <c r="I44" s="145"/>
      <c r="J44" s="47"/>
      <c r="K44" s="51"/>
    </row>
    <row r="45" spans="2:11" s="1" customFormat="1" ht="16.5" customHeight="1">
      <c r="B45" s="46"/>
      <c r="C45" s="47"/>
      <c r="D45" s="47"/>
      <c r="E45" s="144" t="str">
        <f>E7</f>
        <v>ČOV TPCA - PD techn. čištění OV - 1.etapa</v>
      </c>
      <c r="F45" s="40"/>
      <c r="G45" s="40"/>
      <c r="H45" s="40"/>
      <c r="I45" s="145"/>
      <c r="J45" s="47"/>
      <c r="K45" s="51"/>
    </row>
    <row r="46" spans="2:11" s="1" customFormat="1" ht="14.4" customHeight="1">
      <c r="B46" s="46"/>
      <c r="C46" s="40" t="s">
        <v>119</v>
      </c>
      <c r="D46" s="47"/>
      <c r="E46" s="47"/>
      <c r="F46" s="47"/>
      <c r="G46" s="47"/>
      <c r="H46" s="47"/>
      <c r="I46" s="145"/>
      <c r="J46" s="47"/>
      <c r="K46" s="51"/>
    </row>
    <row r="47" spans="2:11" s="1" customFormat="1" ht="17.25" customHeight="1">
      <c r="B47" s="46"/>
      <c r="C47" s="47"/>
      <c r="D47" s="47"/>
      <c r="E47" s="146" t="str">
        <f>E9</f>
        <v>SO 01.1 - Úprava aktivačních nádrží - 1. etapa</v>
      </c>
      <c r="F47" s="47"/>
      <c r="G47" s="47"/>
      <c r="H47" s="47"/>
      <c r="I47" s="145"/>
      <c r="J47" s="47"/>
      <c r="K47" s="51"/>
    </row>
    <row r="48" spans="2:11" s="1" customFormat="1" ht="6.95" customHeight="1">
      <c r="B48" s="46"/>
      <c r="C48" s="47"/>
      <c r="D48" s="47"/>
      <c r="E48" s="47"/>
      <c r="F48" s="47"/>
      <c r="G48" s="47"/>
      <c r="H48" s="47"/>
      <c r="I48" s="145"/>
      <c r="J48" s="47"/>
      <c r="K48" s="51"/>
    </row>
    <row r="49" spans="2:11" s="1" customFormat="1" ht="18" customHeight="1">
      <c r="B49" s="46"/>
      <c r="C49" s="40" t="s">
        <v>23</v>
      </c>
      <c r="D49" s="47"/>
      <c r="E49" s="47"/>
      <c r="F49" s="35" t="str">
        <f>F12</f>
        <v>Kolín</v>
      </c>
      <c r="G49" s="47"/>
      <c r="H49" s="47"/>
      <c r="I49" s="147" t="s">
        <v>25</v>
      </c>
      <c r="J49" s="148" t="str">
        <f>IF(J12="","",J12)</f>
        <v>11. 9. 2018</v>
      </c>
      <c r="K49" s="51"/>
    </row>
    <row r="50" spans="2:11" s="1" customFormat="1" ht="6.95" customHeight="1">
      <c r="B50" s="46"/>
      <c r="C50" s="47"/>
      <c r="D50" s="47"/>
      <c r="E50" s="47"/>
      <c r="F50" s="47"/>
      <c r="G50" s="47"/>
      <c r="H50" s="47"/>
      <c r="I50" s="145"/>
      <c r="J50" s="47"/>
      <c r="K50" s="51"/>
    </row>
    <row r="51" spans="2:11" s="1" customFormat="1" ht="13.5">
      <c r="B51" s="46"/>
      <c r="C51" s="40" t="s">
        <v>27</v>
      </c>
      <c r="D51" s="47"/>
      <c r="E51" s="47"/>
      <c r="F51" s="35" t="str">
        <f>E15</f>
        <v>Město Kolín</v>
      </c>
      <c r="G51" s="47"/>
      <c r="H51" s="47"/>
      <c r="I51" s="147" t="s">
        <v>34</v>
      </c>
      <c r="J51" s="44" t="str">
        <f>E21</f>
        <v>Sweco Hydroprojekt a.s.</v>
      </c>
      <c r="K51" s="51"/>
    </row>
    <row r="52" spans="2:11" s="1" customFormat="1" ht="14.4" customHeight="1">
      <c r="B52" s="46"/>
      <c r="C52" s="40" t="s">
        <v>32</v>
      </c>
      <c r="D52" s="47"/>
      <c r="E52" s="47"/>
      <c r="F52" s="35" t="str">
        <f>IF(E18="","",E18)</f>
        <v/>
      </c>
      <c r="G52" s="47"/>
      <c r="H52" s="47"/>
      <c r="I52" s="145"/>
      <c r="J52" s="172"/>
      <c r="K52" s="51"/>
    </row>
    <row r="53" spans="2:11" s="1" customFormat="1" ht="10.3" customHeight="1">
      <c r="B53" s="46"/>
      <c r="C53" s="47"/>
      <c r="D53" s="47"/>
      <c r="E53" s="47"/>
      <c r="F53" s="47"/>
      <c r="G53" s="47"/>
      <c r="H53" s="47"/>
      <c r="I53" s="145"/>
      <c r="J53" s="47"/>
      <c r="K53" s="51"/>
    </row>
    <row r="54" spans="2:11" s="1" customFormat="1" ht="29.25" customHeight="1">
      <c r="B54" s="46"/>
      <c r="C54" s="173" t="s">
        <v>122</v>
      </c>
      <c r="D54" s="160"/>
      <c r="E54" s="160"/>
      <c r="F54" s="160"/>
      <c r="G54" s="160"/>
      <c r="H54" s="160"/>
      <c r="I54" s="174"/>
      <c r="J54" s="175" t="s">
        <v>123</v>
      </c>
      <c r="K54" s="176"/>
    </row>
    <row r="55" spans="2:11" s="1" customFormat="1" ht="10.3" customHeight="1">
      <c r="B55" s="46"/>
      <c r="C55" s="47"/>
      <c r="D55" s="47"/>
      <c r="E55" s="47"/>
      <c r="F55" s="47"/>
      <c r="G55" s="47"/>
      <c r="H55" s="47"/>
      <c r="I55" s="145"/>
      <c r="J55" s="47"/>
      <c r="K55" s="51"/>
    </row>
    <row r="56" spans="2:47" s="1" customFormat="1" ht="29.25" customHeight="1">
      <c r="B56" s="46"/>
      <c r="C56" s="177" t="s">
        <v>124</v>
      </c>
      <c r="D56" s="47"/>
      <c r="E56" s="47"/>
      <c r="F56" s="47"/>
      <c r="G56" s="47"/>
      <c r="H56" s="47"/>
      <c r="I56" s="145"/>
      <c r="J56" s="156">
        <f>J84</f>
        <v>0</v>
      </c>
      <c r="K56" s="51"/>
      <c r="AU56" s="24" t="s">
        <v>125</v>
      </c>
    </row>
    <row r="57" spans="2:11" s="7" customFormat="1" ht="24.95" customHeight="1">
      <c r="B57" s="178"/>
      <c r="C57" s="179"/>
      <c r="D57" s="180" t="s">
        <v>126</v>
      </c>
      <c r="E57" s="181"/>
      <c r="F57" s="181"/>
      <c r="G57" s="181"/>
      <c r="H57" s="181"/>
      <c r="I57" s="182"/>
      <c r="J57" s="183">
        <f>J85</f>
        <v>0</v>
      </c>
      <c r="K57" s="184"/>
    </row>
    <row r="58" spans="2:11" s="8" customFormat="1" ht="19.9" customHeight="1">
      <c r="B58" s="185"/>
      <c r="C58" s="186"/>
      <c r="D58" s="187" t="s">
        <v>127</v>
      </c>
      <c r="E58" s="188"/>
      <c r="F58" s="188"/>
      <c r="G58" s="188"/>
      <c r="H58" s="188"/>
      <c r="I58" s="189"/>
      <c r="J58" s="190">
        <f>J86</f>
        <v>0</v>
      </c>
      <c r="K58" s="191"/>
    </row>
    <row r="59" spans="2:11" s="8" customFormat="1" ht="19.9" customHeight="1">
      <c r="B59" s="185"/>
      <c r="C59" s="186"/>
      <c r="D59" s="187" t="s">
        <v>128</v>
      </c>
      <c r="E59" s="188"/>
      <c r="F59" s="188"/>
      <c r="G59" s="188"/>
      <c r="H59" s="188"/>
      <c r="I59" s="189"/>
      <c r="J59" s="190">
        <f>J100</f>
        <v>0</v>
      </c>
      <c r="K59" s="191"/>
    </row>
    <row r="60" spans="2:11" s="8" customFormat="1" ht="19.9" customHeight="1">
      <c r="B60" s="185"/>
      <c r="C60" s="186"/>
      <c r="D60" s="187" t="s">
        <v>129</v>
      </c>
      <c r="E60" s="188"/>
      <c r="F60" s="188"/>
      <c r="G60" s="188"/>
      <c r="H60" s="188"/>
      <c r="I60" s="189"/>
      <c r="J60" s="190">
        <f>J129</f>
        <v>0</v>
      </c>
      <c r="K60" s="191"/>
    </row>
    <row r="61" spans="2:11" s="8" customFormat="1" ht="19.9" customHeight="1">
      <c r="B61" s="185"/>
      <c r="C61" s="186"/>
      <c r="D61" s="187" t="s">
        <v>130</v>
      </c>
      <c r="E61" s="188"/>
      <c r="F61" s="188"/>
      <c r="G61" s="188"/>
      <c r="H61" s="188"/>
      <c r="I61" s="189"/>
      <c r="J61" s="190">
        <f>J135</f>
        <v>0</v>
      </c>
      <c r="K61" s="191"/>
    </row>
    <row r="62" spans="2:11" s="7" customFormat="1" ht="24.95" customHeight="1">
      <c r="B62" s="178"/>
      <c r="C62" s="179"/>
      <c r="D62" s="180" t="s">
        <v>131</v>
      </c>
      <c r="E62" s="181"/>
      <c r="F62" s="181"/>
      <c r="G62" s="181"/>
      <c r="H62" s="181"/>
      <c r="I62" s="182"/>
      <c r="J62" s="183">
        <f>J138</f>
        <v>0</v>
      </c>
      <c r="K62" s="184"/>
    </row>
    <row r="63" spans="2:11" s="8" customFormat="1" ht="19.9" customHeight="1">
      <c r="B63" s="185"/>
      <c r="C63" s="186"/>
      <c r="D63" s="187" t="s">
        <v>132</v>
      </c>
      <c r="E63" s="188"/>
      <c r="F63" s="188"/>
      <c r="G63" s="188"/>
      <c r="H63" s="188"/>
      <c r="I63" s="189"/>
      <c r="J63" s="190">
        <f>J139</f>
        <v>0</v>
      </c>
      <c r="K63" s="191"/>
    </row>
    <row r="64" spans="2:11" s="7" customFormat="1" ht="24.95" customHeight="1">
      <c r="B64" s="178"/>
      <c r="C64" s="179"/>
      <c r="D64" s="180" t="s">
        <v>133</v>
      </c>
      <c r="E64" s="181"/>
      <c r="F64" s="181"/>
      <c r="G64" s="181"/>
      <c r="H64" s="181"/>
      <c r="I64" s="182"/>
      <c r="J64" s="183">
        <f>J151</f>
        <v>0</v>
      </c>
      <c r="K64" s="184"/>
    </row>
    <row r="65" spans="2:11" s="1" customFormat="1" ht="21.8" customHeight="1">
      <c r="B65" s="46"/>
      <c r="C65" s="47"/>
      <c r="D65" s="47"/>
      <c r="E65" s="47"/>
      <c r="F65" s="47"/>
      <c r="G65" s="47"/>
      <c r="H65" s="47"/>
      <c r="I65" s="145"/>
      <c r="J65" s="47"/>
      <c r="K65" s="51"/>
    </row>
    <row r="66" spans="2:11" s="1" customFormat="1" ht="6.95" customHeight="1">
      <c r="B66" s="67"/>
      <c r="C66" s="68"/>
      <c r="D66" s="68"/>
      <c r="E66" s="68"/>
      <c r="F66" s="68"/>
      <c r="G66" s="68"/>
      <c r="H66" s="68"/>
      <c r="I66" s="167"/>
      <c r="J66" s="68"/>
      <c r="K66" s="69"/>
    </row>
    <row r="70" spans="2:12" s="1" customFormat="1" ht="6.95" customHeight="1">
      <c r="B70" s="70"/>
      <c r="C70" s="71"/>
      <c r="D70" s="71"/>
      <c r="E70" s="71"/>
      <c r="F70" s="71"/>
      <c r="G70" s="71"/>
      <c r="H70" s="71"/>
      <c r="I70" s="170"/>
      <c r="J70" s="71"/>
      <c r="K70" s="71"/>
      <c r="L70" s="72"/>
    </row>
    <row r="71" spans="2:12" s="1" customFormat="1" ht="36.95" customHeight="1">
      <c r="B71" s="46"/>
      <c r="C71" s="73" t="s">
        <v>134</v>
      </c>
      <c r="D71" s="74"/>
      <c r="E71" s="74"/>
      <c r="F71" s="74"/>
      <c r="G71" s="74"/>
      <c r="H71" s="74"/>
      <c r="I71" s="192"/>
      <c r="J71" s="74"/>
      <c r="K71" s="74"/>
      <c r="L71" s="72"/>
    </row>
    <row r="72" spans="2:12" s="1" customFormat="1" ht="6.95" customHeight="1">
      <c r="B72" s="46"/>
      <c r="C72" s="74"/>
      <c r="D72" s="74"/>
      <c r="E72" s="74"/>
      <c r="F72" s="74"/>
      <c r="G72" s="74"/>
      <c r="H72" s="74"/>
      <c r="I72" s="192"/>
      <c r="J72" s="74"/>
      <c r="K72" s="74"/>
      <c r="L72" s="72"/>
    </row>
    <row r="73" spans="2:12" s="1" customFormat="1" ht="14.4" customHeight="1">
      <c r="B73" s="46"/>
      <c r="C73" s="76" t="s">
        <v>18</v>
      </c>
      <c r="D73" s="74"/>
      <c r="E73" s="74"/>
      <c r="F73" s="74"/>
      <c r="G73" s="74"/>
      <c r="H73" s="74"/>
      <c r="I73" s="192"/>
      <c r="J73" s="74"/>
      <c r="K73" s="74"/>
      <c r="L73" s="72"/>
    </row>
    <row r="74" spans="2:12" s="1" customFormat="1" ht="16.5" customHeight="1">
      <c r="B74" s="46"/>
      <c r="C74" s="74"/>
      <c r="D74" s="74"/>
      <c r="E74" s="193" t="str">
        <f>E7</f>
        <v>ČOV TPCA - PD techn. čištění OV - 1.etapa</v>
      </c>
      <c r="F74" s="76"/>
      <c r="G74" s="76"/>
      <c r="H74" s="76"/>
      <c r="I74" s="192"/>
      <c r="J74" s="74"/>
      <c r="K74" s="74"/>
      <c r="L74" s="72"/>
    </row>
    <row r="75" spans="2:12" s="1" customFormat="1" ht="14.4" customHeight="1">
      <c r="B75" s="46"/>
      <c r="C75" s="76" t="s">
        <v>119</v>
      </c>
      <c r="D75" s="74"/>
      <c r="E75" s="74"/>
      <c r="F75" s="74"/>
      <c r="G75" s="74"/>
      <c r="H75" s="74"/>
      <c r="I75" s="192"/>
      <c r="J75" s="74"/>
      <c r="K75" s="74"/>
      <c r="L75" s="72"/>
    </row>
    <row r="76" spans="2:12" s="1" customFormat="1" ht="17.25" customHeight="1">
      <c r="B76" s="46"/>
      <c r="C76" s="74"/>
      <c r="D76" s="74"/>
      <c r="E76" s="82" t="str">
        <f>E9</f>
        <v>SO 01.1 - Úprava aktivačních nádrží - 1. etapa</v>
      </c>
      <c r="F76" s="74"/>
      <c r="G76" s="74"/>
      <c r="H76" s="74"/>
      <c r="I76" s="192"/>
      <c r="J76" s="74"/>
      <c r="K76" s="74"/>
      <c r="L76" s="72"/>
    </row>
    <row r="77" spans="2:12" s="1" customFormat="1" ht="6.95" customHeight="1">
      <c r="B77" s="46"/>
      <c r="C77" s="74"/>
      <c r="D77" s="74"/>
      <c r="E77" s="74"/>
      <c r="F77" s="74"/>
      <c r="G77" s="74"/>
      <c r="H77" s="74"/>
      <c r="I77" s="192"/>
      <c r="J77" s="74"/>
      <c r="K77" s="74"/>
      <c r="L77" s="72"/>
    </row>
    <row r="78" spans="2:12" s="1" customFormat="1" ht="18" customHeight="1">
      <c r="B78" s="46"/>
      <c r="C78" s="76" t="s">
        <v>23</v>
      </c>
      <c r="D78" s="74"/>
      <c r="E78" s="74"/>
      <c r="F78" s="194" t="str">
        <f>F12</f>
        <v>Kolín</v>
      </c>
      <c r="G78" s="74"/>
      <c r="H78" s="74"/>
      <c r="I78" s="195" t="s">
        <v>25</v>
      </c>
      <c r="J78" s="85" t="str">
        <f>IF(J12="","",J12)</f>
        <v>11. 9. 2018</v>
      </c>
      <c r="K78" s="74"/>
      <c r="L78" s="72"/>
    </row>
    <row r="79" spans="2:12" s="1" customFormat="1" ht="6.95" customHeight="1">
      <c r="B79" s="46"/>
      <c r="C79" s="74"/>
      <c r="D79" s="74"/>
      <c r="E79" s="74"/>
      <c r="F79" s="74"/>
      <c r="G79" s="74"/>
      <c r="H79" s="74"/>
      <c r="I79" s="192"/>
      <c r="J79" s="74"/>
      <c r="K79" s="74"/>
      <c r="L79" s="72"/>
    </row>
    <row r="80" spans="2:12" s="1" customFormat="1" ht="13.5">
      <c r="B80" s="46"/>
      <c r="C80" s="76" t="s">
        <v>27</v>
      </c>
      <c r="D80" s="74"/>
      <c r="E80" s="74"/>
      <c r="F80" s="194" t="str">
        <f>E15</f>
        <v>Město Kolín</v>
      </c>
      <c r="G80" s="74"/>
      <c r="H80" s="74"/>
      <c r="I80" s="195" t="s">
        <v>34</v>
      </c>
      <c r="J80" s="194" t="str">
        <f>E21</f>
        <v>Sweco Hydroprojekt a.s.</v>
      </c>
      <c r="K80" s="74"/>
      <c r="L80" s="72"/>
    </row>
    <row r="81" spans="2:12" s="1" customFormat="1" ht="14.4" customHeight="1">
      <c r="B81" s="46"/>
      <c r="C81" s="76" t="s">
        <v>32</v>
      </c>
      <c r="D81" s="74"/>
      <c r="E81" s="74"/>
      <c r="F81" s="194" t="str">
        <f>IF(E18="","",E18)</f>
        <v/>
      </c>
      <c r="G81" s="74"/>
      <c r="H81" s="74"/>
      <c r="I81" s="192"/>
      <c r="J81" s="74"/>
      <c r="K81" s="74"/>
      <c r="L81" s="72"/>
    </row>
    <row r="82" spans="2:12" s="1" customFormat="1" ht="10.3" customHeight="1">
      <c r="B82" s="46"/>
      <c r="C82" s="74"/>
      <c r="D82" s="74"/>
      <c r="E82" s="74"/>
      <c r="F82" s="74"/>
      <c r="G82" s="74"/>
      <c r="H82" s="74"/>
      <c r="I82" s="192"/>
      <c r="J82" s="74"/>
      <c r="K82" s="74"/>
      <c r="L82" s="72"/>
    </row>
    <row r="83" spans="2:20" s="9" customFormat="1" ht="29.25" customHeight="1">
      <c r="B83" s="196"/>
      <c r="C83" s="197" t="s">
        <v>135</v>
      </c>
      <c r="D83" s="198" t="s">
        <v>59</v>
      </c>
      <c r="E83" s="198" t="s">
        <v>55</v>
      </c>
      <c r="F83" s="198" t="s">
        <v>136</v>
      </c>
      <c r="G83" s="198" t="s">
        <v>137</v>
      </c>
      <c r="H83" s="198" t="s">
        <v>138</v>
      </c>
      <c r="I83" s="199" t="s">
        <v>139</v>
      </c>
      <c r="J83" s="198" t="s">
        <v>123</v>
      </c>
      <c r="K83" s="200" t="s">
        <v>140</v>
      </c>
      <c r="L83" s="201"/>
      <c r="M83" s="102" t="s">
        <v>141</v>
      </c>
      <c r="N83" s="103" t="s">
        <v>44</v>
      </c>
      <c r="O83" s="103" t="s">
        <v>142</v>
      </c>
      <c r="P83" s="103" t="s">
        <v>143</v>
      </c>
      <c r="Q83" s="103" t="s">
        <v>144</v>
      </c>
      <c r="R83" s="103" t="s">
        <v>145</v>
      </c>
      <c r="S83" s="103" t="s">
        <v>146</v>
      </c>
      <c r="T83" s="104" t="s">
        <v>147</v>
      </c>
    </row>
    <row r="84" spans="2:63" s="1" customFormat="1" ht="29.25" customHeight="1">
      <c r="B84" s="46"/>
      <c r="C84" s="108" t="s">
        <v>124</v>
      </c>
      <c r="D84" s="74"/>
      <c r="E84" s="74"/>
      <c r="F84" s="74"/>
      <c r="G84" s="74"/>
      <c r="H84" s="74"/>
      <c r="I84" s="192"/>
      <c r="J84" s="202">
        <f>BK84</f>
        <v>0</v>
      </c>
      <c r="K84" s="74"/>
      <c r="L84" s="72"/>
      <c r="M84" s="105"/>
      <c r="N84" s="106"/>
      <c r="O84" s="106"/>
      <c r="P84" s="203">
        <f>P85+P138+P151</f>
        <v>0</v>
      </c>
      <c r="Q84" s="106"/>
      <c r="R84" s="203">
        <f>R85+R138+R151</f>
        <v>669.3374153830699</v>
      </c>
      <c r="S84" s="106"/>
      <c r="T84" s="204">
        <f>T85+T138+T151</f>
        <v>0.662745</v>
      </c>
      <c r="AT84" s="24" t="s">
        <v>73</v>
      </c>
      <c r="AU84" s="24" t="s">
        <v>125</v>
      </c>
      <c r="BK84" s="205">
        <f>BK85+BK138+BK151</f>
        <v>0</v>
      </c>
    </row>
    <row r="85" spans="2:63" s="10" customFormat="1" ht="37.4" customHeight="1">
      <c r="B85" s="206"/>
      <c r="C85" s="207"/>
      <c r="D85" s="208" t="s">
        <v>73</v>
      </c>
      <c r="E85" s="209" t="s">
        <v>148</v>
      </c>
      <c r="F85" s="209" t="s">
        <v>149</v>
      </c>
      <c r="G85" s="207"/>
      <c r="H85" s="207"/>
      <c r="I85" s="210"/>
      <c r="J85" s="211">
        <f>BK85</f>
        <v>0</v>
      </c>
      <c r="K85" s="207"/>
      <c r="L85" s="212"/>
      <c r="M85" s="213"/>
      <c r="N85" s="214"/>
      <c r="O85" s="214"/>
      <c r="P85" s="215">
        <f>P86+P100+P129+P135</f>
        <v>0</v>
      </c>
      <c r="Q85" s="214"/>
      <c r="R85" s="215">
        <f>R86+R100+R129+R135</f>
        <v>669.32470238307</v>
      </c>
      <c r="S85" s="214"/>
      <c r="T85" s="216">
        <f>T86+T100+T129+T135</f>
        <v>0.662745</v>
      </c>
      <c r="AR85" s="217" t="s">
        <v>82</v>
      </c>
      <c r="AT85" s="218" t="s">
        <v>73</v>
      </c>
      <c r="AU85" s="218" t="s">
        <v>74</v>
      </c>
      <c r="AY85" s="217" t="s">
        <v>150</v>
      </c>
      <c r="BK85" s="219">
        <f>BK86+BK100+BK129+BK135</f>
        <v>0</v>
      </c>
    </row>
    <row r="86" spans="2:63" s="10" customFormat="1" ht="19.9" customHeight="1">
      <c r="B86" s="206"/>
      <c r="C86" s="207"/>
      <c r="D86" s="208" t="s">
        <v>73</v>
      </c>
      <c r="E86" s="220" t="s">
        <v>151</v>
      </c>
      <c r="F86" s="220" t="s">
        <v>152</v>
      </c>
      <c r="G86" s="207"/>
      <c r="H86" s="207"/>
      <c r="I86" s="210"/>
      <c r="J86" s="221">
        <f>BK86</f>
        <v>0</v>
      </c>
      <c r="K86" s="207"/>
      <c r="L86" s="212"/>
      <c r="M86" s="213"/>
      <c r="N86" s="214"/>
      <c r="O86" s="214"/>
      <c r="P86" s="215">
        <f>SUM(P87:P99)</f>
        <v>0</v>
      </c>
      <c r="Q86" s="214"/>
      <c r="R86" s="215">
        <f>SUM(R87:R99)</f>
        <v>1.75746596307</v>
      </c>
      <c r="S86" s="214"/>
      <c r="T86" s="216">
        <f>SUM(T87:T99)</f>
        <v>0</v>
      </c>
      <c r="AR86" s="217" t="s">
        <v>82</v>
      </c>
      <c r="AT86" s="218" t="s">
        <v>73</v>
      </c>
      <c r="AU86" s="218" t="s">
        <v>82</v>
      </c>
      <c r="AY86" s="217" t="s">
        <v>150</v>
      </c>
      <c r="BK86" s="219">
        <f>SUM(BK87:BK99)</f>
        <v>0</v>
      </c>
    </row>
    <row r="87" spans="2:65" s="1" customFormat="1" ht="38.25" customHeight="1">
      <c r="B87" s="46"/>
      <c r="C87" s="222" t="s">
        <v>82</v>
      </c>
      <c r="D87" s="222" t="s">
        <v>153</v>
      </c>
      <c r="E87" s="223" t="s">
        <v>154</v>
      </c>
      <c r="F87" s="224" t="s">
        <v>155</v>
      </c>
      <c r="G87" s="225" t="s">
        <v>116</v>
      </c>
      <c r="H87" s="226">
        <v>10.853</v>
      </c>
      <c r="I87" s="227"/>
      <c r="J87" s="228">
        <f>ROUND(I87*H87,2)</f>
        <v>0</v>
      </c>
      <c r="K87" s="224" t="s">
        <v>156</v>
      </c>
      <c r="L87" s="72"/>
      <c r="M87" s="229" t="s">
        <v>21</v>
      </c>
      <c r="N87" s="230" t="s">
        <v>45</v>
      </c>
      <c r="O87" s="47"/>
      <c r="P87" s="231">
        <f>O87*H87</f>
        <v>0</v>
      </c>
      <c r="Q87" s="231">
        <v>0</v>
      </c>
      <c r="R87" s="231">
        <f>Q87*H87</f>
        <v>0</v>
      </c>
      <c r="S87" s="231">
        <v>0</v>
      </c>
      <c r="T87" s="232">
        <f>S87*H87</f>
        <v>0</v>
      </c>
      <c r="AR87" s="24" t="s">
        <v>157</v>
      </c>
      <c r="AT87" s="24" t="s">
        <v>153</v>
      </c>
      <c r="AU87" s="24" t="s">
        <v>84</v>
      </c>
      <c r="AY87" s="24" t="s">
        <v>150</v>
      </c>
      <c r="BE87" s="233">
        <f>IF(N87="základní",J87,0)</f>
        <v>0</v>
      </c>
      <c r="BF87" s="233">
        <f>IF(N87="snížená",J87,0)</f>
        <v>0</v>
      </c>
      <c r="BG87" s="233">
        <f>IF(N87="zákl. přenesená",J87,0)</f>
        <v>0</v>
      </c>
      <c r="BH87" s="233">
        <f>IF(N87="sníž. přenesená",J87,0)</f>
        <v>0</v>
      </c>
      <c r="BI87" s="233">
        <f>IF(N87="nulová",J87,0)</f>
        <v>0</v>
      </c>
      <c r="BJ87" s="24" t="s">
        <v>82</v>
      </c>
      <c r="BK87" s="233">
        <f>ROUND(I87*H87,2)</f>
        <v>0</v>
      </c>
      <c r="BL87" s="24" t="s">
        <v>157</v>
      </c>
      <c r="BM87" s="24" t="s">
        <v>158</v>
      </c>
    </row>
    <row r="88" spans="2:51" s="11" customFormat="1" ht="13.5">
      <c r="B88" s="234"/>
      <c r="C88" s="235"/>
      <c r="D88" s="236" t="s">
        <v>159</v>
      </c>
      <c r="E88" s="237" t="s">
        <v>21</v>
      </c>
      <c r="F88" s="238" t="s">
        <v>160</v>
      </c>
      <c r="G88" s="235"/>
      <c r="H88" s="239">
        <v>10.853</v>
      </c>
      <c r="I88" s="240"/>
      <c r="J88" s="235"/>
      <c r="K88" s="235"/>
      <c r="L88" s="241"/>
      <c r="M88" s="242"/>
      <c r="N88" s="243"/>
      <c r="O88" s="243"/>
      <c r="P88" s="243"/>
      <c r="Q88" s="243"/>
      <c r="R88" s="243"/>
      <c r="S88" s="243"/>
      <c r="T88" s="244"/>
      <c r="AT88" s="245" t="s">
        <v>159</v>
      </c>
      <c r="AU88" s="245" t="s">
        <v>84</v>
      </c>
      <c r="AV88" s="11" t="s">
        <v>84</v>
      </c>
      <c r="AW88" s="11" t="s">
        <v>38</v>
      </c>
      <c r="AX88" s="11" t="s">
        <v>74</v>
      </c>
      <c r="AY88" s="245" t="s">
        <v>150</v>
      </c>
    </row>
    <row r="89" spans="2:51" s="12" customFormat="1" ht="13.5">
      <c r="B89" s="246"/>
      <c r="C89" s="247"/>
      <c r="D89" s="236" t="s">
        <v>159</v>
      </c>
      <c r="E89" s="248" t="s">
        <v>114</v>
      </c>
      <c r="F89" s="249" t="s">
        <v>161</v>
      </c>
      <c r="G89" s="247"/>
      <c r="H89" s="250">
        <v>10.853</v>
      </c>
      <c r="I89" s="251"/>
      <c r="J89" s="247"/>
      <c r="K89" s="247"/>
      <c r="L89" s="252"/>
      <c r="M89" s="253"/>
      <c r="N89" s="254"/>
      <c r="O89" s="254"/>
      <c r="P89" s="254"/>
      <c r="Q89" s="254"/>
      <c r="R89" s="254"/>
      <c r="S89" s="254"/>
      <c r="T89" s="255"/>
      <c r="AT89" s="256" t="s">
        <v>159</v>
      </c>
      <c r="AU89" s="256" t="s">
        <v>84</v>
      </c>
      <c r="AV89" s="12" t="s">
        <v>157</v>
      </c>
      <c r="AW89" s="12" t="s">
        <v>38</v>
      </c>
      <c r="AX89" s="12" t="s">
        <v>82</v>
      </c>
      <c r="AY89" s="256" t="s">
        <v>150</v>
      </c>
    </row>
    <row r="90" spans="2:65" s="1" customFormat="1" ht="38.25" customHeight="1">
      <c r="B90" s="46"/>
      <c r="C90" s="222" t="s">
        <v>84</v>
      </c>
      <c r="D90" s="222" t="s">
        <v>153</v>
      </c>
      <c r="E90" s="223" t="s">
        <v>162</v>
      </c>
      <c r="F90" s="224" t="s">
        <v>163</v>
      </c>
      <c r="G90" s="225" t="s">
        <v>164</v>
      </c>
      <c r="H90" s="226">
        <v>72.35</v>
      </c>
      <c r="I90" s="227"/>
      <c r="J90" s="228">
        <f>ROUND(I90*H90,2)</f>
        <v>0</v>
      </c>
      <c r="K90" s="224" t="s">
        <v>156</v>
      </c>
      <c r="L90" s="72"/>
      <c r="M90" s="229" t="s">
        <v>21</v>
      </c>
      <c r="N90" s="230" t="s">
        <v>45</v>
      </c>
      <c r="O90" s="47"/>
      <c r="P90" s="231">
        <f>O90*H90</f>
        <v>0</v>
      </c>
      <c r="Q90" s="231">
        <v>0.002653013</v>
      </c>
      <c r="R90" s="231">
        <f>Q90*H90</f>
        <v>0.19194549055</v>
      </c>
      <c r="S90" s="231">
        <v>0</v>
      </c>
      <c r="T90" s="232">
        <f>S90*H90</f>
        <v>0</v>
      </c>
      <c r="AR90" s="24" t="s">
        <v>157</v>
      </c>
      <c r="AT90" s="24" t="s">
        <v>153</v>
      </c>
      <c r="AU90" s="24" t="s">
        <v>84</v>
      </c>
      <c r="AY90" s="24" t="s">
        <v>150</v>
      </c>
      <c r="BE90" s="233">
        <f>IF(N90="základní",J90,0)</f>
        <v>0</v>
      </c>
      <c r="BF90" s="233">
        <f>IF(N90="snížená",J90,0)</f>
        <v>0</v>
      </c>
      <c r="BG90" s="233">
        <f>IF(N90="zákl. přenesená",J90,0)</f>
        <v>0</v>
      </c>
      <c r="BH90" s="233">
        <f>IF(N90="sníž. přenesená",J90,0)</f>
        <v>0</v>
      </c>
      <c r="BI90" s="233">
        <f>IF(N90="nulová",J90,0)</f>
        <v>0</v>
      </c>
      <c r="BJ90" s="24" t="s">
        <v>82</v>
      </c>
      <c r="BK90" s="233">
        <f>ROUND(I90*H90,2)</f>
        <v>0</v>
      </c>
      <c r="BL90" s="24" t="s">
        <v>157</v>
      </c>
      <c r="BM90" s="24" t="s">
        <v>165</v>
      </c>
    </row>
    <row r="91" spans="2:47" s="1" customFormat="1" ht="13.5">
      <c r="B91" s="46"/>
      <c r="C91" s="74"/>
      <c r="D91" s="236" t="s">
        <v>166</v>
      </c>
      <c r="E91" s="74"/>
      <c r="F91" s="257" t="s">
        <v>167</v>
      </c>
      <c r="G91" s="74"/>
      <c r="H91" s="74"/>
      <c r="I91" s="192"/>
      <c r="J91" s="74"/>
      <c r="K91" s="74"/>
      <c r="L91" s="72"/>
      <c r="M91" s="258"/>
      <c r="N91" s="47"/>
      <c r="O91" s="47"/>
      <c r="P91" s="47"/>
      <c r="Q91" s="47"/>
      <c r="R91" s="47"/>
      <c r="S91" s="47"/>
      <c r="T91" s="95"/>
      <c r="AT91" s="24" t="s">
        <v>166</v>
      </c>
      <c r="AU91" s="24" t="s">
        <v>84</v>
      </c>
    </row>
    <row r="92" spans="2:51" s="13" customFormat="1" ht="13.5">
      <c r="B92" s="259"/>
      <c r="C92" s="260"/>
      <c r="D92" s="236" t="s">
        <v>159</v>
      </c>
      <c r="E92" s="261" t="s">
        <v>21</v>
      </c>
      <c r="F92" s="262" t="s">
        <v>168</v>
      </c>
      <c r="G92" s="260"/>
      <c r="H92" s="261" t="s">
        <v>21</v>
      </c>
      <c r="I92" s="263"/>
      <c r="J92" s="260"/>
      <c r="K92" s="260"/>
      <c r="L92" s="264"/>
      <c r="M92" s="265"/>
      <c r="N92" s="266"/>
      <c r="O92" s="266"/>
      <c r="P92" s="266"/>
      <c r="Q92" s="266"/>
      <c r="R92" s="266"/>
      <c r="S92" s="266"/>
      <c r="T92" s="267"/>
      <c r="AT92" s="268" t="s">
        <v>159</v>
      </c>
      <c r="AU92" s="268" t="s">
        <v>84</v>
      </c>
      <c r="AV92" s="13" t="s">
        <v>82</v>
      </c>
      <c r="AW92" s="13" t="s">
        <v>38</v>
      </c>
      <c r="AX92" s="13" t="s">
        <v>74</v>
      </c>
      <c r="AY92" s="268" t="s">
        <v>150</v>
      </c>
    </row>
    <row r="93" spans="2:51" s="11" customFormat="1" ht="13.5">
      <c r="B93" s="234"/>
      <c r="C93" s="235"/>
      <c r="D93" s="236" t="s">
        <v>159</v>
      </c>
      <c r="E93" s="237" t="s">
        <v>21</v>
      </c>
      <c r="F93" s="238" t="s">
        <v>169</v>
      </c>
      <c r="G93" s="235"/>
      <c r="H93" s="239">
        <v>72.35</v>
      </c>
      <c r="I93" s="240"/>
      <c r="J93" s="235"/>
      <c r="K93" s="235"/>
      <c r="L93" s="241"/>
      <c r="M93" s="242"/>
      <c r="N93" s="243"/>
      <c r="O93" s="243"/>
      <c r="P93" s="243"/>
      <c r="Q93" s="243"/>
      <c r="R93" s="243"/>
      <c r="S93" s="243"/>
      <c r="T93" s="244"/>
      <c r="AT93" s="245" t="s">
        <v>159</v>
      </c>
      <c r="AU93" s="245" t="s">
        <v>84</v>
      </c>
      <c r="AV93" s="11" t="s">
        <v>84</v>
      </c>
      <c r="AW93" s="11" t="s">
        <v>38</v>
      </c>
      <c r="AX93" s="11" t="s">
        <v>74</v>
      </c>
      <c r="AY93" s="245" t="s">
        <v>150</v>
      </c>
    </row>
    <row r="94" spans="2:51" s="12" customFormat="1" ht="13.5">
      <c r="B94" s="246"/>
      <c r="C94" s="247"/>
      <c r="D94" s="236" t="s">
        <v>159</v>
      </c>
      <c r="E94" s="248" t="s">
        <v>21</v>
      </c>
      <c r="F94" s="249" t="s">
        <v>161</v>
      </c>
      <c r="G94" s="247"/>
      <c r="H94" s="250">
        <v>72.35</v>
      </c>
      <c r="I94" s="251"/>
      <c r="J94" s="247"/>
      <c r="K94" s="247"/>
      <c r="L94" s="252"/>
      <c r="M94" s="253"/>
      <c r="N94" s="254"/>
      <c r="O94" s="254"/>
      <c r="P94" s="254"/>
      <c r="Q94" s="254"/>
      <c r="R94" s="254"/>
      <c r="S94" s="254"/>
      <c r="T94" s="255"/>
      <c r="AT94" s="256" t="s">
        <v>159</v>
      </c>
      <c r="AU94" s="256" t="s">
        <v>84</v>
      </c>
      <c r="AV94" s="12" t="s">
        <v>157</v>
      </c>
      <c r="AW94" s="12" t="s">
        <v>38</v>
      </c>
      <c r="AX94" s="12" t="s">
        <v>82</v>
      </c>
      <c r="AY94" s="256" t="s">
        <v>150</v>
      </c>
    </row>
    <row r="95" spans="2:65" s="1" customFormat="1" ht="38.25" customHeight="1">
      <c r="B95" s="46"/>
      <c r="C95" s="222" t="s">
        <v>151</v>
      </c>
      <c r="D95" s="222" t="s">
        <v>153</v>
      </c>
      <c r="E95" s="223" t="s">
        <v>170</v>
      </c>
      <c r="F95" s="224" t="s">
        <v>171</v>
      </c>
      <c r="G95" s="225" t="s">
        <v>164</v>
      </c>
      <c r="H95" s="226">
        <v>72.35</v>
      </c>
      <c r="I95" s="227"/>
      <c r="J95" s="228">
        <f>ROUND(I95*H95,2)</f>
        <v>0</v>
      </c>
      <c r="K95" s="224" t="s">
        <v>156</v>
      </c>
      <c r="L95" s="72"/>
      <c r="M95" s="229" t="s">
        <v>21</v>
      </c>
      <c r="N95" s="230" t="s">
        <v>45</v>
      </c>
      <c r="O95" s="47"/>
      <c r="P95" s="231">
        <f>O95*H95</f>
        <v>0</v>
      </c>
      <c r="Q95" s="231">
        <v>0</v>
      </c>
      <c r="R95" s="231">
        <f>Q95*H95</f>
        <v>0</v>
      </c>
      <c r="S95" s="231">
        <v>0</v>
      </c>
      <c r="T95" s="232">
        <f>S95*H95</f>
        <v>0</v>
      </c>
      <c r="AR95" s="24" t="s">
        <v>157</v>
      </c>
      <c r="AT95" s="24" t="s">
        <v>153</v>
      </c>
      <c r="AU95" s="24" t="s">
        <v>84</v>
      </c>
      <c r="AY95" s="24" t="s">
        <v>150</v>
      </c>
      <c r="BE95" s="233">
        <f>IF(N95="základní",J95,0)</f>
        <v>0</v>
      </c>
      <c r="BF95" s="233">
        <f>IF(N95="snížená",J95,0)</f>
        <v>0</v>
      </c>
      <c r="BG95" s="233">
        <f>IF(N95="zákl. přenesená",J95,0)</f>
        <v>0</v>
      </c>
      <c r="BH95" s="233">
        <f>IF(N95="sníž. přenesená",J95,0)</f>
        <v>0</v>
      </c>
      <c r="BI95" s="233">
        <f>IF(N95="nulová",J95,0)</f>
        <v>0</v>
      </c>
      <c r="BJ95" s="24" t="s">
        <v>82</v>
      </c>
      <c r="BK95" s="233">
        <f>ROUND(I95*H95,2)</f>
        <v>0</v>
      </c>
      <c r="BL95" s="24" t="s">
        <v>157</v>
      </c>
      <c r="BM95" s="24" t="s">
        <v>172</v>
      </c>
    </row>
    <row r="96" spans="2:47" s="1" customFormat="1" ht="13.5">
      <c r="B96" s="46"/>
      <c r="C96" s="74"/>
      <c r="D96" s="236" t="s">
        <v>166</v>
      </c>
      <c r="E96" s="74"/>
      <c r="F96" s="257" t="s">
        <v>167</v>
      </c>
      <c r="G96" s="74"/>
      <c r="H96" s="74"/>
      <c r="I96" s="192"/>
      <c r="J96" s="74"/>
      <c r="K96" s="74"/>
      <c r="L96" s="72"/>
      <c r="M96" s="258"/>
      <c r="N96" s="47"/>
      <c r="O96" s="47"/>
      <c r="P96" s="47"/>
      <c r="Q96" s="47"/>
      <c r="R96" s="47"/>
      <c r="S96" s="47"/>
      <c r="T96" s="95"/>
      <c r="AT96" s="24" t="s">
        <v>166</v>
      </c>
      <c r="AU96" s="24" t="s">
        <v>84</v>
      </c>
    </row>
    <row r="97" spans="2:65" s="1" customFormat="1" ht="25.5" customHeight="1">
      <c r="B97" s="46"/>
      <c r="C97" s="222" t="s">
        <v>157</v>
      </c>
      <c r="D97" s="222" t="s">
        <v>153</v>
      </c>
      <c r="E97" s="223" t="s">
        <v>173</v>
      </c>
      <c r="F97" s="224" t="s">
        <v>174</v>
      </c>
      <c r="G97" s="225" t="s">
        <v>175</v>
      </c>
      <c r="H97" s="226">
        <v>1.411</v>
      </c>
      <c r="I97" s="227"/>
      <c r="J97" s="228">
        <f>ROUND(I97*H97,2)</f>
        <v>0</v>
      </c>
      <c r="K97" s="224" t="s">
        <v>156</v>
      </c>
      <c r="L97" s="72"/>
      <c r="M97" s="229" t="s">
        <v>21</v>
      </c>
      <c r="N97" s="230" t="s">
        <v>45</v>
      </c>
      <c r="O97" s="47"/>
      <c r="P97" s="231">
        <f>O97*H97</f>
        <v>0</v>
      </c>
      <c r="Q97" s="231">
        <v>1.10951132</v>
      </c>
      <c r="R97" s="231">
        <f>Q97*H97</f>
        <v>1.56552047252</v>
      </c>
      <c r="S97" s="231">
        <v>0</v>
      </c>
      <c r="T97" s="232">
        <f>S97*H97</f>
        <v>0</v>
      </c>
      <c r="AR97" s="24" t="s">
        <v>157</v>
      </c>
      <c r="AT97" s="24" t="s">
        <v>153</v>
      </c>
      <c r="AU97" s="24" t="s">
        <v>84</v>
      </c>
      <c r="AY97" s="24" t="s">
        <v>150</v>
      </c>
      <c r="BE97" s="233">
        <f>IF(N97="základní",J97,0)</f>
        <v>0</v>
      </c>
      <c r="BF97" s="233">
        <f>IF(N97="snížená",J97,0)</f>
        <v>0</v>
      </c>
      <c r="BG97" s="233">
        <f>IF(N97="zákl. přenesená",J97,0)</f>
        <v>0</v>
      </c>
      <c r="BH97" s="233">
        <f>IF(N97="sníž. přenesená",J97,0)</f>
        <v>0</v>
      </c>
      <c r="BI97" s="233">
        <f>IF(N97="nulová",J97,0)</f>
        <v>0</v>
      </c>
      <c r="BJ97" s="24" t="s">
        <v>82</v>
      </c>
      <c r="BK97" s="233">
        <f>ROUND(I97*H97,2)</f>
        <v>0</v>
      </c>
      <c r="BL97" s="24" t="s">
        <v>157</v>
      </c>
      <c r="BM97" s="24" t="s">
        <v>176</v>
      </c>
    </row>
    <row r="98" spans="2:51" s="13" customFormat="1" ht="13.5">
      <c r="B98" s="259"/>
      <c r="C98" s="260"/>
      <c r="D98" s="236" t="s">
        <v>159</v>
      </c>
      <c r="E98" s="261" t="s">
        <v>21</v>
      </c>
      <c r="F98" s="262" t="s">
        <v>177</v>
      </c>
      <c r="G98" s="260"/>
      <c r="H98" s="261" t="s">
        <v>21</v>
      </c>
      <c r="I98" s="263"/>
      <c r="J98" s="260"/>
      <c r="K98" s="260"/>
      <c r="L98" s="264"/>
      <c r="M98" s="265"/>
      <c r="N98" s="266"/>
      <c r="O98" s="266"/>
      <c r="P98" s="266"/>
      <c r="Q98" s="266"/>
      <c r="R98" s="266"/>
      <c r="S98" s="266"/>
      <c r="T98" s="267"/>
      <c r="AT98" s="268" t="s">
        <v>159</v>
      </c>
      <c r="AU98" s="268" t="s">
        <v>84</v>
      </c>
      <c r="AV98" s="13" t="s">
        <v>82</v>
      </c>
      <c r="AW98" s="13" t="s">
        <v>38</v>
      </c>
      <c r="AX98" s="13" t="s">
        <v>74</v>
      </c>
      <c r="AY98" s="268" t="s">
        <v>150</v>
      </c>
    </row>
    <row r="99" spans="2:51" s="11" customFormat="1" ht="13.5">
      <c r="B99" s="234"/>
      <c r="C99" s="235"/>
      <c r="D99" s="236" t="s">
        <v>159</v>
      </c>
      <c r="E99" s="237" t="s">
        <v>21</v>
      </c>
      <c r="F99" s="238" t="s">
        <v>178</v>
      </c>
      <c r="G99" s="235"/>
      <c r="H99" s="239">
        <v>1.411</v>
      </c>
      <c r="I99" s="240"/>
      <c r="J99" s="235"/>
      <c r="K99" s="235"/>
      <c r="L99" s="241"/>
      <c r="M99" s="242"/>
      <c r="N99" s="243"/>
      <c r="O99" s="243"/>
      <c r="P99" s="243"/>
      <c r="Q99" s="243"/>
      <c r="R99" s="243"/>
      <c r="S99" s="243"/>
      <c r="T99" s="244"/>
      <c r="AT99" s="245" t="s">
        <v>159</v>
      </c>
      <c r="AU99" s="245" t="s">
        <v>84</v>
      </c>
      <c r="AV99" s="11" t="s">
        <v>84</v>
      </c>
      <c r="AW99" s="11" t="s">
        <v>38</v>
      </c>
      <c r="AX99" s="11" t="s">
        <v>82</v>
      </c>
      <c r="AY99" s="245" t="s">
        <v>150</v>
      </c>
    </row>
    <row r="100" spans="2:63" s="10" customFormat="1" ht="29.85" customHeight="1">
      <c r="B100" s="206"/>
      <c r="C100" s="207"/>
      <c r="D100" s="208" t="s">
        <v>73</v>
      </c>
      <c r="E100" s="220" t="s">
        <v>179</v>
      </c>
      <c r="F100" s="220" t="s">
        <v>180</v>
      </c>
      <c r="G100" s="207"/>
      <c r="H100" s="207"/>
      <c r="I100" s="210"/>
      <c r="J100" s="221">
        <f>BK100</f>
        <v>0</v>
      </c>
      <c r="K100" s="207"/>
      <c r="L100" s="212"/>
      <c r="M100" s="213"/>
      <c r="N100" s="214"/>
      <c r="O100" s="214"/>
      <c r="P100" s="215">
        <f>SUM(P101:P128)</f>
        <v>0</v>
      </c>
      <c r="Q100" s="214"/>
      <c r="R100" s="215">
        <f>SUM(R101:R128)</f>
        <v>667.56723642</v>
      </c>
      <c r="S100" s="214"/>
      <c r="T100" s="216">
        <f>SUM(T101:T128)</f>
        <v>0.662745</v>
      </c>
      <c r="AR100" s="217" t="s">
        <v>82</v>
      </c>
      <c r="AT100" s="218" t="s">
        <v>73</v>
      </c>
      <c r="AU100" s="218" t="s">
        <v>82</v>
      </c>
      <c r="AY100" s="217" t="s">
        <v>150</v>
      </c>
      <c r="BK100" s="219">
        <f>SUM(BK101:BK128)</f>
        <v>0</v>
      </c>
    </row>
    <row r="101" spans="2:65" s="1" customFormat="1" ht="25.5" customHeight="1">
      <c r="B101" s="46"/>
      <c r="C101" s="222" t="s">
        <v>181</v>
      </c>
      <c r="D101" s="222" t="s">
        <v>153</v>
      </c>
      <c r="E101" s="223" t="s">
        <v>182</v>
      </c>
      <c r="F101" s="224" t="s">
        <v>183</v>
      </c>
      <c r="G101" s="225" t="s">
        <v>116</v>
      </c>
      <c r="H101" s="226">
        <v>667.5</v>
      </c>
      <c r="I101" s="227"/>
      <c r="J101" s="228">
        <f>ROUND(I101*H101,2)</f>
        <v>0</v>
      </c>
      <c r="K101" s="224" t="s">
        <v>156</v>
      </c>
      <c r="L101" s="72"/>
      <c r="M101" s="229" t="s">
        <v>21</v>
      </c>
      <c r="N101" s="230" t="s">
        <v>45</v>
      </c>
      <c r="O101" s="47"/>
      <c r="P101" s="231">
        <f>O101*H101</f>
        <v>0</v>
      </c>
      <c r="Q101" s="231">
        <v>0</v>
      </c>
      <c r="R101" s="231">
        <f>Q101*H101</f>
        <v>0</v>
      </c>
      <c r="S101" s="231">
        <v>0</v>
      </c>
      <c r="T101" s="232">
        <f>S101*H101</f>
        <v>0</v>
      </c>
      <c r="AR101" s="24" t="s">
        <v>157</v>
      </c>
      <c r="AT101" s="24" t="s">
        <v>153</v>
      </c>
      <c r="AU101" s="24" t="s">
        <v>84</v>
      </c>
      <c r="AY101" s="24" t="s">
        <v>150</v>
      </c>
      <c r="BE101" s="233">
        <f>IF(N101="základní",J101,0)</f>
        <v>0</v>
      </c>
      <c r="BF101" s="233">
        <f>IF(N101="snížená",J101,0)</f>
        <v>0</v>
      </c>
      <c r="BG101" s="233">
        <f>IF(N101="zákl. přenesená",J101,0)</f>
        <v>0</v>
      </c>
      <c r="BH101" s="233">
        <f>IF(N101="sníž. přenesená",J101,0)</f>
        <v>0</v>
      </c>
      <c r="BI101" s="233">
        <f>IF(N101="nulová",J101,0)</f>
        <v>0</v>
      </c>
      <c r="BJ101" s="24" t="s">
        <v>82</v>
      </c>
      <c r="BK101" s="233">
        <f>ROUND(I101*H101,2)</f>
        <v>0</v>
      </c>
      <c r="BL101" s="24" t="s">
        <v>157</v>
      </c>
      <c r="BM101" s="24" t="s">
        <v>184</v>
      </c>
    </row>
    <row r="102" spans="2:47" s="1" customFormat="1" ht="13.5">
      <c r="B102" s="46"/>
      <c r="C102" s="74"/>
      <c r="D102" s="236" t="s">
        <v>166</v>
      </c>
      <c r="E102" s="74"/>
      <c r="F102" s="257" t="s">
        <v>185</v>
      </c>
      <c r="G102" s="74"/>
      <c r="H102" s="74"/>
      <c r="I102" s="192"/>
      <c r="J102" s="74"/>
      <c r="K102" s="74"/>
      <c r="L102" s="72"/>
      <c r="M102" s="258"/>
      <c r="N102" s="47"/>
      <c r="O102" s="47"/>
      <c r="P102" s="47"/>
      <c r="Q102" s="47"/>
      <c r="R102" s="47"/>
      <c r="S102" s="47"/>
      <c r="T102" s="95"/>
      <c r="AT102" s="24" t="s">
        <v>166</v>
      </c>
      <c r="AU102" s="24" t="s">
        <v>84</v>
      </c>
    </row>
    <row r="103" spans="2:51" s="11" customFormat="1" ht="13.5">
      <c r="B103" s="234"/>
      <c r="C103" s="235"/>
      <c r="D103" s="236" t="s">
        <v>159</v>
      </c>
      <c r="E103" s="237" t="s">
        <v>21</v>
      </c>
      <c r="F103" s="238" t="s">
        <v>186</v>
      </c>
      <c r="G103" s="235"/>
      <c r="H103" s="239">
        <v>667.5</v>
      </c>
      <c r="I103" s="240"/>
      <c r="J103" s="235"/>
      <c r="K103" s="235"/>
      <c r="L103" s="241"/>
      <c r="M103" s="242"/>
      <c r="N103" s="243"/>
      <c r="O103" s="243"/>
      <c r="P103" s="243"/>
      <c r="Q103" s="243"/>
      <c r="R103" s="243"/>
      <c r="S103" s="243"/>
      <c r="T103" s="244"/>
      <c r="AT103" s="245" t="s">
        <v>159</v>
      </c>
      <c r="AU103" s="245" t="s">
        <v>84</v>
      </c>
      <c r="AV103" s="11" t="s">
        <v>84</v>
      </c>
      <c r="AW103" s="11" t="s">
        <v>38</v>
      </c>
      <c r="AX103" s="11" t="s">
        <v>82</v>
      </c>
      <c r="AY103" s="245" t="s">
        <v>150</v>
      </c>
    </row>
    <row r="104" spans="2:65" s="1" customFormat="1" ht="16.5" customHeight="1">
      <c r="B104" s="46"/>
      <c r="C104" s="269" t="s">
        <v>187</v>
      </c>
      <c r="D104" s="269" t="s">
        <v>188</v>
      </c>
      <c r="E104" s="270" t="s">
        <v>189</v>
      </c>
      <c r="F104" s="271" t="s">
        <v>190</v>
      </c>
      <c r="G104" s="272" t="s">
        <v>116</v>
      </c>
      <c r="H104" s="273">
        <v>667.5</v>
      </c>
      <c r="I104" s="274"/>
      <c r="J104" s="275">
        <f>ROUND(I104*H104,2)</f>
        <v>0</v>
      </c>
      <c r="K104" s="271" t="s">
        <v>156</v>
      </c>
      <c r="L104" s="276"/>
      <c r="M104" s="277" t="s">
        <v>21</v>
      </c>
      <c r="N104" s="278" t="s">
        <v>45</v>
      </c>
      <c r="O104" s="47"/>
      <c r="P104" s="231">
        <f>O104*H104</f>
        <v>0</v>
      </c>
      <c r="Q104" s="231">
        <v>1</v>
      </c>
      <c r="R104" s="231">
        <f>Q104*H104</f>
        <v>667.5</v>
      </c>
      <c r="S104" s="231">
        <v>0</v>
      </c>
      <c r="T104" s="232">
        <f>S104*H104</f>
        <v>0</v>
      </c>
      <c r="AR104" s="24" t="s">
        <v>191</v>
      </c>
      <c r="AT104" s="24" t="s">
        <v>188</v>
      </c>
      <c r="AU104" s="24" t="s">
        <v>84</v>
      </c>
      <c r="AY104" s="24" t="s">
        <v>150</v>
      </c>
      <c r="BE104" s="233">
        <f>IF(N104="základní",J104,0)</f>
        <v>0</v>
      </c>
      <c r="BF104" s="233">
        <f>IF(N104="snížená",J104,0)</f>
        <v>0</v>
      </c>
      <c r="BG104" s="233">
        <f>IF(N104="zákl. přenesená",J104,0)</f>
        <v>0</v>
      </c>
      <c r="BH104" s="233">
        <f>IF(N104="sníž. přenesená",J104,0)</f>
        <v>0</v>
      </c>
      <c r="BI104" s="233">
        <f>IF(N104="nulová",J104,0)</f>
        <v>0</v>
      </c>
      <c r="BJ104" s="24" t="s">
        <v>82</v>
      </c>
      <c r="BK104" s="233">
        <f>ROUND(I104*H104,2)</f>
        <v>0</v>
      </c>
      <c r="BL104" s="24" t="s">
        <v>157</v>
      </c>
      <c r="BM104" s="24" t="s">
        <v>192</v>
      </c>
    </row>
    <row r="105" spans="2:65" s="1" customFormat="1" ht="25.5" customHeight="1">
      <c r="B105" s="46"/>
      <c r="C105" s="222" t="s">
        <v>193</v>
      </c>
      <c r="D105" s="222" t="s">
        <v>153</v>
      </c>
      <c r="E105" s="223" t="s">
        <v>194</v>
      </c>
      <c r="F105" s="224" t="s">
        <v>195</v>
      </c>
      <c r="G105" s="225" t="s">
        <v>164</v>
      </c>
      <c r="H105" s="226">
        <v>150</v>
      </c>
      <c r="I105" s="227"/>
      <c r="J105" s="228">
        <f>ROUND(I105*H105,2)</f>
        <v>0</v>
      </c>
      <c r="K105" s="224" t="s">
        <v>156</v>
      </c>
      <c r="L105" s="72"/>
      <c r="M105" s="229" t="s">
        <v>21</v>
      </c>
      <c r="N105" s="230" t="s">
        <v>45</v>
      </c>
      <c r="O105" s="47"/>
      <c r="P105" s="231">
        <f>O105*H105</f>
        <v>0</v>
      </c>
      <c r="Q105" s="231">
        <v>6.8E-06</v>
      </c>
      <c r="R105" s="231">
        <f>Q105*H105</f>
        <v>0.00102</v>
      </c>
      <c r="S105" s="231">
        <v>0</v>
      </c>
      <c r="T105" s="232">
        <f>S105*H105</f>
        <v>0</v>
      </c>
      <c r="AR105" s="24" t="s">
        <v>157</v>
      </c>
      <c r="AT105" s="24" t="s">
        <v>153</v>
      </c>
      <c r="AU105" s="24" t="s">
        <v>84</v>
      </c>
      <c r="AY105" s="24" t="s">
        <v>150</v>
      </c>
      <c r="BE105" s="233">
        <f>IF(N105="základní",J105,0)</f>
        <v>0</v>
      </c>
      <c r="BF105" s="233">
        <f>IF(N105="snížená",J105,0)</f>
        <v>0</v>
      </c>
      <c r="BG105" s="233">
        <f>IF(N105="zákl. přenesená",J105,0)</f>
        <v>0</v>
      </c>
      <c r="BH105" s="233">
        <f>IF(N105="sníž. přenesená",J105,0)</f>
        <v>0</v>
      </c>
      <c r="BI105" s="233">
        <f>IF(N105="nulová",J105,0)</f>
        <v>0</v>
      </c>
      <c r="BJ105" s="24" t="s">
        <v>82</v>
      </c>
      <c r="BK105" s="233">
        <f>ROUND(I105*H105,2)</f>
        <v>0</v>
      </c>
      <c r="BL105" s="24" t="s">
        <v>157</v>
      </c>
      <c r="BM105" s="24" t="s">
        <v>196</v>
      </c>
    </row>
    <row r="106" spans="2:47" s="1" customFormat="1" ht="13.5">
      <c r="B106" s="46"/>
      <c r="C106" s="74"/>
      <c r="D106" s="236" t="s">
        <v>166</v>
      </c>
      <c r="E106" s="74"/>
      <c r="F106" s="257" t="s">
        <v>197</v>
      </c>
      <c r="G106" s="74"/>
      <c r="H106" s="74"/>
      <c r="I106" s="192"/>
      <c r="J106" s="74"/>
      <c r="K106" s="74"/>
      <c r="L106" s="72"/>
      <c r="M106" s="258"/>
      <c r="N106" s="47"/>
      <c r="O106" s="47"/>
      <c r="P106" s="47"/>
      <c r="Q106" s="47"/>
      <c r="R106" s="47"/>
      <c r="S106" s="47"/>
      <c r="T106" s="95"/>
      <c r="AT106" s="24" t="s">
        <v>166</v>
      </c>
      <c r="AU106" s="24" t="s">
        <v>84</v>
      </c>
    </row>
    <row r="107" spans="2:51" s="11" customFormat="1" ht="13.5">
      <c r="B107" s="234"/>
      <c r="C107" s="235"/>
      <c r="D107" s="236" t="s">
        <v>159</v>
      </c>
      <c r="E107" s="237" t="s">
        <v>21</v>
      </c>
      <c r="F107" s="238" t="s">
        <v>198</v>
      </c>
      <c r="G107" s="235"/>
      <c r="H107" s="239">
        <v>150</v>
      </c>
      <c r="I107" s="240"/>
      <c r="J107" s="235"/>
      <c r="K107" s="235"/>
      <c r="L107" s="241"/>
      <c r="M107" s="242"/>
      <c r="N107" s="243"/>
      <c r="O107" s="243"/>
      <c r="P107" s="243"/>
      <c r="Q107" s="243"/>
      <c r="R107" s="243"/>
      <c r="S107" s="243"/>
      <c r="T107" s="244"/>
      <c r="AT107" s="245" t="s">
        <v>159</v>
      </c>
      <c r="AU107" s="245" t="s">
        <v>84</v>
      </c>
      <c r="AV107" s="11" t="s">
        <v>84</v>
      </c>
      <c r="AW107" s="11" t="s">
        <v>38</v>
      </c>
      <c r="AX107" s="11" t="s">
        <v>82</v>
      </c>
      <c r="AY107" s="245" t="s">
        <v>150</v>
      </c>
    </row>
    <row r="108" spans="2:65" s="1" customFormat="1" ht="25.5" customHeight="1">
      <c r="B108" s="46"/>
      <c r="C108" s="222" t="s">
        <v>191</v>
      </c>
      <c r="D108" s="222" t="s">
        <v>153</v>
      </c>
      <c r="E108" s="223" t="s">
        <v>199</v>
      </c>
      <c r="F108" s="224" t="s">
        <v>200</v>
      </c>
      <c r="G108" s="225" t="s">
        <v>164</v>
      </c>
      <c r="H108" s="226">
        <v>150</v>
      </c>
      <c r="I108" s="227"/>
      <c r="J108" s="228">
        <f>ROUND(I108*H108,2)</f>
        <v>0</v>
      </c>
      <c r="K108" s="224" t="s">
        <v>156</v>
      </c>
      <c r="L108" s="72"/>
      <c r="M108" s="229" t="s">
        <v>21</v>
      </c>
      <c r="N108" s="230" t="s">
        <v>45</v>
      </c>
      <c r="O108" s="47"/>
      <c r="P108" s="231">
        <f>O108*H108</f>
        <v>0</v>
      </c>
      <c r="Q108" s="231">
        <v>1.5E-06</v>
      </c>
      <c r="R108" s="231">
        <f>Q108*H108</f>
        <v>0.000225</v>
      </c>
      <c r="S108" s="231">
        <v>0</v>
      </c>
      <c r="T108" s="232">
        <f>S108*H108</f>
        <v>0</v>
      </c>
      <c r="AR108" s="24" t="s">
        <v>157</v>
      </c>
      <c r="AT108" s="24" t="s">
        <v>153</v>
      </c>
      <c r="AU108" s="24" t="s">
        <v>84</v>
      </c>
      <c r="AY108" s="24" t="s">
        <v>150</v>
      </c>
      <c r="BE108" s="233">
        <f>IF(N108="základní",J108,0)</f>
        <v>0</v>
      </c>
      <c r="BF108" s="233">
        <f>IF(N108="snížená",J108,0)</f>
        <v>0</v>
      </c>
      <c r="BG108" s="233">
        <f>IF(N108="zákl. přenesená",J108,0)</f>
        <v>0</v>
      </c>
      <c r="BH108" s="233">
        <f>IF(N108="sníž. přenesená",J108,0)</f>
        <v>0</v>
      </c>
      <c r="BI108" s="233">
        <f>IF(N108="nulová",J108,0)</f>
        <v>0</v>
      </c>
      <c r="BJ108" s="24" t="s">
        <v>82</v>
      </c>
      <c r="BK108" s="233">
        <f>ROUND(I108*H108,2)</f>
        <v>0</v>
      </c>
      <c r="BL108" s="24" t="s">
        <v>157</v>
      </c>
      <c r="BM108" s="24" t="s">
        <v>201</v>
      </c>
    </row>
    <row r="109" spans="2:47" s="1" customFormat="1" ht="13.5">
      <c r="B109" s="46"/>
      <c r="C109" s="74"/>
      <c r="D109" s="236" t="s">
        <v>166</v>
      </c>
      <c r="E109" s="74"/>
      <c r="F109" s="257" t="s">
        <v>197</v>
      </c>
      <c r="G109" s="74"/>
      <c r="H109" s="74"/>
      <c r="I109" s="192"/>
      <c r="J109" s="74"/>
      <c r="K109" s="74"/>
      <c r="L109" s="72"/>
      <c r="M109" s="258"/>
      <c r="N109" s="47"/>
      <c r="O109" s="47"/>
      <c r="P109" s="47"/>
      <c r="Q109" s="47"/>
      <c r="R109" s="47"/>
      <c r="S109" s="47"/>
      <c r="T109" s="95"/>
      <c r="AT109" s="24" t="s">
        <v>166</v>
      </c>
      <c r="AU109" s="24" t="s">
        <v>84</v>
      </c>
    </row>
    <row r="110" spans="2:65" s="1" customFormat="1" ht="16.5" customHeight="1">
      <c r="B110" s="46"/>
      <c r="C110" s="222" t="s">
        <v>179</v>
      </c>
      <c r="D110" s="222" t="s">
        <v>153</v>
      </c>
      <c r="E110" s="223" t="s">
        <v>202</v>
      </c>
      <c r="F110" s="224" t="s">
        <v>203</v>
      </c>
      <c r="G110" s="225" t="s">
        <v>116</v>
      </c>
      <c r="H110" s="226">
        <v>15</v>
      </c>
      <c r="I110" s="227"/>
      <c r="J110" s="228">
        <f>ROUND(I110*H110,2)</f>
        <v>0</v>
      </c>
      <c r="K110" s="224" t="s">
        <v>204</v>
      </c>
      <c r="L110" s="72"/>
      <c r="M110" s="229" t="s">
        <v>21</v>
      </c>
      <c r="N110" s="230" t="s">
        <v>45</v>
      </c>
      <c r="O110" s="47"/>
      <c r="P110" s="231">
        <f>O110*H110</f>
        <v>0</v>
      </c>
      <c r="Q110" s="231">
        <v>0</v>
      </c>
      <c r="R110" s="231">
        <f>Q110*H110</f>
        <v>0</v>
      </c>
      <c r="S110" s="231">
        <v>0</v>
      </c>
      <c r="T110" s="232">
        <f>S110*H110</f>
        <v>0</v>
      </c>
      <c r="AR110" s="24" t="s">
        <v>157</v>
      </c>
      <c r="AT110" s="24" t="s">
        <v>153</v>
      </c>
      <c r="AU110" s="24" t="s">
        <v>84</v>
      </c>
      <c r="AY110" s="24" t="s">
        <v>150</v>
      </c>
      <c r="BE110" s="233">
        <f>IF(N110="základní",J110,0)</f>
        <v>0</v>
      </c>
      <c r="BF110" s="233">
        <f>IF(N110="snížená",J110,0)</f>
        <v>0</v>
      </c>
      <c r="BG110" s="233">
        <f>IF(N110="zákl. přenesená",J110,0)</f>
        <v>0</v>
      </c>
      <c r="BH110" s="233">
        <f>IF(N110="sníž. přenesená",J110,0)</f>
        <v>0</v>
      </c>
      <c r="BI110" s="233">
        <f>IF(N110="nulová",J110,0)</f>
        <v>0</v>
      </c>
      <c r="BJ110" s="24" t="s">
        <v>82</v>
      </c>
      <c r="BK110" s="233">
        <f>ROUND(I110*H110,2)</f>
        <v>0</v>
      </c>
      <c r="BL110" s="24" t="s">
        <v>157</v>
      </c>
      <c r="BM110" s="24" t="s">
        <v>205</v>
      </c>
    </row>
    <row r="111" spans="2:47" s="1" customFormat="1" ht="13.5">
      <c r="B111" s="46"/>
      <c r="C111" s="74"/>
      <c r="D111" s="236" t="s">
        <v>166</v>
      </c>
      <c r="E111" s="74"/>
      <c r="F111" s="257" t="s">
        <v>206</v>
      </c>
      <c r="G111" s="74"/>
      <c r="H111" s="74"/>
      <c r="I111" s="192"/>
      <c r="J111" s="74"/>
      <c r="K111" s="74"/>
      <c r="L111" s="72"/>
      <c r="M111" s="258"/>
      <c r="N111" s="47"/>
      <c r="O111" s="47"/>
      <c r="P111" s="47"/>
      <c r="Q111" s="47"/>
      <c r="R111" s="47"/>
      <c r="S111" s="47"/>
      <c r="T111" s="95"/>
      <c r="AT111" s="24" t="s">
        <v>166</v>
      </c>
      <c r="AU111" s="24" t="s">
        <v>84</v>
      </c>
    </row>
    <row r="112" spans="2:51" s="11" customFormat="1" ht="13.5">
      <c r="B112" s="234"/>
      <c r="C112" s="235"/>
      <c r="D112" s="236" t="s">
        <v>159</v>
      </c>
      <c r="E112" s="237" t="s">
        <v>21</v>
      </c>
      <c r="F112" s="238" t="s">
        <v>207</v>
      </c>
      <c r="G112" s="235"/>
      <c r="H112" s="239">
        <v>15</v>
      </c>
      <c r="I112" s="240"/>
      <c r="J112" s="235"/>
      <c r="K112" s="235"/>
      <c r="L112" s="241"/>
      <c r="M112" s="242"/>
      <c r="N112" s="243"/>
      <c r="O112" s="243"/>
      <c r="P112" s="243"/>
      <c r="Q112" s="243"/>
      <c r="R112" s="243"/>
      <c r="S112" s="243"/>
      <c r="T112" s="244"/>
      <c r="AT112" s="245" t="s">
        <v>159</v>
      </c>
      <c r="AU112" s="245" t="s">
        <v>84</v>
      </c>
      <c r="AV112" s="11" t="s">
        <v>84</v>
      </c>
      <c r="AW112" s="11" t="s">
        <v>38</v>
      </c>
      <c r="AX112" s="11" t="s">
        <v>82</v>
      </c>
      <c r="AY112" s="245" t="s">
        <v>150</v>
      </c>
    </row>
    <row r="113" spans="2:65" s="1" customFormat="1" ht="25.5" customHeight="1">
      <c r="B113" s="46"/>
      <c r="C113" s="222" t="s">
        <v>208</v>
      </c>
      <c r="D113" s="222" t="s">
        <v>153</v>
      </c>
      <c r="E113" s="223" t="s">
        <v>209</v>
      </c>
      <c r="F113" s="224" t="s">
        <v>210</v>
      </c>
      <c r="G113" s="225" t="s">
        <v>211</v>
      </c>
      <c r="H113" s="226">
        <v>16.95</v>
      </c>
      <c r="I113" s="227"/>
      <c r="J113" s="228">
        <f>ROUND(I113*H113,2)</f>
        <v>0</v>
      </c>
      <c r="K113" s="224" t="s">
        <v>156</v>
      </c>
      <c r="L113" s="72"/>
      <c r="M113" s="229" t="s">
        <v>21</v>
      </c>
      <c r="N113" s="230" t="s">
        <v>45</v>
      </c>
      <c r="O113" s="47"/>
      <c r="P113" s="231">
        <f>O113*H113</f>
        <v>0</v>
      </c>
      <c r="Q113" s="231">
        <v>0.0020356</v>
      </c>
      <c r="R113" s="231">
        <f>Q113*H113</f>
        <v>0.03450341999999999</v>
      </c>
      <c r="S113" s="231">
        <v>0</v>
      </c>
      <c r="T113" s="232">
        <f>S113*H113</f>
        <v>0</v>
      </c>
      <c r="AR113" s="24" t="s">
        <v>157</v>
      </c>
      <c r="AT113" s="24" t="s">
        <v>153</v>
      </c>
      <c r="AU113" s="24" t="s">
        <v>84</v>
      </c>
      <c r="AY113" s="24" t="s">
        <v>150</v>
      </c>
      <c r="BE113" s="233">
        <f>IF(N113="základní",J113,0)</f>
        <v>0</v>
      </c>
      <c r="BF113" s="233">
        <f>IF(N113="snížená",J113,0)</f>
        <v>0</v>
      </c>
      <c r="BG113" s="233">
        <f>IF(N113="zákl. přenesená",J113,0)</f>
        <v>0</v>
      </c>
      <c r="BH113" s="233">
        <f>IF(N113="sníž. přenesená",J113,0)</f>
        <v>0</v>
      </c>
      <c r="BI113" s="233">
        <f>IF(N113="nulová",J113,0)</f>
        <v>0</v>
      </c>
      <c r="BJ113" s="24" t="s">
        <v>82</v>
      </c>
      <c r="BK113" s="233">
        <f>ROUND(I113*H113,2)</f>
        <v>0</v>
      </c>
      <c r="BL113" s="24" t="s">
        <v>157</v>
      </c>
      <c r="BM113" s="24" t="s">
        <v>212</v>
      </c>
    </row>
    <row r="114" spans="2:47" s="1" customFormat="1" ht="13.5">
      <c r="B114" s="46"/>
      <c r="C114" s="74"/>
      <c r="D114" s="236" t="s">
        <v>213</v>
      </c>
      <c r="E114" s="74"/>
      <c r="F114" s="257" t="s">
        <v>214</v>
      </c>
      <c r="G114" s="74"/>
      <c r="H114" s="74"/>
      <c r="I114" s="192"/>
      <c r="J114" s="74"/>
      <c r="K114" s="74"/>
      <c r="L114" s="72"/>
      <c r="M114" s="258"/>
      <c r="N114" s="47"/>
      <c r="O114" s="47"/>
      <c r="P114" s="47"/>
      <c r="Q114" s="47"/>
      <c r="R114" s="47"/>
      <c r="S114" s="47"/>
      <c r="T114" s="95"/>
      <c r="AT114" s="24" t="s">
        <v>213</v>
      </c>
      <c r="AU114" s="24" t="s">
        <v>84</v>
      </c>
    </row>
    <row r="115" spans="2:51" s="13" customFormat="1" ht="13.5">
      <c r="B115" s="259"/>
      <c r="C115" s="260"/>
      <c r="D115" s="236" t="s">
        <v>159</v>
      </c>
      <c r="E115" s="261" t="s">
        <v>21</v>
      </c>
      <c r="F115" s="262" t="s">
        <v>215</v>
      </c>
      <c r="G115" s="260"/>
      <c r="H115" s="261" t="s">
        <v>21</v>
      </c>
      <c r="I115" s="263"/>
      <c r="J115" s="260"/>
      <c r="K115" s="260"/>
      <c r="L115" s="264"/>
      <c r="M115" s="265"/>
      <c r="N115" s="266"/>
      <c r="O115" s="266"/>
      <c r="P115" s="266"/>
      <c r="Q115" s="266"/>
      <c r="R115" s="266"/>
      <c r="S115" s="266"/>
      <c r="T115" s="267"/>
      <c r="AT115" s="268" t="s">
        <v>159</v>
      </c>
      <c r="AU115" s="268" t="s">
        <v>84</v>
      </c>
      <c r="AV115" s="13" t="s">
        <v>82</v>
      </c>
      <c r="AW115" s="13" t="s">
        <v>38</v>
      </c>
      <c r="AX115" s="13" t="s">
        <v>74</v>
      </c>
      <c r="AY115" s="268" t="s">
        <v>150</v>
      </c>
    </row>
    <row r="116" spans="2:51" s="11" customFormat="1" ht="13.5">
      <c r="B116" s="234"/>
      <c r="C116" s="235"/>
      <c r="D116" s="236" t="s">
        <v>159</v>
      </c>
      <c r="E116" s="237" t="s">
        <v>21</v>
      </c>
      <c r="F116" s="238" t="s">
        <v>216</v>
      </c>
      <c r="G116" s="235"/>
      <c r="H116" s="239">
        <v>16.95</v>
      </c>
      <c r="I116" s="240"/>
      <c r="J116" s="235"/>
      <c r="K116" s="235"/>
      <c r="L116" s="241"/>
      <c r="M116" s="242"/>
      <c r="N116" s="243"/>
      <c r="O116" s="243"/>
      <c r="P116" s="243"/>
      <c r="Q116" s="243"/>
      <c r="R116" s="243"/>
      <c r="S116" s="243"/>
      <c r="T116" s="244"/>
      <c r="AT116" s="245" t="s">
        <v>159</v>
      </c>
      <c r="AU116" s="245" t="s">
        <v>84</v>
      </c>
      <c r="AV116" s="11" t="s">
        <v>84</v>
      </c>
      <c r="AW116" s="11" t="s">
        <v>38</v>
      </c>
      <c r="AX116" s="11" t="s">
        <v>74</v>
      </c>
      <c r="AY116" s="245" t="s">
        <v>150</v>
      </c>
    </row>
    <row r="117" spans="2:51" s="12" customFormat="1" ht="13.5">
      <c r="B117" s="246"/>
      <c r="C117" s="247"/>
      <c r="D117" s="236" t="s">
        <v>159</v>
      </c>
      <c r="E117" s="248" t="s">
        <v>21</v>
      </c>
      <c r="F117" s="249" t="s">
        <v>161</v>
      </c>
      <c r="G117" s="247"/>
      <c r="H117" s="250">
        <v>16.95</v>
      </c>
      <c r="I117" s="251"/>
      <c r="J117" s="247"/>
      <c r="K117" s="247"/>
      <c r="L117" s="252"/>
      <c r="M117" s="253"/>
      <c r="N117" s="254"/>
      <c r="O117" s="254"/>
      <c r="P117" s="254"/>
      <c r="Q117" s="254"/>
      <c r="R117" s="254"/>
      <c r="S117" s="254"/>
      <c r="T117" s="255"/>
      <c r="AT117" s="256" t="s">
        <v>159</v>
      </c>
      <c r="AU117" s="256" t="s">
        <v>84</v>
      </c>
      <c r="AV117" s="12" t="s">
        <v>157</v>
      </c>
      <c r="AW117" s="12" t="s">
        <v>38</v>
      </c>
      <c r="AX117" s="12" t="s">
        <v>82</v>
      </c>
      <c r="AY117" s="256" t="s">
        <v>150</v>
      </c>
    </row>
    <row r="118" spans="2:65" s="1" customFormat="1" ht="16.5" customHeight="1">
      <c r="B118" s="46"/>
      <c r="C118" s="222" t="s">
        <v>217</v>
      </c>
      <c r="D118" s="222" t="s">
        <v>153</v>
      </c>
      <c r="E118" s="223" t="s">
        <v>218</v>
      </c>
      <c r="F118" s="224" t="s">
        <v>219</v>
      </c>
      <c r="G118" s="225" t="s">
        <v>164</v>
      </c>
      <c r="H118" s="226">
        <v>5.085</v>
      </c>
      <c r="I118" s="227"/>
      <c r="J118" s="228">
        <f>ROUND(I118*H118,2)</f>
        <v>0</v>
      </c>
      <c r="K118" s="224" t="s">
        <v>156</v>
      </c>
      <c r="L118" s="72"/>
      <c r="M118" s="229" t="s">
        <v>21</v>
      </c>
      <c r="N118" s="230" t="s">
        <v>45</v>
      </c>
      <c r="O118" s="47"/>
      <c r="P118" s="231">
        <f>O118*H118</f>
        <v>0</v>
      </c>
      <c r="Q118" s="231">
        <v>0</v>
      </c>
      <c r="R118" s="231">
        <f>Q118*H118</f>
        <v>0</v>
      </c>
      <c r="S118" s="231">
        <v>0.022</v>
      </c>
      <c r="T118" s="232">
        <f>S118*H118</f>
        <v>0.11187</v>
      </c>
      <c r="AR118" s="24" t="s">
        <v>157</v>
      </c>
      <c r="AT118" s="24" t="s">
        <v>153</v>
      </c>
      <c r="AU118" s="24" t="s">
        <v>84</v>
      </c>
      <c r="AY118" s="24" t="s">
        <v>150</v>
      </c>
      <c r="BE118" s="233">
        <f>IF(N118="základní",J118,0)</f>
        <v>0</v>
      </c>
      <c r="BF118" s="233">
        <f>IF(N118="snížená",J118,0)</f>
        <v>0</v>
      </c>
      <c r="BG118" s="233">
        <f>IF(N118="zákl. přenesená",J118,0)</f>
        <v>0</v>
      </c>
      <c r="BH118" s="233">
        <f>IF(N118="sníž. přenesená",J118,0)</f>
        <v>0</v>
      </c>
      <c r="BI118" s="233">
        <f>IF(N118="nulová",J118,0)</f>
        <v>0</v>
      </c>
      <c r="BJ118" s="24" t="s">
        <v>82</v>
      </c>
      <c r="BK118" s="233">
        <f>ROUND(I118*H118,2)</f>
        <v>0</v>
      </c>
      <c r="BL118" s="24" t="s">
        <v>157</v>
      </c>
      <c r="BM118" s="24" t="s">
        <v>220</v>
      </c>
    </row>
    <row r="119" spans="2:47" s="1" customFormat="1" ht="13.5">
      <c r="B119" s="46"/>
      <c r="C119" s="74"/>
      <c r="D119" s="236" t="s">
        <v>166</v>
      </c>
      <c r="E119" s="74"/>
      <c r="F119" s="257" t="s">
        <v>221</v>
      </c>
      <c r="G119" s="74"/>
      <c r="H119" s="74"/>
      <c r="I119" s="192"/>
      <c r="J119" s="74"/>
      <c r="K119" s="74"/>
      <c r="L119" s="72"/>
      <c r="M119" s="258"/>
      <c r="N119" s="47"/>
      <c r="O119" s="47"/>
      <c r="P119" s="47"/>
      <c r="Q119" s="47"/>
      <c r="R119" s="47"/>
      <c r="S119" s="47"/>
      <c r="T119" s="95"/>
      <c r="AT119" s="24" t="s">
        <v>166</v>
      </c>
      <c r="AU119" s="24" t="s">
        <v>84</v>
      </c>
    </row>
    <row r="120" spans="2:51" s="13" customFormat="1" ht="13.5">
      <c r="B120" s="259"/>
      <c r="C120" s="260"/>
      <c r="D120" s="236" t="s">
        <v>159</v>
      </c>
      <c r="E120" s="261" t="s">
        <v>21</v>
      </c>
      <c r="F120" s="262" t="s">
        <v>222</v>
      </c>
      <c r="G120" s="260"/>
      <c r="H120" s="261" t="s">
        <v>21</v>
      </c>
      <c r="I120" s="263"/>
      <c r="J120" s="260"/>
      <c r="K120" s="260"/>
      <c r="L120" s="264"/>
      <c r="M120" s="265"/>
      <c r="N120" s="266"/>
      <c r="O120" s="266"/>
      <c r="P120" s="266"/>
      <c r="Q120" s="266"/>
      <c r="R120" s="266"/>
      <c r="S120" s="266"/>
      <c r="T120" s="267"/>
      <c r="AT120" s="268" t="s">
        <v>159</v>
      </c>
      <c r="AU120" s="268" t="s">
        <v>84</v>
      </c>
      <c r="AV120" s="13" t="s">
        <v>82</v>
      </c>
      <c r="AW120" s="13" t="s">
        <v>38</v>
      </c>
      <c r="AX120" s="13" t="s">
        <v>74</v>
      </c>
      <c r="AY120" s="268" t="s">
        <v>150</v>
      </c>
    </row>
    <row r="121" spans="2:51" s="11" customFormat="1" ht="13.5">
      <c r="B121" s="234"/>
      <c r="C121" s="235"/>
      <c r="D121" s="236" t="s">
        <v>159</v>
      </c>
      <c r="E121" s="237" t="s">
        <v>21</v>
      </c>
      <c r="F121" s="238" t="s">
        <v>223</v>
      </c>
      <c r="G121" s="235"/>
      <c r="H121" s="239">
        <v>5.085</v>
      </c>
      <c r="I121" s="240"/>
      <c r="J121" s="235"/>
      <c r="K121" s="235"/>
      <c r="L121" s="241"/>
      <c r="M121" s="242"/>
      <c r="N121" s="243"/>
      <c r="O121" s="243"/>
      <c r="P121" s="243"/>
      <c r="Q121" s="243"/>
      <c r="R121" s="243"/>
      <c r="S121" s="243"/>
      <c r="T121" s="244"/>
      <c r="AT121" s="245" t="s">
        <v>159</v>
      </c>
      <c r="AU121" s="245" t="s">
        <v>84</v>
      </c>
      <c r="AV121" s="11" t="s">
        <v>84</v>
      </c>
      <c r="AW121" s="11" t="s">
        <v>38</v>
      </c>
      <c r="AX121" s="11" t="s">
        <v>82</v>
      </c>
      <c r="AY121" s="245" t="s">
        <v>150</v>
      </c>
    </row>
    <row r="122" spans="2:65" s="1" customFormat="1" ht="25.5" customHeight="1">
      <c r="B122" s="46"/>
      <c r="C122" s="222" t="s">
        <v>224</v>
      </c>
      <c r="D122" s="222" t="s">
        <v>153</v>
      </c>
      <c r="E122" s="223" t="s">
        <v>225</v>
      </c>
      <c r="F122" s="224" t="s">
        <v>226</v>
      </c>
      <c r="G122" s="225" t="s">
        <v>164</v>
      </c>
      <c r="H122" s="226">
        <v>8.475</v>
      </c>
      <c r="I122" s="227"/>
      <c r="J122" s="228">
        <f>ROUND(I122*H122,2)</f>
        <v>0</v>
      </c>
      <c r="K122" s="224" t="s">
        <v>156</v>
      </c>
      <c r="L122" s="72"/>
      <c r="M122" s="229" t="s">
        <v>21</v>
      </c>
      <c r="N122" s="230" t="s">
        <v>45</v>
      </c>
      <c r="O122" s="47"/>
      <c r="P122" s="231">
        <f>O122*H122</f>
        <v>0</v>
      </c>
      <c r="Q122" s="231">
        <v>0</v>
      </c>
      <c r="R122" s="231">
        <f>Q122*H122</f>
        <v>0</v>
      </c>
      <c r="S122" s="231">
        <v>0.065</v>
      </c>
      <c r="T122" s="232">
        <f>S122*H122</f>
        <v>0.550875</v>
      </c>
      <c r="AR122" s="24" t="s">
        <v>157</v>
      </c>
      <c r="AT122" s="24" t="s">
        <v>153</v>
      </c>
      <c r="AU122" s="24" t="s">
        <v>84</v>
      </c>
      <c r="AY122" s="24" t="s">
        <v>150</v>
      </c>
      <c r="BE122" s="233">
        <f>IF(N122="základní",J122,0)</f>
        <v>0</v>
      </c>
      <c r="BF122" s="233">
        <f>IF(N122="snížená",J122,0)</f>
        <v>0</v>
      </c>
      <c r="BG122" s="233">
        <f>IF(N122="zákl. přenesená",J122,0)</f>
        <v>0</v>
      </c>
      <c r="BH122" s="233">
        <f>IF(N122="sníž. přenesená",J122,0)</f>
        <v>0</v>
      </c>
      <c r="BI122" s="233">
        <f>IF(N122="nulová",J122,0)</f>
        <v>0</v>
      </c>
      <c r="BJ122" s="24" t="s">
        <v>82</v>
      </c>
      <c r="BK122" s="233">
        <f>ROUND(I122*H122,2)</f>
        <v>0</v>
      </c>
      <c r="BL122" s="24" t="s">
        <v>157</v>
      </c>
      <c r="BM122" s="24" t="s">
        <v>227</v>
      </c>
    </row>
    <row r="123" spans="2:47" s="1" customFormat="1" ht="13.5">
      <c r="B123" s="46"/>
      <c r="C123" s="74"/>
      <c r="D123" s="236" t="s">
        <v>166</v>
      </c>
      <c r="E123" s="74"/>
      <c r="F123" s="257" t="s">
        <v>228</v>
      </c>
      <c r="G123" s="74"/>
      <c r="H123" s="74"/>
      <c r="I123" s="192"/>
      <c r="J123" s="74"/>
      <c r="K123" s="74"/>
      <c r="L123" s="72"/>
      <c r="M123" s="258"/>
      <c r="N123" s="47"/>
      <c r="O123" s="47"/>
      <c r="P123" s="47"/>
      <c r="Q123" s="47"/>
      <c r="R123" s="47"/>
      <c r="S123" s="47"/>
      <c r="T123" s="95"/>
      <c r="AT123" s="24" t="s">
        <v>166</v>
      </c>
      <c r="AU123" s="24" t="s">
        <v>84</v>
      </c>
    </row>
    <row r="124" spans="2:51" s="13" customFormat="1" ht="13.5">
      <c r="B124" s="259"/>
      <c r="C124" s="260"/>
      <c r="D124" s="236" t="s">
        <v>159</v>
      </c>
      <c r="E124" s="261" t="s">
        <v>21</v>
      </c>
      <c r="F124" s="262" t="s">
        <v>229</v>
      </c>
      <c r="G124" s="260"/>
      <c r="H124" s="261" t="s">
        <v>21</v>
      </c>
      <c r="I124" s="263"/>
      <c r="J124" s="260"/>
      <c r="K124" s="260"/>
      <c r="L124" s="264"/>
      <c r="M124" s="265"/>
      <c r="N124" s="266"/>
      <c r="O124" s="266"/>
      <c r="P124" s="266"/>
      <c r="Q124" s="266"/>
      <c r="R124" s="266"/>
      <c r="S124" s="266"/>
      <c r="T124" s="267"/>
      <c r="AT124" s="268" t="s">
        <v>159</v>
      </c>
      <c r="AU124" s="268" t="s">
        <v>84</v>
      </c>
      <c r="AV124" s="13" t="s">
        <v>82</v>
      </c>
      <c r="AW124" s="13" t="s">
        <v>38</v>
      </c>
      <c r="AX124" s="13" t="s">
        <v>74</v>
      </c>
      <c r="AY124" s="268" t="s">
        <v>150</v>
      </c>
    </row>
    <row r="125" spans="2:51" s="11" customFormat="1" ht="13.5">
      <c r="B125" s="234"/>
      <c r="C125" s="235"/>
      <c r="D125" s="236" t="s">
        <v>159</v>
      </c>
      <c r="E125" s="237" t="s">
        <v>21</v>
      </c>
      <c r="F125" s="238" t="s">
        <v>230</v>
      </c>
      <c r="G125" s="235"/>
      <c r="H125" s="239">
        <v>8.475</v>
      </c>
      <c r="I125" s="240"/>
      <c r="J125" s="235"/>
      <c r="K125" s="235"/>
      <c r="L125" s="241"/>
      <c r="M125" s="242"/>
      <c r="N125" s="243"/>
      <c r="O125" s="243"/>
      <c r="P125" s="243"/>
      <c r="Q125" s="243"/>
      <c r="R125" s="243"/>
      <c r="S125" s="243"/>
      <c r="T125" s="244"/>
      <c r="AT125" s="245" t="s">
        <v>159</v>
      </c>
      <c r="AU125" s="245" t="s">
        <v>84</v>
      </c>
      <c r="AV125" s="11" t="s">
        <v>84</v>
      </c>
      <c r="AW125" s="11" t="s">
        <v>38</v>
      </c>
      <c r="AX125" s="11" t="s">
        <v>82</v>
      </c>
      <c r="AY125" s="245" t="s">
        <v>150</v>
      </c>
    </row>
    <row r="126" spans="2:65" s="1" customFormat="1" ht="25.5" customHeight="1">
      <c r="B126" s="46"/>
      <c r="C126" s="222" t="s">
        <v>231</v>
      </c>
      <c r="D126" s="222" t="s">
        <v>153</v>
      </c>
      <c r="E126" s="223" t="s">
        <v>232</v>
      </c>
      <c r="F126" s="224" t="s">
        <v>233</v>
      </c>
      <c r="G126" s="225" t="s">
        <v>211</v>
      </c>
      <c r="H126" s="226">
        <v>98.4</v>
      </c>
      <c r="I126" s="227"/>
      <c r="J126" s="228">
        <f>ROUND(I126*H126,2)</f>
        <v>0</v>
      </c>
      <c r="K126" s="224" t="s">
        <v>156</v>
      </c>
      <c r="L126" s="72"/>
      <c r="M126" s="229" t="s">
        <v>21</v>
      </c>
      <c r="N126" s="230" t="s">
        <v>45</v>
      </c>
      <c r="O126" s="47"/>
      <c r="P126" s="231">
        <f>O126*H126</f>
        <v>0</v>
      </c>
      <c r="Q126" s="231">
        <v>0.00032</v>
      </c>
      <c r="R126" s="231">
        <f>Q126*H126</f>
        <v>0.031488</v>
      </c>
      <c r="S126" s="231">
        <v>0</v>
      </c>
      <c r="T126" s="232">
        <f>S126*H126</f>
        <v>0</v>
      </c>
      <c r="AR126" s="24" t="s">
        <v>157</v>
      </c>
      <c r="AT126" s="24" t="s">
        <v>153</v>
      </c>
      <c r="AU126" s="24" t="s">
        <v>84</v>
      </c>
      <c r="AY126" s="24" t="s">
        <v>150</v>
      </c>
      <c r="BE126" s="233">
        <f>IF(N126="základní",J126,0)</f>
        <v>0</v>
      </c>
      <c r="BF126" s="233">
        <f>IF(N126="snížená",J126,0)</f>
        <v>0</v>
      </c>
      <c r="BG126" s="233">
        <f>IF(N126="zákl. přenesená",J126,0)</f>
        <v>0</v>
      </c>
      <c r="BH126" s="233">
        <f>IF(N126="sníž. přenesená",J126,0)</f>
        <v>0</v>
      </c>
      <c r="BI126" s="233">
        <f>IF(N126="nulová",J126,0)</f>
        <v>0</v>
      </c>
      <c r="BJ126" s="24" t="s">
        <v>82</v>
      </c>
      <c r="BK126" s="233">
        <f>ROUND(I126*H126,2)</f>
        <v>0</v>
      </c>
      <c r="BL126" s="24" t="s">
        <v>157</v>
      </c>
      <c r="BM126" s="24" t="s">
        <v>234</v>
      </c>
    </row>
    <row r="127" spans="2:47" s="1" customFormat="1" ht="13.5">
      <c r="B127" s="46"/>
      <c r="C127" s="74"/>
      <c r="D127" s="236" t="s">
        <v>166</v>
      </c>
      <c r="E127" s="74"/>
      <c r="F127" s="257" t="s">
        <v>235</v>
      </c>
      <c r="G127" s="74"/>
      <c r="H127" s="74"/>
      <c r="I127" s="192"/>
      <c r="J127" s="74"/>
      <c r="K127" s="74"/>
      <c r="L127" s="72"/>
      <c r="M127" s="258"/>
      <c r="N127" s="47"/>
      <c r="O127" s="47"/>
      <c r="P127" s="47"/>
      <c r="Q127" s="47"/>
      <c r="R127" s="47"/>
      <c r="S127" s="47"/>
      <c r="T127" s="95"/>
      <c r="AT127" s="24" t="s">
        <v>166</v>
      </c>
      <c r="AU127" s="24" t="s">
        <v>84</v>
      </c>
    </row>
    <row r="128" spans="2:51" s="11" customFormat="1" ht="13.5">
      <c r="B128" s="234"/>
      <c r="C128" s="235"/>
      <c r="D128" s="236" t="s">
        <v>159</v>
      </c>
      <c r="E128" s="237" t="s">
        <v>21</v>
      </c>
      <c r="F128" s="238" t="s">
        <v>236</v>
      </c>
      <c r="G128" s="235"/>
      <c r="H128" s="239">
        <v>98.4</v>
      </c>
      <c r="I128" s="240"/>
      <c r="J128" s="235"/>
      <c r="K128" s="235"/>
      <c r="L128" s="241"/>
      <c r="M128" s="242"/>
      <c r="N128" s="243"/>
      <c r="O128" s="243"/>
      <c r="P128" s="243"/>
      <c r="Q128" s="243"/>
      <c r="R128" s="243"/>
      <c r="S128" s="243"/>
      <c r="T128" s="244"/>
      <c r="AT128" s="245" t="s">
        <v>159</v>
      </c>
      <c r="AU128" s="245" t="s">
        <v>84</v>
      </c>
      <c r="AV128" s="11" t="s">
        <v>84</v>
      </c>
      <c r="AW128" s="11" t="s">
        <v>38</v>
      </c>
      <c r="AX128" s="11" t="s">
        <v>82</v>
      </c>
      <c r="AY128" s="245" t="s">
        <v>150</v>
      </c>
    </row>
    <row r="129" spans="2:63" s="10" customFormat="1" ht="29.85" customHeight="1">
      <c r="B129" s="206"/>
      <c r="C129" s="207"/>
      <c r="D129" s="208" t="s">
        <v>73</v>
      </c>
      <c r="E129" s="220" t="s">
        <v>237</v>
      </c>
      <c r="F129" s="220" t="s">
        <v>238</v>
      </c>
      <c r="G129" s="207"/>
      <c r="H129" s="207"/>
      <c r="I129" s="210"/>
      <c r="J129" s="221">
        <f>BK129</f>
        <v>0</v>
      </c>
      <c r="K129" s="207"/>
      <c r="L129" s="212"/>
      <c r="M129" s="213"/>
      <c r="N129" s="214"/>
      <c r="O129" s="214"/>
      <c r="P129" s="215">
        <f>SUM(P130:P134)</f>
        <v>0</v>
      </c>
      <c r="Q129" s="214"/>
      <c r="R129" s="215">
        <f>SUM(R130:R134)</f>
        <v>0</v>
      </c>
      <c r="S129" s="214"/>
      <c r="T129" s="216">
        <f>SUM(T130:T134)</f>
        <v>0</v>
      </c>
      <c r="AR129" s="217" t="s">
        <v>82</v>
      </c>
      <c r="AT129" s="218" t="s">
        <v>73</v>
      </c>
      <c r="AU129" s="218" t="s">
        <v>82</v>
      </c>
      <c r="AY129" s="217" t="s">
        <v>150</v>
      </c>
      <c r="BK129" s="219">
        <f>SUM(BK130:BK134)</f>
        <v>0</v>
      </c>
    </row>
    <row r="130" spans="2:65" s="1" customFormat="1" ht="25.5" customHeight="1">
      <c r="B130" s="46"/>
      <c r="C130" s="222" t="s">
        <v>239</v>
      </c>
      <c r="D130" s="222" t="s">
        <v>153</v>
      </c>
      <c r="E130" s="223" t="s">
        <v>240</v>
      </c>
      <c r="F130" s="224" t="s">
        <v>241</v>
      </c>
      <c r="G130" s="225" t="s">
        <v>175</v>
      </c>
      <c r="H130" s="226">
        <v>0.663</v>
      </c>
      <c r="I130" s="227"/>
      <c r="J130" s="228">
        <f>ROUND(I130*H130,2)</f>
        <v>0</v>
      </c>
      <c r="K130" s="224" t="s">
        <v>156</v>
      </c>
      <c r="L130" s="72"/>
      <c r="M130" s="229" t="s">
        <v>21</v>
      </c>
      <c r="N130" s="230" t="s">
        <v>45</v>
      </c>
      <c r="O130" s="47"/>
      <c r="P130" s="231">
        <f>O130*H130</f>
        <v>0</v>
      </c>
      <c r="Q130" s="231">
        <v>0</v>
      </c>
      <c r="R130" s="231">
        <f>Q130*H130</f>
        <v>0</v>
      </c>
      <c r="S130" s="231">
        <v>0</v>
      </c>
      <c r="T130" s="232">
        <f>S130*H130</f>
        <v>0</v>
      </c>
      <c r="AR130" s="24" t="s">
        <v>157</v>
      </c>
      <c r="AT130" s="24" t="s">
        <v>153</v>
      </c>
      <c r="AU130" s="24" t="s">
        <v>84</v>
      </c>
      <c r="AY130" s="24" t="s">
        <v>150</v>
      </c>
      <c r="BE130" s="233">
        <f>IF(N130="základní",J130,0)</f>
        <v>0</v>
      </c>
      <c r="BF130" s="233">
        <f>IF(N130="snížená",J130,0)</f>
        <v>0</v>
      </c>
      <c r="BG130" s="233">
        <f>IF(N130="zákl. přenesená",J130,0)</f>
        <v>0</v>
      </c>
      <c r="BH130" s="233">
        <f>IF(N130="sníž. přenesená",J130,0)</f>
        <v>0</v>
      </c>
      <c r="BI130" s="233">
        <f>IF(N130="nulová",J130,0)</f>
        <v>0</v>
      </c>
      <c r="BJ130" s="24" t="s">
        <v>82</v>
      </c>
      <c r="BK130" s="233">
        <f>ROUND(I130*H130,2)</f>
        <v>0</v>
      </c>
      <c r="BL130" s="24" t="s">
        <v>157</v>
      </c>
      <c r="BM130" s="24" t="s">
        <v>242</v>
      </c>
    </row>
    <row r="131" spans="2:47" s="1" customFormat="1" ht="13.5">
      <c r="B131" s="46"/>
      <c r="C131" s="74"/>
      <c r="D131" s="236" t="s">
        <v>166</v>
      </c>
      <c r="E131" s="74"/>
      <c r="F131" s="257" t="s">
        <v>243</v>
      </c>
      <c r="G131" s="74"/>
      <c r="H131" s="74"/>
      <c r="I131" s="192"/>
      <c r="J131" s="74"/>
      <c r="K131" s="74"/>
      <c r="L131" s="72"/>
      <c r="M131" s="258"/>
      <c r="N131" s="47"/>
      <c r="O131" s="47"/>
      <c r="P131" s="47"/>
      <c r="Q131" s="47"/>
      <c r="R131" s="47"/>
      <c r="S131" s="47"/>
      <c r="T131" s="95"/>
      <c r="AT131" s="24" t="s">
        <v>166</v>
      </c>
      <c r="AU131" s="24" t="s">
        <v>84</v>
      </c>
    </row>
    <row r="132" spans="2:65" s="1" customFormat="1" ht="25.5" customHeight="1">
      <c r="B132" s="46"/>
      <c r="C132" s="222" t="s">
        <v>10</v>
      </c>
      <c r="D132" s="222" t="s">
        <v>153</v>
      </c>
      <c r="E132" s="223" t="s">
        <v>244</v>
      </c>
      <c r="F132" s="224" t="s">
        <v>245</v>
      </c>
      <c r="G132" s="225" t="s">
        <v>175</v>
      </c>
      <c r="H132" s="226">
        <v>9.945</v>
      </c>
      <c r="I132" s="227"/>
      <c r="J132" s="228">
        <f>ROUND(I132*H132,2)</f>
        <v>0</v>
      </c>
      <c r="K132" s="224" t="s">
        <v>156</v>
      </c>
      <c r="L132" s="72"/>
      <c r="M132" s="229" t="s">
        <v>21</v>
      </c>
      <c r="N132" s="230" t="s">
        <v>45</v>
      </c>
      <c r="O132" s="47"/>
      <c r="P132" s="231">
        <f>O132*H132</f>
        <v>0</v>
      </c>
      <c r="Q132" s="231">
        <v>0</v>
      </c>
      <c r="R132" s="231">
        <f>Q132*H132</f>
        <v>0</v>
      </c>
      <c r="S132" s="231">
        <v>0</v>
      </c>
      <c r="T132" s="232">
        <f>S132*H132</f>
        <v>0</v>
      </c>
      <c r="AR132" s="24" t="s">
        <v>157</v>
      </c>
      <c r="AT132" s="24" t="s">
        <v>153</v>
      </c>
      <c r="AU132" s="24" t="s">
        <v>84</v>
      </c>
      <c r="AY132" s="24" t="s">
        <v>150</v>
      </c>
      <c r="BE132" s="233">
        <f>IF(N132="základní",J132,0)</f>
        <v>0</v>
      </c>
      <c r="BF132" s="233">
        <f>IF(N132="snížená",J132,0)</f>
        <v>0</v>
      </c>
      <c r="BG132" s="233">
        <f>IF(N132="zákl. přenesená",J132,0)</f>
        <v>0</v>
      </c>
      <c r="BH132" s="233">
        <f>IF(N132="sníž. přenesená",J132,0)</f>
        <v>0</v>
      </c>
      <c r="BI132" s="233">
        <f>IF(N132="nulová",J132,0)</f>
        <v>0</v>
      </c>
      <c r="BJ132" s="24" t="s">
        <v>82</v>
      </c>
      <c r="BK132" s="233">
        <f>ROUND(I132*H132,2)</f>
        <v>0</v>
      </c>
      <c r="BL132" s="24" t="s">
        <v>157</v>
      </c>
      <c r="BM132" s="24" t="s">
        <v>246</v>
      </c>
    </row>
    <row r="133" spans="2:47" s="1" customFormat="1" ht="13.5">
      <c r="B133" s="46"/>
      <c r="C133" s="74"/>
      <c r="D133" s="236" t="s">
        <v>166</v>
      </c>
      <c r="E133" s="74"/>
      <c r="F133" s="257" t="s">
        <v>243</v>
      </c>
      <c r="G133" s="74"/>
      <c r="H133" s="74"/>
      <c r="I133" s="192"/>
      <c r="J133" s="74"/>
      <c r="K133" s="74"/>
      <c r="L133" s="72"/>
      <c r="M133" s="258"/>
      <c r="N133" s="47"/>
      <c r="O133" s="47"/>
      <c r="P133" s="47"/>
      <c r="Q133" s="47"/>
      <c r="R133" s="47"/>
      <c r="S133" s="47"/>
      <c r="T133" s="95"/>
      <c r="AT133" s="24" t="s">
        <v>166</v>
      </c>
      <c r="AU133" s="24" t="s">
        <v>84</v>
      </c>
    </row>
    <row r="134" spans="2:51" s="11" customFormat="1" ht="13.5">
      <c r="B134" s="234"/>
      <c r="C134" s="235"/>
      <c r="D134" s="236" t="s">
        <v>159</v>
      </c>
      <c r="E134" s="235"/>
      <c r="F134" s="238" t="s">
        <v>247</v>
      </c>
      <c r="G134" s="235"/>
      <c r="H134" s="239">
        <v>9.945</v>
      </c>
      <c r="I134" s="240"/>
      <c r="J134" s="235"/>
      <c r="K134" s="235"/>
      <c r="L134" s="241"/>
      <c r="M134" s="242"/>
      <c r="N134" s="243"/>
      <c r="O134" s="243"/>
      <c r="P134" s="243"/>
      <c r="Q134" s="243"/>
      <c r="R134" s="243"/>
      <c r="S134" s="243"/>
      <c r="T134" s="244"/>
      <c r="AT134" s="245" t="s">
        <v>159</v>
      </c>
      <c r="AU134" s="245" t="s">
        <v>84</v>
      </c>
      <c r="AV134" s="11" t="s">
        <v>84</v>
      </c>
      <c r="AW134" s="11" t="s">
        <v>6</v>
      </c>
      <c r="AX134" s="11" t="s">
        <v>82</v>
      </c>
      <c r="AY134" s="245" t="s">
        <v>150</v>
      </c>
    </row>
    <row r="135" spans="2:63" s="10" customFormat="1" ht="29.85" customHeight="1">
      <c r="B135" s="206"/>
      <c r="C135" s="207"/>
      <c r="D135" s="208" t="s">
        <v>73</v>
      </c>
      <c r="E135" s="220" t="s">
        <v>248</v>
      </c>
      <c r="F135" s="220" t="s">
        <v>249</v>
      </c>
      <c r="G135" s="207"/>
      <c r="H135" s="207"/>
      <c r="I135" s="210"/>
      <c r="J135" s="221">
        <f>BK135</f>
        <v>0</v>
      </c>
      <c r="K135" s="207"/>
      <c r="L135" s="212"/>
      <c r="M135" s="213"/>
      <c r="N135" s="214"/>
      <c r="O135" s="214"/>
      <c r="P135" s="215">
        <f>SUM(P136:P137)</f>
        <v>0</v>
      </c>
      <c r="Q135" s="214"/>
      <c r="R135" s="215">
        <f>SUM(R136:R137)</f>
        <v>0</v>
      </c>
      <c r="S135" s="214"/>
      <c r="T135" s="216">
        <f>SUM(T136:T137)</f>
        <v>0</v>
      </c>
      <c r="AR135" s="217" t="s">
        <v>82</v>
      </c>
      <c r="AT135" s="218" t="s">
        <v>73</v>
      </c>
      <c r="AU135" s="218" t="s">
        <v>82</v>
      </c>
      <c r="AY135" s="217" t="s">
        <v>150</v>
      </c>
      <c r="BK135" s="219">
        <f>SUM(BK136:BK137)</f>
        <v>0</v>
      </c>
    </row>
    <row r="136" spans="2:65" s="1" customFormat="1" ht="38.25" customHeight="1">
      <c r="B136" s="46"/>
      <c r="C136" s="222" t="s">
        <v>250</v>
      </c>
      <c r="D136" s="222" t="s">
        <v>153</v>
      </c>
      <c r="E136" s="223" t="s">
        <v>251</v>
      </c>
      <c r="F136" s="224" t="s">
        <v>252</v>
      </c>
      <c r="G136" s="225" t="s">
        <v>175</v>
      </c>
      <c r="H136" s="226">
        <v>669.325</v>
      </c>
      <c r="I136" s="227"/>
      <c r="J136" s="228">
        <f>ROUND(I136*H136,2)</f>
        <v>0</v>
      </c>
      <c r="K136" s="224" t="s">
        <v>156</v>
      </c>
      <c r="L136" s="72"/>
      <c r="M136" s="229" t="s">
        <v>21</v>
      </c>
      <c r="N136" s="230" t="s">
        <v>45</v>
      </c>
      <c r="O136" s="47"/>
      <c r="P136" s="231">
        <f>O136*H136</f>
        <v>0</v>
      </c>
      <c r="Q136" s="231">
        <v>0</v>
      </c>
      <c r="R136" s="231">
        <f>Q136*H136</f>
        <v>0</v>
      </c>
      <c r="S136" s="231">
        <v>0</v>
      </c>
      <c r="T136" s="232">
        <f>S136*H136</f>
        <v>0</v>
      </c>
      <c r="AR136" s="24" t="s">
        <v>157</v>
      </c>
      <c r="AT136" s="24" t="s">
        <v>153</v>
      </c>
      <c r="AU136" s="24" t="s">
        <v>84</v>
      </c>
      <c r="AY136" s="24" t="s">
        <v>150</v>
      </c>
      <c r="BE136" s="233">
        <f>IF(N136="základní",J136,0)</f>
        <v>0</v>
      </c>
      <c r="BF136" s="233">
        <f>IF(N136="snížená",J136,0)</f>
        <v>0</v>
      </c>
      <c r="BG136" s="233">
        <f>IF(N136="zákl. přenesená",J136,0)</f>
        <v>0</v>
      </c>
      <c r="BH136" s="233">
        <f>IF(N136="sníž. přenesená",J136,0)</f>
        <v>0</v>
      </c>
      <c r="BI136" s="233">
        <f>IF(N136="nulová",J136,0)</f>
        <v>0</v>
      </c>
      <c r="BJ136" s="24" t="s">
        <v>82</v>
      </c>
      <c r="BK136" s="233">
        <f>ROUND(I136*H136,2)</f>
        <v>0</v>
      </c>
      <c r="BL136" s="24" t="s">
        <v>157</v>
      </c>
      <c r="BM136" s="24" t="s">
        <v>253</v>
      </c>
    </row>
    <row r="137" spans="2:47" s="1" customFormat="1" ht="13.5">
      <c r="B137" s="46"/>
      <c r="C137" s="74"/>
      <c r="D137" s="236" t="s">
        <v>166</v>
      </c>
      <c r="E137" s="74"/>
      <c r="F137" s="257" t="s">
        <v>254</v>
      </c>
      <c r="G137" s="74"/>
      <c r="H137" s="74"/>
      <c r="I137" s="192"/>
      <c r="J137" s="74"/>
      <c r="K137" s="74"/>
      <c r="L137" s="72"/>
      <c r="M137" s="258"/>
      <c r="N137" s="47"/>
      <c r="O137" s="47"/>
      <c r="P137" s="47"/>
      <c r="Q137" s="47"/>
      <c r="R137" s="47"/>
      <c r="S137" s="47"/>
      <c r="T137" s="95"/>
      <c r="AT137" s="24" t="s">
        <v>166</v>
      </c>
      <c r="AU137" s="24" t="s">
        <v>84</v>
      </c>
    </row>
    <row r="138" spans="2:63" s="10" customFormat="1" ht="37.4" customHeight="1">
      <c r="B138" s="206"/>
      <c r="C138" s="207"/>
      <c r="D138" s="208" t="s">
        <v>73</v>
      </c>
      <c r="E138" s="209" t="s">
        <v>255</v>
      </c>
      <c r="F138" s="209" t="s">
        <v>256</v>
      </c>
      <c r="G138" s="207"/>
      <c r="H138" s="207"/>
      <c r="I138" s="210"/>
      <c r="J138" s="211">
        <f>BK138</f>
        <v>0</v>
      </c>
      <c r="K138" s="207"/>
      <c r="L138" s="212"/>
      <c r="M138" s="213"/>
      <c r="N138" s="214"/>
      <c r="O138" s="214"/>
      <c r="P138" s="215">
        <f>P139</f>
        <v>0</v>
      </c>
      <c r="Q138" s="214"/>
      <c r="R138" s="215">
        <f>R139</f>
        <v>0.012712999999999999</v>
      </c>
      <c r="S138" s="214"/>
      <c r="T138" s="216">
        <f>T139</f>
        <v>0</v>
      </c>
      <c r="AR138" s="217" t="s">
        <v>84</v>
      </c>
      <c r="AT138" s="218" t="s">
        <v>73</v>
      </c>
      <c r="AU138" s="218" t="s">
        <v>74</v>
      </c>
      <c r="AY138" s="217" t="s">
        <v>150</v>
      </c>
      <c r="BK138" s="219">
        <f>BK139</f>
        <v>0</v>
      </c>
    </row>
    <row r="139" spans="2:63" s="10" customFormat="1" ht="19.9" customHeight="1">
      <c r="B139" s="206"/>
      <c r="C139" s="207"/>
      <c r="D139" s="208" t="s">
        <v>73</v>
      </c>
      <c r="E139" s="220" t="s">
        <v>257</v>
      </c>
      <c r="F139" s="220" t="s">
        <v>258</v>
      </c>
      <c r="G139" s="207"/>
      <c r="H139" s="207"/>
      <c r="I139" s="210"/>
      <c r="J139" s="221">
        <f>BK139</f>
        <v>0</v>
      </c>
      <c r="K139" s="207"/>
      <c r="L139" s="212"/>
      <c r="M139" s="213"/>
      <c r="N139" s="214"/>
      <c r="O139" s="214"/>
      <c r="P139" s="215">
        <f>SUM(P140:P150)</f>
        <v>0</v>
      </c>
      <c r="Q139" s="214"/>
      <c r="R139" s="215">
        <f>SUM(R140:R150)</f>
        <v>0.012712999999999999</v>
      </c>
      <c r="S139" s="214"/>
      <c r="T139" s="216">
        <f>SUM(T140:T150)</f>
        <v>0</v>
      </c>
      <c r="AR139" s="217" t="s">
        <v>84</v>
      </c>
      <c r="AT139" s="218" t="s">
        <v>73</v>
      </c>
      <c r="AU139" s="218" t="s">
        <v>82</v>
      </c>
      <c r="AY139" s="217" t="s">
        <v>150</v>
      </c>
      <c r="BK139" s="219">
        <f>SUM(BK140:BK150)</f>
        <v>0</v>
      </c>
    </row>
    <row r="140" spans="2:65" s="1" customFormat="1" ht="16.5" customHeight="1">
      <c r="B140" s="46"/>
      <c r="C140" s="222" t="s">
        <v>259</v>
      </c>
      <c r="D140" s="222" t="s">
        <v>153</v>
      </c>
      <c r="E140" s="223" t="s">
        <v>260</v>
      </c>
      <c r="F140" s="224" t="s">
        <v>261</v>
      </c>
      <c r="G140" s="225" t="s">
        <v>164</v>
      </c>
      <c r="H140" s="226">
        <v>3.75</v>
      </c>
      <c r="I140" s="227"/>
      <c r="J140" s="228">
        <f>ROUND(I140*H140,2)</f>
        <v>0</v>
      </c>
      <c r="K140" s="224" t="s">
        <v>156</v>
      </c>
      <c r="L140" s="72"/>
      <c r="M140" s="229" t="s">
        <v>21</v>
      </c>
      <c r="N140" s="230" t="s">
        <v>45</v>
      </c>
      <c r="O140" s="47"/>
      <c r="P140" s="231">
        <f>O140*H140</f>
        <v>0</v>
      </c>
      <c r="Q140" s="231">
        <v>0</v>
      </c>
      <c r="R140" s="231">
        <f>Q140*H140</f>
        <v>0</v>
      </c>
      <c r="S140" s="231">
        <v>0</v>
      </c>
      <c r="T140" s="232">
        <f>S140*H140</f>
        <v>0</v>
      </c>
      <c r="AR140" s="24" t="s">
        <v>250</v>
      </c>
      <c r="AT140" s="24" t="s">
        <v>153</v>
      </c>
      <c r="AU140" s="24" t="s">
        <v>84</v>
      </c>
      <c r="AY140" s="24" t="s">
        <v>150</v>
      </c>
      <c r="BE140" s="233">
        <f>IF(N140="základní",J140,0)</f>
        <v>0</v>
      </c>
      <c r="BF140" s="233">
        <f>IF(N140="snížená",J140,0)</f>
        <v>0</v>
      </c>
      <c r="BG140" s="233">
        <f>IF(N140="zákl. přenesená",J140,0)</f>
        <v>0</v>
      </c>
      <c r="BH140" s="233">
        <f>IF(N140="sníž. přenesená",J140,0)</f>
        <v>0</v>
      </c>
      <c r="BI140" s="233">
        <f>IF(N140="nulová",J140,0)</f>
        <v>0</v>
      </c>
      <c r="BJ140" s="24" t="s">
        <v>82</v>
      </c>
      <c r="BK140" s="233">
        <f>ROUND(I140*H140,2)</f>
        <v>0</v>
      </c>
      <c r="BL140" s="24" t="s">
        <v>250</v>
      </c>
      <c r="BM140" s="24" t="s">
        <v>262</v>
      </c>
    </row>
    <row r="141" spans="2:51" s="13" customFormat="1" ht="13.5">
      <c r="B141" s="259"/>
      <c r="C141" s="260"/>
      <c r="D141" s="236" t="s">
        <v>159</v>
      </c>
      <c r="E141" s="261" t="s">
        <v>21</v>
      </c>
      <c r="F141" s="262" t="s">
        <v>263</v>
      </c>
      <c r="G141" s="260"/>
      <c r="H141" s="261" t="s">
        <v>21</v>
      </c>
      <c r="I141" s="263"/>
      <c r="J141" s="260"/>
      <c r="K141" s="260"/>
      <c r="L141" s="264"/>
      <c r="M141" s="265"/>
      <c r="N141" s="266"/>
      <c r="O141" s="266"/>
      <c r="P141" s="266"/>
      <c r="Q141" s="266"/>
      <c r="R141" s="266"/>
      <c r="S141" s="266"/>
      <c r="T141" s="267"/>
      <c r="AT141" s="268" t="s">
        <v>159</v>
      </c>
      <c r="AU141" s="268" t="s">
        <v>84</v>
      </c>
      <c r="AV141" s="13" t="s">
        <v>82</v>
      </c>
      <c r="AW141" s="13" t="s">
        <v>38</v>
      </c>
      <c r="AX141" s="13" t="s">
        <v>74</v>
      </c>
      <c r="AY141" s="268" t="s">
        <v>150</v>
      </c>
    </row>
    <row r="142" spans="2:51" s="11" customFormat="1" ht="13.5">
      <c r="B142" s="234"/>
      <c r="C142" s="235"/>
      <c r="D142" s="236" t="s">
        <v>159</v>
      </c>
      <c r="E142" s="237" t="s">
        <v>21</v>
      </c>
      <c r="F142" s="238" t="s">
        <v>264</v>
      </c>
      <c r="G142" s="235"/>
      <c r="H142" s="239">
        <v>3.75</v>
      </c>
      <c r="I142" s="240"/>
      <c r="J142" s="235"/>
      <c r="K142" s="235"/>
      <c r="L142" s="241"/>
      <c r="M142" s="242"/>
      <c r="N142" s="243"/>
      <c r="O142" s="243"/>
      <c r="P142" s="243"/>
      <c r="Q142" s="243"/>
      <c r="R142" s="243"/>
      <c r="S142" s="243"/>
      <c r="T142" s="244"/>
      <c r="AT142" s="245" t="s">
        <v>159</v>
      </c>
      <c r="AU142" s="245" t="s">
        <v>84</v>
      </c>
      <c r="AV142" s="11" t="s">
        <v>84</v>
      </c>
      <c r="AW142" s="11" t="s">
        <v>38</v>
      </c>
      <c r="AX142" s="11" t="s">
        <v>82</v>
      </c>
      <c r="AY142" s="245" t="s">
        <v>150</v>
      </c>
    </row>
    <row r="143" spans="2:65" s="1" customFormat="1" ht="16.5" customHeight="1">
      <c r="B143" s="46"/>
      <c r="C143" s="269" t="s">
        <v>265</v>
      </c>
      <c r="D143" s="269" t="s">
        <v>188</v>
      </c>
      <c r="E143" s="270" t="s">
        <v>266</v>
      </c>
      <c r="F143" s="271" t="s">
        <v>267</v>
      </c>
      <c r="G143" s="272" t="s">
        <v>268</v>
      </c>
      <c r="H143" s="273">
        <v>12.713</v>
      </c>
      <c r="I143" s="274"/>
      <c r="J143" s="275">
        <f>ROUND(I143*H143,2)</f>
        <v>0</v>
      </c>
      <c r="K143" s="271" t="s">
        <v>156</v>
      </c>
      <c r="L143" s="276"/>
      <c r="M143" s="277" t="s">
        <v>21</v>
      </c>
      <c r="N143" s="278" t="s">
        <v>45</v>
      </c>
      <c r="O143" s="47"/>
      <c r="P143" s="231">
        <f>O143*H143</f>
        <v>0</v>
      </c>
      <c r="Q143" s="231">
        <v>0.001</v>
      </c>
      <c r="R143" s="231">
        <f>Q143*H143</f>
        <v>0.012712999999999999</v>
      </c>
      <c r="S143" s="231">
        <v>0</v>
      </c>
      <c r="T143" s="232">
        <f>S143*H143</f>
        <v>0</v>
      </c>
      <c r="AR143" s="24" t="s">
        <v>269</v>
      </c>
      <c r="AT143" s="24" t="s">
        <v>188</v>
      </c>
      <c r="AU143" s="24" t="s">
        <v>84</v>
      </c>
      <c r="AY143" s="24" t="s">
        <v>150</v>
      </c>
      <c r="BE143" s="233">
        <f>IF(N143="základní",J143,0)</f>
        <v>0</v>
      </c>
      <c r="BF143" s="233">
        <f>IF(N143="snížená",J143,0)</f>
        <v>0</v>
      </c>
      <c r="BG143" s="233">
        <f>IF(N143="zákl. přenesená",J143,0)</f>
        <v>0</v>
      </c>
      <c r="BH143" s="233">
        <f>IF(N143="sníž. přenesená",J143,0)</f>
        <v>0</v>
      </c>
      <c r="BI143" s="233">
        <f>IF(N143="nulová",J143,0)</f>
        <v>0</v>
      </c>
      <c r="BJ143" s="24" t="s">
        <v>82</v>
      </c>
      <c r="BK143" s="233">
        <f>ROUND(I143*H143,2)</f>
        <v>0</v>
      </c>
      <c r="BL143" s="24" t="s">
        <v>250</v>
      </c>
      <c r="BM143" s="24" t="s">
        <v>270</v>
      </c>
    </row>
    <row r="144" spans="2:47" s="1" customFormat="1" ht="13.5">
      <c r="B144" s="46"/>
      <c r="C144" s="74"/>
      <c r="D144" s="236" t="s">
        <v>213</v>
      </c>
      <c r="E144" s="74"/>
      <c r="F144" s="257" t="s">
        <v>271</v>
      </c>
      <c r="G144" s="74"/>
      <c r="H144" s="74"/>
      <c r="I144" s="192"/>
      <c r="J144" s="74"/>
      <c r="K144" s="74"/>
      <c r="L144" s="72"/>
      <c r="M144" s="258"/>
      <c r="N144" s="47"/>
      <c r="O144" s="47"/>
      <c r="P144" s="47"/>
      <c r="Q144" s="47"/>
      <c r="R144" s="47"/>
      <c r="S144" s="47"/>
      <c r="T144" s="95"/>
      <c r="AT144" s="24" t="s">
        <v>213</v>
      </c>
      <c r="AU144" s="24" t="s">
        <v>84</v>
      </c>
    </row>
    <row r="145" spans="2:51" s="11" customFormat="1" ht="13.5">
      <c r="B145" s="234"/>
      <c r="C145" s="235"/>
      <c r="D145" s="236" t="s">
        <v>159</v>
      </c>
      <c r="E145" s="235"/>
      <c r="F145" s="238" t="s">
        <v>272</v>
      </c>
      <c r="G145" s="235"/>
      <c r="H145" s="239">
        <v>12.713</v>
      </c>
      <c r="I145" s="240"/>
      <c r="J145" s="235"/>
      <c r="K145" s="235"/>
      <c r="L145" s="241"/>
      <c r="M145" s="242"/>
      <c r="N145" s="243"/>
      <c r="O145" s="243"/>
      <c r="P145" s="243"/>
      <c r="Q145" s="243"/>
      <c r="R145" s="243"/>
      <c r="S145" s="243"/>
      <c r="T145" s="244"/>
      <c r="AT145" s="245" t="s">
        <v>159</v>
      </c>
      <c r="AU145" s="245" t="s">
        <v>84</v>
      </c>
      <c r="AV145" s="11" t="s">
        <v>84</v>
      </c>
      <c r="AW145" s="11" t="s">
        <v>6</v>
      </c>
      <c r="AX145" s="11" t="s">
        <v>82</v>
      </c>
      <c r="AY145" s="245" t="s">
        <v>150</v>
      </c>
    </row>
    <row r="146" spans="2:65" s="1" customFormat="1" ht="16.5" customHeight="1">
      <c r="B146" s="46"/>
      <c r="C146" s="222" t="s">
        <v>273</v>
      </c>
      <c r="D146" s="222" t="s">
        <v>153</v>
      </c>
      <c r="E146" s="223" t="s">
        <v>274</v>
      </c>
      <c r="F146" s="224" t="s">
        <v>275</v>
      </c>
      <c r="G146" s="225" t="s">
        <v>164</v>
      </c>
      <c r="H146" s="226">
        <v>4.725</v>
      </c>
      <c r="I146" s="227"/>
      <c r="J146" s="228">
        <f>ROUND(I146*H146,2)</f>
        <v>0</v>
      </c>
      <c r="K146" s="224" t="s">
        <v>156</v>
      </c>
      <c r="L146" s="72"/>
      <c r="M146" s="229" t="s">
        <v>21</v>
      </c>
      <c r="N146" s="230" t="s">
        <v>45</v>
      </c>
      <c r="O146" s="47"/>
      <c r="P146" s="231">
        <f>O146*H146</f>
        <v>0</v>
      </c>
      <c r="Q146" s="231">
        <v>0</v>
      </c>
      <c r="R146" s="231">
        <f>Q146*H146</f>
        <v>0</v>
      </c>
      <c r="S146" s="231">
        <v>0</v>
      </c>
      <c r="T146" s="232">
        <f>S146*H146</f>
        <v>0</v>
      </c>
      <c r="AR146" s="24" t="s">
        <v>250</v>
      </c>
      <c r="AT146" s="24" t="s">
        <v>153</v>
      </c>
      <c r="AU146" s="24" t="s">
        <v>84</v>
      </c>
      <c r="AY146" s="24" t="s">
        <v>150</v>
      </c>
      <c r="BE146" s="233">
        <f>IF(N146="základní",J146,0)</f>
        <v>0</v>
      </c>
      <c r="BF146" s="233">
        <f>IF(N146="snížená",J146,0)</f>
        <v>0</v>
      </c>
      <c r="BG146" s="233">
        <f>IF(N146="zákl. přenesená",J146,0)</f>
        <v>0</v>
      </c>
      <c r="BH146" s="233">
        <f>IF(N146="sníž. přenesená",J146,0)</f>
        <v>0</v>
      </c>
      <c r="BI146" s="233">
        <f>IF(N146="nulová",J146,0)</f>
        <v>0</v>
      </c>
      <c r="BJ146" s="24" t="s">
        <v>82</v>
      </c>
      <c r="BK146" s="233">
        <f>ROUND(I146*H146,2)</f>
        <v>0</v>
      </c>
      <c r="BL146" s="24" t="s">
        <v>250</v>
      </c>
      <c r="BM146" s="24" t="s">
        <v>276</v>
      </c>
    </row>
    <row r="147" spans="2:51" s="13" customFormat="1" ht="13.5">
      <c r="B147" s="259"/>
      <c r="C147" s="260"/>
      <c r="D147" s="236" t="s">
        <v>159</v>
      </c>
      <c r="E147" s="261" t="s">
        <v>21</v>
      </c>
      <c r="F147" s="262" t="s">
        <v>263</v>
      </c>
      <c r="G147" s="260"/>
      <c r="H147" s="261" t="s">
        <v>21</v>
      </c>
      <c r="I147" s="263"/>
      <c r="J147" s="260"/>
      <c r="K147" s="260"/>
      <c r="L147" s="264"/>
      <c r="M147" s="265"/>
      <c r="N147" s="266"/>
      <c r="O147" s="266"/>
      <c r="P147" s="266"/>
      <c r="Q147" s="266"/>
      <c r="R147" s="266"/>
      <c r="S147" s="266"/>
      <c r="T147" s="267"/>
      <c r="AT147" s="268" t="s">
        <v>159</v>
      </c>
      <c r="AU147" s="268" t="s">
        <v>84</v>
      </c>
      <c r="AV147" s="13" t="s">
        <v>82</v>
      </c>
      <c r="AW147" s="13" t="s">
        <v>38</v>
      </c>
      <c r="AX147" s="13" t="s">
        <v>74</v>
      </c>
      <c r="AY147" s="268" t="s">
        <v>150</v>
      </c>
    </row>
    <row r="148" spans="2:51" s="11" customFormat="1" ht="13.5">
      <c r="B148" s="234"/>
      <c r="C148" s="235"/>
      <c r="D148" s="236" t="s">
        <v>159</v>
      </c>
      <c r="E148" s="237" t="s">
        <v>21</v>
      </c>
      <c r="F148" s="238" t="s">
        <v>277</v>
      </c>
      <c r="G148" s="235"/>
      <c r="H148" s="239">
        <v>4.725</v>
      </c>
      <c r="I148" s="240"/>
      <c r="J148" s="235"/>
      <c r="K148" s="235"/>
      <c r="L148" s="241"/>
      <c r="M148" s="242"/>
      <c r="N148" s="243"/>
      <c r="O148" s="243"/>
      <c r="P148" s="243"/>
      <c r="Q148" s="243"/>
      <c r="R148" s="243"/>
      <c r="S148" s="243"/>
      <c r="T148" s="244"/>
      <c r="AT148" s="245" t="s">
        <v>159</v>
      </c>
      <c r="AU148" s="245" t="s">
        <v>84</v>
      </c>
      <c r="AV148" s="11" t="s">
        <v>84</v>
      </c>
      <c r="AW148" s="11" t="s">
        <v>38</v>
      </c>
      <c r="AX148" s="11" t="s">
        <v>82</v>
      </c>
      <c r="AY148" s="245" t="s">
        <v>150</v>
      </c>
    </row>
    <row r="149" spans="2:65" s="1" customFormat="1" ht="38.25" customHeight="1">
      <c r="B149" s="46"/>
      <c r="C149" s="222" t="s">
        <v>278</v>
      </c>
      <c r="D149" s="222" t="s">
        <v>153</v>
      </c>
      <c r="E149" s="223" t="s">
        <v>279</v>
      </c>
      <c r="F149" s="224" t="s">
        <v>280</v>
      </c>
      <c r="G149" s="225" t="s">
        <v>175</v>
      </c>
      <c r="H149" s="226">
        <v>0.013</v>
      </c>
      <c r="I149" s="227"/>
      <c r="J149" s="228">
        <f>ROUND(I149*H149,2)</f>
        <v>0</v>
      </c>
      <c r="K149" s="224" t="s">
        <v>156</v>
      </c>
      <c r="L149" s="72"/>
      <c r="M149" s="229" t="s">
        <v>21</v>
      </c>
      <c r="N149" s="230" t="s">
        <v>45</v>
      </c>
      <c r="O149" s="47"/>
      <c r="P149" s="231">
        <f>O149*H149</f>
        <v>0</v>
      </c>
      <c r="Q149" s="231">
        <v>0</v>
      </c>
      <c r="R149" s="231">
        <f>Q149*H149</f>
        <v>0</v>
      </c>
      <c r="S149" s="231">
        <v>0</v>
      </c>
      <c r="T149" s="232">
        <f>S149*H149</f>
        <v>0</v>
      </c>
      <c r="AR149" s="24" t="s">
        <v>250</v>
      </c>
      <c r="AT149" s="24" t="s">
        <v>153</v>
      </c>
      <c r="AU149" s="24" t="s">
        <v>84</v>
      </c>
      <c r="AY149" s="24" t="s">
        <v>150</v>
      </c>
      <c r="BE149" s="233">
        <f>IF(N149="základní",J149,0)</f>
        <v>0</v>
      </c>
      <c r="BF149" s="233">
        <f>IF(N149="snížená",J149,0)</f>
        <v>0</v>
      </c>
      <c r="BG149" s="233">
        <f>IF(N149="zákl. přenesená",J149,0)</f>
        <v>0</v>
      </c>
      <c r="BH149" s="233">
        <f>IF(N149="sníž. přenesená",J149,0)</f>
        <v>0</v>
      </c>
      <c r="BI149" s="233">
        <f>IF(N149="nulová",J149,0)</f>
        <v>0</v>
      </c>
      <c r="BJ149" s="24" t="s">
        <v>82</v>
      </c>
      <c r="BK149" s="233">
        <f>ROUND(I149*H149,2)</f>
        <v>0</v>
      </c>
      <c r="BL149" s="24" t="s">
        <v>250</v>
      </c>
      <c r="BM149" s="24" t="s">
        <v>281</v>
      </c>
    </row>
    <row r="150" spans="2:47" s="1" customFormat="1" ht="13.5">
      <c r="B150" s="46"/>
      <c r="C150" s="74"/>
      <c r="D150" s="236" t="s">
        <v>166</v>
      </c>
      <c r="E150" s="74"/>
      <c r="F150" s="257" t="s">
        <v>282</v>
      </c>
      <c r="G150" s="74"/>
      <c r="H150" s="74"/>
      <c r="I150" s="192"/>
      <c r="J150" s="74"/>
      <c r="K150" s="74"/>
      <c r="L150" s="72"/>
      <c r="M150" s="258"/>
      <c r="N150" s="47"/>
      <c r="O150" s="47"/>
      <c r="P150" s="47"/>
      <c r="Q150" s="47"/>
      <c r="R150" s="47"/>
      <c r="S150" s="47"/>
      <c r="T150" s="95"/>
      <c r="AT150" s="24" t="s">
        <v>166</v>
      </c>
      <c r="AU150" s="24" t="s">
        <v>84</v>
      </c>
    </row>
    <row r="151" spans="2:63" s="10" customFormat="1" ht="37.4" customHeight="1">
      <c r="B151" s="206"/>
      <c r="C151" s="207"/>
      <c r="D151" s="208" t="s">
        <v>73</v>
      </c>
      <c r="E151" s="209" t="s">
        <v>283</v>
      </c>
      <c r="F151" s="209" t="s">
        <v>284</v>
      </c>
      <c r="G151" s="207"/>
      <c r="H151" s="207"/>
      <c r="I151" s="210"/>
      <c r="J151" s="211">
        <f>BK151</f>
        <v>0</v>
      </c>
      <c r="K151" s="207"/>
      <c r="L151" s="212"/>
      <c r="M151" s="213"/>
      <c r="N151" s="214"/>
      <c r="O151" s="214"/>
      <c r="P151" s="215">
        <f>SUM(P152:P153)</f>
        <v>0</v>
      </c>
      <c r="Q151" s="214"/>
      <c r="R151" s="215">
        <f>SUM(R152:R153)</f>
        <v>0</v>
      </c>
      <c r="S151" s="214"/>
      <c r="T151" s="216">
        <f>SUM(T152:T153)</f>
        <v>0</v>
      </c>
      <c r="AR151" s="217" t="s">
        <v>157</v>
      </c>
      <c r="AT151" s="218" t="s">
        <v>73</v>
      </c>
      <c r="AU151" s="218" t="s">
        <v>74</v>
      </c>
      <c r="AY151" s="217" t="s">
        <v>150</v>
      </c>
      <c r="BK151" s="219">
        <f>SUM(BK152:BK153)</f>
        <v>0</v>
      </c>
    </row>
    <row r="152" spans="2:65" s="1" customFormat="1" ht="25.5" customHeight="1">
      <c r="B152" s="46"/>
      <c r="C152" s="222" t="s">
        <v>9</v>
      </c>
      <c r="D152" s="222" t="s">
        <v>153</v>
      </c>
      <c r="E152" s="223" t="s">
        <v>285</v>
      </c>
      <c r="F152" s="224" t="s">
        <v>286</v>
      </c>
      <c r="G152" s="225" t="s">
        <v>175</v>
      </c>
      <c r="H152" s="226">
        <v>669.337</v>
      </c>
      <c r="I152" s="227"/>
      <c r="J152" s="228">
        <f>ROUND(I152*H152,2)</f>
        <v>0</v>
      </c>
      <c r="K152" s="224" t="s">
        <v>156</v>
      </c>
      <c r="L152" s="72"/>
      <c r="M152" s="229" t="s">
        <v>21</v>
      </c>
      <c r="N152" s="230" t="s">
        <v>45</v>
      </c>
      <c r="O152" s="47"/>
      <c r="P152" s="231">
        <f>O152*H152</f>
        <v>0</v>
      </c>
      <c r="Q152" s="231">
        <v>0</v>
      </c>
      <c r="R152" s="231">
        <f>Q152*H152</f>
        <v>0</v>
      </c>
      <c r="S152" s="231">
        <v>0</v>
      </c>
      <c r="T152" s="232">
        <f>S152*H152</f>
        <v>0</v>
      </c>
      <c r="AR152" s="24" t="s">
        <v>157</v>
      </c>
      <c r="AT152" s="24" t="s">
        <v>153</v>
      </c>
      <c r="AU152" s="24" t="s">
        <v>82</v>
      </c>
      <c r="AY152" s="24" t="s">
        <v>150</v>
      </c>
      <c r="BE152" s="233">
        <f>IF(N152="základní",J152,0)</f>
        <v>0</v>
      </c>
      <c r="BF152" s="233">
        <f>IF(N152="snížená",J152,0)</f>
        <v>0</v>
      </c>
      <c r="BG152" s="233">
        <f>IF(N152="zákl. přenesená",J152,0)</f>
        <v>0</v>
      </c>
      <c r="BH152" s="233">
        <f>IF(N152="sníž. přenesená",J152,0)</f>
        <v>0</v>
      </c>
      <c r="BI152" s="233">
        <f>IF(N152="nulová",J152,0)</f>
        <v>0</v>
      </c>
      <c r="BJ152" s="24" t="s">
        <v>82</v>
      </c>
      <c r="BK152" s="233">
        <f>ROUND(I152*H152,2)</f>
        <v>0</v>
      </c>
      <c r="BL152" s="24" t="s">
        <v>157</v>
      </c>
      <c r="BM152" s="24" t="s">
        <v>287</v>
      </c>
    </row>
    <row r="153" spans="2:47" s="1" customFormat="1" ht="13.5">
      <c r="B153" s="46"/>
      <c r="C153" s="74"/>
      <c r="D153" s="236" t="s">
        <v>166</v>
      </c>
      <c r="E153" s="74"/>
      <c r="F153" s="257" t="s">
        <v>288</v>
      </c>
      <c r="G153" s="74"/>
      <c r="H153" s="74"/>
      <c r="I153" s="192"/>
      <c r="J153" s="74"/>
      <c r="K153" s="74"/>
      <c r="L153" s="72"/>
      <c r="M153" s="279"/>
      <c r="N153" s="280"/>
      <c r="O153" s="280"/>
      <c r="P153" s="280"/>
      <c r="Q153" s="280"/>
      <c r="R153" s="280"/>
      <c r="S153" s="280"/>
      <c r="T153" s="281"/>
      <c r="AT153" s="24" t="s">
        <v>166</v>
      </c>
      <c r="AU153" s="24" t="s">
        <v>82</v>
      </c>
    </row>
    <row r="154" spans="2:12" s="1" customFormat="1" ht="6.95" customHeight="1">
      <c r="B154" s="67"/>
      <c r="C154" s="68"/>
      <c r="D154" s="68"/>
      <c r="E154" s="68"/>
      <c r="F154" s="68"/>
      <c r="G154" s="68"/>
      <c r="H154" s="68"/>
      <c r="I154" s="167"/>
      <c r="J154" s="68"/>
      <c r="K154" s="68"/>
      <c r="L154" s="72"/>
    </row>
  </sheetData>
  <sheetProtection password="CC35" sheet="1" objects="1" scenarios="1" formatColumns="0" formatRows="0" autoFilter="0"/>
  <autoFilter ref="C83:K153"/>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4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109</v>
      </c>
      <c r="G1" s="139" t="s">
        <v>110</v>
      </c>
      <c r="H1" s="139"/>
      <c r="I1" s="140"/>
      <c r="J1" s="139" t="s">
        <v>111</v>
      </c>
      <c r="K1" s="138" t="s">
        <v>112</v>
      </c>
      <c r="L1" s="139" t="s">
        <v>113</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AT2" s="24" t="s">
        <v>87</v>
      </c>
      <c r="AZ2" s="141" t="s">
        <v>289</v>
      </c>
      <c r="BA2" s="141" t="s">
        <v>290</v>
      </c>
      <c r="BB2" s="141" t="s">
        <v>164</v>
      </c>
      <c r="BC2" s="141" t="s">
        <v>291</v>
      </c>
      <c r="BD2" s="141" t="s">
        <v>84</v>
      </c>
    </row>
    <row r="3" spans="2:56" ht="6.95" customHeight="1">
      <c r="B3" s="25"/>
      <c r="C3" s="26"/>
      <c r="D3" s="26"/>
      <c r="E3" s="26"/>
      <c r="F3" s="26"/>
      <c r="G3" s="26"/>
      <c r="H3" s="26"/>
      <c r="I3" s="142"/>
      <c r="J3" s="26"/>
      <c r="K3" s="27"/>
      <c r="AT3" s="24" t="s">
        <v>84</v>
      </c>
      <c r="AZ3" s="141" t="s">
        <v>292</v>
      </c>
      <c r="BA3" s="141" t="s">
        <v>293</v>
      </c>
      <c r="BB3" s="141" t="s">
        <v>116</v>
      </c>
      <c r="BC3" s="141" t="s">
        <v>294</v>
      </c>
      <c r="BD3" s="141" t="s">
        <v>84</v>
      </c>
    </row>
    <row r="4" spans="2:56" ht="36.95" customHeight="1">
      <c r="B4" s="28"/>
      <c r="C4" s="29"/>
      <c r="D4" s="30" t="s">
        <v>118</v>
      </c>
      <c r="E4" s="29"/>
      <c r="F4" s="29"/>
      <c r="G4" s="29"/>
      <c r="H4" s="29"/>
      <c r="I4" s="143"/>
      <c r="J4" s="29"/>
      <c r="K4" s="31"/>
      <c r="M4" s="32" t="s">
        <v>12</v>
      </c>
      <c r="AT4" s="24" t="s">
        <v>6</v>
      </c>
      <c r="AZ4" s="141" t="s">
        <v>295</v>
      </c>
      <c r="BA4" s="141" t="s">
        <v>296</v>
      </c>
      <c r="BB4" s="141" t="s">
        <v>116</v>
      </c>
      <c r="BC4" s="141" t="s">
        <v>297</v>
      </c>
      <c r="BD4" s="141" t="s">
        <v>84</v>
      </c>
    </row>
    <row r="5" spans="2:56" ht="6.95" customHeight="1">
      <c r="B5" s="28"/>
      <c r="C5" s="29"/>
      <c r="D5" s="29"/>
      <c r="E5" s="29"/>
      <c r="F5" s="29"/>
      <c r="G5" s="29"/>
      <c r="H5" s="29"/>
      <c r="I5" s="143"/>
      <c r="J5" s="29"/>
      <c r="K5" s="31"/>
      <c r="AZ5" s="141" t="s">
        <v>298</v>
      </c>
      <c r="BA5" s="141" t="s">
        <v>299</v>
      </c>
      <c r="BB5" s="141" t="s">
        <v>116</v>
      </c>
      <c r="BC5" s="141" t="s">
        <v>300</v>
      </c>
      <c r="BD5" s="141" t="s">
        <v>84</v>
      </c>
    </row>
    <row r="6" spans="2:56" ht="13.5">
      <c r="B6" s="28"/>
      <c r="C6" s="29"/>
      <c r="D6" s="40" t="s">
        <v>18</v>
      </c>
      <c r="E6" s="29"/>
      <c r="F6" s="29"/>
      <c r="G6" s="29"/>
      <c r="H6" s="29"/>
      <c r="I6" s="143"/>
      <c r="J6" s="29"/>
      <c r="K6" s="31"/>
      <c r="AZ6" s="141" t="s">
        <v>301</v>
      </c>
      <c r="BA6" s="141" t="s">
        <v>302</v>
      </c>
      <c r="BB6" s="141" t="s">
        <v>116</v>
      </c>
      <c r="BC6" s="141" t="s">
        <v>303</v>
      </c>
      <c r="BD6" s="141" t="s">
        <v>84</v>
      </c>
    </row>
    <row r="7" spans="2:56" ht="16.5" customHeight="1">
      <c r="B7" s="28"/>
      <c r="C7" s="29"/>
      <c r="D7" s="29"/>
      <c r="E7" s="144" t="str">
        <f>'Rekapitulace stavby'!K6</f>
        <v>ČOV TPCA - PD techn. čištění OV - 1.etapa</v>
      </c>
      <c r="F7" s="40"/>
      <c r="G7" s="40"/>
      <c r="H7" s="40"/>
      <c r="I7" s="143"/>
      <c r="J7" s="29"/>
      <c r="K7" s="31"/>
      <c r="AZ7" s="141" t="s">
        <v>304</v>
      </c>
      <c r="BA7" s="141" t="s">
        <v>305</v>
      </c>
      <c r="BB7" s="141" t="s">
        <v>116</v>
      </c>
      <c r="BC7" s="141" t="s">
        <v>306</v>
      </c>
      <c r="BD7" s="141" t="s">
        <v>84</v>
      </c>
    </row>
    <row r="8" spans="2:56" s="1" customFormat="1" ht="13.5">
      <c r="B8" s="46"/>
      <c r="C8" s="47"/>
      <c r="D8" s="40" t="s">
        <v>119</v>
      </c>
      <c r="E8" s="47"/>
      <c r="F8" s="47"/>
      <c r="G8" s="47"/>
      <c r="H8" s="47"/>
      <c r="I8" s="145"/>
      <c r="J8" s="47"/>
      <c r="K8" s="51"/>
      <c r="AZ8" s="141" t="s">
        <v>307</v>
      </c>
      <c r="BA8" s="141" t="s">
        <v>308</v>
      </c>
      <c r="BB8" s="141" t="s">
        <v>164</v>
      </c>
      <c r="BC8" s="141" t="s">
        <v>306</v>
      </c>
      <c r="BD8" s="141" t="s">
        <v>84</v>
      </c>
    </row>
    <row r="9" spans="2:56" s="1" customFormat="1" ht="36.95" customHeight="1">
      <c r="B9" s="46"/>
      <c r="C9" s="47"/>
      <c r="D9" s="47"/>
      <c r="E9" s="146" t="s">
        <v>309</v>
      </c>
      <c r="F9" s="47"/>
      <c r="G9" s="47"/>
      <c r="H9" s="47"/>
      <c r="I9" s="145"/>
      <c r="J9" s="47"/>
      <c r="K9" s="51"/>
      <c r="AZ9" s="141" t="s">
        <v>310</v>
      </c>
      <c r="BA9" s="141" t="s">
        <v>311</v>
      </c>
      <c r="BB9" s="141" t="s">
        <v>164</v>
      </c>
      <c r="BC9" s="141" t="s">
        <v>306</v>
      </c>
      <c r="BD9" s="141" t="s">
        <v>84</v>
      </c>
    </row>
    <row r="10" spans="2:56" s="1" customFormat="1" ht="13.5">
      <c r="B10" s="46"/>
      <c r="C10" s="47"/>
      <c r="D10" s="47"/>
      <c r="E10" s="47"/>
      <c r="F10" s="47"/>
      <c r="G10" s="47"/>
      <c r="H10" s="47"/>
      <c r="I10" s="145"/>
      <c r="J10" s="47"/>
      <c r="K10" s="51"/>
      <c r="AZ10" s="141" t="s">
        <v>312</v>
      </c>
      <c r="BA10" s="141" t="s">
        <v>313</v>
      </c>
      <c r="BB10" s="141" t="s">
        <v>116</v>
      </c>
      <c r="BC10" s="141" t="s">
        <v>314</v>
      </c>
      <c r="BD10" s="141" t="s">
        <v>84</v>
      </c>
    </row>
    <row r="11" spans="2:56" s="1" customFormat="1" ht="14.4" customHeight="1">
      <c r="B11" s="46"/>
      <c r="C11" s="47"/>
      <c r="D11" s="40" t="s">
        <v>20</v>
      </c>
      <c r="E11" s="47"/>
      <c r="F11" s="35" t="s">
        <v>21</v>
      </c>
      <c r="G11" s="47"/>
      <c r="H11" s="47"/>
      <c r="I11" s="147" t="s">
        <v>22</v>
      </c>
      <c r="J11" s="35" t="s">
        <v>21</v>
      </c>
      <c r="K11" s="51"/>
      <c r="AZ11" s="141" t="s">
        <v>315</v>
      </c>
      <c r="BA11" s="141" t="s">
        <v>316</v>
      </c>
      <c r="BB11" s="141" t="s">
        <v>116</v>
      </c>
      <c r="BC11" s="141" t="s">
        <v>314</v>
      </c>
      <c r="BD11" s="141" t="s">
        <v>84</v>
      </c>
    </row>
    <row r="12" spans="2:56" s="1" customFormat="1" ht="14.4" customHeight="1">
      <c r="B12" s="46"/>
      <c r="C12" s="47"/>
      <c r="D12" s="40" t="s">
        <v>23</v>
      </c>
      <c r="E12" s="47"/>
      <c r="F12" s="35" t="s">
        <v>24</v>
      </c>
      <c r="G12" s="47"/>
      <c r="H12" s="47"/>
      <c r="I12" s="147" t="s">
        <v>25</v>
      </c>
      <c r="J12" s="148" t="str">
        <f>'Rekapitulace stavby'!AN8</f>
        <v>11. 9. 2018</v>
      </c>
      <c r="K12" s="51"/>
      <c r="AZ12" s="141" t="s">
        <v>317</v>
      </c>
      <c r="BA12" s="141" t="s">
        <v>318</v>
      </c>
      <c r="BB12" s="141" t="s">
        <v>116</v>
      </c>
      <c r="BC12" s="141" t="s">
        <v>319</v>
      </c>
      <c r="BD12" s="141" t="s">
        <v>84</v>
      </c>
    </row>
    <row r="13" spans="2:56" s="1" customFormat="1" ht="10.8" customHeight="1">
      <c r="B13" s="46"/>
      <c r="C13" s="47"/>
      <c r="D13" s="47"/>
      <c r="E13" s="47"/>
      <c r="F13" s="47"/>
      <c r="G13" s="47"/>
      <c r="H13" s="47"/>
      <c r="I13" s="145"/>
      <c r="J13" s="47"/>
      <c r="K13" s="51"/>
      <c r="AZ13" s="141" t="s">
        <v>114</v>
      </c>
      <c r="BA13" s="141" t="s">
        <v>320</v>
      </c>
      <c r="BB13" s="141" t="s">
        <v>116</v>
      </c>
      <c r="BC13" s="141" t="s">
        <v>321</v>
      </c>
      <c r="BD13" s="141" t="s">
        <v>84</v>
      </c>
    </row>
    <row r="14" spans="2:11" s="1" customFormat="1" ht="14.4" customHeight="1">
      <c r="B14" s="46"/>
      <c r="C14" s="47"/>
      <c r="D14" s="40" t="s">
        <v>27</v>
      </c>
      <c r="E14" s="47"/>
      <c r="F14" s="47"/>
      <c r="G14" s="47"/>
      <c r="H14" s="47"/>
      <c r="I14" s="147" t="s">
        <v>28</v>
      </c>
      <c r="J14" s="35" t="s">
        <v>29</v>
      </c>
      <c r="K14" s="51"/>
    </row>
    <row r="15" spans="2:11" s="1" customFormat="1" ht="18" customHeight="1">
      <c r="B15" s="46"/>
      <c r="C15" s="47"/>
      <c r="D15" s="47"/>
      <c r="E15" s="35" t="s">
        <v>30</v>
      </c>
      <c r="F15" s="47"/>
      <c r="G15" s="47"/>
      <c r="H15" s="47"/>
      <c r="I15" s="147" t="s">
        <v>31</v>
      </c>
      <c r="J15" s="35" t="s">
        <v>21</v>
      </c>
      <c r="K15" s="51"/>
    </row>
    <row r="16" spans="2:11" s="1" customFormat="1" ht="6.95" customHeight="1">
      <c r="B16" s="46"/>
      <c r="C16" s="47"/>
      <c r="D16" s="47"/>
      <c r="E16" s="47"/>
      <c r="F16" s="47"/>
      <c r="G16" s="47"/>
      <c r="H16" s="47"/>
      <c r="I16" s="145"/>
      <c r="J16" s="47"/>
      <c r="K16" s="51"/>
    </row>
    <row r="17" spans="2:11" s="1" customFormat="1" ht="14.4" customHeight="1">
      <c r="B17" s="46"/>
      <c r="C17" s="47"/>
      <c r="D17" s="40" t="s">
        <v>32</v>
      </c>
      <c r="E17" s="47"/>
      <c r="F17" s="47"/>
      <c r="G17" s="47"/>
      <c r="H17" s="47"/>
      <c r="I17" s="147"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7" t="s">
        <v>31</v>
      </c>
      <c r="J18" s="35" t="str">
        <f>IF('Rekapitulace stavby'!AN14="Vyplň údaj","",IF('Rekapitulace stavby'!AN14="","",'Rekapitulace stavby'!AN14))</f>
        <v/>
      </c>
      <c r="K18" s="51"/>
    </row>
    <row r="19" spans="2:11" s="1" customFormat="1" ht="6.95" customHeight="1">
      <c r="B19" s="46"/>
      <c r="C19" s="47"/>
      <c r="D19" s="47"/>
      <c r="E19" s="47"/>
      <c r="F19" s="47"/>
      <c r="G19" s="47"/>
      <c r="H19" s="47"/>
      <c r="I19" s="145"/>
      <c r="J19" s="47"/>
      <c r="K19" s="51"/>
    </row>
    <row r="20" spans="2:11" s="1" customFormat="1" ht="14.4" customHeight="1">
      <c r="B20" s="46"/>
      <c r="C20" s="47"/>
      <c r="D20" s="40" t="s">
        <v>34</v>
      </c>
      <c r="E20" s="47"/>
      <c r="F20" s="47"/>
      <c r="G20" s="47"/>
      <c r="H20" s="47"/>
      <c r="I20" s="147" t="s">
        <v>28</v>
      </c>
      <c r="J20" s="35" t="s">
        <v>35</v>
      </c>
      <c r="K20" s="51"/>
    </row>
    <row r="21" spans="2:11" s="1" customFormat="1" ht="18" customHeight="1">
      <c r="B21" s="46"/>
      <c r="C21" s="47"/>
      <c r="D21" s="47"/>
      <c r="E21" s="35" t="s">
        <v>36</v>
      </c>
      <c r="F21" s="47"/>
      <c r="G21" s="47"/>
      <c r="H21" s="47"/>
      <c r="I21" s="147" t="s">
        <v>31</v>
      </c>
      <c r="J21" s="35" t="s">
        <v>37</v>
      </c>
      <c r="K21" s="51"/>
    </row>
    <row r="22" spans="2:11" s="1" customFormat="1" ht="6.95" customHeight="1">
      <c r="B22" s="46"/>
      <c r="C22" s="47"/>
      <c r="D22" s="47"/>
      <c r="E22" s="47"/>
      <c r="F22" s="47"/>
      <c r="G22" s="47"/>
      <c r="H22" s="47"/>
      <c r="I22" s="145"/>
      <c r="J22" s="47"/>
      <c r="K22" s="51"/>
    </row>
    <row r="23" spans="2:11" s="1" customFormat="1" ht="14.4" customHeight="1">
      <c r="B23" s="46"/>
      <c r="C23" s="47"/>
      <c r="D23" s="40" t="s">
        <v>39</v>
      </c>
      <c r="E23" s="47"/>
      <c r="F23" s="47"/>
      <c r="G23" s="47"/>
      <c r="H23" s="47"/>
      <c r="I23" s="145"/>
      <c r="J23" s="47"/>
      <c r="K23" s="51"/>
    </row>
    <row r="24" spans="2:11" s="6" customFormat="1" ht="16.5" customHeight="1">
      <c r="B24" s="149"/>
      <c r="C24" s="150"/>
      <c r="D24" s="150"/>
      <c r="E24" s="44" t="s">
        <v>21</v>
      </c>
      <c r="F24" s="44"/>
      <c r="G24" s="44"/>
      <c r="H24" s="44"/>
      <c r="I24" s="151"/>
      <c r="J24" s="150"/>
      <c r="K24" s="152"/>
    </row>
    <row r="25" spans="2:11" s="1" customFormat="1" ht="6.95" customHeight="1">
      <c r="B25" s="46"/>
      <c r="C25" s="47"/>
      <c r="D25" s="47"/>
      <c r="E25" s="47"/>
      <c r="F25" s="47"/>
      <c r="G25" s="47"/>
      <c r="H25" s="47"/>
      <c r="I25" s="145"/>
      <c r="J25" s="47"/>
      <c r="K25" s="51"/>
    </row>
    <row r="26" spans="2:11" s="1" customFormat="1" ht="6.95" customHeight="1">
      <c r="B26" s="46"/>
      <c r="C26" s="47"/>
      <c r="D26" s="106"/>
      <c r="E26" s="106"/>
      <c r="F26" s="106"/>
      <c r="G26" s="106"/>
      <c r="H26" s="106"/>
      <c r="I26" s="153"/>
      <c r="J26" s="106"/>
      <c r="K26" s="154"/>
    </row>
    <row r="27" spans="2:11" s="1" customFormat="1" ht="25.4" customHeight="1">
      <c r="B27" s="46"/>
      <c r="C27" s="47"/>
      <c r="D27" s="155" t="s">
        <v>40</v>
      </c>
      <c r="E27" s="47"/>
      <c r="F27" s="47"/>
      <c r="G27" s="47"/>
      <c r="H27" s="47"/>
      <c r="I27" s="145"/>
      <c r="J27" s="156">
        <f>ROUND(J91,2)</f>
        <v>0</v>
      </c>
      <c r="K27" s="51"/>
    </row>
    <row r="28" spans="2:11" s="1" customFormat="1" ht="6.95" customHeight="1">
      <c r="B28" s="46"/>
      <c r="C28" s="47"/>
      <c r="D28" s="106"/>
      <c r="E28" s="106"/>
      <c r="F28" s="106"/>
      <c r="G28" s="106"/>
      <c r="H28" s="106"/>
      <c r="I28" s="153"/>
      <c r="J28" s="106"/>
      <c r="K28" s="154"/>
    </row>
    <row r="29" spans="2:11" s="1" customFormat="1" ht="14.4" customHeight="1">
      <c r="B29" s="46"/>
      <c r="C29" s="47"/>
      <c r="D29" s="47"/>
      <c r="E29" s="47"/>
      <c r="F29" s="52" t="s">
        <v>42</v>
      </c>
      <c r="G29" s="47"/>
      <c r="H29" s="47"/>
      <c r="I29" s="157" t="s">
        <v>41</v>
      </c>
      <c r="J29" s="52" t="s">
        <v>43</v>
      </c>
      <c r="K29" s="51"/>
    </row>
    <row r="30" spans="2:11" s="1" customFormat="1" ht="14.4" customHeight="1">
      <c r="B30" s="46"/>
      <c r="C30" s="47"/>
      <c r="D30" s="55" t="s">
        <v>44</v>
      </c>
      <c r="E30" s="55" t="s">
        <v>45</v>
      </c>
      <c r="F30" s="158">
        <f>ROUND(SUM(BE91:BE348),2)</f>
        <v>0</v>
      </c>
      <c r="G30" s="47"/>
      <c r="H30" s="47"/>
      <c r="I30" s="159">
        <v>0.21</v>
      </c>
      <c r="J30" s="158">
        <f>ROUND(ROUND((SUM(BE91:BE348)),2)*I30,2)</f>
        <v>0</v>
      </c>
      <c r="K30" s="51"/>
    </row>
    <row r="31" spans="2:11" s="1" customFormat="1" ht="14.4" customHeight="1">
      <c r="B31" s="46"/>
      <c r="C31" s="47"/>
      <c r="D31" s="47"/>
      <c r="E31" s="55" t="s">
        <v>46</v>
      </c>
      <c r="F31" s="158">
        <f>ROUND(SUM(BF91:BF348),2)</f>
        <v>0</v>
      </c>
      <c r="G31" s="47"/>
      <c r="H31" s="47"/>
      <c r="I31" s="159">
        <v>0.15</v>
      </c>
      <c r="J31" s="158">
        <f>ROUND(ROUND((SUM(BF91:BF348)),2)*I31,2)</f>
        <v>0</v>
      </c>
      <c r="K31" s="51"/>
    </row>
    <row r="32" spans="2:11" s="1" customFormat="1" ht="14.4" customHeight="1" hidden="1">
      <c r="B32" s="46"/>
      <c r="C32" s="47"/>
      <c r="D32" s="47"/>
      <c r="E32" s="55" t="s">
        <v>47</v>
      </c>
      <c r="F32" s="158">
        <f>ROUND(SUM(BG91:BG348),2)</f>
        <v>0</v>
      </c>
      <c r="G32" s="47"/>
      <c r="H32" s="47"/>
      <c r="I32" s="159">
        <v>0.21</v>
      </c>
      <c r="J32" s="158">
        <v>0</v>
      </c>
      <c r="K32" s="51"/>
    </row>
    <row r="33" spans="2:11" s="1" customFormat="1" ht="14.4" customHeight="1" hidden="1">
      <c r="B33" s="46"/>
      <c r="C33" s="47"/>
      <c r="D33" s="47"/>
      <c r="E33" s="55" t="s">
        <v>48</v>
      </c>
      <c r="F33" s="158">
        <f>ROUND(SUM(BH91:BH348),2)</f>
        <v>0</v>
      </c>
      <c r="G33" s="47"/>
      <c r="H33" s="47"/>
      <c r="I33" s="159">
        <v>0.15</v>
      </c>
      <c r="J33" s="158">
        <v>0</v>
      </c>
      <c r="K33" s="51"/>
    </row>
    <row r="34" spans="2:11" s="1" customFormat="1" ht="14.4" customHeight="1" hidden="1">
      <c r="B34" s="46"/>
      <c r="C34" s="47"/>
      <c r="D34" s="47"/>
      <c r="E34" s="55" t="s">
        <v>49</v>
      </c>
      <c r="F34" s="158">
        <f>ROUND(SUM(BI91:BI348),2)</f>
        <v>0</v>
      </c>
      <c r="G34" s="47"/>
      <c r="H34" s="47"/>
      <c r="I34" s="159">
        <v>0</v>
      </c>
      <c r="J34" s="158">
        <v>0</v>
      </c>
      <c r="K34" s="51"/>
    </row>
    <row r="35" spans="2:11" s="1" customFormat="1" ht="6.95" customHeight="1">
      <c r="B35" s="46"/>
      <c r="C35" s="47"/>
      <c r="D35" s="47"/>
      <c r="E35" s="47"/>
      <c r="F35" s="47"/>
      <c r="G35" s="47"/>
      <c r="H35" s="47"/>
      <c r="I35" s="145"/>
      <c r="J35" s="47"/>
      <c r="K35" s="51"/>
    </row>
    <row r="36" spans="2:11" s="1" customFormat="1" ht="25.4" customHeight="1">
      <c r="B36" s="46"/>
      <c r="C36" s="160"/>
      <c r="D36" s="161" t="s">
        <v>50</v>
      </c>
      <c r="E36" s="98"/>
      <c r="F36" s="98"/>
      <c r="G36" s="162" t="s">
        <v>51</v>
      </c>
      <c r="H36" s="163" t="s">
        <v>52</v>
      </c>
      <c r="I36" s="164"/>
      <c r="J36" s="165">
        <f>SUM(J27:J34)</f>
        <v>0</v>
      </c>
      <c r="K36" s="166"/>
    </row>
    <row r="37" spans="2:11" s="1" customFormat="1" ht="14.4" customHeight="1">
      <c r="B37" s="67"/>
      <c r="C37" s="68"/>
      <c r="D37" s="68"/>
      <c r="E37" s="68"/>
      <c r="F37" s="68"/>
      <c r="G37" s="68"/>
      <c r="H37" s="68"/>
      <c r="I37" s="167"/>
      <c r="J37" s="68"/>
      <c r="K37" s="69"/>
    </row>
    <row r="41" spans="2:11" s="1" customFormat="1" ht="6.95" customHeight="1">
      <c r="B41" s="168"/>
      <c r="C41" s="169"/>
      <c r="D41" s="169"/>
      <c r="E41" s="169"/>
      <c r="F41" s="169"/>
      <c r="G41" s="169"/>
      <c r="H41" s="169"/>
      <c r="I41" s="170"/>
      <c r="J41" s="169"/>
      <c r="K41" s="171"/>
    </row>
    <row r="42" spans="2:11" s="1" customFormat="1" ht="36.95" customHeight="1">
      <c r="B42" s="46"/>
      <c r="C42" s="30" t="s">
        <v>121</v>
      </c>
      <c r="D42" s="47"/>
      <c r="E42" s="47"/>
      <c r="F42" s="47"/>
      <c r="G42" s="47"/>
      <c r="H42" s="47"/>
      <c r="I42" s="145"/>
      <c r="J42" s="47"/>
      <c r="K42" s="51"/>
    </row>
    <row r="43" spans="2:11" s="1" customFormat="1" ht="6.95" customHeight="1">
      <c r="B43" s="46"/>
      <c r="C43" s="47"/>
      <c r="D43" s="47"/>
      <c r="E43" s="47"/>
      <c r="F43" s="47"/>
      <c r="G43" s="47"/>
      <c r="H43" s="47"/>
      <c r="I43" s="145"/>
      <c r="J43" s="47"/>
      <c r="K43" s="51"/>
    </row>
    <row r="44" spans="2:11" s="1" customFormat="1" ht="14.4" customHeight="1">
      <c r="B44" s="46"/>
      <c r="C44" s="40" t="s">
        <v>18</v>
      </c>
      <c r="D44" s="47"/>
      <c r="E44" s="47"/>
      <c r="F44" s="47"/>
      <c r="G44" s="47"/>
      <c r="H44" s="47"/>
      <c r="I44" s="145"/>
      <c r="J44" s="47"/>
      <c r="K44" s="51"/>
    </row>
    <row r="45" spans="2:11" s="1" customFormat="1" ht="16.5" customHeight="1">
      <c r="B45" s="46"/>
      <c r="C45" s="47"/>
      <c r="D45" s="47"/>
      <c r="E45" s="144" t="str">
        <f>E7</f>
        <v>ČOV TPCA - PD techn. čištění OV - 1.etapa</v>
      </c>
      <c r="F45" s="40"/>
      <c r="G45" s="40"/>
      <c r="H45" s="40"/>
      <c r="I45" s="145"/>
      <c r="J45" s="47"/>
      <c r="K45" s="51"/>
    </row>
    <row r="46" spans="2:11" s="1" customFormat="1" ht="14.4" customHeight="1">
      <c r="B46" s="46"/>
      <c r="C46" s="40" t="s">
        <v>119</v>
      </c>
      <c r="D46" s="47"/>
      <c r="E46" s="47"/>
      <c r="F46" s="47"/>
      <c r="G46" s="47"/>
      <c r="H46" s="47"/>
      <c r="I46" s="145"/>
      <c r="J46" s="47"/>
      <c r="K46" s="51"/>
    </row>
    <row r="47" spans="2:11" s="1" customFormat="1" ht="17.25" customHeight="1">
      <c r="B47" s="46"/>
      <c r="C47" s="47"/>
      <c r="D47" s="47"/>
      <c r="E47" s="146" t="str">
        <f>E9</f>
        <v>SO 02 - Obtokové potrubí s měrným objektem</v>
      </c>
      <c r="F47" s="47"/>
      <c r="G47" s="47"/>
      <c r="H47" s="47"/>
      <c r="I47" s="145"/>
      <c r="J47" s="47"/>
      <c r="K47" s="51"/>
    </row>
    <row r="48" spans="2:11" s="1" customFormat="1" ht="6.95" customHeight="1">
      <c r="B48" s="46"/>
      <c r="C48" s="47"/>
      <c r="D48" s="47"/>
      <c r="E48" s="47"/>
      <c r="F48" s="47"/>
      <c r="G48" s="47"/>
      <c r="H48" s="47"/>
      <c r="I48" s="145"/>
      <c r="J48" s="47"/>
      <c r="K48" s="51"/>
    </row>
    <row r="49" spans="2:11" s="1" customFormat="1" ht="18" customHeight="1">
      <c r="B49" s="46"/>
      <c r="C49" s="40" t="s">
        <v>23</v>
      </c>
      <c r="D49" s="47"/>
      <c r="E49" s="47"/>
      <c r="F49" s="35" t="str">
        <f>F12</f>
        <v>Kolín</v>
      </c>
      <c r="G49" s="47"/>
      <c r="H49" s="47"/>
      <c r="I49" s="147" t="s">
        <v>25</v>
      </c>
      <c r="J49" s="148" t="str">
        <f>IF(J12="","",J12)</f>
        <v>11. 9. 2018</v>
      </c>
      <c r="K49" s="51"/>
    </row>
    <row r="50" spans="2:11" s="1" customFormat="1" ht="6.95" customHeight="1">
      <c r="B50" s="46"/>
      <c r="C50" s="47"/>
      <c r="D50" s="47"/>
      <c r="E50" s="47"/>
      <c r="F50" s="47"/>
      <c r="G50" s="47"/>
      <c r="H50" s="47"/>
      <c r="I50" s="145"/>
      <c r="J50" s="47"/>
      <c r="K50" s="51"/>
    </row>
    <row r="51" spans="2:11" s="1" customFormat="1" ht="13.5">
      <c r="B51" s="46"/>
      <c r="C51" s="40" t="s">
        <v>27</v>
      </c>
      <c r="D51" s="47"/>
      <c r="E51" s="47"/>
      <c r="F51" s="35" t="str">
        <f>E15</f>
        <v>Město Kolín</v>
      </c>
      <c r="G51" s="47"/>
      <c r="H51" s="47"/>
      <c r="I51" s="147" t="s">
        <v>34</v>
      </c>
      <c r="J51" s="44" t="str">
        <f>E21</f>
        <v>Sweco Hydroprojekt a.s.</v>
      </c>
      <c r="K51" s="51"/>
    </row>
    <row r="52" spans="2:11" s="1" customFormat="1" ht="14.4" customHeight="1">
      <c r="B52" s="46"/>
      <c r="C52" s="40" t="s">
        <v>32</v>
      </c>
      <c r="D52" s="47"/>
      <c r="E52" s="47"/>
      <c r="F52" s="35" t="str">
        <f>IF(E18="","",E18)</f>
        <v/>
      </c>
      <c r="G52" s="47"/>
      <c r="H52" s="47"/>
      <c r="I52" s="145"/>
      <c r="J52" s="172"/>
      <c r="K52" s="51"/>
    </row>
    <row r="53" spans="2:11" s="1" customFormat="1" ht="10.3" customHeight="1">
      <c r="B53" s="46"/>
      <c r="C53" s="47"/>
      <c r="D53" s="47"/>
      <c r="E53" s="47"/>
      <c r="F53" s="47"/>
      <c r="G53" s="47"/>
      <c r="H53" s="47"/>
      <c r="I53" s="145"/>
      <c r="J53" s="47"/>
      <c r="K53" s="51"/>
    </row>
    <row r="54" spans="2:11" s="1" customFormat="1" ht="29.25" customHeight="1">
      <c r="B54" s="46"/>
      <c r="C54" s="173" t="s">
        <v>122</v>
      </c>
      <c r="D54" s="160"/>
      <c r="E54" s="160"/>
      <c r="F54" s="160"/>
      <c r="G54" s="160"/>
      <c r="H54" s="160"/>
      <c r="I54" s="174"/>
      <c r="J54" s="175" t="s">
        <v>123</v>
      </c>
      <c r="K54" s="176"/>
    </row>
    <row r="55" spans="2:11" s="1" customFormat="1" ht="10.3" customHeight="1">
      <c r="B55" s="46"/>
      <c r="C55" s="47"/>
      <c r="D55" s="47"/>
      <c r="E55" s="47"/>
      <c r="F55" s="47"/>
      <c r="G55" s="47"/>
      <c r="H55" s="47"/>
      <c r="I55" s="145"/>
      <c r="J55" s="47"/>
      <c r="K55" s="51"/>
    </row>
    <row r="56" spans="2:47" s="1" customFormat="1" ht="29.25" customHeight="1">
      <c r="B56" s="46"/>
      <c r="C56" s="177" t="s">
        <v>124</v>
      </c>
      <c r="D56" s="47"/>
      <c r="E56" s="47"/>
      <c r="F56" s="47"/>
      <c r="G56" s="47"/>
      <c r="H56" s="47"/>
      <c r="I56" s="145"/>
      <c r="J56" s="156">
        <f>J91</f>
        <v>0</v>
      </c>
      <c r="K56" s="51"/>
      <c r="AU56" s="24" t="s">
        <v>125</v>
      </c>
    </row>
    <row r="57" spans="2:11" s="7" customFormat="1" ht="24.95" customHeight="1">
      <c r="B57" s="178"/>
      <c r="C57" s="179"/>
      <c r="D57" s="180" t="s">
        <v>322</v>
      </c>
      <c r="E57" s="181"/>
      <c r="F57" s="181"/>
      <c r="G57" s="181"/>
      <c r="H57" s="181"/>
      <c r="I57" s="182"/>
      <c r="J57" s="183">
        <f>J92</f>
        <v>0</v>
      </c>
      <c r="K57" s="184"/>
    </row>
    <row r="58" spans="2:11" s="8" customFormat="1" ht="19.9" customHeight="1">
      <c r="B58" s="185"/>
      <c r="C58" s="186"/>
      <c r="D58" s="187" t="s">
        <v>323</v>
      </c>
      <c r="E58" s="188"/>
      <c r="F58" s="188"/>
      <c r="G58" s="188"/>
      <c r="H58" s="188"/>
      <c r="I58" s="189"/>
      <c r="J58" s="190">
        <f>J93</f>
        <v>0</v>
      </c>
      <c r="K58" s="191"/>
    </row>
    <row r="59" spans="2:11" s="8" customFormat="1" ht="19.9" customHeight="1">
      <c r="B59" s="185"/>
      <c r="C59" s="186"/>
      <c r="D59" s="187" t="s">
        <v>324</v>
      </c>
      <c r="E59" s="188"/>
      <c r="F59" s="188"/>
      <c r="G59" s="188"/>
      <c r="H59" s="188"/>
      <c r="I59" s="189"/>
      <c r="J59" s="190">
        <f>J161</f>
        <v>0</v>
      </c>
      <c r="K59" s="191"/>
    </row>
    <row r="60" spans="2:11" s="8" customFormat="1" ht="19.9" customHeight="1">
      <c r="B60" s="185"/>
      <c r="C60" s="186"/>
      <c r="D60" s="187" t="s">
        <v>127</v>
      </c>
      <c r="E60" s="188"/>
      <c r="F60" s="188"/>
      <c r="G60" s="188"/>
      <c r="H60" s="188"/>
      <c r="I60" s="189"/>
      <c r="J60" s="190">
        <f>J169</f>
        <v>0</v>
      </c>
      <c r="K60" s="191"/>
    </row>
    <row r="61" spans="2:11" s="8" customFormat="1" ht="19.9" customHeight="1">
      <c r="B61" s="185"/>
      <c r="C61" s="186"/>
      <c r="D61" s="187" t="s">
        <v>325</v>
      </c>
      <c r="E61" s="188"/>
      <c r="F61" s="188"/>
      <c r="G61" s="188"/>
      <c r="H61" s="188"/>
      <c r="I61" s="189"/>
      <c r="J61" s="190">
        <f>J208</f>
        <v>0</v>
      </c>
      <c r="K61" s="191"/>
    </row>
    <row r="62" spans="2:11" s="8" customFormat="1" ht="19.9" customHeight="1">
      <c r="B62" s="185"/>
      <c r="C62" s="186"/>
      <c r="D62" s="187" t="s">
        <v>326</v>
      </c>
      <c r="E62" s="188"/>
      <c r="F62" s="188"/>
      <c r="G62" s="188"/>
      <c r="H62" s="188"/>
      <c r="I62" s="189"/>
      <c r="J62" s="190">
        <f>J214</f>
        <v>0</v>
      </c>
      <c r="K62" s="191"/>
    </row>
    <row r="63" spans="2:11" s="8" customFormat="1" ht="19.9" customHeight="1">
      <c r="B63" s="185"/>
      <c r="C63" s="186"/>
      <c r="D63" s="187" t="s">
        <v>327</v>
      </c>
      <c r="E63" s="188"/>
      <c r="F63" s="188"/>
      <c r="G63" s="188"/>
      <c r="H63" s="188"/>
      <c r="I63" s="189"/>
      <c r="J63" s="190">
        <f>J269</f>
        <v>0</v>
      </c>
      <c r="K63" s="191"/>
    </row>
    <row r="64" spans="2:11" s="8" customFormat="1" ht="19.9" customHeight="1">
      <c r="B64" s="185"/>
      <c r="C64" s="186"/>
      <c r="D64" s="187" t="s">
        <v>129</v>
      </c>
      <c r="E64" s="188"/>
      <c r="F64" s="188"/>
      <c r="G64" s="188"/>
      <c r="H64" s="188"/>
      <c r="I64" s="189"/>
      <c r="J64" s="190">
        <f>J294</f>
        <v>0</v>
      </c>
      <c r="K64" s="191"/>
    </row>
    <row r="65" spans="2:11" s="8" customFormat="1" ht="19.9" customHeight="1">
      <c r="B65" s="185"/>
      <c r="C65" s="186"/>
      <c r="D65" s="187" t="s">
        <v>130</v>
      </c>
      <c r="E65" s="188"/>
      <c r="F65" s="188"/>
      <c r="G65" s="188"/>
      <c r="H65" s="188"/>
      <c r="I65" s="189"/>
      <c r="J65" s="190">
        <f>J302</f>
        <v>0</v>
      </c>
      <c r="K65" s="191"/>
    </row>
    <row r="66" spans="2:11" s="7" customFormat="1" ht="24.95" customHeight="1">
      <c r="B66" s="178"/>
      <c r="C66" s="179"/>
      <c r="D66" s="180" t="s">
        <v>328</v>
      </c>
      <c r="E66" s="181"/>
      <c r="F66" s="181"/>
      <c r="G66" s="181"/>
      <c r="H66" s="181"/>
      <c r="I66" s="182"/>
      <c r="J66" s="183">
        <f>J305</f>
        <v>0</v>
      </c>
      <c r="K66" s="184"/>
    </row>
    <row r="67" spans="2:11" s="7" customFormat="1" ht="24.95" customHeight="1">
      <c r="B67" s="178"/>
      <c r="C67" s="179"/>
      <c r="D67" s="180" t="s">
        <v>131</v>
      </c>
      <c r="E67" s="181"/>
      <c r="F67" s="181"/>
      <c r="G67" s="181"/>
      <c r="H67" s="181"/>
      <c r="I67" s="182"/>
      <c r="J67" s="183">
        <f>J319</f>
        <v>0</v>
      </c>
      <c r="K67" s="184"/>
    </row>
    <row r="68" spans="2:11" s="8" customFormat="1" ht="19.9" customHeight="1">
      <c r="B68" s="185"/>
      <c r="C68" s="186"/>
      <c r="D68" s="187" t="s">
        <v>132</v>
      </c>
      <c r="E68" s="188"/>
      <c r="F68" s="188"/>
      <c r="G68" s="188"/>
      <c r="H68" s="188"/>
      <c r="I68" s="189"/>
      <c r="J68" s="190">
        <f>J320</f>
        <v>0</v>
      </c>
      <c r="K68" s="191"/>
    </row>
    <row r="69" spans="2:11" s="8" customFormat="1" ht="19.9" customHeight="1">
      <c r="B69" s="185"/>
      <c r="C69" s="186"/>
      <c r="D69" s="187" t="s">
        <v>329</v>
      </c>
      <c r="E69" s="188"/>
      <c r="F69" s="188"/>
      <c r="G69" s="188"/>
      <c r="H69" s="188"/>
      <c r="I69" s="189"/>
      <c r="J69" s="190">
        <f>J339</f>
        <v>0</v>
      </c>
      <c r="K69" s="191"/>
    </row>
    <row r="70" spans="2:11" s="7" customFormat="1" ht="24.95" customHeight="1">
      <c r="B70" s="178"/>
      <c r="C70" s="179"/>
      <c r="D70" s="180" t="s">
        <v>330</v>
      </c>
      <c r="E70" s="181"/>
      <c r="F70" s="181"/>
      <c r="G70" s="181"/>
      <c r="H70" s="181"/>
      <c r="I70" s="182"/>
      <c r="J70" s="183">
        <f>J346</f>
        <v>0</v>
      </c>
      <c r="K70" s="184"/>
    </row>
    <row r="71" spans="2:11" s="8" customFormat="1" ht="19.9" customHeight="1">
      <c r="B71" s="185"/>
      <c r="C71" s="186"/>
      <c r="D71" s="187" t="s">
        <v>331</v>
      </c>
      <c r="E71" s="188"/>
      <c r="F71" s="188"/>
      <c r="G71" s="188"/>
      <c r="H71" s="188"/>
      <c r="I71" s="189"/>
      <c r="J71" s="190">
        <f>J347</f>
        <v>0</v>
      </c>
      <c r="K71" s="191"/>
    </row>
    <row r="72" spans="2:11" s="1" customFormat="1" ht="21.8" customHeight="1">
      <c r="B72" s="46"/>
      <c r="C72" s="47"/>
      <c r="D72" s="47"/>
      <c r="E72" s="47"/>
      <c r="F72" s="47"/>
      <c r="G72" s="47"/>
      <c r="H72" s="47"/>
      <c r="I72" s="145"/>
      <c r="J72" s="47"/>
      <c r="K72" s="51"/>
    </row>
    <row r="73" spans="2:11" s="1" customFormat="1" ht="6.95" customHeight="1">
      <c r="B73" s="67"/>
      <c r="C73" s="68"/>
      <c r="D73" s="68"/>
      <c r="E73" s="68"/>
      <c r="F73" s="68"/>
      <c r="G73" s="68"/>
      <c r="H73" s="68"/>
      <c r="I73" s="167"/>
      <c r="J73" s="68"/>
      <c r="K73" s="69"/>
    </row>
    <row r="77" spans="2:12" s="1" customFormat="1" ht="6.95" customHeight="1">
      <c r="B77" s="70"/>
      <c r="C77" s="71"/>
      <c r="D77" s="71"/>
      <c r="E77" s="71"/>
      <c r="F77" s="71"/>
      <c r="G77" s="71"/>
      <c r="H77" s="71"/>
      <c r="I77" s="170"/>
      <c r="J77" s="71"/>
      <c r="K77" s="71"/>
      <c r="L77" s="72"/>
    </row>
    <row r="78" spans="2:12" s="1" customFormat="1" ht="36.95" customHeight="1">
      <c r="B78" s="46"/>
      <c r="C78" s="73" t="s">
        <v>134</v>
      </c>
      <c r="D78" s="74"/>
      <c r="E78" s="74"/>
      <c r="F78" s="74"/>
      <c r="G78" s="74"/>
      <c r="H78" s="74"/>
      <c r="I78" s="192"/>
      <c r="J78" s="74"/>
      <c r="K78" s="74"/>
      <c r="L78" s="72"/>
    </row>
    <row r="79" spans="2:12" s="1" customFormat="1" ht="6.95" customHeight="1">
      <c r="B79" s="46"/>
      <c r="C79" s="74"/>
      <c r="D79" s="74"/>
      <c r="E79" s="74"/>
      <c r="F79" s="74"/>
      <c r="G79" s="74"/>
      <c r="H79" s="74"/>
      <c r="I79" s="192"/>
      <c r="J79" s="74"/>
      <c r="K79" s="74"/>
      <c r="L79" s="72"/>
    </row>
    <row r="80" spans="2:12" s="1" customFormat="1" ht="14.4" customHeight="1">
      <c r="B80" s="46"/>
      <c r="C80" s="76" t="s">
        <v>18</v>
      </c>
      <c r="D80" s="74"/>
      <c r="E80" s="74"/>
      <c r="F80" s="74"/>
      <c r="G80" s="74"/>
      <c r="H80" s="74"/>
      <c r="I80" s="192"/>
      <c r="J80" s="74"/>
      <c r="K80" s="74"/>
      <c r="L80" s="72"/>
    </row>
    <row r="81" spans="2:12" s="1" customFormat="1" ht="16.5" customHeight="1">
      <c r="B81" s="46"/>
      <c r="C81" s="74"/>
      <c r="D81" s="74"/>
      <c r="E81" s="193" t="str">
        <f>E7</f>
        <v>ČOV TPCA - PD techn. čištění OV - 1.etapa</v>
      </c>
      <c r="F81" s="76"/>
      <c r="G81" s="76"/>
      <c r="H81" s="76"/>
      <c r="I81" s="192"/>
      <c r="J81" s="74"/>
      <c r="K81" s="74"/>
      <c r="L81" s="72"/>
    </row>
    <row r="82" spans="2:12" s="1" customFormat="1" ht="14.4" customHeight="1">
      <c r="B82" s="46"/>
      <c r="C82" s="76" t="s">
        <v>119</v>
      </c>
      <c r="D82" s="74"/>
      <c r="E82" s="74"/>
      <c r="F82" s="74"/>
      <c r="G82" s="74"/>
      <c r="H82" s="74"/>
      <c r="I82" s="192"/>
      <c r="J82" s="74"/>
      <c r="K82" s="74"/>
      <c r="L82" s="72"/>
    </row>
    <row r="83" spans="2:12" s="1" customFormat="1" ht="17.25" customHeight="1">
      <c r="B83" s="46"/>
      <c r="C83" s="74"/>
      <c r="D83" s="74"/>
      <c r="E83" s="82" t="str">
        <f>E9</f>
        <v>SO 02 - Obtokové potrubí s měrným objektem</v>
      </c>
      <c r="F83" s="74"/>
      <c r="G83" s="74"/>
      <c r="H83" s="74"/>
      <c r="I83" s="192"/>
      <c r="J83" s="74"/>
      <c r="K83" s="74"/>
      <c r="L83" s="72"/>
    </row>
    <row r="84" spans="2:12" s="1" customFormat="1" ht="6.95" customHeight="1">
      <c r="B84" s="46"/>
      <c r="C84" s="74"/>
      <c r="D84" s="74"/>
      <c r="E84" s="74"/>
      <c r="F84" s="74"/>
      <c r="G84" s="74"/>
      <c r="H84" s="74"/>
      <c r="I84" s="192"/>
      <c r="J84" s="74"/>
      <c r="K84" s="74"/>
      <c r="L84" s="72"/>
    </row>
    <row r="85" spans="2:12" s="1" customFormat="1" ht="18" customHeight="1">
      <c r="B85" s="46"/>
      <c r="C85" s="76" t="s">
        <v>23</v>
      </c>
      <c r="D85" s="74"/>
      <c r="E85" s="74"/>
      <c r="F85" s="194" t="str">
        <f>F12</f>
        <v>Kolín</v>
      </c>
      <c r="G85" s="74"/>
      <c r="H85" s="74"/>
      <c r="I85" s="195" t="s">
        <v>25</v>
      </c>
      <c r="J85" s="85" t="str">
        <f>IF(J12="","",J12)</f>
        <v>11. 9. 2018</v>
      </c>
      <c r="K85" s="74"/>
      <c r="L85" s="72"/>
    </row>
    <row r="86" spans="2:12" s="1" customFormat="1" ht="6.95" customHeight="1">
      <c r="B86" s="46"/>
      <c r="C86" s="74"/>
      <c r="D86" s="74"/>
      <c r="E86" s="74"/>
      <c r="F86" s="74"/>
      <c r="G86" s="74"/>
      <c r="H86" s="74"/>
      <c r="I86" s="192"/>
      <c r="J86" s="74"/>
      <c r="K86" s="74"/>
      <c r="L86" s="72"/>
    </row>
    <row r="87" spans="2:12" s="1" customFormat="1" ht="13.5">
      <c r="B87" s="46"/>
      <c r="C87" s="76" t="s">
        <v>27</v>
      </c>
      <c r="D87" s="74"/>
      <c r="E87" s="74"/>
      <c r="F87" s="194" t="str">
        <f>E15</f>
        <v>Město Kolín</v>
      </c>
      <c r="G87" s="74"/>
      <c r="H87" s="74"/>
      <c r="I87" s="195" t="s">
        <v>34</v>
      </c>
      <c r="J87" s="194" t="str">
        <f>E21</f>
        <v>Sweco Hydroprojekt a.s.</v>
      </c>
      <c r="K87" s="74"/>
      <c r="L87" s="72"/>
    </row>
    <row r="88" spans="2:12" s="1" customFormat="1" ht="14.4" customHeight="1">
      <c r="B88" s="46"/>
      <c r="C88" s="76" t="s">
        <v>32</v>
      </c>
      <c r="D88" s="74"/>
      <c r="E88" s="74"/>
      <c r="F88" s="194" t="str">
        <f>IF(E18="","",E18)</f>
        <v/>
      </c>
      <c r="G88" s="74"/>
      <c r="H88" s="74"/>
      <c r="I88" s="192"/>
      <c r="J88" s="74"/>
      <c r="K88" s="74"/>
      <c r="L88" s="72"/>
    </row>
    <row r="89" spans="2:12" s="1" customFormat="1" ht="10.3" customHeight="1">
      <c r="B89" s="46"/>
      <c r="C89" s="74"/>
      <c r="D89" s="74"/>
      <c r="E89" s="74"/>
      <c r="F89" s="74"/>
      <c r="G89" s="74"/>
      <c r="H89" s="74"/>
      <c r="I89" s="192"/>
      <c r="J89" s="74"/>
      <c r="K89" s="74"/>
      <c r="L89" s="72"/>
    </row>
    <row r="90" spans="2:20" s="9" customFormat="1" ht="29.25" customHeight="1">
      <c r="B90" s="196"/>
      <c r="C90" s="197" t="s">
        <v>135</v>
      </c>
      <c r="D90" s="198" t="s">
        <v>59</v>
      </c>
      <c r="E90" s="198" t="s">
        <v>55</v>
      </c>
      <c r="F90" s="198" t="s">
        <v>136</v>
      </c>
      <c r="G90" s="198" t="s">
        <v>137</v>
      </c>
      <c r="H90" s="198" t="s">
        <v>138</v>
      </c>
      <c r="I90" s="199" t="s">
        <v>139</v>
      </c>
      <c r="J90" s="198" t="s">
        <v>123</v>
      </c>
      <c r="K90" s="200" t="s">
        <v>140</v>
      </c>
      <c r="L90" s="201"/>
      <c r="M90" s="102" t="s">
        <v>141</v>
      </c>
      <c r="N90" s="103" t="s">
        <v>44</v>
      </c>
      <c r="O90" s="103" t="s">
        <v>142</v>
      </c>
      <c r="P90" s="103" t="s">
        <v>143</v>
      </c>
      <c r="Q90" s="103" t="s">
        <v>144</v>
      </c>
      <c r="R90" s="103" t="s">
        <v>145</v>
      </c>
      <c r="S90" s="103" t="s">
        <v>146</v>
      </c>
      <c r="T90" s="104" t="s">
        <v>147</v>
      </c>
    </row>
    <row r="91" spans="2:63" s="1" customFormat="1" ht="29.25" customHeight="1">
      <c r="B91" s="46"/>
      <c r="C91" s="108" t="s">
        <v>124</v>
      </c>
      <c r="D91" s="74"/>
      <c r="E91" s="74"/>
      <c r="F91" s="74"/>
      <c r="G91" s="74"/>
      <c r="H91" s="74"/>
      <c r="I91" s="192"/>
      <c r="J91" s="202">
        <f>BK91</f>
        <v>0</v>
      </c>
      <c r="K91" s="74"/>
      <c r="L91" s="72"/>
      <c r="M91" s="105"/>
      <c r="N91" s="106"/>
      <c r="O91" s="106"/>
      <c r="P91" s="203">
        <f>P92+P305+P319+P346</f>
        <v>0</v>
      </c>
      <c r="Q91" s="106"/>
      <c r="R91" s="203">
        <f>R92+R305+R319+R346</f>
        <v>95.90887594172</v>
      </c>
      <c r="S91" s="106"/>
      <c r="T91" s="204">
        <f>T92+T305+T319+T346</f>
        <v>12.1447</v>
      </c>
      <c r="AT91" s="24" t="s">
        <v>73</v>
      </c>
      <c r="AU91" s="24" t="s">
        <v>125</v>
      </c>
      <c r="BK91" s="205">
        <f>BK92+BK305+BK319+BK346</f>
        <v>0</v>
      </c>
    </row>
    <row r="92" spans="2:63" s="10" customFormat="1" ht="37.4" customHeight="1">
      <c r="B92" s="206"/>
      <c r="C92" s="207"/>
      <c r="D92" s="208" t="s">
        <v>73</v>
      </c>
      <c r="E92" s="209" t="s">
        <v>148</v>
      </c>
      <c r="F92" s="209" t="s">
        <v>148</v>
      </c>
      <c r="G92" s="207"/>
      <c r="H92" s="207"/>
      <c r="I92" s="210"/>
      <c r="J92" s="211">
        <f>BK92</f>
        <v>0</v>
      </c>
      <c r="K92" s="207"/>
      <c r="L92" s="212"/>
      <c r="M92" s="213"/>
      <c r="N92" s="214"/>
      <c r="O92" s="214"/>
      <c r="P92" s="215">
        <f>P93+P161+P169+P208+P214+P269+P294+P302</f>
        <v>0</v>
      </c>
      <c r="Q92" s="214"/>
      <c r="R92" s="215">
        <f>R93+R161+R169+R208+R214+R269+R294+R302</f>
        <v>95.72187594172</v>
      </c>
      <c r="S92" s="214"/>
      <c r="T92" s="216">
        <f>T93+T161+T169+T208+T214+T269+T294+T302</f>
        <v>12.1447</v>
      </c>
      <c r="AR92" s="217" t="s">
        <v>82</v>
      </c>
      <c r="AT92" s="218" t="s">
        <v>73</v>
      </c>
      <c r="AU92" s="218" t="s">
        <v>74</v>
      </c>
      <c r="AY92" s="217" t="s">
        <v>150</v>
      </c>
      <c r="BK92" s="219">
        <f>BK93+BK161+BK169+BK208+BK214+BK269+BK294+BK302</f>
        <v>0</v>
      </c>
    </row>
    <row r="93" spans="2:63" s="10" customFormat="1" ht="19.9" customHeight="1">
      <c r="B93" s="206"/>
      <c r="C93" s="207"/>
      <c r="D93" s="208" t="s">
        <v>73</v>
      </c>
      <c r="E93" s="220" t="s">
        <v>82</v>
      </c>
      <c r="F93" s="220" t="s">
        <v>332</v>
      </c>
      <c r="G93" s="207"/>
      <c r="H93" s="207"/>
      <c r="I93" s="210"/>
      <c r="J93" s="221">
        <f>BK93</f>
        <v>0</v>
      </c>
      <c r="K93" s="207"/>
      <c r="L93" s="212"/>
      <c r="M93" s="213"/>
      <c r="N93" s="214"/>
      <c r="O93" s="214"/>
      <c r="P93" s="215">
        <f>SUM(P94:P160)</f>
        <v>0</v>
      </c>
      <c r="Q93" s="214"/>
      <c r="R93" s="215">
        <f>SUM(R94:R160)</f>
        <v>0.88344701624</v>
      </c>
      <c r="S93" s="214"/>
      <c r="T93" s="216">
        <f>SUM(T94:T160)</f>
        <v>11.6675</v>
      </c>
      <c r="AR93" s="217" t="s">
        <v>82</v>
      </c>
      <c r="AT93" s="218" t="s">
        <v>73</v>
      </c>
      <c r="AU93" s="218" t="s">
        <v>82</v>
      </c>
      <c r="AY93" s="217" t="s">
        <v>150</v>
      </c>
      <c r="BK93" s="219">
        <f>SUM(BK94:BK160)</f>
        <v>0</v>
      </c>
    </row>
    <row r="94" spans="2:65" s="1" customFormat="1" ht="51" customHeight="1">
      <c r="B94" s="46"/>
      <c r="C94" s="222" t="s">
        <v>82</v>
      </c>
      <c r="D94" s="222" t="s">
        <v>153</v>
      </c>
      <c r="E94" s="223" t="s">
        <v>333</v>
      </c>
      <c r="F94" s="224" t="s">
        <v>334</v>
      </c>
      <c r="G94" s="225" t="s">
        <v>164</v>
      </c>
      <c r="H94" s="226">
        <v>12.5</v>
      </c>
      <c r="I94" s="227"/>
      <c r="J94" s="228">
        <f>ROUND(I94*H94,2)</f>
        <v>0</v>
      </c>
      <c r="K94" s="224" t="s">
        <v>156</v>
      </c>
      <c r="L94" s="72"/>
      <c r="M94" s="229" t="s">
        <v>21</v>
      </c>
      <c r="N94" s="230" t="s">
        <v>45</v>
      </c>
      <c r="O94" s="47"/>
      <c r="P94" s="231">
        <f>O94*H94</f>
        <v>0</v>
      </c>
      <c r="Q94" s="231">
        <v>0</v>
      </c>
      <c r="R94" s="231">
        <f>Q94*H94</f>
        <v>0</v>
      </c>
      <c r="S94" s="231">
        <v>0.29</v>
      </c>
      <c r="T94" s="232">
        <f>S94*H94</f>
        <v>3.6249999999999996</v>
      </c>
      <c r="AR94" s="24" t="s">
        <v>157</v>
      </c>
      <c r="AT94" s="24" t="s">
        <v>153</v>
      </c>
      <c r="AU94" s="24" t="s">
        <v>84</v>
      </c>
      <c r="AY94" s="24" t="s">
        <v>150</v>
      </c>
      <c r="BE94" s="233">
        <f>IF(N94="základní",J94,0)</f>
        <v>0</v>
      </c>
      <c r="BF94" s="233">
        <f>IF(N94="snížená",J94,0)</f>
        <v>0</v>
      </c>
      <c r="BG94" s="233">
        <f>IF(N94="zákl. přenesená",J94,0)</f>
        <v>0</v>
      </c>
      <c r="BH94" s="233">
        <f>IF(N94="sníž. přenesená",J94,0)</f>
        <v>0</v>
      </c>
      <c r="BI94" s="233">
        <f>IF(N94="nulová",J94,0)</f>
        <v>0</v>
      </c>
      <c r="BJ94" s="24" t="s">
        <v>82</v>
      </c>
      <c r="BK94" s="233">
        <f>ROUND(I94*H94,2)</f>
        <v>0</v>
      </c>
      <c r="BL94" s="24" t="s">
        <v>157</v>
      </c>
      <c r="BM94" s="24" t="s">
        <v>335</v>
      </c>
    </row>
    <row r="95" spans="2:47" s="1" customFormat="1" ht="13.5">
      <c r="B95" s="46"/>
      <c r="C95" s="74"/>
      <c r="D95" s="236" t="s">
        <v>166</v>
      </c>
      <c r="E95" s="74"/>
      <c r="F95" s="257" t="s">
        <v>336</v>
      </c>
      <c r="G95" s="74"/>
      <c r="H95" s="74"/>
      <c r="I95" s="192"/>
      <c r="J95" s="74"/>
      <c r="K95" s="74"/>
      <c r="L95" s="72"/>
      <c r="M95" s="258"/>
      <c r="N95" s="47"/>
      <c r="O95" s="47"/>
      <c r="P95" s="47"/>
      <c r="Q95" s="47"/>
      <c r="R95" s="47"/>
      <c r="S95" s="47"/>
      <c r="T95" s="95"/>
      <c r="AT95" s="24" t="s">
        <v>166</v>
      </c>
      <c r="AU95" s="24" t="s">
        <v>84</v>
      </c>
    </row>
    <row r="96" spans="2:51" s="11" customFormat="1" ht="13.5">
      <c r="B96" s="234"/>
      <c r="C96" s="235"/>
      <c r="D96" s="236" t="s">
        <v>159</v>
      </c>
      <c r="E96" s="237" t="s">
        <v>307</v>
      </c>
      <c r="F96" s="238" t="s">
        <v>306</v>
      </c>
      <c r="G96" s="235"/>
      <c r="H96" s="239">
        <v>12.5</v>
      </c>
      <c r="I96" s="240"/>
      <c r="J96" s="235"/>
      <c r="K96" s="235"/>
      <c r="L96" s="241"/>
      <c r="M96" s="242"/>
      <c r="N96" s="243"/>
      <c r="O96" s="243"/>
      <c r="P96" s="243"/>
      <c r="Q96" s="243"/>
      <c r="R96" s="243"/>
      <c r="S96" s="243"/>
      <c r="T96" s="244"/>
      <c r="AT96" s="245" t="s">
        <v>159</v>
      </c>
      <c r="AU96" s="245" t="s">
        <v>84</v>
      </c>
      <c r="AV96" s="11" t="s">
        <v>84</v>
      </c>
      <c r="AW96" s="11" t="s">
        <v>38</v>
      </c>
      <c r="AX96" s="11" t="s">
        <v>82</v>
      </c>
      <c r="AY96" s="245" t="s">
        <v>150</v>
      </c>
    </row>
    <row r="97" spans="2:65" s="1" customFormat="1" ht="38.25" customHeight="1">
      <c r="B97" s="46"/>
      <c r="C97" s="222" t="s">
        <v>84</v>
      </c>
      <c r="D97" s="222" t="s">
        <v>153</v>
      </c>
      <c r="E97" s="223" t="s">
        <v>337</v>
      </c>
      <c r="F97" s="224" t="s">
        <v>338</v>
      </c>
      <c r="G97" s="225" t="s">
        <v>164</v>
      </c>
      <c r="H97" s="226">
        <v>12.5</v>
      </c>
      <c r="I97" s="227"/>
      <c r="J97" s="228">
        <f>ROUND(I97*H97,2)</f>
        <v>0</v>
      </c>
      <c r="K97" s="224" t="s">
        <v>156</v>
      </c>
      <c r="L97" s="72"/>
      <c r="M97" s="229" t="s">
        <v>21</v>
      </c>
      <c r="N97" s="230" t="s">
        <v>45</v>
      </c>
      <c r="O97" s="47"/>
      <c r="P97" s="231">
        <f>O97*H97</f>
        <v>0</v>
      </c>
      <c r="Q97" s="231">
        <v>0</v>
      </c>
      <c r="R97" s="231">
        <f>Q97*H97</f>
        <v>0</v>
      </c>
      <c r="S97" s="231">
        <v>0.325</v>
      </c>
      <c r="T97" s="232">
        <f>S97*H97</f>
        <v>4.0625</v>
      </c>
      <c r="AR97" s="24" t="s">
        <v>157</v>
      </c>
      <c r="AT97" s="24" t="s">
        <v>153</v>
      </c>
      <c r="AU97" s="24" t="s">
        <v>84</v>
      </c>
      <c r="AY97" s="24" t="s">
        <v>150</v>
      </c>
      <c r="BE97" s="233">
        <f>IF(N97="základní",J97,0)</f>
        <v>0</v>
      </c>
      <c r="BF97" s="233">
        <f>IF(N97="snížená",J97,0)</f>
        <v>0</v>
      </c>
      <c r="BG97" s="233">
        <f>IF(N97="zákl. přenesená",J97,0)</f>
        <v>0</v>
      </c>
      <c r="BH97" s="233">
        <f>IF(N97="sníž. přenesená",J97,0)</f>
        <v>0</v>
      </c>
      <c r="BI97" s="233">
        <f>IF(N97="nulová",J97,0)</f>
        <v>0</v>
      </c>
      <c r="BJ97" s="24" t="s">
        <v>82</v>
      </c>
      <c r="BK97" s="233">
        <f>ROUND(I97*H97,2)</f>
        <v>0</v>
      </c>
      <c r="BL97" s="24" t="s">
        <v>157</v>
      </c>
      <c r="BM97" s="24" t="s">
        <v>339</v>
      </c>
    </row>
    <row r="98" spans="2:47" s="1" customFormat="1" ht="13.5">
      <c r="B98" s="46"/>
      <c r="C98" s="74"/>
      <c r="D98" s="236" t="s">
        <v>166</v>
      </c>
      <c r="E98" s="74"/>
      <c r="F98" s="257" t="s">
        <v>336</v>
      </c>
      <c r="G98" s="74"/>
      <c r="H98" s="74"/>
      <c r="I98" s="192"/>
      <c r="J98" s="74"/>
      <c r="K98" s="74"/>
      <c r="L98" s="72"/>
      <c r="M98" s="258"/>
      <c r="N98" s="47"/>
      <c r="O98" s="47"/>
      <c r="P98" s="47"/>
      <c r="Q98" s="47"/>
      <c r="R98" s="47"/>
      <c r="S98" s="47"/>
      <c r="T98" s="95"/>
      <c r="AT98" s="24" t="s">
        <v>166</v>
      </c>
      <c r="AU98" s="24" t="s">
        <v>84</v>
      </c>
    </row>
    <row r="99" spans="2:51" s="11" customFormat="1" ht="13.5">
      <c r="B99" s="234"/>
      <c r="C99" s="235"/>
      <c r="D99" s="236" t="s">
        <v>159</v>
      </c>
      <c r="E99" s="237" t="s">
        <v>304</v>
      </c>
      <c r="F99" s="238" t="s">
        <v>306</v>
      </c>
      <c r="G99" s="235"/>
      <c r="H99" s="239">
        <v>12.5</v>
      </c>
      <c r="I99" s="240"/>
      <c r="J99" s="235"/>
      <c r="K99" s="235"/>
      <c r="L99" s="241"/>
      <c r="M99" s="242"/>
      <c r="N99" s="243"/>
      <c r="O99" s="243"/>
      <c r="P99" s="243"/>
      <c r="Q99" s="243"/>
      <c r="R99" s="243"/>
      <c r="S99" s="243"/>
      <c r="T99" s="244"/>
      <c r="AT99" s="245" t="s">
        <v>159</v>
      </c>
      <c r="AU99" s="245" t="s">
        <v>84</v>
      </c>
      <c r="AV99" s="11" t="s">
        <v>84</v>
      </c>
      <c r="AW99" s="11" t="s">
        <v>38</v>
      </c>
      <c r="AX99" s="11" t="s">
        <v>82</v>
      </c>
      <c r="AY99" s="245" t="s">
        <v>150</v>
      </c>
    </row>
    <row r="100" spans="2:65" s="1" customFormat="1" ht="38.25" customHeight="1">
      <c r="B100" s="46"/>
      <c r="C100" s="222" t="s">
        <v>151</v>
      </c>
      <c r="D100" s="222" t="s">
        <v>153</v>
      </c>
      <c r="E100" s="223" t="s">
        <v>340</v>
      </c>
      <c r="F100" s="224" t="s">
        <v>341</v>
      </c>
      <c r="G100" s="225" t="s">
        <v>164</v>
      </c>
      <c r="H100" s="226">
        <v>12.5</v>
      </c>
      <c r="I100" s="227"/>
      <c r="J100" s="228">
        <f>ROUND(I100*H100,2)</f>
        <v>0</v>
      </c>
      <c r="K100" s="224" t="s">
        <v>156</v>
      </c>
      <c r="L100" s="72"/>
      <c r="M100" s="229" t="s">
        <v>21</v>
      </c>
      <c r="N100" s="230" t="s">
        <v>45</v>
      </c>
      <c r="O100" s="47"/>
      <c r="P100" s="231">
        <f>O100*H100</f>
        <v>0</v>
      </c>
      <c r="Q100" s="231">
        <v>0</v>
      </c>
      <c r="R100" s="231">
        <f>Q100*H100</f>
        <v>0</v>
      </c>
      <c r="S100" s="231">
        <v>0.22</v>
      </c>
      <c r="T100" s="232">
        <f>S100*H100</f>
        <v>2.75</v>
      </c>
      <c r="AR100" s="24" t="s">
        <v>157</v>
      </c>
      <c r="AT100" s="24" t="s">
        <v>153</v>
      </c>
      <c r="AU100" s="24" t="s">
        <v>84</v>
      </c>
      <c r="AY100" s="24" t="s">
        <v>150</v>
      </c>
      <c r="BE100" s="233">
        <f>IF(N100="základní",J100,0)</f>
        <v>0</v>
      </c>
      <c r="BF100" s="233">
        <f>IF(N100="snížená",J100,0)</f>
        <v>0</v>
      </c>
      <c r="BG100" s="233">
        <f>IF(N100="zákl. přenesená",J100,0)</f>
        <v>0</v>
      </c>
      <c r="BH100" s="233">
        <f>IF(N100="sníž. přenesená",J100,0)</f>
        <v>0</v>
      </c>
      <c r="BI100" s="233">
        <f>IF(N100="nulová",J100,0)</f>
        <v>0</v>
      </c>
      <c r="BJ100" s="24" t="s">
        <v>82</v>
      </c>
      <c r="BK100" s="233">
        <f>ROUND(I100*H100,2)</f>
        <v>0</v>
      </c>
      <c r="BL100" s="24" t="s">
        <v>157</v>
      </c>
      <c r="BM100" s="24" t="s">
        <v>342</v>
      </c>
    </row>
    <row r="101" spans="2:47" s="1" customFormat="1" ht="13.5">
      <c r="B101" s="46"/>
      <c r="C101" s="74"/>
      <c r="D101" s="236" t="s">
        <v>166</v>
      </c>
      <c r="E101" s="74"/>
      <c r="F101" s="257" t="s">
        <v>336</v>
      </c>
      <c r="G101" s="74"/>
      <c r="H101" s="74"/>
      <c r="I101" s="192"/>
      <c r="J101" s="74"/>
      <c r="K101" s="74"/>
      <c r="L101" s="72"/>
      <c r="M101" s="258"/>
      <c r="N101" s="47"/>
      <c r="O101" s="47"/>
      <c r="P101" s="47"/>
      <c r="Q101" s="47"/>
      <c r="R101" s="47"/>
      <c r="S101" s="47"/>
      <c r="T101" s="95"/>
      <c r="AT101" s="24" t="s">
        <v>166</v>
      </c>
      <c r="AU101" s="24" t="s">
        <v>84</v>
      </c>
    </row>
    <row r="102" spans="2:51" s="11" customFormat="1" ht="13.5">
      <c r="B102" s="234"/>
      <c r="C102" s="235"/>
      <c r="D102" s="236" t="s">
        <v>159</v>
      </c>
      <c r="E102" s="237" t="s">
        <v>310</v>
      </c>
      <c r="F102" s="238" t="s">
        <v>306</v>
      </c>
      <c r="G102" s="235"/>
      <c r="H102" s="239">
        <v>12.5</v>
      </c>
      <c r="I102" s="240"/>
      <c r="J102" s="235"/>
      <c r="K102" s="235"/>
      <c r="L102" s="241"/>
      <c r="M102" s="242"/>
      <c r="N102" s="243"/>
      <c r="O102" s="243"/>
      <c r="P102" s="243"/>
      <c r="Q102" s="243"/>
      <c r="R102" s="243"/>
      <c r="S102" s="243"/>
      <c r="T102" s="244"/>
      <c r="AT102" s="245" t="s">
        <v>159</v>
      </c>
      <c r="AU102" s="245" t="s">
        <v>84</v>
      </c>
      <c r="AV102" s="11" t="s">
        <v>84</v>
      </c>
      <c r="AW102" s="11" t="s">
        <v>38</v>
      </c>
      <c r="AX102" s="11" t="s">
        <v>82</v>
      </c>
      <c r="AY102" s="245" t="s">
        <v>150</v>
      </c>
    </row>
    <row r="103" spans="2:65" s="1" customFormat="1" ht="38.25" customHeight="1">
      <c r="B103" s="46"/>
      <c r="C103" s="222" t="s">
        <v>157</v>
      </c>
      <c r="D103" s="222" t="s">
        <v>153</v>
      </c>
      <c r="E103" s="223" t="s">
        <v>343</v>
      </c>
      <c r="F103" s="224" t="s">
        <v>344</v>
      </c>
      <c r="G103" s="225" t="s">
        <v>211</v>
      </c>
      <c r="H103" s="226">
        <v>6</v>
      </c>
      <c r="I103" s="227"/>
      <c r="J103" s="228">
        <f>ROUND(I103*H103,2)</f>
        <v>0</v>
      </c>
      <c r="K103" s="224" t="s">
        <v>156</v>
      </c>
      <c r="L103" s="72"/>
      <c r="M103" s="229" t="s">
        <v>21</v>
      </c>
      <c r="N103" s="230" t="s">
        <v>45</v>
      </c>
      <c r="O103" s="47"/>
      <c r="P103" s="231">
        <f>O103*H103</f>
        <v>0</v>
      </c>
      <c r="Q103" s="231">
        <v>0</v>
      </c>
      <c r="R103" s="231">
        <f>Q103*H103</f>
        <v>0</v>
      </c>
      <c r="S103" s="231">
        <v>0.205</v>
      </c>
      <c r="T103" s="232">
        <f>S103*H103</f>
        <v>1.23</v>
      </c>
      <c r="AR103" s="24" t="s">
        <v>157</v>
      </c>
      <c r="AT103" s="24" t="s">
        <v>153</v>
      </c>
      <c r="AU103" s="24" t="s">
        <v>84</v>
      </c>
      <c r="AY103" s="24" t="s">
        <v>150</v>
      </c>
      <c r="BE103" s="233">
        <f>IF(N103="základní",J103,0)</f>
        <v>0</v>
      </c>
      <c r="BF103" s="233">
        <f>IF(N103="snížená",J103,0)</f>
        <v>0</v>
      </c>
      <c r="BG103" s="233">
        <f>IF(N103="zákl. přenesená",J103,0)</f>
        <v>0</v>
      </c>
      <c r="BH103" s="233">
        <f>IF(N103="sníž. přenesená",J103,0)</f>
        <v>0</v>
      </c>
      <c r="BI103" s="233">
        <f>IF(N103="nulová",J103,0)</f>
        <v>0</v>
      </c>
      <c r="BJ103" s="24" t="s">
        <v>82</v>
      </c>
      <c r="BK103" s="233">
        <f>ROUND(I103*H103,2)</f>
        <v>0</v>
      </c>
      <c r="BL103" s="24" t="s">
        <v>157</v>
      </c>
      <c r="BM103" s="24" t="s">
        <v>345</v>
      </c>
    </row>
    <row r="104" spans="2:47" s="1" customFormat="1" ht="13.5">
      <c r="B104" s="46"/>
      <c r="C104" s="74"/>
      <c r="D104" s="236" t="s">
        <v>166</v>
      </c>
      <c r="E104" s="74"/>
      <c r="F104" s="257" t="s">
        <v>346</v>
      </c>
      <c r="G104" s="74"/>
      <c r="H104" s="74"/>
      <c r="I104" s="192"/>
      <c r="J104" s="74"/>
      <c r="K104" s="74"/>
      <c r="L104" s="72"/>
      <c r="M104" s="258"/>
      <c r="N104" s="47"/>
      <c r="O104" s="47"/>
      <c r="P104" s="47"/>
      <c r="Q104" s="47"/>
      <c r="R104" s="47"/>
      <c r="S104" s="47"/>
      <c r="T104" s="95"/>
      <c r="AT104" s="24" t="s">
        <v>166</v>
      </c>
      <c r="AU104" s="24" t="s">
        <v>84</v>
      </c>
    </row>
    <row r="105" spans="2:51" s="11" customFormat="1" ht="13.5">
      <c r="B105" s="234"/>
      <c r="C105" s="235"/>
      <c r="D105" s="236" t="s">
        <v>159</v>
      </c>
      <c r="E105" s="237" t="s">
        <v>21</v>
      </c>
      <c r="F105" s="238" t="s">
        <v>347</v>
      </c>
      <c r="G105" s="235"/>
      <c r="H105" s="239">
        <v>6</v>
      </c>
      <c r="I105" s="240"/>
      <c r="J105" s="235"/>
      <c r="K105" s="235"/>
      <c r="L105" s="241"/>
      <c r="M105" s="242"/>
      <c r="N105" s="243"/>
      <c r="O105" s="243"/>
      <c r="P105" s="243"/>
      <c r="Q105" s="243"/>
      <c r="R105" s="243"/>
      <c r="S105" s="243"/>
      <c r="T105" s="244"/>
      <c r="AT105" s="245" t="s">
        <v>159</v>
      </c>
      <c r="AU105" s="245" t="s">
        <v>84</v>
      </c>
      <c r="AV105" s="11" t="s">
        <v>84</v>
      </c>
      <c r="AW105" s="11" t="s">
        <v>38</v>
      </c>
      <c r="AX105" s="11" t="s">
        <v>74</v>
      </c>
      <c r="AY105" s="245" t="s">
        <v>150</v>
      </c>
    </row>
    <row r="106" spans="2:51" s="12" customFormat="1" ht="13.5">
      <c r="B106" s="246"/>
      <c r="C106" s="247"/>
      <c r="D106" s="236" t="s">
        <v>159</v>
      </c>
      <c r="E106" s="248" t="s">
        <v>21</v>
      </c>
      <c r="F106" s="249" t="s">
        <v>161</v>
      </c>
      <c r="G106" s="247"/>
      <c r="H106" s="250">
        <v>6</v>
      </c>
      <c r="I106" s="251"/>
      <c r="J106" s="247"/>
      <c r="K106" s="247"/>
      <c r="L106" s="252"/>
      <c r="M106" s="253"/>
      <c r="N106" s="254"/>
      <c r="O106" s="254"/>
      <c r="P106" s="254"/>
      <c r="Q106" s="254"/>
      <c r="R106" s="254"/>
      <c r="S106" s="254"/>
      <c r="T106" s="255"/>
      <c r="AT106" s="256" t="s">
        <v>159</v>
      </c>
      <c r="AU106" s="256" t="s">
        <v>84</v>
      </c>
      <c r="AV106" s="12" t="s">
        <v>157</v>
      </c>
      <c r="AW106" s="12" t="s">
        <v>38</v>
      </c>
      <c r="AX106" s="12" t="s">
        <v>82</v>
      </c>
      <c r="AY106" s="256" t="s">
        <v>150</v>
      </c>
    </row>
    <row r="107" spans="2:65" s="1" customFormat="1" ht="38.25" customHeight="1">
      <c r="B107" s="46"/>
      <c r="C107" s="222" t="s">
        <v>181</v>
      </c>
      <c r="D107" s="222" t="s">
        <v>153</v>
      </c>
      <c r="E107" s="223" t="s">
        <v>348</v>
      </c>
      <c r="F107" s="224" t="s">
        <v>349</v>
      </c>
      <c r="G107" s="225" t="s">
        <v>116</v>
      </c>
      <c r="H107" s="226">
        <v>43.34</v>
      </c>
      <c r="I107" s="227"/>
      <c r="J107" s="228">
        <f>ROUND(I107*H107,2)</f>
        <v>0</v>
      </c>
      <c r="K107" s="224" t="s">
        <v>156</v>
      </c>
      <c r="L107" s="72"/>
      <c r="M107" s="229" t="s">
        <v>21</v>
      </c>
      <c r="N107" s="230" t="s">
        <v>45</v>
      </c>
      <c r="O107" s="47"/>
      <c r="P107" s="231">
        <f>O107*H107</f>
        <v>0</v>
      </c>
      <c r="Q107" s="231">
        <v>0</v>
      </c>
      <c r="R107" s="231">
        <f>Q107*H107</f>
        <v>0</v>
      </c>
      <c r="S107" s="231">
        <v>0</v>
      </c>
      <c r="T107" s="232">
        <f>S107*H107</f>
        <v>0</v>
      </c>
      <c r="AR107" s="24" t="s">
        <v>250</v>
      </c>
      <c r="AT107" s="24" t="s">
        <v>153</v>
      </c>
      <c r="AU107" s="24" t="s">
        <v>84</v>
      </c>
      <c r="AY107" s="24" t="s">
        <v>150</v>
      </c>
      <c r="BE107" s="233">
        <f>IF(N107="základní",J107,0)</f>
        <v>0</v>
      </c>
      <c r="BF107" s="233">
        <f>IF(N107="snížená",J107,0)</f>
        <v>0</v>
      </c>
      <c r="BG107" s="233">
        <f>IF(N107="zákl. přenesená",J107,0)</f>
        <v>0</v>
      </c>
      <c r="BH107" s="233">
        <f>IF(N107="sníž. přenesená",J107,0)</f>
        <v>0</v>
      </c>
      <c r="BI107" s="233">
        <f>IF(N107="nulová",J107,0)</f>
        <v>0</v>
      </c>
      <c r="BJ107" s="24" t="s">
        <v>82</v>
      </c>
      <c r="BK107" s="233">
        <f>ROUND(I107*H107,2)</f>
        <v>0</v>
      </c>
      <c r="BL107" s="24" t="s">
        <v>250</v>
      </c>
      <c r="BM107" s="24" t="s">
        <v>350</v>
      </c>
    </row>
    <row r="108" spans="2:47" s="1" customFormat="1" ht="13.5">
      <c r="B108" s="46"/>
      <c r="C108" s="74"/>
      <c r="D108" s="236" t="s">
        <v>166</v>
      </c>
      <c r="E108" s="74"/>
      <c r="F108" s="257" t="s">
        <v>351</v>
      </c>
      <c r="G108" s="74"/>
      <c r="H108" s="74"/>
      <c r="I108" s="192"/>
      <c r="J108" s="74"/>
      <c r="K108" s="74"/>
      <c r="L108" s="72"/>
      <c r="M108" s="258"/>
      <c r="N108" s="47"/>
      <c r="O108" s="47"/>
      <c r="P108" s="47"/>
      <c r="Q108" s="47"/>
      <c r="R108" s="47"/>
      <c r="S108" s="47"/>
      <c r="T108" s="95"/>
      <c r="AT108" s="24" t="s">
        <v>166</v>
      </c>
      <c r="AU108" s="24" t="s">
        <v>84</v>
      </c>
    </row>
    <row r="109" spans="2:51" s="11" customFormat="1" ht="13.5">
      <c r="B109" s="234"/>
      <c r="C109" s="235"/>
      <c r="D109" s="236" t="s">
        <v>159</v>
      </c>
      <c r="E109" s="237" t="s">
        <v>21</v>
      </c>
      <c r="F109" s="238" t="s">
        <v>352</v>
      </c>
      <c r="G109" s="235"/>
      <c r="H109" s="239">
        <v>43.34</v>
      </c>
      <c r="I109" s="240"/>
      <c r="J109" s="235"/>
      <c r="K109" s="235"/>
      <c r="L109" s="241"/>
      <c r="M109" s="242"/>
      <c r="N109" s="243"/>
      <c r="O109" s="243"/>
      <c r="P109" s="243"/>
      <c r="Q109" s="243"/>
      <c r="R109" s="243"/>
      <c r="S109" s="243"/>
      <c r="T109" s="244"/>
      <c r="AT109" s="245" t="s">
        <v>159</v>
      </c>
      <c r="AU109" s="245" t="s">
        <v>84</v>
      </c>
      <c r="AV109" s="11" t="s">
        <v>84</v>
      </c>
      <c r="AW109" s="11" t="s">
        <v>38</v>
      </c>
      <c r="AX109" s="11" t="s">
        <v>82</v>
      </c>
      <c r="AY109" s="245" t="s">
        <v>150</v>
      </c>
    </row>
    <row r="110" spans="2:65" s="1" customFormat="1" ht="25.5" customHeight="1">
      <c r="B110" s="46"/>
      <c r="C110" s="222" t="s">
        <v>187</v>
      </c>
      <c r="D110" s="222" t="s">
        <v>153</v>
      </c>
      <c r="E110" s="223" t="s">
        <v>353</v>
      </c>
      <c r="F110" s="224" t="s">
        <v>354</v>
      </c>
      <c r="G110" s="225" t="s">
        <v>116</v>
      </c>
      <c r="H110" s="226">
        <v>197.575</v>
      </c>
      <c r="I110" s="227"/>
      <c r="J110" s="228">
        <f>ROUND(I110*H110,2)</f>
        <v>0</v>
      </c>
      <c r="K110" s="224" t="s">
        <v>156</v>
      </c>
      <c r="L110" s="72"/>
      <c r="M110" s="229" t="s">
        <v>21</v>
      </c>
      <c r="N110" s="230" t="s">
        <v>45</v>
      </c>
      <c r="O110" s="47"/>
      <c r="P110" s="231">
        <f>O110*H110</f>
        <v>0</v>
      </c>
      <c r="Q110" s="231">
        <v>0</v>
      </c>
      <c r="R110" s="231">
        <f>Q110*H110</f>
        <v>0</v>
      </c>
      <c r="S110" s="231">
        <v>0</v>
      </c>
      <c r="T110" s="232">
        <f>S110*H110</f>
        <v>0</v>
      </c>
      <c r="AR110" s="24" t="s">
        <v>157</v>
      </c>
      <c r="AT110" s="24" t="s">
        <v>153</v>
      </c>
      <c r="AU110" s="24" t="s">
        <v>84</v>
      </c>
      <c r="AY110" s="24" t="s">
        <v>150</v>
      </c>
      <c r="BE110" s="233">
        <f>IF(N110="základní",J110,0)</f>
        <v>0</v>
      </c>
      <c r="BF110" s="233">
        <f>IF(N110="snížená",J110,0)</f>
        <v>0</v>
      </c>
      <c r="BG110" s="233">
        <f>IF(N110="zákl. přenesená",J110,0)</f>
        <v>0</v>
      </c>
      <c r="BH110" s="233">
        <f>IF(N110="sníž. přenesená",J110,0)</f>
        <v>0</v>
      </c>
      <c r="BI110" s="233">
        <f>IF(N110="nulová",J110,0)</f>
        <v>0</v>
      </c>
      <c r="BJ110" s="24" t="s">
        <v>82</v>
      </c>
      <c r="BK110" s="233">
        <f>ROUND(I110*H110,2)</f>
        <v>0</v>
      </c>
      <c r="BL110" s="24" t="s">
        <v>157</v>
      </c>
      <c r="BM110" s="24" t="s">
        <v>355</v>
      </c>
    </row>
    <row r="111" spans="2:47" s="1" customFormat="1" ht="13.5">
      <c r="B111" s="46"/>
      <c r="C111" s="74"/>
      <c r="D111" s="236" t="s">
        <v>166</v>
      </c>
      <c r="E111" s="74"/>
      <c r="F111" s="257" t="s">
        <v>356</v>
      </c>
      <c r="G111" s="74"/>
      <c r="H111" s="74"/>
      <c r="I111" s="192"/>
      <c r="J111" s="74"/>
      <c r="K111" s="74"/>
      <c r="L111" s="72"/>
      <c r="M111" s="258"/>
      <c r="N111" s="47"/>
      <c r="O111" s="47"/>
      <c r="P111" s="47"/>
      <c r="Q111" s="47"/>
      <c r="R111" s="47"/>
      <c r="S111" s="47"/>
      <c r="T111" s="95"/>
      <c r="AT111" s="24" t="s">
        <v>166</v>
      </c>
      <c r="AU111" s="24" t="s">
        <v>84</v>
      </c>
    </row>
    <row r="112" spans="2:51" s="11" customFormat="1" ht="13.5">
      <c r="B112" s="234"/>
      <c r="C112" s="235"/>
      <c r="D112" s="236" t="s">
        <v>159</v>
      </c>
      <c r="E112" s="237" t="s">
        <v>21</v>
      </c>
      <c r="F112" s="238" t="s">
        <v>357</v>
      </c>
      <c r="G112" s="235"/>
      <c r="H112" s="239">
        <v>351.536</v>
      </c>
      <c r="I112" s="240"/>
      <c r="J112" s="235"/>
      <c r="K112" s="235"/>
      <c r="L112" s="241"/>
      <c r="M112" s="242"/>
      <c r="N112" s="243"/>
      <c r="O112" s="243"/>
      <c r="P112" s="243"/>
      <c r="Q112" s="243"/>
      <c r="R112" s="243"/>
      <c r="S112" s="243"/>
      <c r="T112" s="244"/>
      <c r="AT112" s="245" t="s">
        <v>159</v>
      </c>
      <c r="AU112" s="245" t="s">
        <v>84</v>
      </c>
      <c r="AV112" s="11" t="s">
        <v>84</v>
      </c>
      <c r="AW112" s="11" t="s">
        <v>38</v>
      </c>
      <c r="AX112" s="11" t="s">
        <v>74</v>
      </c>
      <c r="AY112" s="245" t="s">
        <v>150</v>
      </c>
    </row>
    <row r="113" spans="2:51" s="11" customFormat="1" ht="13.5">
      <c r="B113" s="234"/>
      <c r="C113" s="235"/>
      <c r="D113" s="236" t="s">
        <v>159</v>
      </c>
      <c r="E113" s="237" t="s">
        <v>21</v>
      </c>
      <c r="F113" s="238" t="s">
        <v>358</v>
      </c>
      <c r="G113" s="235"/>
      <c r="H113" s="239">
        <v>11.544</v>
      </c>
      <c r="I113" s="240"/>
      <c r="J113" s="235"/>
      <c r="K113" s="235"/>
      <c r="L113" s="241"/>
      <c r="M113" s="242"/>
      <c r="N113" s="243"/>
      <c r="O113" s="243"/>
      <c r="P113" s="243"/>
      <c r="Q113" s="243"/>
      <c r="R113" s="243"/>
      <c r="S113" s="243"/>
      <c r="T113" s="244"/>
      <c r="AT113" s="245" t="s">
        <v>159</v>
      </c>
      <c r="AU113" s="245" t="s">
        <v>84</v>
      </c>
      <c r="AV113" s="11" t="s">
        <v>84</v>
      </c>
      <c r="AW113" s="11" t="s">
        <v>38</v>
      </c>
      <c r="AX113" s="11" t="s">
        <v>74</v>
      </c>
      <c r="AY113" s="245" t="s">
        <v>150</v>
      </c>
    </row>
    <row r="114" spans="2:51" s="11" customFormat="1" ht="13.5">
      <c r="B114" s="234"/>
      <c r="C114" s="235"/>
      <c r="D114" s="236" t="s">
        <v>159</v>
      </c>
      <c r="E114" s="237" t="s">
        <v>21</v>
      </c>
      <c r="F114" s="238" t="s">
        <v>359</v>
      </c>
      <c r="G114" s="235"/>
      <c r="H114" s="239">
        <v>26.31</v>
      </c>
      <c r="I114" s="240"/>
      <c r="J114" s="235"/>
      <c r="K114" s="235"/>
      <c r="L114" s="241"/>
      <c r="M114" s="242"/>
      <c r="N114" s="243"/>
      <c r="O114" s="243"/>
      <c r="P114" s="243"/>
      <c r="Q114" s="243"/>
      <c r="R114" s="243"/>
      <c r="S114" s="243"/>
      <c r="T114" s="244"/>
      <c r="AT114" s="245" t="s">
        <v>159</v>
      </c>
      <c r="AU114" s="245" t="s">
        <v>84</v>
      </c>
      <c r="AV114" s="11" t="s">
        <v>84</v>
      </c>
      <c r="AW114" s="11" t="s">
        <v>38</v>
      </c>
      <c r="AX114" s="11" t="s">
        <v>74</v>
      </c>
      <c r="AY114" s="245" t="s">
        <v>150</v>
      </c>
    </row>
    <row r="115" spans="2:51" s="11" customFormat="1" ht="13.5">
      <c r="B115" s="234"/>
      <c r="C115" s="235"/>
      <c r="D115" s="236" t="s">
        <v>159</v>
      </c>
      <c r="E115" s="237" t="s">
        <v>21</v>
      </c>
      <c r="F115" s="238" t="s">
        <v>360</v>
      </c>
      <c r="G115" s="235"/>
      <c r="H115" s="239">
        <v>5.76</v>
      </c>
      <c r="I115" s="240"/>
      <c r="J115" s="235"/>
      <c r="K115" s="235"/>
      <c r="L115" s="241"/>
      <c r="M115" s="242"/>
      <c r="N115" s="243"/>
      <c r="O115" s="243"/>
      <c r="P115" s="243"/>
      <c r="Q115" s="243"/>
      <c r="R115" s="243"/>
      <c r="S115" s="243"/>
      <c r="T115" s="244"/>
      <c r="AT115" s="245" t="s">
        <v>159</v>
      </c>
      <c r="AU115" s="245" t="s">
        <v>84</v>
      </c>
      <c r="AV115" s="11" t="s">
        <v>84</v>
      </c>
      <c r="AW115" s="11" t="s">
        <v>38</v>
      </c>
      <c r="AX115" s="11" t="s">
        <v>74</v>
      </c>
      <c r="AY115" s="245" t="s">
        <v>150</v>
      </c>
    </row>
    <row r="116" spans="2:51" s="14" customFormat="1" ht="13.5">
      <c r="B116" s="282"/>
      <c r="C116" s="283"/>
      <c r="D116" s="236" t="s">
        <v>159</v>
      </c>
      <c r="E116" s="284" t="s">
        <v>301</v>
      </c>
      <c r="F116" s="285" t="s">
        <v>361</v>
      </c>
      <c r="G116" s="283"/>
      <c r="H116" s="286">
        <v>395.15</v>
      </c>
      <c r="I116" s="287"/>
      <c r="J116" s="283"/>
      <c r="K116" s="283"/>
      <c r="L116" s="288"/>
      <c r="M116" s="289"/>
      <c r="N116" s="290"/>
      <c r="O116" s="290"/>
      <c r="P116" s="290"/>
      <c r="Q116" s="290"/>
      <c r="R116" s="290"/>
      <c r="S116" s="290"/>
      <c r="T116" s="291"/>
      <c r="AT116" s="292" t="s">
        <v>159</v>
      </c>
      <c r="AU116" s="292" t="s">
        <v>84</v>
      </c>
      <c r="AV116" s="14" t="s">
        <v>151</v>
      </c>
      <c r="AW116" s="14" t="s">
        <v>38</v>
      </c>
      <c r="AX116" s="14" t="s">
        <v>74</v>
      </c>
      <c r="AY116" s="292" t="s">
        <v>150</v>
      </c>
    </row>
    <row r="117" spans="2:51" s="11" customFormat="1" ht="13.5">
      <c r="B117" s="234"/>
      <c r="C117" s="235"/>
      <c r="D117" s="236" t="s">
        <v>159</v>
      </c>
      <c r="E117" s="237" t="s">
        <v>312</v>
      </c>
      <c r="F117" s="238" t="s">
        <v>362</v>
      </c>
      <c r="G117" s="235"/>
      <c r="H117" s="239">
        <v>197.575</v>
      </c>
      <c r="I117" s="240"/>
      <c r="J117" s="235"/>
      <c r="K117" s="235"/>
      <c r="L117" s="241"/>
      <c r="M117" s="242"/>
      <c r="N117" s="243"/>
      <c r="O117" s="243"/>
      <c r="P117" s="243"/>
      <c r="Q117" s="243"/>
      <c r="R117" s="243"/>
      <c r="S117" s="243"/>
      <c r="T117" s="244"/>
      <c r="AT117" s="245" t="s">
        <v>159</v>
      </c>
      <c r="AU117" s="245" t="s">
        <v>84</v>
      </c>
      <c r="AV117" s="11" t="s">
        <v>84</v>
      </c>
      <c r="AW117" s="11" t="s">
        <v>38</v>
      </c>
      <c r="AX117" s="11" t="s">
        <v>82</v>
      </c>
      <c r="AY117" s="245" t="s">
        <v>150</v>
      </c>
    </row>
    <row r="118" spans="2:65" s="1" customFormat="1" ht="25.5" customHeight="1">
      <c r="B118" s="46"/>
      <c r="C118" s="222" t="s">
        <v>193</v>
      </c>
      <c r="D118" s="222" t="s">
        <v>153</v>
      </c>
      <c r="E118" s="223" t="s">
        <v>363</v>
      </c>
      <c r="F118" s="224" t="s">
        <v>364</v>
      </c>
      <c r="G118" s="225" t="s">
        <v>116</v>
      </c>
      <c r="H118" s="226">
        <v>59.273</v>
      </c>
      <c r="I118" s="227"/>
      <c r="J118" s="228">
        <f>ROUND(I118*H118,2)</f>
        <v>0</v>
      </c>
      <c r="K118" s="224" t="s">
        <v>156</v>
      </c>
      <c r="L118" s="72"/>
      <c r="M118" s="229" t="s">
        <v>21</v>
      </c>
      <c r="N118" s="230" t="s">
        <v>45</v>
      </c>
      <c r="O118" s="47"/>
      <c r="P118" s="231">
        <f>O118*H118</f>
        <v>0</v>
      </c>
      <c r="Q118" s="231">
        <v>0</v>
      </c>
      <c r="R118" s="231">
        <f>Q118*H118</f>
        <v>0</v>
      </c>
      <c r="S118" s="231">
        <v>0</v>
      </c>
      <c r="T118" s="232">
        <f>S118*H118</f>
        <v>0</v>
      </c>
      <c r="AR118" s="24" t="s">
        <v>157</v>
      </c>
      <c r="AT118" s="24" t="s">
        <v>153</v>
      </c>
      <c r="AU118" s="24" t="s">
        <v>84</v>
      </c>
      <c r="AY118" s="24" t="s">
        <v>150</v>
      </c>
      <c r="BE118" s="233">
        <f>IF(N118="základní",J118,0)</f>
        <v>0</v>
      </c>
      <c r="BF118" s="233">
        <f>IF(N118="snížená",J118,0)</f>
        <v>0</v>
      </c>
      <c r="BG118" s="233">
        <f>IF(N118="zákl. přenesená",J118,0)</f>
        <v>0</v>
      </c>
      <c r="BH118" s="233">
        <f>IF(N118="sníž. přenesená",J118,0)</f>
        <v>0</v>
      </c>
      <c r="BI118" s="233">
        <f>IF(N118="nulová",J118,0)</f>
        <v>0</v>
      </c>
      <c r="BJ118" s="24" t="s">
        <v>82</v>
      </c>
      <c r="BK118" s="233">
        <f>ROUND(I118*H118,2)</f>
        <v>0</v>
      </c>
      <c r="BL118" s="24" t="s">
        <v>157</v>
      </c>
      <c r="BM118" s="24" t="s">
        <v>365</v>
      </c>
    </row>
    <row r="119" spans="2:47" s="1" customFormat="1" ht="13.5">
      <c r="B119" s="46"/>
      <c r="C119" s="74"/>
      <c r="D119" s="236" t="s">
        <v>166</v>
      </c>
      <c r="E119" s="74"/>
      <c r="F119" s="257" t="s">
        <v>356</v>
      </c>
      <c r="G119" s="74"/>
      <c r="H119" s="74"/>
      <c r="I119" s="192"/>
      <c r="J119" s="74"/>
      <c r="K119" s="74"/>
      <c r="L119" s="72"/>
      <c r="M119" s="258"/>
      <c r="N119" s="47"/>
      <c r="O119" s="47"/>
      <c r="P119" s="47"/>
      <c r="Q119" s="47"/>
      <c r="R119" s="47"/>
      <c r="S119" s="47"/>
      <c r="T119" s="95"/>
      <c r="AT119" s="24" t="s">
        <v>166</v>
      </c>
      <c r="AU119" s="24" t="s">
        <v>84</v>
      </c>
    </row>
    <row r="120" spans="2:51" s="11" customFormat="1" ht="13.5">
      <c r="B120" s="234"/>
      <c r="C120" s="235"/>
      <c r="D120" s="236" t="s">
        <v>159</v>
      </c>
      <c r="E120" s="237" t="s">
        <v>21</v>
      </c>
      <c r="F120" s="238" t="s">
        <v>366</v>
      </c>
      <c r="G120" s="235"/>
      <c r="H120" s="239">
        <v>59.273</v>
      </c>
      <c r="I120" s="240"/>
      <c r="J120" s="235"/>
      <c r="K120" s="235"/>
      <c r="L120" s="241"/>
      <c r="M120" s="242"/>
      <c r="N120" s="243"/>
      <c r="O120" s="243"/>
      <c r="P120" s="243"/>
      <c r="Q120" s="243"/>
      <c r="R120" s="243"/>
      <c r="S120" s="243"/>
      <c r="T120" s="244"/>
      <c r="AT120" s="245" t="s">
        <v>159</v>
      </c>
      <c r="AU120" s="245" t="s">
        <v>84</v>
      </c>
      <c r="AV120" s="11" t="s">
        <v>84</v>
      </c>
      <c r="AW120" s="11" t="s">
        <v>38</v>
      </c>
      <c r="AX120" s="11" t="s">
        <v>82</v>
      </c>
      <c r="AY120" s="245" t="s">
        <v>150</v>
      </c>
    </row>
    <row r="121" spans="2:65" s="1" customFormat="1" ht="25.5" customHeight="1">
      <c r="B121" s="46"/>
      <c r="C121" s="222" t="s">
        <v>191</v>
      </c>
      <c r="D121" s="222" t="s">
        <v>153</v>
      </c>
      <c r="E121" s="223" t="s">
        <v>367</v>
      </c>
      <c r="F121" s="224" t="s">
        <v>368</v>
      </c>
      <c r="G121" s="225" t="s">
        <v>116</v>
      </c>
      <c r="H121" s="226">
        <v>197.575</v>
      </c>
      <c r="I121" s="227"/>
      <c r="J121" s="228">
        <f>ROUND(I121*H121,2)</f>
        <v>0</v>
      </c>
      <c r="K121" s="224" t="s">
        <v>156</v>
      </c>
      <c r="L121" s="72"/>
      <c r="M121" s="229" t="s">
        <v>21</v>
      </c>
      <c r="N121" s="230" t="s">
        <v>45</v>
      </c>
      <c r="O121" s="47"/>
      <c r="P121" s="231">
        <f>O121*H121</f>
        <v>0</v>
      </c>
      <c r="Q121" s="231">
        <v>0</v>
      </c>
      <c r="R121" s="231">
        <f>Q121*H121</f>
        <v>0</v>
      </c>
      <c r="S121" s="231">
        <v>0</v>
      </c>
      <c r="T121" s="232">
        <f>S121*H121</f>
        <v>0</v>
      </c>
      <c r="AR121" s="24" t="s">
        <v>157</v>
      </c>
      <c r="AT121" s="24" t="s">
        <v>153</v>
      </c>
      <c r="AU121" s="24" t="s">
        <v>84</v>
      </c>
      <c r="AY121" s="24" t="s">
        <v>150</v>
      </c>
      <c r="BE121" s="233">
        <f>IF(N121="základní",J121,0)</f>
        <v>0</v>
      </c>
      <c r="BF121" s="233">
        <f>IF(N121="snížená",J121,0)</f>
        <v>0</v>
      </c>
      <c r="BG121" s="233">
        <f>IF(N121="zákl. přenesená",J121,0)</f>
        <v>0</v>
      </c>
      <c r="BH121" s="233">
        <f>IF(N121="sníž. přenesená",J121,0)</f>
        <v>0</v>
      </c>
      <c r="BI121" s="233">
        <f>IF(N121="nulová",J121,0)</f>
        <v>0</v>
      </c>
      <c r="BJ121" s="24" t="s">
        <v>82</v>
      </c>
      <c r="BK121" s="233">
        <f>ROUND(I121*H121,2)</f>
        <v>0</v>
      </c>
      <c r="BL121" s="24" t="s">
        <v>157</v>
      </c>
      <c r="BM121" s="24" t="s">
        <v>369</v>
      </c>
    </row>
    <row r="122" spans="2:47" s="1" customFormat="1" ht="13.5">
      <c r="B122" s="46"/>
      <c r="C122" s="74"/>
      <c r="D122" s="236" t="s">
        <v>166</v>
      </c>
      <c r="E122" s="74"/>
      <c r="F122" s="257" t="s">
        <v>356</v>
      </c>
      <c r="G122" s="74"/>
      <c r="H122" s="74"/>
      <c r="I122" s="192"/>
      <c r="J122" s="74"/>
      <c r="K122" s="74"/>
      <c r="L122" s="72"/>
      <c r="M122" s="258"/>
      <c r="N122" s="47"/>
      <c r="O122" s="47"/>
      <c r="P122" s="47"/>
      <c r="Q122" s="47"/>
      <c r="R122" s="47"/>
      <c r="S122" s="47"/>
      <c r="T122" s="95"/>
      <c r="AT122" s="24" t="s">
        <v>166</v>
      </c>
      <c r="AU122" s="24" t="s">
        <v>84</v>
      </c>
    </row>
    <row r="123" spans="2:51" s="11" customFormat="1" ht="13.5">
      <c r="B123" s="234"/>
      <c r="C123" s="235"/>
      <c r="D123" s="236" t="s">
        <v>159</v>
      </c>
      <c r="E123" s="237" t="s">
        <v>315</v>
      </c>
      <c r="F123" s="238" t="s">
        <v>370</v>
      </c>
      <c r="G123" s="235"/>
      <c r="H123" s="239">
        <v>197.575</v>
      </c>
      <c r="I123" s="240"/>
      <c r="J123" s="235"/>
      <c r="K123" s="235"/>
      <c r="L123" s="241"/>
      <c r="M123" s="242"/>
      <c r="N123" s="243"/>
      <c r="O123" s="243"/>
      <c r="P123" s="243"/>
      <c r="Q123" s="243"/>
      <c r="R123" s="243"/>
      <c r="S123" s="243"/>
      <c r="T123" s="244"/>
      <c r="AT123" s="245" t="s">
        <v>159</v>
      </c>
      <c r="AU123" s="245" t="s">
        <v>84</v>
      </c>
      <c r="AV123" s="11" t="s">
        <v>84</v>
      </c>
      <c r="AW123" s="11" t="s">
        <v>38</v>
      </c>
      <c r="AX123" s="11" t="s">
        <v>82</v>
      </c>
      <c r="AY123" s="245" t="s">
        <v>150</v>
      </c>
    </row>
    <row r="124" spans="2:65" s="1" customFormat="1" ht="25.5" customHeight="1">
      <c r="B124" s="46"/>
      <c r="C124" s="222" t="s">
        <v>179</v>
      </c>
      <c r="D124" s="222" t="s">
        <v>153</v>
      </c>
      <c r="E124" s="223" t="s">
        <v>371</v>
      </c>
      <c r="F124" s="224" t="s">
        <v>372</v>
      </c>
      <c r="G124" s="225" t="s">
        <v>116</v>
      </c>
      <c r="H124" s="226">
        <v>59.273</v>
      </c>
      <c r="I124" s="227"/>
      <c r="J124" s="228">
        <f>ROUND(I124*H124,2)</f>
        <v>0</v>
      </c>
      <c r="K124" s="224" t="s">
        <v>156</v>
      </c>
      <c r="L124" s="72"/>
      <c r="M124" s="229" t="s">
        <v>21</v>
      </c>
      <c r="N124" s="230" t="s">
        <v>45</v>
      </c>
      <c r="O124" s="47"/>
      <c r="P124" s="231">
        <f>O124*H124</f>
        <v>0</v>
      </c>
      <c r="Q124" s="231">
        <v>0</v>
      </c>
      <c r="R124" s="231">
        <f>Q124*H124</f>
        <v>0</v>
      </c>
      <c r="S124" s="231">
        <v>0</v>
      </c>
      <c r="T124" s="232">
        <f>S124*H124</f>
        <v>0</v>
      </c>
      <c r="AR124" s="24" t="s">
        <v>157</v>
      </c>
      <c r="AT124" s="24" t="s">
        <v>153</v>
      </c>
      <c r="AU124" s="24" t="s">
        <v>84</v>
      </c>
      <c r="AY124" s="24" t="s">
        <v>150</v>
      </c>
      <c r="BE124" s="233">
        <f>IF(N124="základní",J124,0)</f>
        <v>0</v>
      </c>
      <c r="BF124" s="233">
        <f>IF(N124="snížená",J124,0)</f>
        <v>0</v>
      </c>
      <c r="BG124" s="233">
        <f>IF(N124="zákl. přenesená",J124,0)</f>
        <v>0</v>
      </c>
      <c r="BH124" s="233">
        <f>IF(N124="sníž. přenesená",J124,0)</f>
        <v>0</v>
      </c>
      <c r="BI124" s="233">
        <f>IF(N124="nulová",J124,0)</f>
        <v>0</v>
      </c>
      <c r="BJ124" s="24" t="s">
        <v>82</v>
      </c>
      <c r="BK124" s="233">
        <f>ROUND(I124*H124,2)</f>
        <v>0</v>
      </c>
      <c r="BL124" s="24" t="s">
        <v>157</v>
      </c>
      <c r="BM124" s="24" t="s">
        <v>373</v>
      </c>
    </row>
    <row r="125" spans="2:47" s="1" customFormat="1" ht="13.5">
      <c r="B125" s="46"/>
      <c r="C125" s="74"/>
      <c r="D125" s="236" t="s">
        <v>166</v>
      </c>
      <c r="E125" s="74"/>
      <c r="F125" s="257" t="s">
        <v>356</v>
      </c>
      <c r="G125" s="74"/>
      <c r="H125" s="74"/>
      <c r="I125" s="192"/>
      <c r="J125" s="74"/>
      <c r="K125" s="74"/>
      <c r="L125" s="72"/>
      <c r="M125" s="258"/>
      <c r="N125" s="47"/>
      <c r="O125" s="47"/>
      <c r="P125" s="47"/>
      <c r="Q125" s="47"/>
      <c r="R125" s="47"/>
      <c r="S125" s="47"/>
      <c r="T125" s="95"/>
      <c r="AT125" s="24" t="s">
        <v>166</v>
      </c>
      <c r="AU125" s="24" t="s">
        <v>84</v>
      </c>
    </row>
    <row r="126" spans="2:51" s="11" customFormat="1" ht="13.5">
      <c r="B126" s="234"/>
      <c r="C126" s="235"/>
      <c r="D126" s="236" t="s">
        <v>159</v>
      </c>
      <c r="E126" s="237" t="s">
        <v>21</v>
      </c>
      <c r="F126" s="238" t="s">
        <v>374</v>
      </c>
      <c r="G126" s="235"/>
      <c r="H126" s="239">
        <v>59.273</v>
      </c>
      <c r="I126" s="240"/>
      <c r="J126" s="235"/>
      <c r="K126" s="235"/>
      <c r="L126" s="241"/>
      <c r="M126" s="242"/>
      <c r="N126" s="243"/>
      <c r="O126" s="243"/>
      <c r="P126" s="243"/>
      <c r="Q126" s="243"/>
      <c r="R126" s="243"/>
      <c r="S126" s="243"/>
      <c r="T126" s="244"/>
      <c r="AT126" s="245" t="s">
        <v>159</v>
      </c>
      <c r="AU126" s="245" t="s">
        <v>84</v>
      </c>
      <c r="AV126" s="11" t="s">
        <v>84</v>
      </c>
      <c r="AW126" s="11" t="s">
        <v>38</v>
      </c>
      <c r="AX126" s="11" t="s">
        <v>82</v>
      </c>
      <c r="AY126" s="245" t="s">
        <v>150</v>
      </c>
    </row>
    <row r="127" spans="2:65" s="1" customFormat="1" ht="25.5" customHeight="1">
      <c r="B127" s="46"/>
      <c r="C127" s="222" t="s">
        <v>208</v>
      </c>
      <c r="D127" s="222" t="s">
        <v>153</v>
      </c>
      <c r="E127" s="223" t="s">
        <v>375</v>
      </c>
      <c r="F127" s="224" t="s">
        <v>376</v>
      </c>
      <c r="G127" s="225" t="s">
        <v>164</v>
      </c>
      <c r="H127" s="226">
        <v>439.268</v>
      </c>
      <c r="I127" s="227"/>
      <c r="J127" s="228">
        <f>ROUND(I127*H127,2)</f>
        <v>0</v>
      </c>
      <c r="K127" s="224" t="s">
        <v>156</v>
      </c>
      <c r="L127" s="72"/>
      <c r="M127" s="229" t="s">
        <v>21</v>
      </c>
      <c r="N127" s="230" t="s">
        <v>45</v>
      </c>
      <c r="O127" s="47"/>
      <c r="P127" s="231">
        <f>O127*H127</f>
        <v>0</v>
      </c>
      <c r="Q127" s="231">
        <v>0.00201118</v>
      </c>
      <c r="R127" s="231">
        <f>Q127*H127</f>
        <v>0.88344701624</v>
      </c>
      <c r="S127" s="231">
        <v>0</v>
      </c>
      <c r="T127" s="232">
        <f>S127*H127</f>
        <v>0</v>
      </c>
      <c r="AR127" s="24" t="s">
        <v>157</v>
      </c>
      <c r="AT127" s="24" t="s">
        <v>153</v>
      </c>
      <c r="AU127" s="24" t="s">
        <v>84</v>
      </c>
      <c r="AY127" s="24" t="s">
        <v>150</v>
      </c>
      <c r="BE127" s="233">
        <f>IF(N127="základní",J127,0)</f>
        <v>0</v>
      </c>
      <c r="BF127" s="233">
        <f>IF(N127="snížená",J127,0)</f>
        <v>0</v>
      </c>
      <c r="BG127" s="233">
        <f>IF(N127="zákl. přenesená",J127,0)</f>
        <v>0</v>
      </c>
      <c r="BH127" s="233">
        <f>IF(N127="sníž. přenesená",J127,0)</f>
        <v>0</v>
      </c>
      <c r="BI127" s="233">
        <f>IF(N127="nulová",J127,0)</f>
        <v>0</v>
      </c>
      <c r="BJ127" s="24" t="s">
        <v>82</v>
      </c>
      <c r="BK127" s="233">
        <f>ROUND(I127*H127,2)</f>
        <v>0</v>
      </c>
      <c r="BL127" s="24" t="s">
        <v>157</v>
      </c>
      <c r="BM127" s="24" t="s">
        <v>377</v>
      </c>
    </row>
    <row r="128" spans="2:47" s="1" customFormat="1" ht="13.5">
      <c r="B128" s="46"/>
      <c r="C128" s="74"/>
      <c r="D128" s="236" t="s">
        <v>166</v>
      </c>
      <c r="E128" s="74"/>
      <c r="F128" s="257" t="s">
        <v>378</v>
      </c>
      <c r="G128" s="74"/>
      <c r="H128" s="74"/>
      <c r="I128" s="192"/>
      <c r="J128" s="74"/>
      <c r="K128" s="74"/>
      <c r="L128" s="72"/>
      <c r="M128" s="258"/>
      <c r="N128" s="47"/>
      <c r="O128" s="47"/>
      <c r="P128" s="47"/>
      <c r="Q128" s="47"/>
      <c r="R128" s="47"/>
      <c r="S128" s="47"/>
      <c r="T128" s="95"/>
      <c r="AT128" s="24" t="s">
        <v>166</v>
      </c>
      <c r="AU128" s="24" t="s">
        <v>84</v>
      </c>
    </row>
    <row r="129" spans="2:51" s="13" customFormat="1" ht="13.5">
      <c r="B129" s="259"/>
      <c r="C129" s="260"/>
      <c r="D129" s="236" t="s">
        <v>159</v>
      </c>
      <c r="E129" s="261" t="s">
        <v>21</v>
      </c>
      <c r="F129" s="262" t="s">
        <v>379</v>
      </c>
      <c r="G129" s="260"/>
      <c r="H129" s="261" t="s">
        <v>21</v>
      </c>
      <c r="I129" s="263"/>
      <c r="J129" s="260"/>
      <c r="K129" s="260"/>
      <c r="L129" s="264"/>
      <c r="M129" s="265"/>
      <c r="N129" s="266"/>
      <c r="O129" s="266"/>
      <c r="P129" s="266"/>
      <c r="Q129" s="266"/>
      <c r="R129" s="266"/>
      <c r="S129" s="266"/>
      <c r="T129" s="267"/>
      <c r="AT129" s="268" t="s">
        <v>159</v>
      </c>
      <c r="AU129" s="268" t="s">
        <v>84</v>
      </c>
      <c r="AV129" s="13" t="s">
        <v>82</v>
      </c>
      <c r="AW129" s="13" t="s">
        <v>38</v>
      </c>
      <c r="AX129" s="13" t="s">
        <v>74</v>
      </c>
      <c r="AY129" s="268" t="s">
        <v>150</v>
      </c>
    </row>
    <row r="130" spans="2:51" s="11" customFormat="1" ht="13.5">
      <c r="B130" s="234"/>
      <c r="C130" s="235"/>
      <c r="D130" s="236" t="s">
        <v>159</v>
      </c>
      <c r="E130" s="237" t="s">
        <v>21</v>
      </c>
      <c r="F130" s="238" t="s">
        <v>380</v>
      </c>
      <c r="G130" s="235"/>
      <c r="H130" s="239">
        <v>439.268</v>
      </c>
      <c r="I130" s="240"/>
      <c r="J130" s="235"/>
      <c r="K130" s="235"/>
      <c r="L130" s="241"/>
      <c r="M130" s="242"/>
      <c r="N130" s="243"/>
      <c r="O130" s="243"/>
      <c r="P130" s="243"/>
      <c r="Q130" s="243"/>
      <c r="R130" s="243"/>
      <c r="S130" s="243"/>
      <c r="T130" s="244"/>
      <c r="AT130" s="245" t="s">
        <v>159</v>
      </c>
      <c r="AU130" s="245" t="s">
        <v>84</v>
      </c>
      <c r="AV130" s="11" t="s">
        <v>84</v>
      </c>
      <c r="AW130" s="11" t="s">
        <v>38</v>
      </c>
      <c r="AX130" s="11" t="s">
        <v>74</v>
      </c>
      <c r="AY130" s="245" t="s">
        <v>150</v>
      </c>
    </row>
    <row r="131" spans="2:51" s="12" customFormat="1" ht="13.5">
      <c r="B131" s="246"/>
      <c r="C131" s="247"/>
      <c r="D131" s="236" t="s">
        <v>159</v>
      </c>
      <c r="E131" s="248" t="s">
        <v>21</v>
      </c>
      <c r="F131" s="249" t="s">
        <v>161</v>
      </c>
      <c r="G131" s="247"/>
      <c r="H131" s="250">
        <v>439.268</v>
      </c>
      <c r="I131" s="251"/>
      <c r="J131" s="247"/>
      <c r="K131" s="247"/>
      <c r="L131" s="252"/>
      <c r="M131" s="253"/>
      <c r="N131" s="254"/>
      <c r="O131" s="254"/>
      <c r="P131" s="254"/>
      <c r="Q131" s="254"/>
      <c r="R131" s="254"/>
      <c r="S131" s="254"/>
      <c r="T131" s="255"/>
      <c r="AT131" s="256" t="s">
        <v>159</v>
      </c>
      <c r="AU131" s="256" t="s">
        <v>84</v>
      </c>
      <c r="AV131" s="12" t="s">
        <v>157</v>
      </c>
      <c r="AW131" s="12" t="s">
        <v>38</v>
      </c>
      <c r="AX131" s="12" t="s">
        <v>82</v>
      </c>
      <c r="AY131" s="256" t="s">
        <v>150</v>
      </c>
    </row>
    <row r="132" spans="2:65" s="1" customFormat="1" ht="38.25" customHeight="1">
      <c r="B132" s="46"/>
      <c r="C132" s="222" t="s">
        <v>217</v>
      </c>
      <c r="D132" s="222" t="s">
        <v>153</v>
      </c>
      <c r="E132" s="223" t="s">
        <v>381</v>
      </c>
      <c r="F132" s="224" t="s">
        <v>382</v>
      </c>
      <c r="G132" s="225" t="s">
        <v>164</v>
      </c>
      <c r="H132" s="226">
        <v>439.268</v>
      </c>
      <c r="I132" s="227"/>
      <c r="J132" s="228">
        <f>ROUND(I132*H132,2)</f>
        <v>0</v>
      </c>
      <c r="K132" s="224" t="s">
        <v>156</v>
      </c>
      <c r="L132" s="72"/>
      <c r="M132" s="229" t="s">
        <v>21</v>
      </c>
      <c r="N132" s="230" t="s">
        <v>45</v>
      </c>
      <c r="O132" s="47"/>
      <c r="P132" s="231">
        <f>O132*H132</f>
        <v>0</v>
      </c>
      <c r="Q132" s="231">
        <v>0</v>
      </c>
      <c r="R132" s="231">
        <f>Q132*H132</f>
        <v>0</v>
      </c>
      <c r="S132" s="231">
        <v>0</v>
      </c>
      <c r="T132" s="232">
        <f>S132*H132</f>
        <v>0</v>
      </c>
      <c r="AR132" s="24" t="s">
        <v>157</v>
      </c>
      <c r="AT132" s="24" t="s">
        <v>153</v>
      </c>
      <c r="AU132" s="24" t="s">
        <v>84</v>
      </c>
      <c r="AY132" s="24" t="s">
        <v>150</v>
      </c>
      <c r="BE132" s="233">
        <f>IF(N132="základní",J132,0)</f>
        <v>0</v>
      </c>
      <c r="BF132" s="233">
        <f>IF(N132="snížená",J132,0)</f>
        <v>0</v>
      </c>
      <c r="BG132" s="233">
        <f>IF(N132="zákl. přenesená",J132,0)</f>
        <v>0</v>
      </c>
      <c r="BH132" s="233">
        <f>IF(N132="sníž. přenesená",J132,0)</f>
        <v>0</v>
      </c>
      <c r="BI132" s="233">
        <f>IF(N132="nulová",J132,0)</f>
        <v>0</v>
      </c>
      <c r="BJ132" s="24" t="s">
        <v>82</v>
      </c>
      <c r="BK132" s="233">
        <f>ROUND(I132*H132,2)</f>
        <v>0</v>
      </c>
      <c r="BL132" s="24" t="s">
        <v>157</v>
      </c>
      <c r="BM132" s="24" t="s">
        <v>383</v>
      </c>
    </row>
    <row r="133" spans="2:65" s="1" customFormat="1" ht="38.25" customHeight="1">
      <c r="B133" s="46"/>
      <c r="C133" s="222" t="s">
        <v>224</v>
      </c>
      <c r="D133" s="222" t="s">
        <v>153</v>
      </c>
      <c r="E133" s="223" t="s">
        <v>384</v>
      </c>
      <c r="F133" s="224" t="s">
        <v>385</v>
      </c>
      <c r="G133" s="225" t="s">
        <v>116</v>
      </c>
      <c r="H133" s="226">
        <v>197.575</v>
      </c>
      <c r="I133" s="227"/>
      <c r="J133" s="228">
        <f>ROUND(I133*H133,2)</f>
        <v>0</v>
      </c>
      <c r="K133" s="224" t="s">
        <v>156</v>
      </c>
      <c r="L133" s="72"/>
      <c r="M133" s="229" t="s">
        <v>21</v>
      </c>
      <c r="N133" s="230" t="s">
        <v>45</v>
      </c>
      <c r="O133" s="47"/>
      <c r="P133" s="231">
        <f>O133*H133</f>
        <v>0</v>
      </c>
      <c r="Q133" s="231">
        <v>0</v>
      </c>
      <c r="R133" s="231">
        <f>Q133*H133</f>
        <v>0</v>
      </c>
      <c r="S133" s="231">
        <v>0</v>
      </c>
      <c r="T133" s="232">
        <f>S133*H133</f>
        <v>0</v>
      </c>
      <c r="AR133" s="24" t="s">
        <v>157</v>
      </c>
      <c r="AT133" s="24" t="s">
        <v>153</v>
      </c>
      <c r="AU133" s="24" t="s">
        <v>84</v>
      </c>
      <c r="AY133" s="24" t="s">
        <v>150</v>
      </c>
      <c r="BE133" s="233">
        <f>IF(N133="základní",J133,0)</f>
        <v>0</v>
      </c>
      <c r="BF133" s="233">
        <f>IF(N133="snížená",J133,0)</f>
        <v>0</v>
      </c>
      <c r="BG133" s="233">
        <f>IF(N133="zákl. přenesená",J133,0)</f>
        <v>0</v>
      </c>
      <c r="BH133" s="233">
        <f>IF(N133="sníž. přenesená",J133,0)</f>
        <v>0</v>
      </c>
      <c r="BI133" s="233">
        <f>IF(N133="nulová",J133,0)</f>
        <v>0</v>
      </c>
      <c r="BJ133" s="24" t="s">
        <v>82</v>
      </c>
      <c r="BK133" s="233">
        <f>ROUND(I133*H133,2)</f>
        <v>0</v>
      </c>
      <c r="BL133" s="24" t="s">
        <v>157</v>
      </c>
      <c r="BM133" s="24" t="s">
        <v>386</v>
      </c>
    </row>
    <row r="134" spans="2:47" s="1" customFormat="1" ht="13.5">
      <c r="B134" s="46"/>
      <c r="C134" s="74"/>
      <c r="D134" s="236" t="s">
        <v>166</v>
      </c>
      <c r="E134" s="74"/>
      <c r="F134" s="257" t="s">
        <v>387</v>
      </c>
      <c r="G134" s="74"/>
      <c r="H134" s="74"/>
      <c r="I134" s="192"/>
      <c r="J134" s="74"/>
      <c r="K134" s="74"/>
      <c r="L134" s="72"/>
      <c r="M134" s="258"/>
      <c r="N134" s="47"/>
      <c r="O134" s="47"/>
      <c r="P134" s="47"/>
      <c r="Q134" s="47"/>
      <c r="R134" s="47"/>
      <c r="S134" s="47"/>
      <c r="T134" s="95"/>
      <c r="AT134" s="24" t="s">
        <v>166</v>
      </c>
      <c r="AU134" s="24" t="s">
        <v>84</v>
      </c>
    </row>
    <row r="135" spans="2:51" s="13" customFormat="1" ht="13.5">
      <c r="B135" s="259"/>
      <c r="C135" s="260"/>
      <c r="D135" s="236" t="s">
        <v>159</v>
      </c>
      <c r="E135" s="261" t="s">
        <v>21</v>
      </c>
      <c r="F135" s="262" t="s">
        <v>388</v>
      </c>
      <c r="G135" s="260"/>
      <c r="H135" s="261" t="s">
        <v>21</v>
      </c>
      <c r="I135" s="263"/>
      <c r="J135" s="260"/>
      <c r="K135" s="260"/>
      <c r="L135" s="264"/>
      <c r="M135" s="265"/>
      <c r="N135" s="266"/>
      <c r="O135" s="266"/>
      <c r="P135" s="266"/>
      <c r="Q135" s="266"/>
      <c r="R135" s="266"/>
      <c r="S135" s="266"/>
      <c r="T135" s="267"/>
      <c r="AT135" s="268" t="s">
        <v>159</v>
      </c>
      <c r="AU135" s="268" t="s">
        <v>84</v>
      </c>
      <c r="AV135" s="13" t="s">
        <v>82</v>
      </c>
      <c r="AW135" s="13" t="s">
        <v>38</v>
      </c>
      <c r="AX135" s="13" t="s">
        <v>74</v>
      </c>
      <c r="AY135" s="268" t="s">
        <v>150</v>
      </c>
    </row>
    <row r="136" spans="2:51" s="11" customFormat="1" ht="13.5">
      <c r="B136" s="234"/>
      <c r="C136" s="235"/>
      <c r="D136" s="236" t="s">
        <v>159</v>
      </c>
      <c r="E136" s="237" t="s">
        <v>21</v>
      </c>
      <c r="F136" s="238" t="s">
        <v>389</v>
      </c>
      <c r="G136" s="235"/>
      <c r="H136" s="239">
        <v>197.575</v>
      </c>
      <c r="I136" s="240"/>
      <c r="J136" s="235"/>
      <c r="K136" s="235"/>
      <c r="L136" s="241"/>
      <c r="M136" s="242"/>
      <c r="N136" s="243"/>
      <c r="O136" s="243"/>
      <c r="P136" s="243"/>
      <c r="Q136" s="243"/>
      <c r="R136" s="243"/>
      <c r="S136" s="243"/>
      <c r="T136" s="244"/>
      <c r="AT136" s="245" t="s">
        <v>159</v>
      </c>
      <c r="AU136" s="245" t="s">
        <v>84</v>
      </c>
      <c r="AV136" s="11" t="s">
        <v>84</v>
      </c>
      <c r="AW136" s="11" t="s">
        <v>38</v>
      </c>
      <c r="AX136" s="11" t="s">
        <v>82</v>
      </c>
      <c r="AY136" s="245" t="s">
        <v>150</v>
      </c>
    </row>
    <row r="137" spans="2:65" s="1" customFormat="1" ht="38.25" customHeight="1">
      <c r="B137" s="46"/>
      <c r="C137" s="222" t="s">
        <v>231</v>
      </c>
      <c r="D137" s="222" t="s">
        <v>153</v>
      </c>
      <c r="E137" s="223" t="s">
        <v>390</v>
      </c>
      <c r="F137" s="224" t="s">
        <v>391</v>
      </c>
      <c r="G137" s="225" t="s">
        <v>116</v>
      </c>
      <c r="H137" s="226">
        <v>622.308</v>
      </c>
      <c r="I137" s="227"/>
      <c r="J137" s="228">
        <f>ROUND(I137*H137,2)</f>
        <v>0</v>
      </c>
      <c r="K137" s="224" t="s">
        <v>156</v>
      </c>
      <c r="L137" s="72"/>
      <c r="M137" s="229" t="s">
        <v>21</v>
      </c>
      <c r="N137" s="230" t="s">
        <v>45</v>
      </c>
      <c r="O137" s="47"/>
      <c r="P137" s="231">
        <f>O137*H137</f>
        <v>0</v>
      </c>
      <c r="Q137" s="231">
        <v>0</v>
      </c>
      <c r="R137" s="231">
        <f>Q137*H137</f>
        <v>0</v>
      </c>
      <c r="S137" s="231">
        <v>0</v>
      </c>
      <c r="T137" s="232">
        <f>S137*H137</f>
        <v>0</v>
      </c>
      <c r="AR137" s="24" t="s">
        <v>157</v>
      </c>
      <c r="AT137" s="24" t="s">
        <v>153</v>
      </c>
      <c r="AU137" s="24" t="s">
        <v>84</v>
      </c>
      <c r="AY137" s="24" t="s">
        <v>150</v>
      </c>
      <c r="BE137" s="233">
        <f>IF(N137="základní",J137,0)</f>
        <v>0</v>
      </c>
      <c r="BF137" s="233">
        <f>IF(N137="snížená",J137,0)</f>
        <v>0</v>
      </c>
      <c r="BG137" s="233">
        <f>IF(N137="zákl. přenesená",J137,0)</f>
        <v>0</v>
      </c>
      <c r="BH137" s="233">
        <f>IF(N137="sníž. přenesená",J137,0)</f>
        <v>0</v>
      </c>
      <c r="BI137" s="233">
        <f>IF(N137="nulová",J137,0)</f>
        <v>0</v>
      </c>
      <c r="BJ137" s="24" t="s">
        <v>82</v>
      </c>
      <c r="BK137" s="233">
        <f>ROUND(I137*H137,2)</f>
        <v>0</v>
      </c>
      <c r="BL137" s="24" t="s">
        <v>157</v>
      </c>
      <c r="BM137" s="24" t="s">
        <v>392</v>
      </c>
    </row>
    <row r="138" spans="2:47" s="1" customFormat="1" ht="13.5">
      <c r="B138" s="46"/>
      <c r="C138" s="74"/>
      <c r="D138" s="236" t="s">
        <v>166</v>
      </c>
      <c r="E138" s="74"/>
      <c r="F138" s="257" t="s">
        <v>393</v>
      </c>
      <c r="G138" s="74"/>
      <c r="H138" s="74"/>
      <c r="I138" s="192"/>
      <c r="J138" s="74"/>
      <c r="K138" s="74"/>
      <c r="L138" s="72"/>
      <c r="M138" s="258"/>
      <c r="N138" s="47"/>
      <c r="O138" s="47"/>
      <c r="P138" s="47"/>
      <c r="Q138" s="47"/>
      <c r="R138" s="47"/>
      <c r="S138" s="47"/>
      <c r="T138" s="95"/>
      <c r="AT138" s="24" t="s">
        <v>166</v>
      </c>
      <c r="AU138" s="24" t="s">
        <v>84</v>
      </c>
    </row>
    <row r="139" spans="2:51" s="11" customFormat="1" ht="13.5">
      <c r="B139" s="234"/>
      <c r="C139" s="235"/>
      <c r="D139" s="236" t="s">
        <v>159</v>
      </c>
      <c r="E139" s="237" t="s">
        <v>21</v>
      </c>
      <c r="F139" s="238" t="s">
        <v>394</v>
      </c>
      <c r="G139" s="235"/>
      <c r="H139" s="239">
        <v>622.308</v>
      </c>
      <c r="I139" s="240"/>
      <c r="J139" s="235"/>
      <c r="K139" s="235"/>
      <c r="L139" s="241"/>
      <c r="M139" s="242"/>
      <c r="N139" s="243"/>
      <c r="O139" s="243"/>
      <c r="P139" s="243"/>
      <c r="Q139" s="243"/>
      <c r="R139" s="243"/>
      <c r="S139" s="243"/>
      <c r="T139" s="244"/>
      <c r="AT139" s="245" t="s">
        <v>159</v>
      </c>
      <c r="AU139" s="245" t="s">
        <v>84</v>
      </c>
      <c r="AV139" s="11" t="s">
        <v>84</v>
      </c>
      <c r="AW139" s="11" t="s">
        <v>38</v>
      </c>
      <c r="AX139" s="11" t="s">
        <v>74</v>
      </c>
      <c r="AY139" s="245" t="s">
        <v>150</v>
      </c>
    </row>
    <row r="140" spans="2:51" s="12" customFormat="1" ht="13.5">
      <c r="B140" s="246"/>
      <c r="C140" s="247"/>
      <c r="D140" s="236" t="s">
        <v>159</v>
      </c>
      <c r="E140" s="248" t="s">
        <v>21</v>
      </c>
      <c r="F140" s="249" t="s">
        <v>161</v>
      </c>
      <c r="G140" s="247"/>
      <c r="H140" s="250">
        <v>622.308</v>
      </c>
      <c r="I140" s="251"/>
      <c r="J140" s="247"/>
      <c r="K140" s="247"/>
      <c r="L140" s="252"/>
      <c r="M140" s="253"/>
      <c r="N140" s="254"/>
      <c r="O140" s="254"/>
      <c r="P140" s="254"/>
      <c r="Q140" s="254"/>
      <c r="R140" s="254"/>
      <c r="S140" s="254"/>
      <c r="T140" s="255"/>
      <c r="AT140" s="256" t="s">
        <v>159</v>
      </c>
      <c r="AU140" s="256" t="s">
        <v>84</v>
      </c>
      <c r="AV140" s="12" t="s">
        <v>157</v>
      </c>
      <c r="AW140" s="12" t="s">
        <v>38</v>
      </c>
      <c r="AX140" s="12" t="s">
        <v>82</v>
      </c>
      <c r="AY140" s="256" t="s">
        <v>150</v>
      </c>
    </row>
    <row r="141" spans="2:65" s="1" customFormat="1" ht="38.25" customHeight="1">
      <c r="B141" s="46"/>
      <c r="C141" s="222" t="s">
        <v>239</v>
      </c>
      <c r="D141" s="222" t="s">
        <v>153</v>
      </c>
      <c r="E141" s="223" t="s">
        <v>395</v>
      </c>
      <c r="F141" s="224" t="s">
        <v>396</v>
      </c>
      <c r="G141" s="225" t="s">
        <v>116</v>
      </c>
      <c r="H141" s="226">
        <v>83.996</v>
      </c>
      <c r="I141" s="227"/>
      <c r="J141" s="228">
        <f>ROUND(I141*H141,2)</f>
        <v>0</v>
      </c>
      <c r="K141" s="224" t="s">
        <v>156</v>
      </c>
      <c r="L141" s="72"/>
      <c r="M141" s="229" t="s">
        <v>21</v>
      </c>
      <c r="N141" s="230" t="s">
        <v>45</v>
      </c>
      <c r="O141" s="47"/>
      <c r="P141" s="231">
        <f>O141*H141</f>
        <v>0</v>
      </c>
      <c r="Q141" s="231">
        <v>0</v>
      </c>
      <c r="R141" s="231">
        <f>Q141*H141</f>
        <v>0</v>
      </c>
      <c r="S141" s="231">
        <v>0</v>
      </c>
      <c r="T141" s="232">
        <f>S141*H141</f>
        <v>0</v>
      </c>
      <c r="AR141" s="24" t="s">
        <v>157</v>
      </c>
      <c r="AT141" s="24" t="s">
        <v>153</v>
      </c>
      <c r="AU141" s="24" t="s">
        <v>84</v>
      </c>
      <c r="AY141" s="24" t="s">
        <v>150</v>
      </c>
      <c r="BE141" s="233">
        <f>IF(N141="základní",J141,0)</f>
        <v>0</v>
      </c>
      <c r="BF141" s="233">
        <f>IF(N141="snížená",J141,0)</f>
        <v>0</v>
      </c>
      <c r="BG141" s="233">
        <f>IF(N141="zákl. přenesená",J141,0)</f>
        <v>0</v>
      </c>
      <c r="BH141" s="233">
        <f>IF(N141="sníž. přenesená",J141,0)</f>
        <v>0</v>
      </c>
      <c r="BI141" s="233">
        <f>IF(N141="nulová",J141,0)</f>
        <v>0</v>
      </c>
      <c r="BJ141" s="24" t="s">
        <v>82</v>
      </c>
      <c r="BK141" s="233">
        <f>ROUND(I141*H141,2)</f>
        <v>0</v>
      </c>
      <c r="BL141" s="24" t="s">
        <v>157</v>
      </c>
      <c r="BM141" s="24" t="s">
        <v>397</v>
      </c>
    </row>
    <row r="142" spans="2:47" s="1" customFormat="1" ht="13.5">
      <c r="B142" s="46"/>
      <c r="C142" s="74"/>
      <c r="D142" s="236" t="s">
        <v>166</v>
      </c>
      <c r="E142" s="74"/>
      <c r="F142" s="257" t="s">
        <v>393</v>
      </c>
      <c r="G142" s="74"/>
      <c r="H142" s="74"/>
      <c r="I142" s="192"/>
      <c r="J142" s="74"/>
      <c r="K142" s="74"/>
      <c r="L142" s="72"/>
      <c r="M142" s="258"/>
      <c r="N142" s="47"/>
      <c r="O142" s="47"/>
      <c r="P142" s="47"/>
      <c r="Q142" s="47"/>
      <c r="R142" s="47"/>
      <c r="S142" s="47"/>
      <c r="T142" s="95"/>
      <c r="AT142" s="24" t="s">
        <v>166</v>
      </c>
      <c r="AU142" s="24" t="s">
        <v>84</v>
      </c>
    </row>
    <row r="143" spans="2:51" s="11" customFormat="1" ht="13.5">
      <c r="B143" s="234"/>
      <c r="C143" s="235"/>
      <c r="D143" s="236" t="s">
        <v>159</v>
      </c>
      <c r="E143" s="237" t="s">
        <v>21</v>
      </c>
      <c r="F143" s="238" t="s">
        <v>398</v>
      </c>
      <c r="G143" s="235"/>
      <c r="H143" s="239">
        <v>83.996</v>
      </c>
      <c r="I143" s="240"/>
      <c r="J143" s="235"/>
      <c r="K143" s="235"/>
      <c r="L143" s="241"/>
      <c r="M143" s="242"/>
      <c r="N143" s="243"/>
      <c r="O143" s="243"/>
      <c r="P143" s="243"/>
      <c r="Q143" s="243"/>
      <c r="R143" s="243"/>
      <c r="S143" s="243"/>
      <c r="T143" s="244"/>
      <c r="AT143" s="245" t="s">
        <v>159</v>
      </c>
      <c r="AU143" s="245" t="s">
        <v>84</v>
      </c>
      <c r="AV143" s="11" t="s">
        <v>84</v>
      </c>
      <c r="AW143" s="11" t="s">
        <v>38</v>
      </c>
      <c r="AX143" s="11" t="s">
        <v>74</v>
      </c>
      <c r="AY143" s="245" t="s">
        <v>150</v>
      </c>
    </row>
    <row r="144" spans="2:51" s="12" customFormat="1" ht="13.5">
      <c r="B144" s="246"/>
      <c r="C144" s="247"/>
      <c r="D144" s="236" t="s">
        <v>159</v>
      </c>
      <c r="E144" s="248" t="s">
        <v>21</v>
      </c>
      <c r="F144" s="249" t="s">
        <v>161</v>
      </c>
      <c r="G144" s="247"/>
      <c r="H144" s="250">
        <v>83.996</v>
      </c>
      <c r="I144" s="251"/>
      <c r="J144" s="247"/>
      <c r="K144" s="247"/>
      <c r="L144" s="252"/>
      <c r="M144" s="253"/>
      <c r="N144" s="254"/>
      <c r="O144" s="254"/>
      <c r="P144" s="254"/>
      <c r="Q144" s="254"/>
      <c r="R144" s="254"/>
      <c r="S144" s="254"/>
      <c r="T144" s="255"/>
      <c r="AT144" s="256" t="s">
        <v>159</v>
      </c>
      <c r="AU144" s="256" t="s">
        <v>84</v>
      </c>
      <c r="AV144" s="12" t="s">
        <v>157</v>
      </c>
      <c r="AW144" s="12" t="s">
        <v>38</v>
      </c>
      <c r="AX144" s="12" t="s">
        <v>82</v>
      </c>
      <c r="AY144" s="256" t="s">
        <v>150</v>
      </c>
    </row>
    <row r="145" spans="2:65" s="1" customFormat="1" ht="25.5" customHeight="1">
      <c r="B145" s="46"/>
      <c r="C145" s="222" t="s">
        <v>10</v>
      </c>
      <c r="D145" s="222" t="s">
        <v>153</v>
      </c>
      <c r="E145" s="223" t="s">
        <v>399</v>
      </c>
      <c r="F145" s="224" t="s">
        <v>400</v>
      </c>
      <c r="G145" s="225" t="s">
        <v>116</v>
      </c>
      <c r="H145" s="226">
        <v>311.154</v>
      </c>
      <c r="I145" s="227"/>
      <c r="J145" s="228">
        <f>ROUND(I145*H145,2)</f>
        <v>0</v>
      </c>
      <c r="K145" s="224" t="s">
        <v>156</v>
      </c>
      <c r="L145" s="72"/>
      <c r="M145" s="229" t="s">
        <v>21</v>
      </c>
      <c r="N145" s="230" t="s">
        <v>45</v>
      </c>
      <c r="O145" s="47"/>
      <c r="P145" s="231">
        <f>O145*H145</f>
        <v>0</v>
      </c>
      <c r="Q145" s="231">
        <v>0</v>
      </c>
      <c r="R145" s="231">
        <f>Q145*H145</f>
        <v>0</v>
      </c>
      <c r="S145" s="231">
        <v>0</v>
      </c>
      <c r="T145" s="232">
        <f>S145*H145</f>
        <v>0</v>
      </c>
      <c r="AR145" s="24" t="s">
        <v>157</v>
      </c>
      <c r="AT145" s="24" t="s">
        <v>153</v>
      </c>
      <c r="AU145" s="24" t="s">
        <v>84</v>
      </c>
      <c r="AY145" s="24" t="s">
        <v>150</v>
      </c>
      <c r="BE145" s="233">
        <f>IF(N145="základní",J145,0)</f>
        <v>0</v>
      </c>
      <c r="BF145" s="233">
        <f>IF(N145="snížená",J145,0)</f>
        <v>0</v>
      </c>
      <c r="BG145" s="233">
        <f>IF(N145="zákl. přenesená",J145,0)</f>
        <v>0</v>
      </c>
      <c r="BH145" s="233">
        <f>IF(N145="sníž. přenesená",J145,0)</f>
        <v>0</v>
      </c>
      <c r="BI145" s="233">
        <f>IF(N145="nulová",J145,0)</f>
        <v>0</v>
      </c>
      <c r="BJ145" s="24" t="s">
        <v>82</v>
      </c>
      <c r="BK145" s="233">
        <f>ROUND(I145*H145,2)</f>
        <v>0</v>
      </c>
      <c r="BL145" s="24" t="s">
        <v>157</v>
      </c>
      <c r="BM145" s="24" t="s">
        <v>401</v>
      </c>
    </row>
    <row r="146" spans="2:47" s="1" customFormat="1" ht="13.5">
      <c r="B146" s="46"/>
      <c r="C146" s="74"/>
      <c r="D146" s="236" t="s">
        <v>166</v>
      </c>
      <c r="E146" s="74"/>
      <c r="F146" s="257" t="s">
        <v>402</v>
      </c>
      <c r="G146" s="74"/>
      <c r="H146" s="74"/>
      <c r="I146" s="192"/>
      <c r="J146" s="74"/>
      <c r="K146" s="74"/>
      <c r="L146" s="72"/>
      <c r="M146" s="258"/>
      <c r="N146" s="47"/>
      <c r="O146" s="47"/>
      <c r="P146" s="47"/>
      <c r="Q146" s="47"/>
      <c r="R146" s="47"/>
      <c r="S146" s="47"/>
      <c r="T146" s="95"/>
      <c r="AT146" s="24" t="s">
        <v>166</v>
      </c>
      <c r="AU146" s="24" t="s">
        <v>84</v>
      </c>
    </row>
    <row r="147" spans="2:51" s="11" customFormat="1" ht="13.5">
      <c r="B147" s="234"/>
      <c r="C147" s="235"/>
      <c r="D147" s="236" t="s">
        <v>159</v>
      </c>
      <c r="E147" s="237" t="s">
        <v>21</v>
      </c>
      <c r="F147" s="238" t="s">
        <v>403</v>
      </c>
      <c r="G147" s="235"/>
      <c r="H147" s="239">
        <v>311.154</v>
      </c>
      <c r="I147" s="240"/>
      <c r="J147" s="235"/>
      <c r="K147" s="235"/>
      <c r="L147" s="241"/>
      <c r="M147" s="242"/>
      <c r="N147" s="243"/>
      <c r="O147" s="243"/>
      <c r="P147" s="243"/>
      <c r="Q147" s="243"/>
      <c r="R147" s="243"/>
      <c r="S147" s="243"/>
      <c r="T147" s="244"/>
      <c r="AT147" s="245" t="s">
        <v>159</v>
      </c>
      <c r="AU147" s="245" t="s">
        <v>84</v>
      </c>
      <c r="AV147" s="11" t="s">
        <v>84</v>
      </c>
      <c r="AW147" s="11" t="s">
        <v>38</v>
      </c>
      <c r="AX147" s="11" t="s">
        <v>82</v>
      </c>
      <c r="AY147" s="245" t="s">
        <v>150</v>
      </c>
    </row>
    <row r="148" spans="2:65" s="1" customFormat="1" ht="16.5" customHeight="1">
      <c r="B148" s="46"/>
      <c r="C148" s="222" t="s">
        <v>250</v>
      </c>
      <c r="D148" s="222" t="s">
        <v>153</v>
      </c>
      <c r="E148" s="223" t="s">
        <v>404</v>
      </c>
      <c r="F148" s="224" t="s">
        <v>405</v>
      </c>
      <c r="G148" s="225" t="s">
        <v>116</v>
      </c>
      <c r="H148" s="226">
        <v>311.154</v>
      </c>
      <c r="I148" s="227"/>
      <c r="J148" s="228">
        <f>ROUND(I148*H148,2)</f>
        <v>0</v>
      </c>
      <c r="K148" s="224" t="s">
        <v>156</v>
      </c>
      <c r="L148" s="72"/>
      <c r="M148" s="229" t="s">
        <v>21</v>
      </c>
      <c r="N148" s="230" t="s">
        <v>45</v>
      </c>
      <c r="O148" s="47"/>
      <c r="P148" s="231">
        <f>O148*H148</f>
        <v>0</v>
      </c>
      <c r="Q148" s="231">
        <v>0</v>
      </c>
      <c r="R148" s="231">
        <f>Q148*H148</f>
        <v>0</v>
      </c>
      <c r="S148" s="231">
        <v>0</v>
      </c>
      <c r="T148" s="232">
        <f>S148*H148</f>
        <v>0</v>
      </c>
      <c r="AR148" s="24" t="s">
        <v>157</v>
      </c>
      <c r="AT148" s="24" t="s">
        <v>153</v>
      </c>
      <c r="AU148" s="24" t="s">
        <v>84</v>
      </c>
      <c r="AY148" s="24" t="s">
        <v>150</v>
      </c>
      <c r="BE148" s="233">
        <f>IF(N148="základní",J148,0)</f>
        <v>0</v>
      </c>
      <c r="BF148" s="233">
        <f>IF(N148="snížená",J148,0)</f>
        <v>0</v>
      </c>
      <c r="BG148" s="233">
        <f>IF(N148="zákl. přenesená",J148,0)</f>
        <v>0</v>
      </c>
      <c r="BH148" s="233">
        <f>IF(N148="sníž. přenesená",J148,0)</f>
        <v>0</v>
      </c>
      <c r="BI148" s="233">
        <f>IF(N148="nulová",J148,0)</f>
        <v>0</v>
      </c>
      <c r="BJ148" s="24" t="s">
        <v>82</v>
      </c>
      <c r="BK148" s="233">
        <f>ROUND(I148*H148,2)</f>
        <v>0</v>
      </c>
      <c r="BL148" s="24" t="s">
        <v>157</v>
      </c>
      <c r="BM148" s="24" t="s">
        <v>406</v>
      </c>
    </row>
    <row r="149" spans="2:47" s="1" customFormat="1" ht="13.5">
      <c r="B149" s="46"/>
      <c r="C149" s="74"/>
      <c r="D149" s="236" t="s">
        <v>166</v>
      </c>
      <c r="E149" s="74"/>
      <c r="F149" s="257" t="s">
        <v>407</v>
      </c>
      <c r="G149" s="74"/>
      <c r="H149" s="74"/>
      <c r="I149" s="192"/>
      <c r="J149" s="74"/>
      <c r="K149" s="74"/>
      <c r="L149" s="72"/>
      <c r="M149" s="258"/>
      <c r="N149" s="47"/>
      <c r="O149" s="47"/>
      <c r="P149" s="47"/>
      <c r="Q149" s="47"/>
      <c r="R149" s="47"/>
      <c r="S149" s="47"/>
      <c r="T149" s="95"/>
      <c r="AT149" s="24" t="s">
        <v>166</v>
      </c>
      <c r="AU149" s="24" t="s">
        <v>84</v>
      </c>
    </row>
    <row r="150" spans="2:51" s="11" customFormat="1" ht="13.5">
      <c r="B150" s="234"/>
      <c r="C150" s="235"/>
      <c r="D150" s="236" t="s">
        <v>159</v>
      </c>
      <c r="E150" s="237" t="s">
        <v>21</v>
      </c>
      <c r="F150" s="238" t="s">
        <v>317</v>
      </c>
      <c r="G150" s="235"/>
      <c r="H150" s="239">
        <v>311.154</v>
      </c>
      <c r="I150" s="240"/>
      <c r="J150" s="235"/>
      <c r="K150" s="235"/>
      <c r="L150" s="241"/>
      <c r="M150" s="242"/>
      <c r="N150" s="243"/>
      <c r="O150" s="243"/>
      <c r="P150" s="243"/>
      <c r="Q150" s="243"/>
      <c r="R150" s="243"/>
      <c r="S150" s="243"/>
      <c r="T150" s="244"/>
      <c r="AT150" s="245" t="s">
        <v>159</v>
      </c>
      <c r="AU150" s="245" t="s">
        <v>84</v>
      </c>
      <c r="AV150" s="11" t="s">
        <v>84</v>
      </c>
      <c r="AW150" s="11" t="s">
        <v>38</v>
      </c>
      <c r="AX150" s="11" t="s">
        <v>74</v>
      </c>
      <c r="AY150" s="245" t="s">
        <v>150</v>
      </c>
    </row>
    <row r="151" spans="2:51" s="12" customFormat="1" ht="13.5">
      <c r="B151" s="246"/>
      <c r="C151" s="247"/>
      <c r="D151" s="236" t="s">
        <v>159</v>
      </c>
      <c r="E151" s="248" t="s">
        <v>21</v>
      </c>
      <c r="F151" s="249" t="s">
        <v>161</v>
      </c>
      <c r="G151" s="247"/>
      <c r="H151" s="250">
        <v>311.154</v>
      </c>
      <c r="I151" s="251"/>
      <c r="J151" s="247"/>
      <c r="K151" s="247"/>
      <c r="L151" s="252"/>
      <c r="M151" s="253"/>
      <c r="N151" s="254"/>
      <c r="O151" s="254"/>
      <c r="P151" s="254"/>
      <c r="Q151" s="254"/>
      <c r="R151" s="254"/>
      <c r="S151" s="254"/>
      <c r="T151" s="255"/>
      <c r="AT151" s="256" t="s">
        <v>159</v>
      </c>
      <c r="AU151" s="256" t="s">
        <v>84</v>
      </c>
      <c r="AV151" s="12" t="s">
        <v>157</v>
      </c>
      <c r="AW151" s="12" t="s">
        <v>38</v>
      </c>
      <c r="AX151" s="12" t="s">
        <v>82</v>
      </c>
      <c r="AY151" s="256" t="s">
        <v>150</v>
      </c>
    </row>
    <row r="152" spans="2:65" s="1" customFormat="1" ht="25.5" customHeight="1">
      <c r="B152" s="46"/>
      <c r="C152" s="222" t="s">
        <v>259</v>
      </c>
      <c r="D152" s="222" t="s">
        <v>153</v>
      </c>
      <c r="E152" s="223" t="s">
        <v>408</v>
      </c>
      <c r="F152" s="224" t="s">
        <v>409</v>
      </c>
      <c r="G152" s="225" t="s">
        <v>116</v>
      </c>
      <c r="H152" s="226">
        <v>311.154</v>
      </c>
      <c r="I152" s="227"/>
      <c r="J152" s="228">
        <f>ROUND(I152*H152,2)</f>
        <v>0</v>
      </c>
      <c r="K152" s="224" t="s">
        <v>156</v>
      </c>
      <c r="L152" s="72"/>
      <c r="M152" s="229" t="s">
        <v>21</v>
      </c>
      <c r="N152" s="230" t="s">
        <v>45</v>
      </c>
      <c r="O152" s="47"/>
      <c r="P152" s="231">
        <f>O152*H152</f>
        <v>0</v>
      </c>
      <c r="Q152" s="231">
        <v>0</v>
      </c>
      <c r="R152" s="231">
        <f>Q152*H152</f>
        <v>0</v>
      </c>
      <c r="S152" s="231">
        <v>0</v>
      </c>
      <c r="T152" s="232">
        <f>S152*H152</f>
        <v>0</v>
      </c>
      <c r="AR152" s="24" t="s">
        <v>157</v>
      </c>
      <c r="AT152" s="24" t="s">
        <v>153</v>
      </c>
      <c r="AU152" s="24" t="s">
        <v>84</v>
      </c>
      <c r="AY152" s="24" t="s">
        <v>150</v>
      </c>
      <c r="BE152" s="233">
        <f>IF(N152="základní",J152,0)</f>
        <v>0</v>
      </c>
      <c r="BF152" s="233">
        <f>IF(N152="snížená",J152,0)</f>
        <v>0</v>
      </c>
      <c r="BG152" s="233">
        <f>IF(N152="zákl. přenesená",J152,0)</f>
        <v>0</v>
      </c>
      <c r="BH152" s="233">
        <f>IF(N152="sníž. přenesená",J152,0)</f>
        <v>0</v>
      </c>
      <c r="BI152" s="233">
        <f>IF(N152="nulová",J152,0)</f>
        <v>0</v>
      </c>
      <c r="BJ152" s="24" t="s">
        <v>82</v>
      </c>
      <c r="BK152" s="233">
        <f>ROUND(I152*H152,2)</f>
        <v>0</v>
      </c>
      <c r="BL152" s="24" t="s">
        <v>157</v>
      </c>
      <c r="BM152" s="24" t="s">
        <v>410</v>
      </c>
    </row>
    <row r="153" spans="2:47" s="1" customFormat="1" ht="13.5">
      <c r="B153" s="46"/>
      <c r="C153" s="74"/>
      <c r="D153" s="236" t="s">
        <v>166</v>
      </c>
      <c r="E153" s="74"/>
      <c r="F153" s="257" t="s">
        <v>411</v>
      </c>
      <c r="G153" s="74"/>
      <c r="H153" s="74"/>
      <c r="I153" s="192"/>
      <c r="J153" s="74"/>
      <c r="K153" s="74"/>
      <c r="L153" s="72"/>
      <c r="M153" s="258"/>
      <c r="N153" s="47"/>
      <c r="O153" s="47"/>
      <c r="P153" s="47"/>
      <c r="Q153" s="47"/>
      <c r="R153" s="47"/>
      <c r="S153" s="47"/>
      <c r="T153" s="95"/>
      <c r="AT153" s="24" t="s">
        <v>166</v>
      </c>
      <c r="AU153" s="24" t="s">
        <v>84</v>
      </c>
    </row>
    <row r="154" spans="2:51" s="11" customFormat="1" ht="13.5">
      <c r="B154" s="234"/>
      <c r="C154" s="235"/>
      <c r="D154" s="236" t="s">
        <v>159</v>
      </c>
      <c r="E154" s="237" t="s">
        <v>21</v>
      </c>
      <c r="F154" s="238" t="s">
        <v>301</v>
      </c>
      <c r="G154" s="235"/>
      <c r="H154" s="239">
        <v>395.15</v>
      </c>
      <c r="I154" s="240"/>
      <c r="J154" s="235"/>
      <c r="K154" s="235"/>
      <c r="L154" s="241"/>
      <c r="M154" s="242"/>
      <c r="N154" s="243"/>
      <c r="O154" s="243"/>
      <c r="P154" s="243"/>
      <c r="Q154" s="243"/>
      <c r="R154" s="243"/>
      <c r="S154" s="243"/>
      <c r="T154" s="244"/>
      <c r="AT154" s="245" t="s">
        <v>159</v>
      </c>
      <c r="AU154" s="245" t="s">
        <v>84</v>
      </c>
      <c r="AV154" s="11" t="s">
        <v>84</v>
      </c>
      <c r="AW154" s="11" t="s">
        <v>38</v>
      </c>
      <c r="AX154" s="11" t="s">
        <v>74</v>
      </c>
      <c r="AY154" s="245" t="s">
        <v>150</v>
      </c>
    </row>
    <row r="155" spans="2:51" s="11" customFormat="1" ht="13.5">
      <c r="B155" s="234"/>
      <c r="C155" s="235"/>
      <c r="D155" s="236" t="s">
        <v>159</v>
      </c>
      <c r="E155" s="237" t="s">
        <v>21</v>
      </c>
      <c r="F155" s="238" t="s">
        <v>412</v>
      </c>
      <c r="G155" s="235"/>
      <c r="H155" s="239">
        <v>-32.176</v>
      </c>
      <c r="I155" s="240"/>
      <c r="J155" s="235"/>
      <c r="K155" s="235"/>
      <c r="L155" s="241"/>
      <c r="M155" s="242"/>
      <c r="N155" s="243"/>
      <c r="O155" s="243"/>
      <c r="P155" s="243"/>
      <c r="Q155" s="243"/>
      <c r="R155" s="243"/>
      <c r="S155" s="243"/>
      <c r="T155" s="244"/>
      <c r="AT155" s="245" t="s">
        <v>159</v>
      </c>
      <c r="AU155" s="245" t="s">
        <v>84</v>
      </c>
      <c r="AV155" s="11" t="s">
        <v>84</v>
      </c>
      <c r="AW155" s="11" t="s">
        <v>38</v>
      </c>
      <c r="AX155" s="11" t="s">
        <v>74</v>
      </c>
      <c r="AY155" s="245" t="s">
        <v>150</v>
      </c>
    </row>
    <row r="156" spans="2:51" s="11" customFormat="1" ht="13.5">
      <c r="B156" s="234"/>
      <c r="C156" s="235"/>
      <c r="D156" s="236" t="s">
        <v>159</v>
      </c>
      <c r="E156" s="237" t="s">
        <v>21</v>
      </c>
      <c r="F156" s="238" t="s">
        <v>413</v>
      </c>
      <c r="G156" s="235"/>
      <c r="H156" s="239">
        <v>-22.636</v>
      </c>
      <c r="I156" s="240"/>
      <c r="J156" s="235"/>
      <c r="K156" s="235"/>
      <c r="L156" s="241"/>
      <c r="M156" s="242"/>
      <c r="N156" s="243"/>
      <c r="O156" s="243"/>
      <c r="P156" s="243"/>
      <c r="Q156" s="243"/>
      <c r="R156" s="243"/>
      <c r="S156" s="243"/>
      <c r="T156" s="244"/>
      <c r="AT156" s="245" t="s">
        <v>159</v>
      </c>
      <c r="AU156" s="245" t="s">
        <v>84</v>
      </c>
      <c r="AV156" s="11" t="s">
        <v>84</v>
      </c>
      <c r="AW156" s="11" t="s">
        <v>38</v>
      </c>
      <c r="AX156" s="11" t="s">
        <v>74</v>
      </c>
      <c r="AY156" s="245" t="s">
        <v>150</v>
      </c>
    </row>
    <row r="157" spans="2:51" s="11" customFormat="1" ht="13.5">
      <c r="B157" s="234"/>
      <c r="C157" s="235"/>
      <c r="D157" s="236" t="s">
        <v>159</v>
      </c>
      <c r="E157" s="237" t="s">
        <v>21</v>
      </c>
      <c r="F157" s="238" t="s">
        <v>414</v>
      </c>
      <c r="G157" s="235"/>
      <c r="H157" s="239">
        <v>-19.924</v>
      </c>
      <c r="I157" s="240"/>
      <c r="J157" s="235"/>
      <c r="K157" s="235"/>
      <c r="L157" s="241"/>
      <c r="M157" s="242"/>
      <c r="N157" s="243"/>
      <c r="O157" s="243"/>
      <c r="P157" s="243"/>
      <c r="Q157" s="243"/>
      <c r="R157" s="243"/>
      <c r="S157" s="243"/>
      <c r="T157" s="244"/>
      <c r="AT157" s="245" t="s">
        <v>159</v>
      </c>
      <c r="AU157" s="245" t="s">
        <v>84</v>
      </c>
      <c r="AV157" s="11" t="s">
        <v>84</v>
      </c>
      <c r="AW157" s="11" t="s">
        <v>38</v>
      </c>
      <c r="AX157" s="11" t="s">
        <v>74</v>
      </c>
      <c r="AY157" s="245" t="s">
        <v>150</v>
      </c>
    </row>
    <row r="158" spans="2:51" s="11" customFormat="1" ht="13.5">
      <c r="B158" s="234"/>
      <c r="C158" s="235"/>
      <c r="D158" s="236" t="s">
        <v>159</v>
      </c>
      <c r="E158" s="237" t="s">
        <v>21</v>
      </c>
      <c r="F158" s="238" t="s">
        <v>415</v>
      </c>
      <c r="G158" s="235"/>
      <c r="H158" s="239">
        <v>-3.704</v>
      </c>
      <c r="I158" s="240"/>
      <c r="J158" s="235"/>
      <c r="K158" s="235"/>
      <c r="L158" s="241"/>
      <c r="M158" s="242"/>
      <c r="N158" s="243"/>
      <c r="O158" s="243"/>
      <c r="P158" s="243"/>
      <c r="Q158" s="243"/>
      <c r="R158" s="243"/>
      <c r="S158" s="243"/>
      <c r="T158" s="244"/>
      <c r="AT158" s="245" t="s">
        <v>159</v>
      </c>
      <c r="AU158" s="245" t="s">
        <v>84</v>
      </c>
      <c r="AV158" s="11" t="s">
        <v>84</v>
      </c>
      <c r="AW158" s="11" t="s">
        <v>38</v>
      </c>
      <c r="AX158" s="11" t="s">
        <v>74</v>
      </c>
      <c r="AY158" s="245" t="s">
        <v>150</v>
      </c>
    </row>
    <row r="159" spans="2:51" s="11" customFormat="1" ht="13.5">
      <c r="B159" s="234"/>
      <c r="C159" s="235"/>
      <c r="D159" s="236" t="s">
        <v>159</v>
      </c>
      <c r="E159" s="237" t="s">
        <v>21</v>
      </c>
      <c r="F159" s="238" t="s">
        <v>416</v>
      </c>
      <c r="G159" s="235"/>
      <c r="H159" s="239">
        <v>-5.556</v>
      </c>
      <c r="I159" s="240"/>
      <c r="J159" s="235"/>
      <c r="K159" s="235"/>
      <c r="L159" s="241"/>
      <c r="M159" s="242"/>
      <c r="N159" s="243"/>
      <c r="O159" s="243"/>
      <c r="P159" s="243"/>
      <c r="Q159" s="243"/>
      <c r="R159" s="243"/>
      <c r="S159" s="243"/>
      <c r="T159" s="244"/>
      <c r="AT159" s="245" t="s">
        <v>159</v>
      </c>
      <c r="AU159" s="245" t="s">
        <v>84</v>
      </c>
      <c r="AV159" s="11" t="s">
        <v>84</v>
      </c>
      <c r="AW159" s="11" t="s">
        <v>38</v>
      </c>
      <c r="AX159" s="11" t="s">
        <v>74</v>
      </c>
      <c r="AY159" s="245" t="s">
        <v>150</v>
      </c>
    </row>
    <row r="160" spans="2:51" s="12" customFormat="1" ht="13.5">
      <c r="B160" s="246"/>
      <c r="C160" s="247"/>
      <c r="D160" s="236" t="s">
        <v>159</v>
      </c>
      <c r="E160" s="248" t="s">
        <v>317</v>
      </c>
      <c r="F160" s="249" t="s">
        <v>161</v>
      </c>
      <c r="G160" s="247"/>
      <c r="H160" s="250">
        <v>311.154</v>
      </c>
      <c r="I160" s="251"/>
      <c r="J160" s="247"/>
      <c r="K160" s="247"/>
      <c r="L160" s="252"/>
      <c r="M160" s="253"/>
      <c r="N160" s="254"/>
      <c r="O160" s="254"/>
      <c r="P160" s="254"/>
      <c r="Q160" s="254"/>
      <c r="R160" s="254"/>
      <c r="S160" s="254"/>
      <c r="T160" s="255"/>
      <c r="AT160" s="256" t="s">
        <v>159</v>
      </c>
      <c r="AU160" s="256" t="s">
        <v>84</v>
      </c>
      <c r="AV160" s="12" t="s">
        <v>157</v>
      </c>
      <c r="AW160" s="12" t="s">
        <v>38</v>
      </c>
      <c r="AX160" s="12" t="s">
        <v>82</v>
      </c>
      <c r="AY160" s="256" t="s">
        <v>150</v>
      </c>
    </row>
    <row r="161" spans="2:63" s="10" customFormat="1" ht="29.85" customHeight="1">
      <c r="B161" s="206"/>
      <c r="C161" s="207"/>
      <c r="D161" s="208" t="s">
        <v>73</v>
      </c>
      <c r="E161" s="220" t="s">
        <v>84</v>
      </c>
      <c r="F161" s="220" t="s">
        <v>417</v>
      </c>
      <c r="G161" s="207"/>
      <c r="H161" s="207"/>
      <c r="I161" s="210"/>
      <c r="J161" s="221">
        <f>BK161</f>
        <v>0</v>
      </c>
      <c r="K161" s="207"/>
      <c r="L161" s="212"/>
      <c r="M161" s="213"/>
      <c r="N161" s="214"/>
      <c r="O161" s="214"/>
      <c r="P161" s="215">
        <f>SUM(P162:P168)</f>
        <v>0</v>
      </c>
      <c r="Q161" s="214"/>
      <c r="R161" s="215">
        <f>SUM(R162:R168)</f>
        <v>12.000960000000001</v>
      </c>
      <c r="S161" s="214"/>
      <c r="T161" s="216">
        <f>SUM(T162:T168)</f>
        <v>0</v>
      </c>
      <c r="AR161" s="217" t="s">
        <v>82</v>
      </c>
      <c r="AT161" s="218" t="s">
        <v>73</v>
      </c>
      <c r="AU161" s="218" t="s">
        <v>82</v>
      </c>
      <c r="AY161" s="217" t="s">
        <v>150</v>
      </c>
      <c r="BK161" s="219">
        <f>SUM(BK162:BK168)</f>
        <v>0</v>
      </c>
    </row>
    <row r="162" spans="2:65" s="1" customFormat="1" ht="25.5" customHeight="1">
      <c r="B162" s="46"/>
      <c r="C162" s="222" t="s">
        <v>265</v>
      </c>
      <c r="D162" s="222" t="s">
        <v>153</v>
      </c>
      <c r="E162" s="223" t="s">
        <v>418</v>
      </c>
      <c r="F162" s="224" t="s">
        <v>419</v>
      </c>
      <c r="G162" s="225" t="s">
        <v>116</v>
      </c>
      <c r="H162" s="226">
        <v>5.556</v>
      </c>
      <c r="I162" s="227"/>
      <c r="J162" s="228">
        <f>ROUND(I162*H162,2)</f>
        <v>0</v>
      </c>
      <c r="K162" s="224" t="s">
        <v>156</v>
      </c>
      <c r="L162" s="72"/>
      <c r="M162" s="229" t="s">
        <v>21</v>
      </c>
      <c r="N162" s="230" t="s">
        <v>45</v>
      </c>
      <c r="O162" s="47"/>
      <c r="P162" s="231">
        <f>O162*H162</f>
        <v>0</v>
      </c>
      <c r="Q162" s="231">
        <v>2.16</v>
      </c>
      <c r="R162" s="231">
        <f>Q162*H162</f>
        <v>12.000960000000001</v>
      </c>
      <c r="S162" s="231">
        <v>0</v>
      </c>
      <c r="T162" s="232">
        <f>S162*H162</f>
        <v>0</v>
      </c>
      <c r="AR162" s="24" t="s">
        <v>157</v>
      </c>
      <c r="AT162" s="24" t="s">
        <v>153</v>
      </c>
      <c r="AU162" s="24" t="s">
        <v>84</v>
      </c>
      <c r="AY162" s="24" t="s">
        <v>150</v>
      </c>
      <c r="BE162" s="233">
        <f>IF(N162="základní",J162,0)</f>
        <v>0</v>
      </c>
      <c r="BF162" s="233">
        <f>IF(N162="snížená",J162,0)</f>
        <v>0</v>
      </c>
      <c r="BG162" s="233">
        <f>IF(N162="zákl. přenesená",J162,0)</f>
        <v>0</v>
      </c>
      <c r="BH162" s="233">
        <f>IF(N162="sníž. přenesená",J162,0)</f>
        <v>0</v>
      </c>
      <c r="BI162" s="233">
        <f>IF(N162="nulová",J162,0)</f>
        <v>0</v>
      </c>
      <c r="BJ162" s="24" t="s">
        <v>82</v>
      </c>
      <c r="BK162" s="233">
        <f>ROUND(I162*H162,2)</f>
        <v>0</v>
      </c>
      <c r="BL162" s="24" t="s">
        <v>157</v>
      </c>
      <c r="BM162" s="24" t="s">
        <v>420</v>
      </c>
    </row>
    <row r="163" spans="2:47" s="1" customFormat="1" ht="13.5">
      <c r="B163" s="46"/>
      <c r="C163" s="74"/>
      <c r="D163" s="236" t="s">
        <v>166</v>
      </c>
      <c r="E163" s="74"/>
      <c r="F163" s="257" t="s">
        <v>421</v>
      </c>
      <c r="G163" s="74"/>
      <c r="H163" s="74"/>
      <c r="I163" s="192"/>
      <c r="J163" s="74"/>
      <c r="K163" s="74"/>
      <c r="L163" s="72"/>
      <c r="M163" s="258"/>
      <c r="N163" s="47"/>
      <c r="O163" s="47"/>
      <c r="P163" s="47"/>
      <c r="Q163" s="47"/>
      <c r="R163" s="47"/>
      <c r="S163" s="47"/>
      <c r="T163" s="95"/>
      <c r="AT163" s="24" t="s">
        <v>166</v>
      </c>
      <c r="AU163" s="24" t="s">
        <v>84</v>
      </c>
    </row>
    <row r="164" spans="2:51" s="13" customFormat="1" ht="13.5">
      <c r="B164" s="259"/>
      <c r="C164" s="260"/>
      <c r="D164" s="236" t="s">
        <v>159</v>
      </c>
      <c r="E164" s="261" t="s">
        <v>21</v>
      </c>
      <c r="F164" s="262" t="s">
        <v>422</v>
      </c>
      <c r="G164" s="260"/>
      <c r="H164" s="261" t="s">
        <v>21</v>
      </c>
      <c r="I164" s="263"/>
      <c r="J164" s="260"/>
      <c r="K164" s="260"/>
      <c r="L164" s="264"/>
      <c r="M164" s="265"/>
      <c r="N164" s="266"/>
      <c r="O164" s="266"/>
      <c r="P164" s="266"/>
      <c r="Q164" s="266"/>
      <c r="R164" s="266"/>
      <c r="S164" s="266"/>
      <c r="T164" s="267"/>
      <c r="AT164" s="268" t="s">
        <v>159</v>
      </c>
      <c r="AU164" s="268" t="s">
        <v>84</v>
      </c>
      <c r="AV164" s="13" t="s">
        <v>82</v>
      </c>
      <c r="AW164" s="13" t="s">
        <v>38</v>
      </c>
      <c r="AX164" s="13" t="s">
        <v>74</v>
      </c>
      <c r="AY164" s="268" t="s">
        <v>150</v>
      </c>
    </row>
    <row r="165" spans="2:51" s="11" customFormat="1" ht="13.5">
      <c r="B165" s="234"/>
      <c r="C165" s="235"/>
      <c r="D165" s="236" t="s">
        <v>159</v>
      </c>
      <c r="E165" s="237" t="s">
        <v>21</v>
      </c>
      <c r="F165" s="238" t="s">
        <v>423</v>
      </c>
      <c r="G165" s="235"/>
      <c r="H165" s="239">
        <v>1.5</v>
      </c>
      <c r="I165" s="240"/>
      <c r="J165" s="235"/>
      <c r="K165" s="235"/>
      <c r="L165" s="241"/>
      <c r="M165" s="242"/>
      <c r="N165" s="243"/>
      <c r="O165" s="243"/>
      <c r="P165" s="243"/>
      <c r="Q165" s="243"/>
      <c r="R165" s="243"/>
      <c r="S165" s="243"/>
      <c r="T165" s="244"/>
      <c r="AT165" s="245" t="s">
        <v>159</v>
      </c>
      <c r="AU165" s="245" t="s">
        <v>84</v>
      </c>
      <c r="AV165" s="11" t="s">
        <v>84</v>
      </c>
      <c r="AW165" s="11" t="s">
        <v>38</v>
      </c>
      <c r="AX165" s="11" t="s">
        <v>74</v>
      </c>
      <c r="AY165" s="245" t="s">
        <v>150</v>
      </c>
    </row>
    <row r="166" spans="2:51" s="13" customFormat="1" ht="13.5">
      <c r="B166" s="259"/>
      <c r="C166" s="260"/>
      <c r="D166" s="236" t="s">
        <v>159</v>
      </c>
      <c r="E166" s="261" t="s">
        <v>21</v>
      </c>
      <c r="F166" s="262" t="s">
        <v>424</v>
      </c>
      <c r="G166" s="260"/>
      <c r="H166" s="261" t="s">
        <v>21</v>
      </c>
      <c r="I166" s="263"/>
      <c r="J166" s="260"/>
      <c r="K166" s="260"/>
      <c r="L166" s="264"/>
      <c r="M166" s="265"/>
      <c r="N166" s="266"/>
      <c r="O166" s="266"/>
      <c r="P166" s="266"/>
      <c r="Q166" s="266"/>
      <c r="R166" s="266"/>
      <c r="S166" s="266"/>
      <c r="T166" s="267"/>
      <c r="AT166" s="268" t="s">
        <v>159</v>
      </c>
      <c r="AU166" s="268" t="s">
        <v>84</v>
      </c>
      <c r="AV166" s="13" t="s">
        <v>82</v>
      </c>
      <c r="AW166" s="13" t="s">
        <v>38</v>
      </c>
      <c r="AX166" s="13" t="s">
        <v>74</v>
      </c>
      <c r="AY166" s="268" t="s">
        <v>150</v>
      </c>
    </row>
    <row r="167" spans="2:51" s="11" customFormat="1" ht="13.5">
      <c r="B167" s="234"/>
      <c r="C167" s="235"/>
      <c r="D167" s="236" t="s">
        <v>159</v>
      </c>
      <c r="E167" s="237" t="s">
        <v>21</v>
      </c>
      <c r="F167" s="238" t="s">
        <v>425</v>
      </c>
      <c r="G167" s="235"/>
      <c r="H167" s="239">
        <v>4.056</v>
      </c>
      <c r="I167" s="240"/>
      <c r="J167" s="235"/>
      <c r="K167" s="235"/>
      <c r="L167" s="241"/>
      <c r="M167" s="242"/>
      <c r="N167" s="243"/>
      <c r="O167" s="243"/>
      <c r="P167" s="243"/>
      <c r="Q167" s="243"/>
      <c r="R167" s="243"/>
      <c r="S167" s="243"/>
      <c r="T167" s="244"/>
      <c r="AT167" s="245" t="s">
        <v>159</v>
      </c>
      <c r="AU167" s="245" t="s">
        <v>84</v>
      </c>
      <c r="AV167" s="11" t="s">
        <v>84</v>
      </c>
      <c r="AW167" s="11" t="s">
        <v>38</v>
      </c>
      <c r="AX167" s="11" t="s">
        <v>74</v>
      </c>
      <c r="AY167" s="245" t="s">
        <v>150</v>
      </c>
    </row>
    <row r="168" spans="2:51" s="12" customFormat="1" ht="13.5">
      <c r="B168" s="246"/>
      <c r="C168" s="247"/>
      <c r="D168" s="236" t="s">
        <v>159</v>
      </c>
      <c r="E168" s="248" t="s">
        <v>295</v>
      </c>
      <c r="F168" s="249" t="s">
        <v>161</v>
      </c>
      <c r="G168" s="247"/>
      <c r="H168" s="250">
        <v>5.556</v>
      </c>
      <c r="I168" s="251"/>
      <c r="J168" s="247"/>
      <c r="K168" s="247"/>
      <c r="L168" s="252"/>
      <c r="M168" s="253"/>
      <c r="N168" s="254"/>
      <c r="O168" s="254"/>
      <c r="P168" s="254"/>
      <c r="Q168" s="254"/>
      <c r="R168" s="254"/>
      <c r="S168" s="254"/>
      <c r="T168" s="255"/>
      <c r="AT168" s="256" t="s">
        <v>159</v>
      </c>
      <c r="AU168" s="256" t="s">
        <v>84</v>
      </c>
      <c r="AV168" s="12" t="s">
        <v>157</v>
      </c>
      <c r="AW168" s="12" t="s">
        <v>38</v>
      </c>
      <c r="AX168" s="12" t="s">
        <v>82</v>
      </c>
      <c r="AY168" s="256" t="s">
        <v>150</v>
      </c>
    </row>
    <row r="169" spans="2:63" s="10" customFormat="1" ht="29.85" customHeight="1">
      <c r="B169" s="206"/>
      <c r="C169" s="207"/>
      <c r="D169" s="208" t="s">
        <v>73</v>
      </c>
      <c r="E169" s="220" t="s">
        <v>151</v>
      </c>
      <c r="F169" s="220" t="s">
        <v>152</v>
      </c>
      <c r="G169" s="207"/>
      <c r="H169" s="207"/>
      <c r="I169" s="210"/>
      <c r="J169" s="221">
        <f>BK169</f>
        <v>0</v>
      </c>
      <c r="K169" s="207"/>
      <c r="L169" s="212"/>
      <c r="M169" s="213"/>
      <c r="N169" s="214"/>
      <c r="O169" s="214"/>
      <c r="P169" s="215">
        <f>SUM(P170:P207)</f>
        <v>0</v>
      </c>
      <c r="Q169" s="214"/>
      <c r="R169" s="215">
        <f>SUM(R170:R207)</f>
        <v>12.95174097008</v>
      </c>
      <c r="S169" s="214"/>
      <c r="T169" s="216">
        <f>SUM(T170:T207)</f>
        <v>0</v>
      </c>
      <c r="AR169" s="217" t="s">
        <v>82</v>
      </c>
      <c r="AT169" s="218" t="s">
        <v>73</v>
      </c>
      <c r="AU169" s="218" t="s">
        <v>82</v>
      </c>
      <c r="AY169" s="217" t="s">
        <v>150</v>
      </c>
      <c r="BK169" s="219">
        <f>SUM(BK170:BK207)</f>
        <v>0</v>
      </c>
    </row>
    <row r="170" spans="2:65" s="1" customFormat="1" ht="76.5" customHeight="1">
      <c r="B170" s="46"/>
      <c r="C170" s="222" t="s">
        <v>273</v>
      </c>
      <c r="D170" s="222" t="s">
        <v>153</v>
      </c>
      <c r="E170" s="223" t="s">
        <v>426</v>
      </c>
      <c r="F170" s="224" t="s">
        <v>427</v>
      </c>
      <c r="G170" s="225" t="s">
        <v>211</v>
      </c>
      <c r="H170" s="226">
        <v>0.6</v>
      </c>
      <c r="I170" s="227"/>
      <c r="J170" s="228">
        <f>ROUND(I170*H170,2)</f>
        <v>0</v>
      </c>
      <c r="K170" s="224" t="s">
        <v>156</v>
      </c>
      <c r="L170" s="72"/>
      <c r="M170" s="229" t="s">
        <v>21</v>
      </c>
      <c r="N170" s="230" t="s">
        <v>45</v>
      </c>
      <c r="O170" s="47"/>
      <c r="P170" s="231">
        <f>O170*H170</f>
        <v>0</v>
      </c>
      <c r="Q170" s="231">
        <v>0</v>
      </c>
      <c r="R170" s="231">
        <f>Q170*H170</f>
        <v>0</v>
      </c>
      <c r="S170" s="231">
        <v>0</v>
      </c>
      <c r="T170" s="232">
        <f>S170*H170</f>
        <v>0</v>
      </c>
      <c r="AR170" s="24" t="s">
        <v>157</v>
      </c>
      <c r="AT170" s="24" t="s">
        <v>153</v>
      </c>
      <c r="AU170" s="24" t="s">
        <v>84</v>
      </c>
      <c r="AY170" s="24" t="s">
        <v>150</v>
      </c>
      <c r="BE170" s="233">
        <f>IF(N170="základní",J170,0)</f>
        <v>0</v>
      </c>
      <c r="BF170" s="233">
        <f>IF(N170="snížená",J170,0)</f>
        <v>0</v>
      </c>
      <c r="BG170" s="233">
        <f>IF(N170="zákl. přenesená",J170,0)</f>
        <v>0</v>
      </c>
      <c r="BH170" s="233">
        <f>IF(N170="sníž. přenesená",J170,0)</f>
        <v>0</v>
      </c>
      <c r="BI170" s="233">
        <f>IF(N170="nulová",J170,0)</f>
        <v>0</v>
      </c>
      <c r="BJ170" s="24" t="s">
        <v>82</v>
      </c>
      <c r="BK170" s="233">
        <f>ROUND(I170*H170,2)</f>
        <v>0</v>
      </c>
      <c r="BL170" s="24" t="s">
        <v>157</v>
      </c>
      <c r="BM170" s="24" t="s">
        <v>428</v>
      </c>
    </row>
    <row r="171" spans="2:47" s="1" customFormat="1" ht="13.5">
      <c r="B171" s="46"/>
      <c r="C171" s="74"/>
      <c r="D171" s="236" t="s">
        <v>166</v>
      </c>
      <c r="E171" s="74"/>
      <c r="F171" s="257" t="s">
        <v>429</v>
      </c>
      <c r="G171" s="74"/>
      <c r="H171" s="74"/>
      <c r="I171" s="192"/>
      <c r="J171" s="74"/>
      <c r="K171" s="74"/>
      <c r="L171" s="72"/>
      <c r="M171" s="258"/>
      <c r="N171" s="47"/>
      <c r="O171" s="47"/>
      <c r="P171" s="47"/>
      <c r="Q171" s="47"/>
      <c r="R171" s="47"/>
      <c r="S171" s="47"/>
      <c r="T171" s="95"/>
      <c r="AT171" s="24" t="s">
        <v>166</v>
      </c>
      <c r="AU171" s="24" t="s">
        <v>84</v>
      </c>
    </row>
    <row r="172" spans="2:65" s="1" customFormat="1" ht="16.5" customHeight="1">
      <c r="B172" s="46"/>
      <c r="C172" s="269" t="s">
        <v>278</v>
      </c>
      <c r="D172" s="269" t="s">
        <v>188</v>
      </c>
      <c r="E172" s="270" t="s">
        <v>430</v>
      </c>
      <c r="F172" s="271" t="s">
        <v>431</v>
      </c>
      <c r="G172" s="272" t="s">
        <v>432</v>
      </c>
      <c r="H172" s="273">
        <v>2</v>
      </c>
      <c r="I172" s="274"/>
      <c r="J172" s="275">
        <f>ROUND(I172*H172,2)</f>
        <v>0</v>
      </c>
      <c r="K172" s="271" t="s">
        <v>204</v>
      </c>
      <c r="L172" s="276"/>
      <c r="M172" s="277" t="s">
        <v>21</v>
      </c>
      <c r="N172" s="278" t="s">
        <v>45</v>
      </c>
      <c r="O172" s="47"/>
      <c r="P172" s="231">
        <f>O172*H172</f>
        <v>0</v>
      </c>
      <c r="Q172" s="231">
        <v>0.014</v>
      </c>
      <c r="R172" s="231">
        <f>Q172*H172</f>
        <v>0.028</v>
      </c>
      <c r="S172" s="231">
        <v>0</v>
      </c>
      <c r="T172" s="232">
        <f>S172*H172</f>
        <v>0</v>
      </c>
      <c r="AR172" s="24" t="s">
        <v>191</v>
      </c>
      <c r="AT172" s="24" t="s">
        <v>188</v>
      </c>
      <c r="AU172" s="24" t="s">
        <v>84</v>
      </c>
      <c r="AY172" s="24" t="s">
        <v>150</v>
      </c>
      <c r="BE172" s="233">
        <f>IF(N172="základní",J172,0)</f>
        <v>0</v>
      </c>
      <c r="BF172" s="233">
        <f>IF(N172="snížená",J172,0)</f>
        <v>0</v>
      </c>
      <c r="BG172" s="233">
        <f>IF(N172="zákl. přenesená",J172,0)</f>
        <v>0</v>
      </c>
      <c r="BH172" s="233">
        <f>IF(N172="sníž. přenesená",J172,0)</f>
        <v>0</v>
      </c>
      <c r="BI172" s="233">
        <f>IF(N172="nulová",J172,0)</f>
        <v>0</v>
      </c>
      <c r="BJ172" s="24" t="s">
        <v>82</v>
      </c>
      <c r="BK172" s="233">
        <f>ROUND(I172*H172,2)</f>
        <v>0</v>
      </c>
      <c r="BL172" s="24" t="s">
        <v>157</v>
      </c>
      <c r="BM172" s="24" t="s">
        <v>433</v>
      </c>
    </row>
    <row r="173" spans="2:51" s="13" customFormat="1" ht="13.5">
      <c r="B173" s="259"/>
      <c r="C173" s="260"/>
      <c r="D173" s="236" t="s">
        <v>159</v>
      </c>
      <c r="E173" s="261" t="s">
        <v>21</v>
      </c>
      <c r="F173" s="262" t="s">
        <v>434</v>
      </c>
      <c r="G173" s="260"/>
      <c r="H173" s="261" t="s">
        <v>21</v>
      </c>
      <c r="I173" s="263"/>
      <c r="J173" s="260"/>
      <c r="K173" s="260"/>
      <c r="L173" s="264"/>
      <c r="M173" s="265"/>
      <c r="N173" s="266"/>
      <c r="O173" s="266"/>
      <c r="P173" s="266"/>
      <c r="Q173" s="266"/>
      <c r="R173" s="266"/>
      <c r="S173" s="266"/>
      <c r="T173" s="267"/>
      <c r="AT173" s="268" t="s">
        <v>159</v>
      </c>
      <c r="AU173" s="268" t="s">
        <v>84</v>
      </c>
      <c r="AV173" s="13" t="s">
        <v>82</v>
      </c>
      <c r="AW173" s="13" t="s">
        <v>38</v>
      </c>
      <c r="AX173" s="13" t="s">
        <v>74</v>
      </c>
      <c r="AY173" s="268" t="s">
        <v>150</v>
      </c>
    </row>
    <row r="174" spans="2:51" s="11" customFormat="1" ht="13.5">
      <c r="B174" s="234"/>
      <c r="C174" s="235"/>
      <c r="D174" s="236" t="s">
        <v>159</v>
      </c>
      <c r="E174" s="237" t="s">
        <v>21</v>
      </c>
      <c r="F174" s="238" t="s">
        <v>435</v>
      </c>
      <c r="G174" s="235"/>
      <c r="H174" s="239">
        <v>2</v>
      </c>
      <c r="I174" s="240"/>
      <c r="J174" s="235"/>
      <c r="K174" s="235"/>
      <c r="L174" s="241"/>
      <c r="M174" s="242"/>
      <c r="N174" s="243"/>
      <c r="O174" s="243"/>
      <c r="P174" s="243"/>
      <c r="Q174" s="243"/>
      <c r="R174" s="243"/>
      <c r="S174" s="243"/>
      <c r="T174" s="244"/>
      <c r="AT174" s="245" t="s">
        <v>159</v>
      </c>
      <c r="AU174" s="245" t="s">
        <v>84</v>
      </c>
      <c r="AV174" s="11" t="s">
        <v>84</v>
      </c>
      <c r="AW174" s="11" t="s">
        <v>38</v>
      </c>
      <c r="AX174" s="11" t="s">
        <v>82</v>
      </c>
      <c r="AY174" s="245" t="s">
        <v>150</v>
      </c>
    </row>
    <row r="175" spans="2:65" s="1" customFormat="1" ht="16.5" customHeight="1">
      <c r="B175" s="46"/>
      <c r="C175" s="222" t="s">
        <v>9</v>
      </c>
      <c r="D175" s="222" t="s">
        <v>153</v>
      </c>
      <c r="E175" s="223" t="s">
        <v>436</v>
      </c>
      <c r="F175" s="224" t="s">
        <v>437</v>
      </c>
      <c r="G175" s="225" t="s">
        <v>211</v>
      </c>
      <c r="H175" s="226">
        <v>113.8</v>
      </c>
      <c r="I175" s="227"/>
      <c r="J175" s="228">
        <f>ROUND(I175*H175,2)</f>
        <v>0</v>
      </c>
      <c r="K175" s="224" t="s">
        <v>156</v>
      </c>
      <c r="L175" s="72"/>
      <c r="M175" s="229" t="s">
        <v>21</v>
      </c>
      <c r="N175" s="230" t="s">
        <v>45</v>
      </c>
      <c r="O175" s="47"/>
      <c r="P175" s="231">
        <f>O175*H175</f>
        <v>0</v>
      </c>
      <c r="Q175" s="231">
        <v>0</v>
      </c>
      <c r="R175" s="231">
        <f>Q175*H175</f>
        <v>0</v>
      </c>
      <c r="S175" s="231">
        <v>0</v>
      </c>
      <c r="T175" s="232">
        <f>S175*H175</f>
        <v>0</v>
      </c>
      <c r="AR175" s="24" t="s">
        <v>157</v>
      </c>
      <c r="AT175" s="24" t="s">
        <v>153</v>
      </c>
      <c r="AU175" s="24" t="s">
        <v>84</v>
      </c>
      <c r="AY175" s="24" t="s">
        <v>150</v>
      </c>
      <c r="BE175" s="233">
        <f>IF(N175="základní",J175,0)</f>
        <v>0</v>
      </c>
      <c r="BF175" s="233">
        <f>IF(N175="snížená",J175,0)</f>
        <v>0</v>
      </c>
      <c r="BG175" s="233">
        <f>IF(N175="zákl. přenesená",J175,0)</f>
        <v>0</v>
      </c>
      <c r="BH175" s="233">
        <f>IF(N175="sníž. přenesená",J175,0)</f>
        <v>0</v>
      </c>
      <c r="BI175" s="233">
        <f>IF(N175="nulová",J175,0)</f>
        <v>0</v>
      </c>
      <c r="BJ175" s="24" t="s">
        <v>82</v>
      </c>
      <c r="BK175" s="233">
        <f>ROUND(I175*H175,2)</f>
        <v>0</v>
      </c>
      <c r="BL175" s="24" t="s">
        <v>157</v>
      </c>
      <c r="BM175" s="24" t="s">
        <v>438</v>
      </c>
    </row>
    <row r="176" spans="2:47" s="1" customFormat="1" ht="13.5">
      <c r="B176" s="46"/>
      <c r="C176" s="74"/>
      <c r="D176" s="236" t="s">
        <v>166</v>
      </c>
      <c r="E176" s="74"/>
      <c r="F176" s="257" t="s">
        <v>439</v>
      </c>
      <c r="G176" s="74"/>
      <c r="H176" s="74"/>
      <c r="I176" s="192"/>
      <c r="J176" s="74"/>
      <c r="K176" s="74"/>
      <c r="L176" s="72"/>
      <c r="M176" s="258"/>
      <c r="N176" s="47"/>
      <c r="O176" s="47"/>
      <c r="P176" s="47"/>
      <c r="Q176" s="47"/>
      <c r="R176" s="47"/>
      <c r="S176" s="47"/>
      <c r="T176" s="95"/>
      <c r="AT176" s="24" t="s">
        <v>166</v>
      </c>
      <c r="AU176" s="24" t="s">
        <v>84</v>
      </c>
    </row>
    <row r="177" spans="2:51" s="11" customFormat="1" ht="13.5">
      <c r="B177" s="234"/>
      <c r="C177" s="235"/>
      <c r="D177" s="236" t="s">
        <v>159</v>
      </c>
      <c r="E177" s="237" t="s">
        <v>21</v>
      </c>
      <c r="F177" s="238" t="s">
        <v>440</v>
      </c>
      <c r="G177" s="235"/>
      <c r="H177" s="239">
        <v>113.8</v>
      </c>
      <c r="I177" s="240"/>
      <c r="J177" s="235"/>
      <c r="K177" s="235"/>
      <c r="L177" s="241"/>
      <c r="M177" s="242"/>
      <c r="N177" s="243"/>
      <c r="O177" s="243"/>
      <c r="P177" s="243"/>
      <c r="Q177" s="243"/>
      <c r="R177" s="243"/>
      <c r="S177" s="243"/>
      <c r="T177" s="244"/>
      <c r="AT177" s="245" t="s">
        <v>159</v>
      </c>
      <c r="AU177" s="245" t="s">
        <v>84</v>
      </c>
      <c r="AV177" s="11" t="s">
        <v>84</v>
      </c>
      <c r="AW177" s="11" t="s">
        <v>38</v>
      </c>
      <c r="AX177" s="11" t="s">
        <v>82</v>
      </c>
      <c r="AY177" s="245" t="s">
        <v>150</v>
      </c>
    </row>
    <row r="178" spans="2:65" s="1" customFormat="1" ht="16.5" customHeight="1">
      <c r="B178" s="46"/>
      <c r="C178" s="222" t="s">
        <v>441</v>
      </c>
      <c r="D178" s="222" t="s">
        <v>153</v>
      </c>
      <c r="E178" s="223" t="s">
        <v>442</v>
      </c>
      <c r="F178" s="224" t="s">
        <v>443</v>
      </c>
      <c r="G178" s="225" t="s">
        <v>211</v>
      </c>
      <c r="H178" s="226">
        <v>113.85</v>
      </c>
      <c r="I178" s="227"/>
      <c r="J178" s="228">
        <f>ROUND(I178*H178,2)</f>
        <v>0</v>
      </c>
      <c r="K178" s="224" t="s">
        <v>156</v>
      </c>
      <c r="L178" s="72"/>
      <c r="M178" s="229" t="s">
        <v>21</v>
      </c>
      <c r="N178" s="230" t="s">
        <v>45</v>
      </c>
      <c r="O178" s="47"/>
      <c r="P178" s="231">
        <f>O178*H178</f>
        <v>0</v>
      </c>
      <c r="Q178" s="231">
        <v>0</v>
      </c>
      <c r="R178" s="231">
        <f>Q178*H178</f>
        <v>0</v>
      </c>
      <c r="S178" s="231">
        <v>0</v>
      </c>
      <c r="T178" s="232">
        <f>S178*H178</f>
        <v>0</v>
      </c>
      <c r="AR178" s="24" t="s">
        <v>157</v>
      </c>
      <c r="AT178" s="24" t="s">
        <v>153</v>
      </c>
      <c r="AU178" s="24" t="s">
        <v>84</v>
      </c>
      <c r="AY178" s="24" t="s">
        <v>150</v>
      </c>
      <c r="BE178" s="233">
        <f>IF(N178="základní",J178,0)</f>
        <v>0</v>
      </c>
      <c r="BF178" s="233">
        <f>IF(N178="snížená",J178,0)</f>
        <v>0</v>
      </c>
      <c r="BG178" s="233">
        <f>IF(N178="zákl. přenesená",J178,0)</f>
        <v>0</v>
      </c>
      <c r="BH178" s="233">
        <f>IF(N178="sníž. přenesená",J178,0)</f>
        <v>0</v>
      </c>
      <c r="BI178" s="233">
        <f>IF(N178="nulová",J178,0)</f>
        <v>0</v>
      </c>
      <c r="BJ178" s="24" t="s">
        <v>82</v>
      </c>
      <c r="BK178" s="233">
        <f>ROUND(I178*H178,2)</f>
        <v>0</v>
      </c>
      <c r="BL178" s="24" t="s">
        <v>157</v>
      </c>
      <c r="BM178" s="24" t="s">
        <v>444</v>
      </c>
    </row>
    <row r="179" spans="2:47" s="1" customFormat="1" ht="13.5">
      <c r="B179" s="46"/>
      <c r="C179" s="74"/>
      <c r="D179" s="236" t="s">
        <v>166</v>
      </c>
      <c r="E179" s="74"/>
      <c r="F179" s="257" t="s">
        <v>445</v>
      </c>
      <c r="G179" s="74"/>
      <c r="H179" s="74"/>
      <c r="I179" s="192"/>
      <c r="J179" s="74"/>
      <c r="K179" s="74"/>
      <c r="L179" s="72"/>
      <c r="M179" s="258"/>
      <c r="N179" s="47"/>
      <c r="O179" s="47"/>
      <c r="P179" s="47"/>
      <c r="Q179" s="47"/>
      <c r="R179" s="47"/>
      <c r="S179" s="47"/>
      <c r="T179" s="95"/>
      <c r="AT179" s="24" t="s">
        <v>166</v>
      </c>
      <c r="AU179" s="24" t="s">
        <v>84</v>
      </c>
    </row>
    <row r="180" spans="2:51" s="11" customFormat="1" ht="13.5">
      <c r="B180" s="234"/>
      <c r="C180" s="235"/>
      <c r="D180" s="236" t="s">
        <v>159</v>
      </c>
      <c r="E180" s="237" t="s">
        <v>21</v>
      </c>
      <c r="F180" s="238" t="s">
        <v>446</v>
      </c>
      <c r="G180" s="235"/>
      <c r="H180" s="239">
        <v>113.85</v>
      </c>
      <c r="I180" s="240"/>
      <c r="J180" s="235"/>
      <c r="K180" s="235"/>
      <c r="L180" s="241"/>
      <c r="M180" s="242"/>
      <c r="N180" s="243"/>
      <c r="O180" s="243"/>
      <c r="P180" s="243"/>
      <c r="Q180" s="243"/>
      <c r="R180" s="243"/>
      <c r="S180" s="243"/>
      <c r="T180" s="244"/>
      <c r="AT180" s="245" t="s">
        <v>159</v>
      </c>
      <c r="AU180" s="245" t="s">
        <v>84</v>
      </c>
      <c r="AV180" s="11" t="s">
        <v>84</v>
      </c>
      <c r="AW180" s="11" t="s">
        <v>38</v>
      </c>
      <c r="AX180" s="11" t="s">
        <v>82</v>
      </c>
      <c r="AY180" s="245" t="s">
        <v>150</v>
      </c>
    </row>
    <row r="181" spans="2:65" s="1" customFormat="1" ht="38.25" customHeight="1">
      <c r="B181" s="46"/>
      <c r="C181" s="222" t="s">
        <v>447</v>
      </c>
      <c r="D181" s="222" t="s">
        <v>153</v>
      </c>
      <c r="E181" s="223" t="s">
        <v>448</v>
      </c>
      <c r="F181" s="224" t="s">
        <v>449</v>
      </c>
      <c r="G181" s="225" t="s">
        <v>116</v>
      </c>
      <c r="H181" s="226">
        <v>3.704</v>
      </c>
      <c r="I181" s="227"/>
      <c r="J181" s="228">
        <f>ROUND(I181*H181,2)</f>
        <v>0</v>
      </c>
      <c r="K181" s="224" t="s">
        <v>156</v>
      </c>
      <c r="L181" s="72"/>
      <c r="M181" s="229" t="s">
        <v>21</v>
      </c>
      <c r="N181" s="230" t="s">
        <v>45</v>
      </c>
      <c r="O181" s="47"/>
      <c r="P181" s="231">
        <f>O181*H181</f>
        <v>0</v>
      </c>
      <c r="Q181" s="231">
        <v>2.3289486</v>
      </c>
      <c r="R181" s="231">
        <f>Q181*H181</f>
        <v>8.6264256144</v>
      </c>
      <c r="S181" s="231">
        <v>0</v>
      </c>
      <c r="T181" s="232">
        <f>S181*H181</f>
        <v>0</v>
      </c>
      <c r="AR181" s="24" t="s">
        <v>157</v>
      </c>
      <c r="AT181" s="24" t="s">
        <v>153</v>
      </c>
      <c r="AU181" s="24" t="s">
        <v>84</v>
      </c>
      <c r="AY181" s="24" t="s">
        <v>150</v>
      </c>
      <c r="BE181" s="233">
        <f>IF(N181="základní",J181,0)</f>
        <v>0</v>
      </c>
      <c r="BF181" s="233">
        <f>IF(N181="snížená",J181,0)</f>
        <v>0</v>
      </c>
      <c r="BG181" s="233">
        <f>IF(N181="zákl. přenesená",J181,0)</f>
        <v>0</v>
      </c>
      <c r="BH181" s="233">
        <f>IF(N181="sníž. přenesená",J181,0)</f>
        <v>0</v>
      </c>
      <c r="BI181" s="233">
        <f>IF(N181="nulová",J181,0)</f>
        <v>0</v>
      </c>
      <c r="BJ181" s="24" t="s">
        <v>82</v>
      </c>
      <c r="BK181" s="233">
        <f>ROUND(I181*H181,2)</f>
        <v>0</v>
      </c>
      <c r="BL181" s="24" t="s">
        <v>157</v>
      </c>
      <c r="BM181" s="24" t="s">
        <v>450</v>
      </c>
    </row>
    <row r="182" spans="2:47" s="1" customFormat="1" ht="13.5">
      <c r="B182" s="46"/>
      <c r="C182" s="74"/>
      <c r="D182" s="236" t="s">
        <v>166</v>
      </c>
      <c r="E182" s="74"/>
      <c r="F182" s="257" t="s">
        <v>451</v>
      </c>
      <c r="G182" s="74"/>
      <c r="H182" s="74"/>
      <c r="I182" s="192"/>
      <c r="J182" s="74"/>
      <c r="K182" s="74"/>
      <c r="L182" s="72"/>
      <c r="M182" s="258"/>
      <c r="N182" s="47"/>
      <c r="O182" s="47"/>
      <c r="P182" s="47"/>
      <c r="Q182" s="47"/>
      <c r="R182" s="47"/>
      <c r="S182" s="47"/>
      <c r="T182" s="95"/>
      <c r="AT182" s="24" t="s">
        <v>166</v>
      </c>
      <c r="AU182" s="24" t="s">
        <v>84</v>
      </c>
    </row>
    <row r="183" spans="2:51" s="13" customFormat="1" ht="13.5">
      <c r="B183" s="259"/>
      <c r="C183" s="260"/>
      <c r="D183" s="236" t="s">
        <v>159</v>
      </c>
      <c r="E183" s="261" t="s">
        <v>21</v>
      </c>
      <c r="F183" s="262" t="s">
        <v>452</v>
      </c>
      <c r="G183" s="260"/>
      <c r="H183" s="261" t="s">
        <v>21</v>
      </c>
      <c r="I183" s="263"/>
      <c r="J183" s="260"/>
      <c r="K183" s="260"/>
      <c r="L183" s="264"/>
      <c r="M183" s="265"/>
      <c r="N183" s="266"/>
      <c r="O183" s="266"/>
      <c r="P183" s="266"/>
      <c r="Q183" s="266"/>
      <c r="R183" s="266"/>
      <c r="S183" s="266"/>
      <c r="T183" s="267"/>
      <c r="AT183" s="268" t="s">
        <v>159</v>
      </c>
      <c r="AU183" s="268" t="s">
        <v>84</v>
      </c>
      <c r="AV183" s="13" t="s">
        <v>82</v>
      </c>
      <c r="AW183" s="13" t="s">
        <v>38</v>
      </c>
      <c r="AX183" s="13" t="s">
        <v>74</v>
      </c>
      <c r="AY183" s="268" t="s">
        <v>150</v>
      </c>
    </row>
    <row r="184" spans="2:51" s="11" customFormat="1" ht="13.5">
      <c r="B184" s="234"/>
      <c r="C184" s="235"/>
      <c r="D184" s="236" t="s">
        <v>159</v>
      </c>
      <c r="E184" s="237" t="s">
        <v>21</v>
      </c>
      <c r="F184" s="238" t="s">
        <v>453</v>
      </c>
      <c r="G184" s="235"/>
      <c r="H184" s="239">
        <v>1</v>
      </c>
      <c r="I184" s="240"/>
      <c r="J184" s="235"/>
      <c r="K184" s="235"/>
      <c r="L184" s="241"/>
      <c r="M184" s="242"/>
      <c r="N184" s="243"/>
      <c r="O184" s="243"/>
      <c r="P184" s="243"/>
      <c r="Q184" s="243"/>
      <c r="R184" s="243"/>
      <c r="S184" s="243"/>
      <c r="T184" s="244"/>
      <c r="AT184" s="245" t="s">
        <v>159</v>
      </c>
      <c r="AU184" s="245" t="s">
        <v>84</v>
      </c>
      <c r="AV184" s="11" t="s">
        <v>84</v>
      </c>
      <c r="AW184" s="11" t="s">
        <v>38</v>
      </c>
      <c r="AX184" s="11" t="s">
        <v>74</v>
      </c>
      <c r="AY184" s="245" t="s">
        <v>150</v>
      </c>
    </row>
    <row r="185" spans="2:51" s="13" customFormat="1" ht="13.5">
      <c r="B185" s="259"/>
      <c r="C185" s="260"/>
      <c r="D185" s="236" t="s">
        <v>159</v>
      </c>
      <c r="E185" s="261" t="s">
        <v>21</v>
      </c>
      <c r="F185" s="262" t="s">
        <v>454</v>
      </c>
      <c r="G185" s="260"/>
      <c r="H185" s="261" t="s">
        <v>21</v>
      </c>
      <c r="I185" s="263"/>
      <c r="J185" s="260"/>
      <c r="K185" s="260"/>
      <c r="L185" s="264"/>
      <c r="M185" s="265"/>
      <c r="N185" s="266"/>
      <c r="O185" s="266"/>
      <c r="P185" s="266"/>
      <c r="Q185" s="266"/>
      <c r="R185" s="266"/>
      <c r="S185" s="266"/>
      <c r="T185" s="267"/>
      <c r="AT185" s="268" t="s">
        <v>159</v>
      </c>
      <c r="AU185" s="268" t="s">
        <v>84</v>
      </c>
      <c r="AV185" s="13" t="s">
        <v>82</v>
      </c>
      <c r="AW185" s="13" t="s">
        <v>38</v>
      </c>
      <c r="AX185" s="13" t="s">
        <v>74</v>
      </c>
      <c r="AY185" s="268" t="s">
        <v>150</v>
      </c>
    </row>
    <row r="186" spans="2:51" s="11" customFormat="1" ht="13.5">
      <c r="B186" s="234"/>
      <c r="C186" s="235"/>
      <c r="D186" s="236" t="s">
        <v>159</v>
      </c>
      <c r="E186" s="237" t="s">
        <v>21</v>
      </c>
      <c r="F186" s="238" t="s">
        <v>455</v>
      </c>
      <c r="G186" s="235"/>
      <c r="H186" s="239">
        <v>2.704</v>
      </c>
      <c r="I186" s="240"/>
      <c r="J186" s="235"/>
      <c r="K186" s="235"/>
      <c r="L186" s="241"/>
      <c r="M186" s="242"/>
      <c r="N186" s="243"/>
      <c r="O186" s="243"/>
      <c r="P186" s="243"/>
      <c r="Q186" s="243"/>
      <c r="R186" s="243"/>
      <c r="S186" s="243"/>
      <c r="T186" s="244"/>
      <c r="AT186" s="245" t="s">
        <v>159</v>
      </c>
      <c r="AU186" s="245" t="s">
        <v>84</v>
      </c>
      <c r="AV186" s="11" t="s">
        <v>84</v>
      </c>
      <c r="AW186" s="11" t="s">
        <v>38</v>
      </c>
      <c r="AX186" s="11" t="s">
        <v>74</v>
      </c>
      <c r="AY186" s="245" t="s">
        <v>150</v>
      </c>
    </row>
    <row r="187" spans="2:51" s="12" customFormat="1" ht="13.5">
      <c r="B187" s="246"/>
      <c r="C187" s="247"/>
      <c r="D187" s="236" t="s">
        <v>159</v>
      </c>
      <c r="E187" s="248" t="s">
        <v>292</v>
      </c>
      <c r="F187" s="249" t="s">
        <v>161</v>
      </c>
      <c r="G187" s="247"/>
      <c r="H187" s="250">
        <v>3.704</v>
      </c>
      <c r="I187" s="251"/>
      <c r="J187" s="247"/>
      <c r="K187" s="247"/>
      <c r="L187" s="252"/>
      <c r="M187" s="253"/>
      <c r="N187" s="254"/>
      <c r="O187" s="254"/>
      <c r="P187" s="254"/>
      <c r="Q187" s="254"/>
      <c r="R187" s="254"/>
      <c r="S187" s="254"/>
      <c r="T187" s="255"/>
      <c r="AT187" s="256" t="s">
        <v>159</v>
      </c>
      <c r="AU187" s="256" t="s">
        <v>84</v>
      </c>
      <c r="AV187" s="12" t="s">
        <v>157</v>
      </c>
      <c r="AW187" s="12" t="s">
        <v>38</v>
      </c>
      <c r="AX187" s="12" t="s">
        <v>82</v>
      </c>
      <c r="AY187" s="256" t="s">
        <v>150</v>
      </c>
    </row>
    <row r="188" spans="2:65" s="1" customFormat="1" ht="38.25" customHeight="1">
      <c r="B188" s="46"/>
      <c r="C188" s="222" t="s">
        <v>456</v>
      </c>
      <c r="D188" s="222" t="s">
        <v>153</v>
      </c>
      <c r="E188" s="223" t="s">
        <v>457</v>
      </c>
      <c r="F188" s="224" t="s">
        <v>458</v>
      </c>
      <c r="G188" s="225" t="s">
        <v>116</v>
      </c>
      <c r="H188" s="226">
        <v>1.18</v>
      </c>
      <c r="I188" s="227"/>
      <c r="J188" s="228">
        <f>ROUND(I188*H188,2)</f>
        <v>0</v>
      </c>
      <c r="K188" s="224" t="s">
        <v>156</v>
      </c>
      <c r="L188" s="72"/>
      <c r="M188" s="229" t="s">
        <v>21</v>
      </c>
      <c r="N188" s="230" t="s">
        <v>45</v>
      </c>
      <c r="O188" s="47"/>
      <c r="P188" s="231">
        <f>O188*H188</f>
        <v>0</v>
      </c>
      <c r="Q188" s="231">
        <v>2.51258388</v>
      </c>
      <c r="R188" s="231">
        <f>Q188*H188</f>
        <v>2.9648489784</v>
      </c>
      <c r="S188" s="231">
        <v>0</v>
      </c>
      <c r="T188" s="232">
        <f>S188*H188</f>
        <v>0</v>
      </c>
      <c r="AR188" s="24" t="s">
        <v>157</v>
      </c>
      <c r="AT188" s="24" t="s">
        <v>153</v>
      </c>
      <c r="AU188" s="24" t="s">
        <v>84</v>
      </c>
      <c r="AY188" s="24" t="s">
        <v>150</v>
      </c>
      <c r="BE188" s="233">
        <f>IF(N188="základní",J188,0)</f>
        <v>0</v>
      </c>
      <c r="BF188" s="233">
        <f>IF(N188="snížená",J188,0)</f>
        <v>0</v>
      </c>
      <c r="BG188" s="233">
        <f>IF(N188="zákl. přenesená",J188,0)</f>
        <v>0</v>
      </c>
      <c r="BH188" s="233">
        <f>IF(N188="sníž. přenesená",J188,0)</f>
        <v>0</v>
      </c>
      <c r="BI188" s="233">
        <f>IF(N188="nulová",J188,0)</f>
        <v>0</v>
      </c>
      <c r="BJ188" s="24" t="s">
        <v>82</v>
      </c>
      <c r="BK188" s="233">
        <f>ROUND(I188*H188,2)</f>
        <v>0</v>
      </c>
      <c r="BL188" s="24" t="s">
        <v>157</v>
      </c>
      <c r="BM188" s="24" t="s">
        <v>459</v>
      </c>
    </row>
    <row r="189" spans="2:47" s="1" customFormat="1" ht="13.5">
      <c r="B189" s="46"/>
      <c r="C189" s="74"/>
      <c r="D189" s="236" t="s">
        <v>166</v>
      </c>
      <c r="E189" s="74"/>
      <c r="F189" s="257" t="s">
        <v>451</v>
      </c>
      <c r="G189" s="74"/>
      <c r="H189" s="74"/>
      <c r="I189" s="192"/>
      <c r="J189" s="74"/>
      <c r="K189" s="74"/>
      <c r="L189" s="72"/>
      <c r="M189" s="258"/>
      <c r="N189" s="47"/>
      <c r="O189" s="47"/>
      <c r="P189" s="47"/>
      <c r="Q189" s="47"/>
      <c r="R189" s="47"/>
      <c r="S189" s="47"/>
      <c r="T189" s="95"/>
      <c r="AT189" s="24" t="s">
        <v>166</v>
      </c>
      <c r="AU189" s="24" t="s">
        <v>84</v>
      </c>
    </row>
    <row r="190" spans="2:51" s="13" customFormat="1" ht="13.5">
      <c r="B190" s="259"/>
      <c r="C190" s="260"/>
      <c r="D190" s="236" t="s">
        <v>159</v>
      </c>
      <c r="E190" s="261" t="s">
        <v>21</v>
      </c>
      <c r="F190" s="262" t="s">
        <v>460</v>
      </c>
      <c r="G190" s="260"/>
      <c r="H190" s="261" t="s">
        <v>21</v>
      </c>
      <c r="I190" s="263"/>
      <c r="J190" s="260"/>
      <c r="K190" s="260"/>
      <c r="L190" s="264"/>
      <c r="M190" s="265"/>
      <c r="N190" s="266"/>
      <c r="O190" s="266"/>
      <c r="P190" s="266"/>
      <c r="Q190" s="266"/>
      <c r="R190" s="266"/>
      <c r="S190" s="266"/>
      <c r="T190" s="267"/>
      <c r="AT190" s="268" t="s">
        <v>159</v>
      </c>
      <c r="AU190" s="268" t="s">
        <v>84</v>
      </c>
      <c r="AV190" s="13" t="s">
        <v>82</v>
      </c>
      <c r="AW190" s="13" t="s">
        <v>38</v>
      </c>
      <c r="AX190" s="13" t="s">
        <v>74</v>
      </c>
      <c r="AY190" s="268" t="s">
        <v>150</v>
      </c>
    </row>
    <row r="191" spans="2:51" s="11" customFormat="1" ht="13.5">
      <c r="B191" s="234"/>
      <c r="C191" s="235"/>
      <c r="D191" s="236" t="s">
        <v>159</v>
      </c>
      <c r="E191" s="237" t="s">
        <v>21</v>
      </c>
      <c r="F191" s="238" t="s">
        <v>461</v>
      </c>
      <c r="G191" s="235"/>
      <c r="H191" s="239">
        <v>1.18</v>
      </c>
      <c r="I191" s="240"/>
      <c r="J191" s="235"/>
      <c r="K191" s="235"/>
      <c r="L191" s="241"/>
      <c r="M191" s="242"/>
      <c r="N191" s="243"/>
      <c r="O191" s="243"/>
      <c r="P191" s="243"/>
      <c r="Q191" s="243"/>
      <c r="R191" s="243"/>
      <c r="S191" s="243"/>
      <c r="T191" s="244"/>
      <c r="AT191" s="245" t="s">
        <v>159</v>
      </c>
      <c r="AU191" s="245" t="s">
        <v>84</v>
      </c>
      <c r="AV191" s="11" t="s">
        <v>84</v>
      </c>
      <c r="AW191" s="11" t="s">
        <v>38</v>
      </c>
      <c r="AX191" s="11" t="s">
        <v>74</v>
      </c>
      <c r="AY191" s="245" t="s">
        <v>150</v>
      </c>
    </row>
    <row r="192" spans="2:51" s="12" customFormat="1" ht="13.5">
      <c r="B192" s="246"/>
      <c r="C192" s="247"/>
      <c r="D192" s="236" t="s">
        <v>159</v>
      </c>
      <c r="E192" s="248" t="s">
        <v>21</v>
      </c>
      <c r="F192" s="249" t="s">
        <v>161</v>
      </c>
      <c r="G192" s="247"/>
      <c r="H192" s="250">
        <v>1.18</v>
      </c>
      <c r="I192" s="251"/>
      <c r="J192" s="247"/>
      <c r="K192" s="247"/>
      <c r="L192" s="252"/>
      <c r="M192" s="253"/>
      <c r="N192" s="254"/>
      <c r="O192" s="254"/>
      <c r="P192" s="254"/>
      <c r="Q192" s="254"/>
      <c r="R192" s="254"/>
      <c r="S192" s="254"/>
      <c r="T192" s="255"/>
      <c r="AT192" s="256" t="s">
        <v>159</v>
      </c>
      <c r="AU192" s="256" t="s">
        <v>84</v>
      </c>
      <c r="AV192" s="12" t="s">
        <v>157</v>
      </c>
      <c r="AW192" s="12" t="s">
        <v>38</v>
      </c>
      <c r="AX192" s="12" t="s">
        <v>82</v>
      </c>
      <c r="AY192" s="256" t="s">
        <v>150</v>
      </c>
    </row>
    <row r="193" spans="2:65" s="1" customFormat="1" ht="38.25" customHeight="1">
      <c r="B193" s="46"/>
      <c r="C193" s="222" t="s">
        <v>462</v>
      </c>
      <c r="D193" s="222" t="s">
        <v>153</v>
      </c>
      <c r="E193" s="223" t="s">
        <v>154</v>
      </c>
      <c r="F193" s="224" t="s">
        <v>155</v>
      </c>
      <c r="G193" s="225" t="s">
        <v>116</v>
      </c>
      <c r="H193" s="226">
        <v>8.995</v>
      </c>
      <c r="I193" s="227"/>
      <c r="J193" s="228">
        <f>ROUND(I193*H193,2)</f>
        <v>0</v>
      </c>
      <c r="K193" s="224" t="s">
        <v>156</v>
      </c>
      <c r="L193" s="72"/>
      <c r="M193" s="229" t="s">
        <v>21</v>
      </c>
      <c r="N193" s="230" t="s">
        <v>45</v>
      </c>
      <c r="O193" s="47"/>
      <c r="P193" s="231">
        <f>O193*H193</f>
        <v>0</v>
      </c>
      <c r="Q193" s="231">
        <v>0</v>
      </c>
      <c r="R193" s="231">
        <f>Q193*H193</f>
        <v>0</v>
      </c>
      <c r="S193" s="231">
        <v>0</v>
      </c>
      <c r="T193" s="232">
        <f>S193*H193</f>
        <v>0</v>
      </c>
      <c r="AR193" s="24" t="s">
        <v>157</v>
      </c>
      <c r="AT193" s="24" t="s">
        <v>153</v>
      </c>
      <c r="AU193" s="24" t="s">
        <v>84</v>
      </c>
      <c r="AY193" s="24" t="s">
        <v>150</v>
      </c>
      <c r="BE193" s="233">
        <f>IF(N193="základní",J193,0)</f>
        <v>0</v>
      </c>
      <c r="BF193" s="233">
        <f>IF(N193="snížená",J193,0)</f>
        <v>0</v>
      </c>
      <c r="BG193" s="233">
        <f>IF(N193="zákl. přenesená",J193,0)</f>
        <v>0</v>
      </c>
      <c r="BH193" s="233">
        <f>IF(N193="sníž. přenesená",J193,0)</f>
        <v>0</v>
      </c>
      <c r="BI193" s="233">
        <f>IF(N193="nulová",J193,0)</f>
        <v>0</v>
      </c>
      <c r="BJ193" s="24" t="s">
        <v>82</v>
      </c>
      <c r="BK193" s="233">
        <f>ROUND(I193*H193,2)</f>
        <v>0</v>
      </c>
      <c r="BL193" s="24" t="s">
        <v>157</v>
      </c>
      <c r="BM193" s="24" t="s">
        <v>463</v>
      </c>
    </row>
    <row r="194" spans="2:51" s="11" customFormat="1" ht="13.5">
      <c r="B194" s="234"/>
      <c r="C194" s="235"/>
      <c r="D194" s="236" t="s">
        <v>159</v>
      </c>
      <c r="E194" s="237" t="s">
        <v>21</v>
      </c>
      <c r="F194" s="238" t="s">
        <v>464</v>
      </c>
      <c r="G194" s="235"/>
      <c r="H194" s="239">
        <v>1.677</v>
      </c>
      <c r="I194" s="240"/>
      <c r="J194" s="235"/>
      <c r="K194" s="235"/>
      <c r="L194" s="241"/>
      <c r="M194" s="242"/>
      <c r="N194" s="243"/>
      <c r="O194" s="243"/>
      <c r="P194" s="243"/>
      <c r="Q194" s="243"/>
      <c r="R194" s="243"/>
      <c r="S194" s="243"/>
      <c r="T194" s="244"/>
      <c r="AT194" s="245" t="s">
        <v>159</v>
      </c>
      <c r="AU194" s="245" t="s">
        <v>84</v>
      </c>
      <c r="AV194" s="11" t="s">
        <v>84</v>
      </c>
      <c r="AW194" s="11" t="s">
        <v>38</v>
      </c>
      <c r="AX194" s="11" t="s">
        <v>74</v>
      </c>
      <c r="AY194" s="245" t="s">
        <v>150</v>
      </c>
    </row>
    <row r="195" spans="2:51" s="11" customFormat="1" ht="13.5">
      <c r="B195" s="234"/>
      <c r="C195" s="235"/>
      <c r="D195" s="236" t="s">
        <v>159</v>
      </c>
      <c r="E195" s="237" t="s">
        <v>21</v>
      </c>
      <c r="F195" s="238" t="s">
        <v>465</v>
      </c>
      <c r="G195" s="235"/>
      <c r="H195" s="239">
        <v>7.318</v>
      </c>
      <c r="I195" s="240"/>
      <c r="J195" s="235"/>
      <c r="K195" s="235"/>
      <c r="L195" s="241"/>
      <c r="M195" s="242"/>
      <c r="N195" s="243"/>
      <c r="O195" s="243"/>
      <c r="P195" s="243"/>
      <c r="Q195" s="243"/>
      <c r="R195" s="243"/>
      <c r="S195" s="243"/>
      <c r="T195" s="244"/>
      <c r="AT195" s="245" t="s">
        <v>159</v>
      </c>
      <c r="AU195" s="245" t="s">
        <v>84</v>
      </c>
      <c r="AV195" s="11" t="s">
        <v>84</v>
      </c>
      <c r="AW195" s="11" t="s">
        <v>38</v>
      </c>
      <c r="AX195" s="11" t="s">
        <v>74</v>
      </c>
      <c r="AY195" s="245" t="s">
        <v>150</v>
      </c>
    </row>
    <row r="196" spans="2:51" s="12" customFormat="1" ht="13.5">
      <c r="B196" s="246"/>
      <c r="C196" s="247"/>
      <c r="D196" s="236" t="s">
        <v>159</v>
      </c>
      <c r="E196" s="248" t="s">
        <v>114</v>
      </c>
      <c r="F196" s="249" t="s">
        <v>161</v>
      </c>
      <c r="G196" s="247"/>
      <c r="H196" s="250">
        <v>8.995</v>
      </c>
      <c r="I196" s="251"/>
      <c r="J196" s="247"/>
      <c r="K196" s="247"/>
      <c r="L196" s="252"/>
      <c r="M196" s="253"/>
      <c r="N196" s="254"/>
      <c r="O196" s="254"/>
      <c r="P196" s="254"/>
      <c r="Q196" s="254"/>
      <c r="R196" s="254"/>
      <c r="S196" s="254"/>
      <c r="T196" s="255"/>
      <c r="AT196" s="256" t="s">
        <v>159</v>
      </c>
      <c r="AU196" s="256" t="s">
        <v>84</v>
      </c>
      <c r="AV196" s="12" t="s">
        <v>157</v>
      </c>
      <c r="AW196" s="12" t="s">
        <v>38</v>
      </c>
      <c r="AX196" s="12" t="s">
        <v>82</v>
      </c>
      <c r="AY196" s="256" t="s">
        <v>150</v>
      </c>
    </row>
    <row r="197" spans="2:65" s="1" customFormat="1" ht="38.25" customHeight="1">
      <c r="B197" s="46"/>
      <c r="C197" s="222" t="s">
        <v>466</v>
      </c>
      <c r="D197" s="222" t="s">
        <v>153</v>
      </c>
      <c r="E197" s="223" t="s">
        <v>162</v>
      </c>
      <c r="F197" s="224" t="s">
        <v>163</v>
      </c>
      <c r="G197" s="225" t="s">
        <v>164</v>
      </c>
      <c r="H197" s="226">
        <v>51</v>
      </c>
      <c r="I197" s="227"/>
      <c r="J197" s="228">
        <f>ROUND(I197*H197,2)</f>
        <v>0</v>
      </c>
      <c r="K197" s="224" t="s">
        <v>156</v>
      </c>
      <c r="L197" s="72"/>
      <c r="M197" s="229" t="s">
        <v>21</v>
      </c>
      <c r="N197" s="230" t="s">
        <v>45</v>
      </c>
      <c r="O197" s="47"/>
      <c r="P197" s="231">
        <f>O197*H197</f>
        <v>0</v>
      </c>
      <c r="Q197" s="231">
        <v>0.002653013</v>
      </c>
      <c r="R197" s="231">
        <f>Q197*H197</f>
        <v>0.135303663</v>
      </c>
      <c r="S197" s="231">
        <v>0</v>
      </c>
      <c r="T197" s="232">
        <f>S197*H197</f>
        <v>0</v>
      </c>
      <c r="AR197" s="24" t="s">
        <v>157</v>
      </c>
      <c r="AT197" s="24" t="s">
        <v>153</v>
      </c>
      <c r="AU197" s="24" t="s">
        <v>84</v>
      </c>
      <c r="AY197" s="24" t="s">
        <v>150</v>
      </c>
      <c r="BE197" s="233">
        <f>IF(N197="základní",J197,0)</f>
        <v>0</v>
      </c>
      <c r="BF197" s="233">
        <f>IF(N197="snížená",J197,0)</f>
        <v>0</v>
      </c>
      <c r="BG197" s="233">
        <f>IF(N197="zákl. přenesená",J197,0)</f>
        <v>0</v>
      </c>
      <c r="BH197" s="233">
        <f>IF(N197="sníž. přenesená",J197,0)</f>
        <v>0</v>
      </c>
      <c r="BI197" s="233">
        <f>IF(N197="nulová",J197,0)</f>
        <v>0</v>
      </c>
      <c r="BJ197" s="24" t="s">
        <v>82</v>
      </c>
      <c r="BK197" s="233">
        <f>ROUND(I197*H197,2)</f>
        <v>0</v>
      </c>
      <c r="BL197" s="24" t="s">
        <v>157</v>
      </c>
      <c r="BM197" s="24" t="s">
        <v>467</v>
      </c>
    </row>
    <row r="198" spans="2:47" s="1" customFormat="1" ht="13.5">
      <c r="B198" s="46"/>
      <c r="C198" s="74"/>
      <c r="D198" s="236" t="s">
        <v>166</v>
      </c>
      <c r="E198" s="74"/>
      <c r="F198" s="257" t="s">
        <v>167</v>
      </c>
      <c r="G198" s="74"/>
      <c r="H198" s="74"/>
      <c r="I198" s="192"/>
      <c r="J198" s="74"/>
      <c r="K198" s="74"/>
      <c r="L198" s="72"/>
      <c r="M198" s="258"/>
      <c r="N198" s="47"/>
      <c r="O198" s="47"/>
      <c r="P198" s="47"/>
      <c r="Q198" s="47"/>
      <c r="R198" s="47"/>
      <c r="S198" s="47"/>
      <c r="T198" s="95"/>
      <c r="AT198" s="24" t="s">
        <v>166</v>
      </c>
      <c r="AU198" s="24" t="s">
        <v>84</v>
      </c>
    </row>
    <row r="199" spans="2:51" s="13" customFormat="1" ht="13.5">
      <c r="B199" s="259"/>
      <c r="C199" s="260"/>
      <c r="D199" s="236" t="s">
        <v>159</v>
      </c>
      <c r="E199" s="261" t="s">
        <v>21</v>
      </c>
      <c r="F199" s="262" t="s">
        <v>468</v>
      </c>
      <c r="G199" s="260"/>
      <c r="H199" s="261" t="s">
        <v>21</v>
      </c>
      <c r="I199" s="263"/>
      <c r="J199" s="260"/>
      <c r="K199" s="260"/>
      <c r="L199" s="264"/>
      <c r="M199" s="265"/>
      <c r="N199" s="266"/>
      <c r="O199" s="266"/>
      <c r="P199" s="266"/>
      <c r="Q199" s="266"/>
      <c r="R199" s="266"/>
      <c r="S199" s="266"/>
      <c r="T199" s="267"/>
      <c r="AT199" s="268" t="s">
        <v>159</v>
      </c>
      <c r="AU199" s="268" t="s">
        <v>84</v>
      </c>
      <c r="AV199" s="13" t="s">
        <v>82</v>
      </c>
      <c r="AW199" s="13" t="s">
        <v>38</v>
      </c>
      <c r="AX199" s="13" t="s">
        <v>74</v>
      </c>
      <c r="AY199" s="268" t="s">
        <v>150</v>
      </c>
    </row>
    <row r="200" spans="2:51" s="11" customFormat="1" ht="13.5">
      <c r="B200" s="234"/>
      <c r="C200" s="235"/>
      <c r="D200" s="236" t="s">
        <v>159</v>
      </c>
      <c r="E200" s="237" t="s">
        <v>21</v>
      </c>
      <c r="F200" s="238" t="s">
        <v>469</v>
      </c>
      <c r="G200" s="235"/>
      <c r="H200" s="239">
        <v>3</v>
      </c>
      <c r="I200" s="240"/>
      <c r="J200" s="235"/>
      <c r="K200" s="235"/>
      <c r="L200" s="241"/>
      <c r="M200" s="242"/>
      <c r="N200" s="243"/>
      <c r="O200" s="243"/>
      <c r="P200" s="243"/>
      <c r="Q200" s="243"/>
      <c r="R200" s="243"/>
      <c r="S200" s="243"/>
      <c r="T200" s="244"/>
      <c r="AT200" s="245" t="s">
        <v>159</v>
      </c>
      <c r="AU200" s="245" t="s">
        <v>84</v>
      </c>
      <c r="AV200" s="11" t="s">
        <v>84</v>
      </c>
      <c r="AW200" s="11" t="s">
        <v>38</v>
      </c>
      <c r="AX200" s="11" t="s">
        <v>74</v>
      </c>
      <c r="AY200" s="245" t="s">
        <v>150</v>
      </c>
    </row>
    <row r="201" spans="2:51" s="11" customFormat="1" ht="13.5">
      <c r="B201" s="234"/>
      <c r="C201" s="235"/>
      <c r="D201" s="236" t="s">
        <v>159</v>
      </c>
      <c r="E201" s="237" t="s">
        <v>21</v>
      </c>
      <c r="F201" s="238" t="s">
        <v>470</v>
      </c>
      <c r="G201" s="235"/>
      <c r="H201" s="239">
        <v>48</v>
      </c>
      <c r="I201" s="240"/>
      <c r="J201" s="235"/>
      <c r="K201" s="235"/>
      <c r="L201" s="241"/>
      <c r="M201" s="242"/>
      <c r="N201" s="243"/>
      <c r="O201" s="243"/>
      <c r="P201" s="243"/>
      <c r="Q201" s="243"/>
      <c r="R201" s="243"/>
      <c r="S201" s="243"/>
      <c r="T201" s="244"/>
      <c r="AT201" s="245" t="s">
        <v>159</v>
      </c>
      <c r="AU201" s="245" t="s">
        <v>84</v>
      </c>
      <c r="AV201" s="11" t="s">
        <v>84</v>
      </c>
      <c r="AW201" s="11" t="s">
        <v>38</v>
      </c>
      <c r="AX201" s="11" t="s">
        <v>74</v>
      </c>
      <c r="AY201" s="245" t="s">
        <v>150</v>
      </c>
    </row>
    <row r="202" spans="2:51" s="12" customFormat="1" ht="13.5">
      <c r="B202" s="246"/>
      <c r="C202" s="247"/>
      <c r="D202" s="236" t="s">
        <v>159</v>
      </c>
      <c r="E202" s="248" t="s">
        <v>21</v>
      </c>
      <c r="F202" s="249" t="s">
        <v>161</v>
      </c>
      <c r="G202" s="247"/>
      <c r="H202" s="250">
        <v>51</v>
      </c>
      <c r="I202" s="251"/>
      <c r="J202" s="247"/>
      <c r="K202" s="247"/>
      <c r="L202" s="252"/>
      <c r="M202" s="253"/>
      <c r="N202" s="254"/>
      <c r="O202" s="254"/>
      <c r="P202" s="254"/>
      <c r="Q202" s="254"/>
      <c r="R202" s="254"/>
      <c r="S202" s="254"/>
      <c r="T202" s="255"/>
      <c r="AT202" s="256" t="s">
        <v>159</v>
      </c>
      <c r="AU202" s="256" t="s">
        <v>84</v>
      </c>
      <c r="AV202" s="12" t="s">
        <v>157</v>
      </c>
      <c r="AW202" s="12" t="s">
        <v>38</v>
      </c>
      <c r="AX202" s="12" t="s">
        <v>82</v>
      </c>
      <c r="AY202" s="256" t="s">
        <v>150</v>
      </c>
    </row>
    <row r="203" spans="2:65" s="1" customFormat="1" ht="38.25" customHeight="1">
      <c r="B203" s="46"/>
      <c r="C203" s="222" t="s">
        <v>471</v>
      </c>
      <c r="D203" s="222" t="s">
        <v>153</v>
      </c>
      <c r="E203" s="223" t="s">
        <v>170</v>
      </c>
      <c r="F203" s="224" t="s">
        <v>171</v>
      </c>
      <c r="G203" s="225" t="s">
        <v>164</v>
      </c>
      <c r="H203" s="226">
        <v>51</v>
      </c>
      <c r="I203" s="227"/>
      <c r="J203" s="228">
        <f>ROUND(I203*H203,2)</f>
        <v>0</v>
      </c>
      <c r="K203" s="224" t="s">
        <v>156</v>
      </c>
      <c r="L203" s="72"/>
      <c r="M203" s="229" t="s">
        <v>21</v>
      </c>
      <c r="N203" s="230" t="s">
        <v>45</v>
      </c>
      <c r="O203" s="47"/>
      <c r="P203" s="231">
        <f>O203*H203</f>
        <v>0</v>
      </c>
      <c r="Q203" s="231">
        <v>0</v>
      </c>
      <c r="R203" s="231">
        <f>Q203*H203</f>
        <v>0</v>
      </c>
      <c r="S203" s="231">
        <v>0</v>
      </c>
      <c r="T203" s="232">
        <f>S203*H203</f>
        <v>0</v>
      </c>
      <c r="AR203" s="24" t="s">
        <v>157</v>
      </c>
      <c r="AT203" s="24" t="s">
        <v>153</v>
      </c>
      <c r="AU203" s="24" t="s">
        <v>84</v>
      </c>
      <c r="AY203" s="24" t="s">
        <v>150</v>
      </c>
      <c r="BE203" s="233">
        <f>IF(N203="základní",J203,0)</f>
        <v>0</v>
      </c>
      <c r="BF203" s="233">
        <f>IF(N203="snížená",J203,0)</f>
        <v>0</v>
      </c>
      <c r="BG203" s="233">
        <f>IF(N203="zákl. přenesená",J203,0)</f>
        <v>0</v>
      </c>
      <c r="BH203" s="233">
        <f>IF(N203="sníž. přenesená",J203,0)</f>
        <v>0</v>
      </c>
      <c r="BI203" s="233">
        <f>IF(N203="nulová",J203,0)</f>
        <v>0</v>
      </c>
      <c r="BJ203" s="24" t="s">
        <v>82</v>
      </c>
      <c r="BK203" s="233">
        <f>ROUND(I203*H203,2)</f>
        <v>0</v>
      </c>
      <c r="BL203" s="24" t="s">
        <v>157</v>
      </c>
      <c r="BM203" s="24" t="s">
        <v>472</v>
      </c>
    </row>
    <row r="204" spans="2:47" s="1" customFormat="1" ht="13.5">
      <c r="B204" s="46"/>
      <c r="C204" s="74"/>
      <c r="D204" s="236" t="s">
        <v>166</v>
      </c>
      <c r="E204" s="74"/>
      <c r="F204" s="257" t="s">
        <v>167</v>
      </c>
      <c r="G204" s="74"/>
      <c r="H204" s="74"/>
      <c r="I204" s="192"/>
      <c r="J204" s="74"/>
      <c r="K204" s="74"/>
      <c r="L204" s="72"/>
      <c r="M204" s="258"/>
      <c r="N204" s="47"/>
      <c r="O204" s="47"/>
      <c r="P204" s="47"/>
      <c r="Q204" s="47"/>
      <c r="R204" s="47"/>
      <c r="S204" s="47"/>
      <c r="T204" s="95"/>
      <c r="AT204" s="24" t="s">
        <v>166</v>
      </c>
      <c r="AU204" s="24" t="s">
        <v>84</v>
      </c>
    </row>
    <row r="205" spans="2:65" s="1" customFormat="1" ht="25.5" customHeight="1">
      <c r="B205" s="46"/>
      <c r="C205" s="222" t="s">
        <v>473</v>
      </c>
      <c r="D205" s="222" t="s">
        <v>153</v>
      </c>
      <c r="E205" s="223" t="s">
        <v>173</v>
      </c>
      <c r="F205" s="224" t="s">
        <v>174</v>
      </c>
      <c r="G205" s="225" t="s">
        <v>175</v>
      </c>
      <c r="H205" s="226">
        <v>1.079</v>
      </c>
      <c r="I205" s="227"/>
      <c r="J205" s="228">
        <f>ROUND(I205*H205,2)</f>
        <v>0</v>
      </c>
      <c r="K205" s="224" t="s">
        <v>156</v>
      </c>
      <c r="L205" s="72"/>
      <c r="M205" s="229" t="s">
        <v>21</v>
      </c>
      <c r="N205" s="230" t="s">
        <v>45</v>
      </c>
      <c r="O205" s="47"/>
      <c r="P205" s="231">
        <f>O205*H205</f>
        <v>0</v>
      </c>
      <c r="Q205" s="231">
        <v>1.10951132</v>
      </c>
      <c r="R205" s="231">
        <f>Q205*H205</f>
        <v>1.1971627142799999</v>
      </c>
      <c r="S205" s="231">
        <v>0</v>
      </c>
      <c r="T205" s="232">
        <f>S205*H205</f>
        <v>0</v>
      </c>
      <c r="AR205" s="24" t="s">
        <v>157</v>
      </c>
      <c r="AT205" s="24" t="s">
        <v>153</v>
      </c>
      <c r="AU205" s="24" t="s">
        <v>84</v>
      </c>
      <c r="AY205" s="24" t="s">
        <v>150</v>
      </c>
      <c r="BE205" s="233">
        <f>IF(N205="základní",J205,0)</f>
        <v>0</v>
      </c>
      <c r="BF205" s="233">
        <f>IF(N205="snížená",J205,0)</f>
        <v>0</v>
      </c>
      <c r="BG205" s="233">
        <f>IF(N205="zákl. přenesená",J205,0)</f>
        <v>0</v>
      </c>
      <c r="BH205" s="233">
        <f>IF(N205="sníž. přenesená",J205,0)</f>
        <v>0</v>
      </c>
      <c r="BI205" s="233">
        <f>IF(N205="nulová",J205,0)</f>
        <v>0</v>
      </c>
      <c r="BJ205" s="24" t="s">
        <v>82</v>
      </c>
      <c r="BK205" s="233">
        <f>ROUND(I205*H205,2)</f>
        <v>0</v>
      </c>
      <c r="BL205" s="24" t="s">
        <v>157</v>
      </c>
      <c r="BM205" s="24" t="s">
        <v>474</v>
      </c>
    </row>
    <row r="206" spans="2:51" s="13" customFormat="1" ht="13.5">
      <c r="B206" s="259"/>
      <c r="C206" s="260"/>
      <c r="D206" s="236" t="s">
        <v>159</v>
      </c>
      <c r="E206" s="261" t="s">
        <v>21</v>
      </c>
      <c r="F206" s="262" t="s">
        <v>475</v>
      </c>
      <c r="G206" s="260"/>
      <c r="H206" s="261" t="s">
        <v>21</v>
      </c>
      <c r="I206" s="263"/>
      <c r="J206" s="260"/>
      <c r="K206" s="260"/>
      <c r="L206" s="264"/>
      <c r="M206" s="265"/>
      <c r="N206" s="266"/>
      <c r="O206" s="266"/>
      <c r="P206" s="266"/>
      <c r="Q206" s="266"/>
      <c r="R206" s="266"/>
      <c r="S206" s="266"/>
      <c r="T206" s="267"/>
      <c r="AT206" s="268" t="s">
        <v>159</v>
      </c>
      <c r="AU206" s="268" t="s">
        <v>84</v>
      </c>
      <c r="AV206" s="13" t="s">
        <v>82</v>
      </c>
      <c r="AW206" s="13" t="s">
        <v>38</v>
      </c>
      <c r="AX206" s="13" t="s">
        <v>74</v>
      </c>
      <c r="AY206" s="268" t="s">
        <v>150</v>
      </c>
    </row>
    <row r="207" spans="2:51" s="11" customFormat="1" ht="13.5">
      <c r="B207" s="234"/>
      <c r="C207" s="235"/>
      <c r="D207" s="236" t="s">
        <v>159</v>
      </c>
      <c r="E207" s="237" t="s">
        <v>21</v>
      </c>
      <c r="F207" s="238" t="s">
        <v>476</v>
      </c>
      <c r="G207" s="235"/>
      <c r="H207" s="239">
        <v>1.079</v>
      </c>
      <c r="I207" s="240"/>
      <c r="J207" s="235"/>
      <c r="K207" s="235"/>
      <c r="L207" s="241"/>
      <c r="M207" s="242"/>
      <c r="N207" s="243"/>
      <c r="O207" s="243"/>
      <c r="P207" s="243"/>
      <c r="Q207" s="243"/>
      <c r="R207" s="243"/>
      <c r="S207" s="243"/>
      <c r="T207" s="244"/>
      <c r="AT207" s="245" t="s">
        <v>159</v>
      </c>
      <c r="AU207" s="245" t="s">
        <v>84</v>
      </c>
      <c r="AV207" s="11" t="s">
        <v>84</v>
      </c>
      <c r="AW207" s="11" t="s">
        <v>38</v>
      </c>
      <c r="AX207" s="11" t="s">
        <v>82</v>
      </c>
      <c r="AY207" s="245" t="s">
        <v>150</v>
      </c>
    </row>
    <row r="208" spans="2:63" s="10" customFormat="1" ht="29.85" customHeight="1">
      <c r="B208" s="206"/>
      <c r="C208" s="207"/>
      <c r="D208" s="208" t="s">
        <v>73</v>
      </c>
      <c r="E208" s="220" t="s">
        <v>157</v>
      </c>
      <c r="F208" s="220" t="s">
        <v>477</v>
      </c>
      <c r="G208" s="207"/>
      <c r="H208" s="207"/>
      <c r="I208" s="210"/>
      <c r="J208" s="221">
        <f>BK208</f>
        <v>0</v>
      </c>
      <c r="K208" s="207"/>
      <c r="L208" s="212"/>
      <c r="M208" s="213"/>
      <c r="N208" s="214"/>
      <c r="O208" s="214"/>
      <c r="P208" s="215">
        <f>SUM(P209:P213)</f>
        <v>0</v>
      </c>
      <c r="Q208" s="214"/>
      <c r="R208" s="215">
        <f>SUM(R209:R213)</f>
        <v>0</v>
      </c>
      <c r="S208" s="214"/>
      <c r="T208" s="216">
        <f>SUM(T209:T213)</f>
        <v>0</v>
      </c>
      <c r="AR208" s="217" t="s">
        <v>82</v>
      </c>
      <c r="AT208" s="218" t="s">
        <v>73</v>
      </c>
      <c r="AU208" s="218" t="s">
        <v>82</v>
      </c>
      <c r="AY208" s="217" t="s">
        <v>150</v>
      </c>
      <c r="BK208" s="219">
        <f>SUM(BK209:BK213)</f>
        <v>0</v>
      </c>
    </row>
    <row r="209" spans="2:65" s="1" customFormat="1" ht="25.5" customHeight="1">
      <c r="B209" s="46"/>
      <c r="C209" s="222" t="s">
        <v>478</v>
      </c>
      <c r="D209" s="222" t="s">
        <v>153</v>
      </c>
      <c r="E209" s="223" t="s">
        <v>479</v>
      </c>
      <c r="F209" s="224" t="s">
        <v>480</v>
      </c>
      <c r="G209" s="225" t="s">
        <v>116</v>
      </c>
      <c r="H209" s="226">
        <v>19.924</v>
      </c>
      <c r="I209" s="227"/>
      <c r="J209" s="228">
        <f>ROUND(I209*H209,2)</f>
        <v>0</v>
      </c>
      <c r="K209" s="224" t="s">
        <v>156</v>
      </c>
      <c r="L209" s="72"/>
      <c r="M209" s="229" t="s">
        <v>21</v>
      </c>
      <c r="N209" s="230" t="s">
        <v>45</v>
      </c>
      <c r="O209" s="47"/>
      <c r="P209" s="231">
        <f>O209*H209</f>
        <v>0</v>
      </c>
      <c r="Q209" s="231">
        <v>0</v>
      </c>
      <c r="R209" s="231">
        <f>Q209*H209</f>
        <v>0</v>
      </c>
      <c r="S209" s="231">
        <v>0</v>
      </c>
      <c r="T209" s="232">
        <f>S209*H209</f>
        <v>0</v>
      </c>
      <c r="AR209" s="24" t="s">
        <v>157</v>
      </c>
      <c r="AT209" s="24" t="s">
        <v>153</v>
      </c>
      <c r="AU209" s="24" t="s">
        <v>84</v>
      </c>
      <c r="AY209" s="24" t="s">
        <v>150</v>
      </c>
      <c r="BE209" s="233">
        <f>IF(N209="základní",J209,0)</f>
        <v>0</v>
      </c>
      <c r="BF209" s="233">
        <f>IF(N209="snížená",J209,0)</f>
        <v>0</v>
      </c>
      <c r="BG209" s="233">
        <f>IF(N209="zákl. přenesená",J209,0)</f>
        <v>0</v>
      </c>
      <c r="BH209" s="233">
        <f>IF(N209="sníž. přenesená",J209,0)</f>
        <v>0</v>
      </c>
      <c r="BI209" s="233">
        <f>IF(N209="nulová",J209,0)</f>
        <v>0</v>
      </c>
      <c r="BJ209" s="24" t="s">
        <v>82</v>
      </c>
      <c r="BK209" s="233">
        <f>ROUND(I209*H209,2)</f>
        <v>0</v>
      </c>
      <c r="BL209" s="24" t="s">
        <v>157</v>
      </c>
      <c r="BM209" s="24" t="s">
        <v>481</v>
      </c>
    </row>
    <row r="210" spans="2:47" s="1" customFormat="1" ht="13.5">
      <c r="B210" s="46"/>
      <c r="C210" s="74"/>
      <c r="D210" s="236" t="s">
        <v>166</v>
      </c>
      <c r="E210" s="74"/>
      <c r="F210" s="257" t="s">
        <v>482</v>
      </c>
      <c r="G210" s="74"/>
      <c r="H210" s="74"/>
      <c r="I210" s="192"/>
      <c r="J210" s="74"/>
      <c r="K210" s="74"/>
      <c r="L210" s="72"/>
      <c r="M210" s="258"/>
      <c r="N210" s="47"/>
      <c r="O210" s="47"/>
      <c r="P210" s="47"/>
      <c r="Q210" s="47"/>
      <c r="R210" s="47"/>
      <c r="S210" s="47"/>
      <c r="T210" s="95"/>
      <c r="AT210" s="24" t="s">
        <v>166</v>
      </c>
      <c r="AU210" s="24" t="s">
        <v>84</v>
      </c>
    </row>
    <row r="211" spans="2:51" s="13" customFormat="1" ht="13.5">
      <c r="B211" s="259"/>
      <c r="C211" s="260"/>
      <c r="D211" s="236" t="s">
        <v>159</v>
      </c>
      <c r="E211" s="261" t="s">
        <v>21</v>
      </c>
      <c r="F211" s="262" t="s">
        <v>483</v>
      </c>
      <c r="G211" s="260"/>
      <c r="H211" s="261" t="s">
        <v>21</v>
      </c>
      <c r="I211" s="263"/>
      <c r="J211" s="260"/>
      <c r="K211" s="260"/>
      <c r="L211" s="264"/>
      <c r="M211" s="265"/>
      <c r="N211" s="266"/>
      <c r="O211" s="266"/>
      <c r="P211" s="266"/>
      <c r="Q211" s="266"/>
      <c r="R211" s="266"/>
      <c r="S211" s="266"/>
      <c r="T211" s="267"/>
      <c r="AT211" s="268" t="s">
        <v>159</v>
      </c>
      <c r="AU211" s="268" t="s">
        <v>84</v>
      </c>
      <c r="AV211" s="13" t="s">
        <v>82</v>
      </c>
      <c r="AW211" s="13" t="s">
        <v>38</v>
      </c>
      <c r="AX211" s="13" t="s">
        <v>74</v>
      </c>
      <c r="AY211" s="268" t="s">
        <v>150</v>
      </c>
    </row>
    <row r="212" spans="2:51" s="11" customFormat="1" ht="13.5">
      <c r="B212" s="234"/>
      <c r="C212" s="235"/>
      <c r="D212" s="236" t="s">
        <v>159</v>
      </c>
      <c r="E212" s="237" t="s">
        <v>21</v>
      </c>
      <c r="F212" s="238" t="s">
        <v>484</v>
      </c>
      <c r="G212" s="235"/>
      <c r="H212" s="239">
        <v>19.924</v>
      </c>
      <c r="I212" s="240"/>
      <c r="J212" s="235"/>
      <c r="K212" s="235"/>
      <c r="L212" s="241"/>
      <c r="M212" s="242"/>
      <c r="N212" s="243"/>
      <c r="O212" s="243"/>
      <c r="P212" s="243"/>
      <c r="Q212" s="243"/>
      <c r="R212" s="243"/>
      <c r="S212" s="243"/>
      <c r="T212" s="244"/>
      <c r="AT212" s="245" t="s">
        <v>159</v>
      </c>
      <c r="AU212" s="245" t="s">
        <v>84</v>
      </c>
      <c r="AV212" s="11" t="s">
        <v>84</v>
      </c>
      <c r="AW212" s="11" t="s">
        <v>38</v>
      </c>
      <c r="AX212" s="11" t="s">
        <v>74</v>
      </c>
      <c r="AY212" s="245" t="s">
        <v>150</v>
      </c>
    </row>
    <row r="213" spans="2:51" s="12" customFormat="1" ht="13.5">
      <c r="B213" s="246"/>
      <c r="C213" s="247"/>
      <c r="D213" s="236" t="s">
        <v>159</v>
      </c>
      <c r="E213" s="248" t="s">
        <v>298</v>
      </c>
      <c r="F213" s="249" t="s">
        <v>161</v>
      </c>
      <c r="G213" s="247"/>
      <c r="H213" s="250">
        <v>19.924</v>
      </c>
      <c r="I213" s="251"/>
      <c r="J213" s="247"/>
      <c r="K213" s="247"/>
      <c r="L213" s="252"/>
      <c r="M213" s="253"/>
      <c r="N213" s="254"/>
      <c r="O213" s="254"/>
      <c r="P213" s="254"/>
      <c r="Q213" s="254"/>
      <c r="R213" s="254"/>
      <c r="S213" s="254"/>
      <c r="T213" s="255"/>
      <c r="AT213" s="256" t="s">
        <v>159</v>
      </c>
      <c r="AU213" s="256" t="s">
        <v>84</v>
      </c>
      <c r="AV213" s="12" t="s">
        <v>157</v>
      </c>
      <c r="AW213" s="12" t="s">
        <v>38</v>
      </c>
      <c r="AX213" s="12" t="s">
        <v>82</v>
      </c>
      <c r="AY213" s="256" t="s">
        <v>150</v>
      </c>
    </row>
    <row r="214" spans="2:63" s="10" customFormat="1" ht="29.85" customHeight="1">
      <c r="B214" s="206"/>
      <c r="C214" s="207"/>
      <c r="D214" s="208" t="s">
        <v>73</v>
      </c>
      <c r="E214" s="220" t="s">
        <v>191</v>
      </c>
      <c r="F214" s="220" t="s">
        <v>485</v>
      </c>
      <c r="G214" s="207"/>
      <c r="H214" s="207"/>
      <c r="I214" s="210"/>
      <c r="J214" s="221">
        <f>BK214</f>
        <v>0</v>
      </c>
      <c r="K214" s="207"/>
      <c r="L214" s="212"/>
      <c r="M214" s="213"/>
      <c r="N214" s="214"/>
      <c r="O214" s="214"/>
      <c r="P214" s="215">
        <f>SUM(P215:P268)</f>
        <v>0</v>
      </c>
      <c r="Q214" s="214"/>
      <c r="R214" s="215">
        <f>SUM(R215:R268)</f>
        <v>64.1400604429</v>
      </c>
      <c r="S214" s="214"/>
      <c r="T214" s="216">
        <f>SUM(T215:T268)</f>
        <v>0</v>
      </c>
      <c r="AR214" s="217" t="s">
        <v>82</v>
      </c>
      <c r="AT214" s="218" t="s">
        <v>73</v>
      </c>
      <c r="AU214" s="218" t="s">
        <v>82</v>
      </c>
      <c r="AY214" s="217" t="s">
        <v>150</v>
      </c>
      <c r="BK214" s="219">
        <f>SUM(BK215:BK268)</f>
        <v>0</v>
      </c>
    </row>
    <row r="215" spans="2:65" s="1" customFormat="1" ht="25.5" customHeight="1">
      <c r="B215" s="46"/>
      <c r="C215" s="222" t="s">
        <v>486</v>
      </c>
      <c r="D215" s="222" t="s">
        <v>153</v>
      </c>
      <c r="E215" s="223" t="s">
        <v>487</v>
      </c>
      <c r="F215" s="224" t="s">
        <v>488</v>
      </c>
      <c r="G215" s="225" t="s">
        <v>211</v>
      </c>
      <c r="H215" s="226">
        <v>113.85</v>
      </c>
      <c r="I215" s="227"/>
      <c r="J215" s="228">
        <f>ROUND(I215*H215,2)</f>
        <v>0</v>
      </c>
      <c r="K215" s="224" t="s">
        <v>156</v>
      </c>
      <c r="L215" s="72"/>
      <c r="M215" s="229" t="s">
        <v>21</v>
      </c>
      <c r="N215" s="230" t="s">
        <v>45</v>
      </c>
      <c r="O215" s="47"/>
      <c r="P215" s="231">
        <f>O215*H215</f>
        <v>0</v>
      </c>
      <c r="Q215" s="231">
        <v>0.000135</v>
      </c>
      <c r="R215" s="231">
        <f>Q215*H215</f>
        <v>0.01536975</v>
      </c>
      <c r="S215" s="231">
        <v>0</v>
      </c>
      <c r="T215" s="232">
        <f>S215*H215</f>
        <v>0</v>
      </c>
      <c r="AR215" s="24" t="s">
        <v>157</v>
      </c>
      <c r="AT215" s="24" t="s">
        <v>153</v>
      </c>
      <c r="AU215" s="24" t="s">
        <v>84</v>
      </c>
      <c r="AY215" s="24" t="s">
        <v>150</v>
      </c>
      <c r="BE215" s="233">
        <f>IF(N215="základní",J215,0)</f>
        <v>0</v>
      </c>
      <c r="BF215" s="233">
        <f>IF(N215="snížená",J215,0)</f>
        <v>0</v>
      </c>
      <c r="BG215" s="233">
        <f>IF(N215="zákl. přenesená",J215,0)</f>
        <v>0</v>
      </c>
      <c r="BH215" s="233">
        <f>IF(N215="sníž. přenesená",J215,0)</f>
        <v>0</v>
      </c>
      <c r="BI215" s="233">
        <f>IF(N215="nulová",J215,0)</f>
        <v>0</v>
      </c>
      <c r="BJ215" s="24" t="s">
        <v>82</v>
      </c>
      <c r="BK215" s="233">
        <f>ROUND(I215*H215,2)</f>
        <v>0</v>
      </c>
      <c r="BL215" s="24" t="s">
        <v>157</v>
      </c>
      <c r="BM215" s="24" t="s">
        <v>489</v>
      </c>
    </row>
    <row r="216" spans="2:47" s="1" customFormat="1" ht="13.5">
      <c r="B216" s="46"/>
      <c r="C216" s="74"/>
      <c r="D216" s="236" t="s">
        <v>166</v>
      </c>
      <c r="E216" s="74"/>
      <c r="F216" s="257" t="s">
        <v>490</v>
      </c>
      <c r="G216" s="74"/>
      <c r="H216" s="74"/>
      <c r="I216" s="192"/>
      <c r="J216" s="74"/>
      <c r="K216" s="74"/>
      <c r="L216" s="72"/>
      <c r="M216" s="258"/>
      <c r="N216" s="47"/>
      <c r="O216" s="47"/>
      <c r="P216" s="47"/>
      <c r="Q216" s="47"/>
      <c r="R216" s="47"/>
      <c r="S216" s="47"/>
      <c r="T216" s="95"/>
      <c r="AT216" s="24" t="s">
        <v>166</v>
      </c>
      <c r="AU216" s="24" t="s">
        <v>84</v>
      </c>
    </row>
    <row r="217" spans="2:65" s="1" customFormat="1" ht="25.5" customHeight="1">
      <c r="B217" s="46"/>
      <c r="C217" s="269" t="s">
        <v>491</v>
      </c>
      <c r="D217" s="269" t="s">
        <v>188</v>
      </c>
      <c r="E217" s="270" t="s">
        <v>492</v>
      </c>
      <c r="F217" s="271" t="s">
        <v>493</v>
      </c>
      <c r="G217" s="272" t="s">
        <v>211</v>
      </c>
      <c r="H217" s="273">
        <v>113.85</v>
      </c>
      <c r="I217" s="274"/>
      <c r="J217" s="275">
        <f>ROUND(I217*H217,2)</f>
        <v>0</v>
      </c>
      <c r="K217" s="271" t="s">
        <v>156</v>
      </c>
      <c r="L217" s="276"/>
      <c r="M217" s="277" t="s">
        <v>21</v>
      </c>
      <c r="N217" s="278" t="s">
        <v>45</v>
      </c>
      <c r="O217" s="47"/>
      <c r="P217" s="231">
        <f>O217*H217</f>
        <v>0</v>
      </c>
      <c r="Q217" s="231">
        <v>0.23</v>
      </c>
      <c r="R217" s="231">
        <f>Q217*H217</f>
        <v>26.1855</v>
      </c>
      <c r="S217" s="231">
        <v>0</v>
      </c>
      <c r="T217" s="232">
        <f>S217*H217</f>
        <v>0</v>
      </c>
      <c r="AR217" s="24" t="s">
        <v>191</v>
      </c>
      <c r="AT217" s="24" t="s">
        <v>188</v>
      </c>
      <c r="AU217" s="24" t="s">
        <v>84</v>
      </c>
      <c r="AY217" s="24" t="s">
        <v>150</v>
      </c>
      <c r="BE217" s="233">
        <f>IF(N217="základní",J217,0)</f>
        <v>0</v>
      </c>
      <c r="BF217" s="233">
        <f>IF(N217="snížená",J217,0)</f>
        <v>0</v>
      </c>
      <c r="BG217" s="233">
        <f>IF(N217="zákl. přenesená",J217,0)</f>
        <v>0</v>
      </c>
      <c r="BH217" s="233">
        <f>IF(N217="sníž. přenesená",J217,0)</f>
        <v>0</v>
      </c>
      <c r="BI217" s="233">
        <f>IF(N217="nulová",J217,0)</f>
        <v>0</v>
      </c>
      <c r="BJ217" s="24" t="s">
        <v>82</v>
      </c>
      <c r="BK217" s="233">
        <f>ROUND(I217*H217,2)</f>
        <v>0</v>
      </c>
      <c r="BL217" s="24" t="s">
        <v>157</v>
      </c>
      <c r="BM217" s="24" t="s">
        <v>494</v>
      </c>
    </row>
    <row r="218" spans="2:51" s="11" customFormat="1" ht="13.5">
      <c r="B218" s="234"/>
      <c r="C218" s="235"/>
      <c r="D218" s="236" t="s">
        <v>159</v>
      </c>
      <c r="E218" s="237" t="s">
        <v>21</v>
      </c>
      <c r="F218" s="238" t="s">
        <v>446</v>
      </c>
      <c r="G218" s="235"/>
      <c r="H218" s="239">
        <v>113.85</v>
      </c>
      <c r="I218" s="240"/>
      <c r="J218" s="235"/>
      <c r="K218" s="235"/>
      <c r="L218" s="241"/>
      <c r="M218" s="242"/>
      <c r="N218" s="243"/>
      <c r="O218" s="243"/>
      <c r="P218" s="243"/>
      <c r="Q218" s="243"/>
      <c r="R218" s="243"/>
      <c r="S218" s="243"/>
      <c r="T218" s="244"/>
      <c r="AT218" s="245" t="s">
        <v>159</v>
      </c>
      <c r="AU218" s="245" t="s">
        <v>84</v>
      </c>
      <c r="AV218" s="11" t="s">
        <v>84</v>
      </c>
      <c r="AW218" s="11" t="s">
        <v>38</v>
      </c>
      <c r="AX218" s="11" t="s">
        <v>82</v>
      </c>
      <c r="AY218" s="245" t="s">
        <v>150</v>
      </c>
    </row>
    <row r="219" spans="2:65" s="1" customFormat="1" ht="16.5" customHeight="1">
      <c r="B219" s="46"/>
      <c r="C219" s="222" t="s">
        <v>269</v>
      </c>
      <c r="D219" s="222" t="s">
        <v>153</v>
      </c>
      <c r="E219" s="223" t="s">
        <v>495</v>
      </c>
      <c r="F219" s="224" t="s">
        <v>496</v>
      </c>
      <c r="G219" s="225" t="s">
        <v>211</v>
      </c>
      <c r="H219" s="226">
        <v>113.85</v>
      </c>
      <c r="I219" s="227"/>
      <c r="J219" s="228">
        <f>ROUND(I219*H219,2)</f>
        <v>0</v>
      </c>
      <c r="K219" s="224" t="s">
        <v>156</v>
      </c>
      <c r="L219" s="72"/>
      <c r="M219" s="229" t="s">
        <v>21</v>
      </c>
      <c r="N219" s="230" t="s">
        <v>45</v>
      </c>
      <c r="O219" s="47"/>
      <c r="P219" s="231">
        <f>O219*H219</f>
        <v>0</v>
      </c>
      <c r="Q219" s="231">
        <v>0</v>
      </c>
      <c r="R219" s="231">
        <f>Q219*H219</f>
        <v>0</v>
      </c>
      <c r="S219" s="231">
        <v>0</v>
      </c>
      <c r="T219" s="232">
        <f>S219*H219</f>
        <v>0</v>
      </c>
      <c r="AR219" s="24" t="s">
        <v>157</v>
      </c>
      <c r="AT219" s="24" t="s">
        <v>153</v>
      </c>
      <c r="AU219" s="24" t="s">
        <v>84</v>
      </c>
      <c r="AY219" s="24" t="s">
        <v>150</v>
      </c>
      <c r="BE219" s="233">
        <f>IF(N219="základní",J219,0)</f>
        <v>0</v>
      </c>
      <c r="BF219" s="233">
        <f>IF(N219="snížená",J219,0)</f>
        <v>0</v>
      </c>
      <c r="BG219" s="233">
        <f>IF(N219="zákl. přenesená",J219,0)</f>
        <v>0</v>
      </c>
      <c r="BH219" s="233">
        <f>IF(N219="sníž. přenesená",J219,0)</f>
        <v>0</v>
      </c>
      <c r="BI219" s="233">
        <f>IF(N219="nulová",J219,0)</f>
        <v>0</v>
      </c>
      <c r="BJ219" s="24" t="s">
        <v>82</v>
      </c>
      <c r="BK219" s="233">
        <f>ROUND(I219*H219,2)</f>
        <v>0</v>
      </c>
      <c r="BL219" s="24" t="s">
        <v>157</v>
      </c>
      <c r="BM219" s="24" t="s">
        <v>497</v>
      </c>
    </row>
    <row r="220" spans="2:47" s="1" customFormat="1" ht="13.5">
      <c r="B220" s="46"/>
      <c r="C220" s="74"/>
      <c r="D220" s="236" t="s">
        <v>166</v>
      </c>
      <c r="E220" s="74"/>
      <c r="F220" s="257" t="s">
        <v>498</v>
      </c>
      <c r="G220" s="74"/>
      <c r="H220" s="74"/>
      <c r="I220" s="192"/>
      <c r="J220" s="74"/>
      <c r="K220" s="74"/>
      <c r="L220" s="72"/>
      <c r="M220" s="258"/>
      <c r="N220" s="47"/>
      <c r="O220" s="47"/>
      <c r="P220" s="47"/>
      <c r="Q220" s="47"/>
      <c r="R220" s="47"/>
      <c r="S220" s="47"/>
      <c r="T220" s="95"/>
      <c r="AT220" s="24" t="s">
        <v>166</v>
      </c>
      <c r="AU220" s="24" t="s">
        <v>84</v>
      </c>
    </row>
    <row r="221" spans="2:65" s="1" customFormat="1" ht="25.5" customHeight="1">
      <c r="B221" s="46"/>
      <c r="C221" s="222" t="s">
        <v>499</v>
      </c>
      <c r="D221" s="222" t="s">
        <v>153</v>
      </c>
      <c r="E221" s="223" t="s">
        <v>500</v>
      </c>
      <c r="F221" s="224" t="s">
        <v>501</v>
      </c>
      <c r="G221" s="225" t="s">
        <v>432</v>
      </c>
      <c r="H221" s="226">
        <v>4</v>
      </c>
      <c r="I221" s="227"/>
      <c r="J221" s="228">
        <f>ROUND(I221*H221,2)</f>
        <v>0</v>
      </c>
      <c r="K221" s="224" t="s">
        <v>156</v>
      </c>
      <c r="L221" s="72"/>
      <c r="M221" s="229" t="s">
        <v>21</v>
      </c>
      <c r="N221" s="230" t="s">
        <v>45</v>
      </c>
      <c r="O221" s="47"/>
      <c r="P221" s="231">
        <f>O221*H221</f>
        <v>0</v>
      </c>
      <c r="Q221" s="231">
        <v>0.471656926</v>
      </c>
      <c r="R221" s="231">
        <f>Q221*H221</f>
        <v>1.886627704</v>
      </c>
      <c r="S221" s="231">
        <v>0</v>
      </c>
      <c r="T221" s="232">
        <f>S221*H221</f>
        <v>0</v>
      </c>
      <c r="AR221" s="24" t="s">
        <v>157</v>
      </c>
      <c r="AT221" s="24" t="s">
        <v>153</v>
      </c>
      <c r="AU221" s="24" t="s">
        <v>84</v>
      </c>
      <c r="AY221" s="24" t="s">
        <v>150</v>
      </c>
      <c r="BE221" s="233">
        <f>IF(N221="základní",J221,0)</f>
        <v>0</v>
      </c>
      <c r="BF221" s="233">
        <f>IF(N221="snížená",J221,0)</f>
        <v>0</v>
      </c>
      <c r="BG221" s="233">
        <f>IF(N221="zákl. přenesená",J221,0)</f>
        <v>0</v>
      </c>
      <c r="BH221" s="233">
        <f>IF(N221="sníž. přenesená",J221,0)</f>
        <v>0</v>
      </c>
      <c r="BI221" s="233">
        <f>IF(N221="nulová",J221,0)</f>
        <v>0</v>
      </c>
      <c r="BJ221" s="24" t="s">
        <v>82</v>
      </c>
      <c r="BK221" s="233">
        <f>ROUND(I221*H221,2)</f>
        <v>0</v>
      </c>
      <c r="BL221" s="24" t="s">
        <v>157</v>
      </c>
      <c r="BM221" s="24" t="s">
        <v>502</v>
      </c>
    </row>
    <row r="222" spans="2:47" s="1" customFormat="1" ht="13.5">
      <c r="B222" s="46"/>
      <c r="C222" s="74"/>
      <c r="D222" s="236" t="s">
        <v>166</v>
      </c>
      <c r="E222" s="74"/>
      <c r="F222" s="257" t="s">
        <v>498</v>
      </c>
      <c r="G222" s="74"/>
      <c r="H222" s="74"/>
      <c r="I222" s="192"/>
      <c r="J222" s="74"/>
      <c r="K222" s="74"/>
      <c r="L222" s="72"/>
      <c r="M222" s="258"/>
      <c r="N222" s="47"/>
      <c r="O222" s="47"/>
      <c r="P222" s="47"/>
      <c r="Q222" s="47"/>
      <c r="R222" s="47"/>
      <c r="S222" s="47"/>
      <c r="T222" s="95"/>
      <c r="AT222" s="24" t="s">
        <v>166</v>
      </c>
      <c r="AU222" s="24" t="s">
        <v>84</v>
      </c>
    </row>
    <row r="223" spans="2:51" s="13" customFormat="1" ht="13.5">
      <c r="B223" s="259"/>
      <c r="C223" s="260"/>
      <c r="D223" s="236" t="s">
        <v>159</v>
      </c>
      <c r="E223" s="261" t="s">
        <v>21</v>
      </c>
      <c r="F223" s="262" t="s">
        <v>503</v>
      </c>
      <c r="G223" s="260"/>
      <c r="H223" s="261" t="s">
        <v>21</v>
      </c>
      <c r="I223" s="263"/>
      <c r="J223" s="260"/>
      <c r="K223" s="260"/>
      <c r="L223" s="264"/>
      <c r="M223" s="265"/>
      <c r="N223" s="266"/>
      <c r="O223" s="266"/>
      <c r="P223" s="266"/>
      <c r="Q223" s="266"/>
      <c r="R223" s="266"/>
      <c r="S223" s="266"/>
      <c r="T223" s="267"/>
      <c r="AT223" s="268" t="s">
        <v>159</v>
      </c>
      <c r="AU223" s="268" t="s">
        <v>84</v>
      </c>
      <c r="AV223" s="13" t="s">
        <v>82</v>
      </c>
      <c r="AW223" s="13" t="s">
        <v>38</v>
      </c>
      <c r="AX223" s="13" t="s">
        <v>74</v>
      </c>
      <c r="AY223" s="268" t="s">
        <v>150</v>
      </c>
    </row>
    <row r="224" spans="2:51" s="11" customFormat="1" ht="13.5">
      <c r="B224" s="234"/>
      <c r="C224" s="235"/>
      <c r="D224" s="236" t="s">
        <v>159</v>
      </c>
      <c r="E224" s="237" t="s">
        <v>21</v>
      </c>
      <c r="F224" s="238" t="s">
        <v>157</v>
      </c>
      <c r="G224" s="235"/>
      <c r="H224" s="239">
        <v>4</v>
      </c>
      <c r="I224" s="240"/>
      <c r="J224" s="235"/>
      <c r="K224" s="235"/>
      <c r="L224" s="241"/>
      <c r="M224" s="242"/>
      <c r="N224" s="243"/>
      <c r="O224" s="243"/>
      <c r="P224" s="243"/>
      <c r="Q224" s="243"/>
      <c r="R224" s="243"/>
      <c r="S224" s="243"/>
      <c r="T224" s="244"/>
      <c r="AT224" s="245" t="s">
        <v>159</v>
      </c>
      <c r="AU224" s="245" t="s">
        <v>84</v>
      </c>
      <c r="AV224" s="11" t="s">
        <v>84</v>
      </c>
      <c r="AW224" s="11" t="s">
        <v>38</v>
      </c>
      <c r="AX224" s="11" t="s">
        <v>82</v>
      </c>
      <c r="AY224" s="245" t="s">
        <v>150</v>
      </c>
    </row>
    <row r="225" spans="2:65" s="1" customFormat="1" ht="16.5" customHeight="1">
      <c r="B225" s="46"/>
      <c r="C225" s="222" t="s">
        <v>504</v>
      </c>
      <c r="D225" s="222" t="s">
        <v>153</v>
      </c>
      <c r="E225" s="223" t="s">
        <v>505</v>
      </c>
      <c r="F225" s="224" t="s">
        <v>506</v>
      </c>
      <c r="G225" s="225" t="s">
        <v>432</v>
      </c>
      <c r="H225" s="226">
        <v>7</v>
      </c>
      <c r="I225" s="227"/>
      <c r="J225" s="228">
        <f>ROUND(I225*H225,2)</f>
        <v>0</v>
      </c>
      <c r="K225" s="224" t="s">
        <v>156</v>
      </c>
      <c r="L225" s="72"/>
      <c r="M225" s="229" t="s">
        <v>21</v>
      </c>
      <c r="N225" s="230" t="s">
        <v>45</v>
      </c>
      <c r="O225" s="47"/>
      <c r="P225" s="231">
        <f>O225*H225</f>
        <v>0</v>
      </c>
      <c r="Q225" s="231">
        <v>0.009176</v>
      </c>
      <c r="R225" s="231">
        <f>Q225*H225</f>
        <v>0.064232</v>
      </c>
      <c r="S225" s="231">
        <v>0</v>
      </c>
      <c r="T225" s="232">
        <f>S225*H225</f>
        <v>0</v>
      </c>
      <c r="AR225" s="24" t="s">
        <v>157</v>
      </c>
      <c r="AT225" s="24" t="s">
        <v>153</v>
      </c>
      <c r="AU225" s="24" t="s">
        <v>84</v>
      </c>
      <c r="AY225" s="24" t="s">
        <v>150</v>
      </c>
      <c r="BE225" s="233">
        <f>IF(N225="základní",J225,0)</f>
        <v>0</v>
      </c>
      <c r="BF225" s="233">
        <f>IF(N225="snížená",J225,0)</f>
        <v>0</v>
      </c>
      <c r="BG225" s="233">
        <f>IF(N225="zákl. přenesená",J225,0)</f>
        <v>0</v>
      </c>
      <c r="BH225" s="233">
        <f>IF(N225="sníž. přenesená",J225,0)</f>
        <v>0</v>
      </c>
      <c r="BI225" s="233">
        <f>IF(N225="nulová",J225,0)</f>
        <v>0</v>
      </c>
      <c r="BJ225" s="24" t="s">
        <v>82</v>
      </c>
      <c r="BK225" s="233">
        <f>ROUND(I225*H225,2)</f>
        <v>0</v>
      </c>
      <c r="BL225" s="24" t="s">
        <v>157</v>
      </c>
      <c r="BM225" s="24" t="s">
        <v>507</v>
      </c>
    </row>
    <row r="226" spans="2:47" s="1" customFormat="1" ht="13.5">
      <c r="B226" s="46"/>
      <c r="C226" s="74"/>
      <c r="D226" s="236" t="s">
        <v>166</v>
      </c>
      <c r="E226" s="74"/>
      <c r="F226" s="257" t="s">
        <v>508</v>
      </c>
      <c r="G226" s="74"/>
      <c r="H226" s="74"/>
      <c r="I226" s="192"/>
      <c r="J226" s="74"/>
      <c r="K226" s="74"/>
      <c r="L226" s="72"/>
      <c r="M226" s="258"/>
      <c r="N226" s="47"/>
      <c r="O226" s="47"/>
      <c r="P226" s="47"/>
      <c r="Q226" s="47"/>
      <c r="R226" s="47"/>
      <c r="S226" s="47"/>
      <c r="T226" s="95"/>
      <c r="AT226" s="24" t="s">
        <v>166</v>
      </c>
      <c r="AU226" s="24" t="s">
        <v>84</v>
      </c>
    </row>
    <row r="227" spans="2:65" s="1" customFormat="1" ht="16.5" customHeight="1">
      <c r="B227" s="46"/>
      <c r="C227" s="269" t="s">
        <v>509</v>
      </c>
      <c r="D227" s="269" t="s">
        <v>188</v>
      </c>
      <c r="E227" s="270" t="s">
        <v>510</v>
      </c>
      <c r="F227" s="271" t="s">
        <v>511</v>
      </c>
      <c r="G227" s="272" t="s">
        <v>432</v>
      </c>
      <c r="H227" s="273">
        <v>2.02</v>
      </c>
      <c r="I227" s="274"/>
      <c r="J227" s="275">
        <f>ROUND(I227*H227,2)</f>
        <v>0</v>
      </c>
      <c r="K227" s="271" t="s">
        <v>156</v>
      </c>
      <c r="L227" s="276"/>
      <c r="M227" s="277" t="s">
        <v>21</v>
      </c>
      <c r="N227" s="278" t="s">
        <v>45</v>
      </c>
      <c r="O227" s="47"/>
      <c r="P227" s="231">
        <f>O227*H227</f>
        <v>0</v>
      </c>
      <c r="Q227" s="231">
        <v>0.262</v>
      </c>
      <c r="R227" s="231">
        <f>Q227*H227</f>
        <v>0.52924</v>
      </c>
      <c r="S227" s="231">
        <v>0</v>
      </c>
      <c r="T227" s="232">
        <f>S227*H227</f>
        <v>0</v>
      </c>
      <c r="AR227" s="24" t="s">
        <v>191</v>
      </c>
      <c r="AT227" s="24" t="s">
        <v>188</v>
      </c>
      <c r="AU227" s="24" t="s">
        <v>84</v>
      </c>
      <c r="AY227" s="24" t="s">
        <v>150</v>
      </c>
      <c r="BE227" s="233">
        <f>IF(N227="základní",J227,0)</f>
        <v>0</v>
      </c>
      <c r="BF227" s="233">
        <f>IF(N227="snížená",J227,0)</f>
        <v>0</v>
      </c>
      <c r="BG227" s="233">
        <f>IF(N227="zákl. přenesená",J227,0)</f>
        <v>0</v>
      </c>
      <c r="BH227" s="233">
        <f>IF(N227="sníž. přenesená",J227,0)</f>
        <v>0</v>
      </c>
      <c r="BI227" s="233">
        <f>IF(N227="nulová",J227,0)</f>
        <v>0</v>
      </c>
      <c r="BJ227" s="24" t="s">
        <v>82</v>
      </c>
      <c r="BK227" s="233">
        <f>ROUND(I227*H227,2)</f>
        <v>0</v>
      </c>
      <c r="BL227" s="24" t="s">
        <v>157</v>
      </c>
      <c r="BM227" s="24" t="s">
        <v>512</v>
      </c>
    </row>
    <row r="228" spans="2:51" s="11" customFormat="1" ht="13.5">
      <c r="B228" s="234"/>
      <c r="C228" s="235"/>
      <c r="D228" s="236" t="s">
        <v>159</v>
      </c>
      <c r="E228" s="237" t="s">
        <v>21</v>
      </c>
      <c r="F228" s="238" t="s">
        <v>84</v>
      </c>
      <c r="G228" s="235"/>
      <c r="H228" s="239">
        <v>2</v>
      </c>
      <c r="I228" s="240"/>
      <c r="J228" s="235"/>
      <c r="K228" s="235"/>
      <c r="L228" s="241"/>
      <c r="M228" s="242"/>
      <c r="N228" s="243"/>
      <c r="O228" s="243"/>
      <c r="P228" s="243"/>
      <c r="Q228" s="243"/>
      <c r="R228" s="243"/>
      <c r="S228" s="243"/>
      <c r="T228" s="244"/>
      <c r="AT228" s="245" t="s">
        <v>159</v>
      </c>
      <c r="AU228" s="245" t="s">
        <v>84</v>
      </c>
      <c r="AV228" s="11" t="s">
        <v>84</v>
      </c>
      <c r="AW228" s="11" t="s">
        <v>38</v>
      </c>
      <c r="AX228" s="11" t="s">
        <v>82</v>
      </c>
      <c r="AY228" s="245" t="s">
        <v>150</v>
      </c>
    </row>
    <row r="229" spans="2:51" s="11" customFormat="1" ht="13.5">
      <c r="B229" s="234"/>
      <c r="C229" s="235"/>
      <c r="D229" s="236" t="s">
        <v>159</v>
      </c>
      <c r="E229" s="235"/>
      <c r="F229" s="238" t="s">
        <v>513</v>
      </c>
      <c r="G229" s="235"/>
      <c r="H229" s="239">
        <v>2.02</v>
      </c>
      <c r="I229" s="240"/>
      <c r="J229" s="235"/>
      <c r="K229" s="235"/>
      <c r="L229" s="241"/>
      <c r="M229" s="242"/>
      <c r="N229" s="243"/>
      <c r="O229" s="243"/>
      <c r="P229" s="243"/>
      <c r="Q229" s="243"/>
      <c r="R229" s="243"/>
      <c r="S229" s="243"/>
      <c r="T229" s="244"/>
      <c r="AT229" s="245" t="s">
        <v>159</v>
      </c>
      <c r="AU229" s="245" t="s">
        <v>84</v>
      </c>
      <c r="AV229" s="11" t="s">
        <v>84</v>
      </c>
      <c r="AW229" s="11" t="s">
        <v>6</v>
      </c>
      <c r="AX229" s="11" t="s">
        <v>82</v>
      </c>
      <c r="AY229" s="245" t="s">
        <v>150</v>
      </c>
    </row>
    <row r="230" spans="2:65" s="1" customFormat="1" ht="16.5" customHeight="1">
      <c r="B230" s="46"/>
      <c r="C230" s="269" t="s">
        <v>514</v>
      </c>
      <c r="D230" s="269" t="s">
        <v>188</v>
      </c>
      <c r="E230" s="270" t="s">
        <v>515</v>
      </c>
      <c r="F230" s="271" t="s">
        <v>516</v>
      </c>
      <c r="G230" s="272" t="s">
        <v>432</v>
      </c>
      <c r="H230" s="273">
        <v>2.02</v>
      </c>
      <c r="I230" s="274"/>
      <c r="J230" s="275">
        <f>ROUND(I230*H230,2)</f>
        <v>0</v>
      </c>
      <c r="K230" s="271" t="s">
        <v>156</v>
      </c>
      <c r="L230" s="276"/>
      <c r="M230" s="277" t="s">
        <v>21</v>
      </c>
      <c r="N230" s="278" t="s">
        <v>45</v>
      </c>
      <c r="O230" s="47"/>
      <c r="P230" s="231">
        <f>O230*H230</f>
        <v>0</v>
      </c>
      <c r="Q230" s="231">
        <v>1.054</v>
      </c>
      <c r="R230" s="231">
        <f>Q230*H230</f>
        <v>2.12908</v>
      </c>
      <c r="S230" s="231">
        <v>0</v>
      </c>
      <c r="T230" s="232">
        <f>S230*H230</f>
        <v>0</v>
      </c>
      <c r="AR230" s="24" t="s">
        <v>191</v>
      </c>
      <c r="AT230" s="24" t="s">
        <v>188</v>
      </c>
      <c r="AU230" s="24" t="s">
        <v>84</v>
      </c>
      <c r="AY230" s="24" t="s">
        <v>150</v>
      </c>
      <c r="BE230" s="233">
        <f>IF(N230="základní",J230,0)</f>
        <v>0</v>
      </c>
      <c r="BF230" s="233">
        <f>IF(N230="snížená",J230,0)</f>
        <v>0</v>
      </c>
      <c r="BG230" s="233">
        <f>IF(N230="zákl. přenesená",J230,0)</f>
        <v>0</v>
      </c>
      <c r="BH230" s="233">
        <f>IF(N230="sníž. přenesená",J230,0)</f>
        <v>0</v>
      </c>
      <c r="BI230" s="233">
        <f>IF(N230="nulová",J230,0)</f>
        <v>0</v>
      </c>
      <c r="BJ230" s="24" t="s">
        <v>82</v>
      </c>
      <c r="BK230" s="233">
        <f>ROUND(I230*H230,2)</f>
        <v>0</v>
      </c>
      <c r="BL230" s="24" t="s">
        <v>157</v>
      </c>
      <c r="BM230" s="24" t="s">
        <v>517</v>
      </c>
    </row>
    <row r="231" spans="2:51" s="11" customFormat="1" ht="13.5">
      <c r="B231" s="234"/>
      <c r="C231" s="235"/>
      <c r="D231" s="236" t="s">
        <v>159</v>
      </c>
      <c r="E231" s="237" t="s">
        <v>21</v>
      </c>
      <c r="F231" s="238" t="s">
        <v>84</v>
      </c>
      <c r="G231" s="235"/>
      <c r="H231" s="239">
        <v>2</v>
      </c>
      <c r="I231" s="240"/>
      <c r="J231" s="235"/>
      <c r="K231" s="235"/>
      <c r="L231" s="241"/>
      <c r="M231" s="242"/>
      <c r="N231" s="243"/>
      <c r="O231" s="243"/>
      <c r="P231" s="243"/>
      <c r="Q231" s="243"/>
      <c r="R231" s="243"/>
      <c r="S231" s="243"/>
      <c r="T231" s="244"/>
      <c r="AT231" s="245" t="s">
        <v>159</v>
      </c>
      <c r="AU231" s="245" t="s">
        <v>84</v>
      </c>
      <c r="AV231" s="11" t="s">
        <v>84</v>
      </c>
      <c r="AW231" s="11" t="s">
        <v>38</v>
      </c>
      <c r="AX231" s="11" t="s">
        <v>82</v>
      </c>
      <c r="AY231" s="245" t="s">
        <v>150</v>
      </c>
    </row>
    <row r="232" spans="2:51" s="11" customFormat="1" ht="13.5">
      <c r="B232" s="234"/>
      <c r="C232" s="235"/>
      <c r="D232" s="236" t="s">
        <v>159</v>
      </c>
      <c r="E232" s="235"/>
      <c r="F232" s="238" t="s">
        <v>513</v>
      </c>
      <c r="G232" s="235"/>
      <c r="H232" s="239">
        <v>2.02</v>
      </c>
      <c r="I232" s="240"/>
      <c r="J232" s="235"/>
      <c r="K232" s="235"/>
      <c r="L232" s="241"/>
      <c r="M232" s="242"/>
      <c r="N232" s="243"/>
      <c r="O232" s="243"/>
      <c r="P232" s="243"/>
      <c r="Q232" s="243"/>
      <c r="R232" s="243"/>
      <c r="S232" s="243"/>
      <c r="T232" s="244"/>
      <c r="AT232" s="245" t="s">
        <v>159</v>
      </c>
      <c r="AU232" s="245" t="s">
        <v>84</v>
      </c>
      <c r="AV232" s="11" t="s">
        <v>84</v>
      </c>
      <c r="AW232" s="11" t="s">
        <v>6</v>
      </c>
      <c r="AX232" s="11" t="s">
        <v>82</v>
      </c>
      <c r="AY232" s="245" t="s">
        <v>150</v>
      </c>
    </row>
    <row r="233" spans="2:65" s="1" customFormat="1" ht="16.5" customHeight="1">
      <c r="B233" s="46"/>
      <c r="C233" s="269" t="s">
        <v>518</v>
      </c>
      <c r="D233" s="269" t="s">
        <v>188</v>
      </c>
      <c r="E233" s="270" t="s">
        <v>519</v>
      </c>
      <c r="F233" s="271" t="s">
        <v>520</v>
      </c>
      <c r="G233" s="272" t="s">
        <v>432</v>
      </c>
      <c r="H233" s="273">
        <v>6.12</v>
      </c>
      <c r="I233" s="274"/>
      <c r="J233" s="275">
        <f>ROUND(I233*H233,2)</f>
        <v>0</v>
      </c>
      <c r="K233" s="271" t="s">
        <v>156</v>
      </c>
      <c r="L233" s="276"/>
      <c r="M233" s="277" t="s">
        <v>21</v>
      </c>
      <c r="N233" s="278" t="s">
        <v>45</v>
      </c>
      <c r="O233" s="47"/>
      <c r="P233" s="231">
        <f>O233*H233</f>
        <v>0</v>
      </c>
      <c r="Q233" s="231">
        <v>0.002</v>
      </c>
      <c r="R233" s="231">
        <f>Q233*H233</f>
        <v>0.012240000000000001</v>
      </c>
      <c r="S233" s="231">
        <v>0</v>
      </c>
      <c r="T233" s="232">
        <f>S233*H233</f>
        <v>0</v>
      </c>
      <c r="AR233" s="24" t="s">
        <v>191</v>
      </c>
      <c r="AT233" s="24" t="s">
        <v>188</v>
      </c>
      <c r="AU233" s="24" t="s">
        <v>84</v>
      </c>
      <c r="AY233" s="24" t="s">
        <v>150</v>
      </c>
      <c r="BE233" s="233">
        <f>IF(N233="základní",J233,0)</f>
        <v>0</v>
      </c>
      <c r="BF233" s="233">
        <f>IF(N233="snížená",J233,0)</f>
        <v>0</v>
      </c>
      <c r="BG233" s="233">
        <f>IF(N233="zákl. přenesená",J233,0)</f>
        <v>0</v>
      </c>
      <c r="BH233" s="233">
        <f>IF(N233="sníž. přenesená",J233,0)</f>
        <v>0</v>
      </c>
      <c r="BI233" s="233">
        <f>IF(N233="nulová",J233,0)</f>
        <v>0</v>
      </c>
      <c r="BJ233" s="24" t="s">
        <v>82</v>
      </c>
      <c r="BK233" s="233">
        <f>ROUND(I233*H233,2)</f>
        <v>0</v>
      </c>
      <c r="BL233" s="24" t="s">
        <v>157</v>
      </c>
      <c r="BM233" s="24" t="s">
        <v>521</v>
      </c>
    </row>
    <row r="234" spans="2:51" s="11" customFormat="1" ht="13.5">
      <c r="B234" s="234"/>
      <c r="C234" s="235"/>
      <c r="D234" s="236" t="s">
        <v>159</v>
      </c>
      <c r="E234" s="237" t="s">
        <v>21</v>
      </c>
      <c r="F234" s="238" t="s">
        <v>522</v>
      </c>
      <c r="G234" s="235"/>
      <c r="H234" s="239">
        <v>6</v>
      </c>
      <c r="I234" s="240"/>
      <c r="J234" s="235"/>
      <c r="K234" s="235"/>
      <c r="L234" s="241"/>
      <c r="M234" s="242"/>
      <c r="N234" s="243"/>
      <c r="O234" s="243"/>
      <c r="P234" s="243"/>
      <c r="Q234" s="243"/>
      <c r="R234" s="243"/>
      <c r="S234" s="243"/>
      <c r="T234" s="244"/>
      <c r="AT234" s="245" t="s">
        <v>159</v>
      </c>
      <c r="AU234" s="245" t="s">
        <v>84</v>
      </c>
      <c r="AV234" s="11" t="s">
        <v>84</v>
      </c>
      <c r="AW234" s="11" t="s">
        <v>38</v>
      </c>
      <c r="AX234" s="11" t="s">
        <v>82</v>
      </c>
      <c r="AY234" s="245" t="s">
        <v>150</v>
      </c>
    </row>
    <row r="235" spans="2:51" s="11" customFormat="1" ht="13.5">
      <c r="B235" s="234"/>
      <c r="C235" s="235"/>
      <c r="D235" s="236" t="s">
        <v>159</v>
      </c>
      <c r="E235" s="235"/>
      <c r="F235" s="238" t="s">
        <v>523</v>
      </c>
      <c r="G235" s="235"/>
      <c r="H235" s="239">
        <v>6.12</v>
      </c>
      <c r="I235" s="240"/>
      <c r="J235" s="235"/>
      <c r="K235" s="235"/>
      <c r="L235" s="241"/>
      <c r="M235" s="242"/>
      <c r="N235" s="243"/>
      <c r="O235" s="243"/>
      <c r="P235" s="243"/>
      <c r="Q235" s="243"/>
      <c r="R235" s="243"/>
      <c r="S235" s="243"/>
      <c r="T235" s="244"/>
      <c r="AT235" s="245" t="s">
        <v>159</v>
      </c>
      <c r="AU235" s="245" t="s">
        <v>84</v>
      </c>
      <c r="AV235" s="11" t="s">
        <v>84</v>
      </c>
      <c r="AW235" s="11" t="s">
        <v>6</v>
      </c>
      <c r="AX235" s="11" t="s">
        <v>82</v>
      </c>
      <c r="AY235" s="245" t="s">
        <v>150</v>
      </c>
    </row>
    <row r="236" spans="2:65" s="1" customFormat="1" ht="16.5" customHeight="1">
      <c r="B236" s="46"/>
      <c r="C236" s="269" t="s">
        <v>524</v>
      </c>
      <c r="D236" s="269" t="s">
        <v>188</v>
      </c>
      <c r="E236" s="270" t="s">
        <v>525</v>
      </c>
      <c r="F236" s="271" t="s">
        <v>526</v>
      </c>
      <c r="G236" s="272" t="s">
        <v>432</v>
      </c>
      <c r="H236" s="273">
        <v>1.01</v>
      </c>
      <c r="I236" s="274"/>
      <c r="J236" s="275">
        <f>ROUND(I236*H236,2)</f>
        <v>0</v>
      </c>
      <c r="K236" s="271" t="s">
        <v>204</v>
      </c>
      <c r="L236" s="276"/>
      <c r="M236" s="277" t="s">
        <v>21</v>
      </c>
      <c r="N236" s="278" t="s">
        <v>45</v>
      </c>
      <c r="O236" s="47"/>
      <c r="P236" s="231">
        <f>O236*H236</f>
        <v>0</v>
      </c>
      <c r="Q236" s="231">
        <v>1.235</v>
      </c>
      <c r="R236" s="231">
        <f>Q236*H236</f>
        <v>1.2473500000000002</v>
      </c>
      <c r="S236" s="231">
        <v>0</v>
      </c>
      <c r="T236" s="232">
        <f>S236*H236</f>
        <v>0</v>
      </c>
      <c r="AR236" s="24" t="s">
        <v>527</v>
      </c>
      <c r="AT236" s="24" t="s">
        <v>188</v>
      </c>
      <c r="AU236" s="24" t="s">
        <v>84</v>
      </c>
      <c r="AY236" s="24" t="s">
        <v>150</v>
      </c>
      <c r="BE236" s="233">
        <f>IF(N236="základní",J236,0)</f>
        <v>0</v>
      </c>
      <c r="BF236" s="233">
        <f>IF(N236="snížená",J236,0)</f>
        <v>0</v>
      </c>
      <c r="BG236" s="233">
        <f>IF(N236="zákl. přenesená",J236,0)</f>
        <v>0</v>
      </c>
      <c r="BH236" s="233">
        <f>IF(N236="sníž. přenesená",J236,0)</f>
        <v>0</v>
      </c>
      <c r="BI236" s="233">
        <f>IF(N236="nulová",J236,0)</f>
        <v>0</v>
      </c>
      <c r="BJ236" s="24" t="s">
        <v>82</v>
      </c>
      <c r="BK236" s="233">
        <f>ROUND(I236*H236,2)</f>
        <v>0</v>
      </c>
      <c r="BL236" s="24" t="s">
        <v>527</v>
      </c>
      <c r="BM236" s="24" t="s">
        <v>528</v>
      </c>
    </row>
    <row r="237" spans="2:51" s="11" customFormat="1" ht="13.5">
      <c r="B237" s="234"/>
      <c r="C237" s="235"/>
      <c r="D237" s="236" t="s">
        <v>159</v>
      </c>
      <c r="E237" s="237" t="s">
        <v>21</v>
      </c>
      <c r="F237" s="238" t="s">
        <v>82</v>
      </c>
      <c r="G237" s="235"/>
      <c r="H237" s="239">
        <v>1</v>
      </c>
      <c r="I237" s="240"/>
      <c r="J237" s="235"/>
      <c r="K237" s="235"/>
      <c r="L237" s="241"/>
      <c r="M237" s="242"/>
      <c r="N237" s="243"/>
      <c r="O237" s="243"/>
      <c r="P237" s="243"/>
      <c r="Q237" s="243"/>
      <c r="R237" s="243"/>
      <c r="S237" s="243"/>
      <c r="T237" s="244"/>
      <c r="AT237" s="245" t="s">
        <v>159</v>
      </c>
      <c r="AU237" s="245" t="s">
        <v>84</v>
      </c>
      <c r="AV237" s="11" t="s">
        <v>84</v>
      </c>
      <c r="AW237" s="11" t="s">
        <v>38</v>
      </c>
      <c r="AX237" s="11" t="s">
        <v>82</v>
      </c>
      <c r="AY237" s="245" t="s">
        <v>150</v>
      </c>
    </row>
    <row r="238" spans="2:51" s="11" customFormat="1" ht="13.5">
      <c r="B238" s="234"/>
      <c r="C238" s="235"/>
      <c r="D238" s="236" t="s">
        <v>159</v>
      </c>
      <c r="E238" s="235"/>
      <c r="F238" s="238" t="s">
        <v>529</v>
      </c>
      <c r="G238" s="235"/>
      <c r="H238" s="239">
        <v>1.01</v>
      </c>
      <c r="I238" s="240"/>
      <c r="J238" s="235"/>
      <c r="K238" s="235"/>
      <c r="L238" s="241"/>
      <c r="M238" s="242"/>
      <c r="N238" s="243"/>
      <c r="O238" s="243"/>
      <c r="P238" s="243"/>
      <c r="Q238" s="243"/>
      <c r="R238" s="243"/>
      <c r="S238" s="243"/>
      <c r="T238" s="244"/>
      <c r="AT238" s="245" t="s">
        <v>159</v>
      </c>
      <c r="AU238" s="245" t="s">
        <v>84</v>
      </c>
      <c r="AV238" s="11" t="s">
        <v>84</v>
      </c>
      <c r="AW238" s="11" t="s">
        <v>6</v>
      </c>
      <c r="AX238" s="11" t="s">
        <v>82</v>
      </c>
      <c r="AY238" s="245" t="s">
        <v>150</v>
      </c>
    </row>
    <row r="239" spans="2:65" s="1" customFormat="1" ht="16.5" customHeight="1">
      <c r="B239" s="46"/>
      <c r="C239" s="269" t="s">
        <v>530</v>
      </c>
      <c r="D239" s="269" t="s">
        <v>188</v>
      </c>
      <c r="E239" s="270" t="s">
        <v>531</v>
      </c>
      <c r="F239" s="271" t="s">
        <v>532</v>
      </c>
      <c r="G239" s="272" t="s">
        <v>432</v>
      </c>
      <c r="H239" s="273">
        <v>1.01</v>
      </c>
      <c r="I239" s="274"/>
      <c r="J239" s="275">
        <f>ROUND(I239*H239,2)</f>
        <v>0</v>
      </c>
      <c r="K239" s="271" t="s">
        <v>204</v>
      </c>
      <c r="L239" s="276"/>
      <c r="M239" s="277" t="s">
        <v>21</v>
      </c>
      <c r="N239" s="278" t="s">
        <v>45</v>
      </c>
      <c r="O239" s="47"/>
      <c r="P239" s="231">
        <f>O239*H239</f>
        <v>0</v>
      </c>
      <c r="Q239" s="231">
        <v>2.47</v>
      </c>
      <c r="R239" s="231">
        <f>Q239*H239</f>
        <v>2.4947000000000004</v>
      </c>
      <c r="S239" s="231">
        <v>0</v>
      </c>
      <c r="T239" s="232">
        <f>S239*H239</f>
        <v>0</v>
      </c>
      <c r="AR239" s="24" t="s">
        <v>527</v>
      </c>
      <c r="AT239" s="24" t="s">
        <v>188</v>
      </c>
      <c r="AU239" s="24" t="s">
        <v>84</v>
      </c>
      <c r="AY239" s="24" t="s">
        <v>150</v>
      </c>
      <c r="BE239" s="233">
        <f>IF(N239="základní",J239,0)</f>
        <v>0</v>
      </c>
      <c r="BF239" s="233">
        <f>IF(N239="snížená",J239,0)</f>
        <v>0</v>
      </c>
      <c r="BG239" s="233">
        <f>IF(N239="zákl. přenesená",J239,0)</f>
        <v>0</v>
      </c>
      <c r="BH239" s="233">
        <f>IF(N239="sníž. přenesená",J239,0)</f>
        <v>0</v>
      </c>
      <c r="BI239" s="233">
        <f>IF(N239="nulová",J239,0)</f>
        <v>0</v>
      </c>
      <c r="BJ239" s="24" t="s">
        <v>82</v>
      </c>
      <c r="BK239" s="233">
        <f>ROUND(I239*H239,2)</f>
        <v>0</v>
      </c>
      <c r="BL239" s="24" t="s">
        <v>527</v>
      </c>
      <c r="BM239" s="24" t="s">
        <v>533</v>
      </c>
    </row>
    <row r="240" spans="2:51" s="11" customFormat="1" ht="13.5">
      <c r="B240" s="234"/>
      <c r="C240" s="235"/>
      <c r="D240" s="236" t="s">
        <v>159</v>
      </c>
      <c r="E240" s="237" t="s">
        <v>21</v>
      </c>
      <c r="F240" s="238" t="s">
        <v>82</v>
      </c>
      <c r="G240" s="235"/>
      <c r="H240" s="239">
        <v>1</v>
      </c>
      <c r="I240" s="240"/>
      <c r="J240" s="235"/>
      <c r="K240" s="235"/>
      <c r="L240" s="241"/>
      <c r="M240" s="242"/>
      <c r="N240" s="243"/>
      <c r="O240" s="243"/>
      <c r="P240" s="243"/>
      <c r="Q240" s="243"/>
      <c r="R240" s="243"/>
      <c r="S240" s="243"/>
      <c r="T240" s="244"/>
      <c r="AT240" s="245" t="s">
        <v>159</v>
      </c>
      <c r="AU240" s="245" t="s">
        <v>84</v>
      </c>
      <c r="AV240" s="11" t="s">
        <v>84</v>
      </c>
      <c r="AW240" s="11" t="s">
        <v>38</v>
      </c>
      <c r="AX240" s="11" t="s">
        <v>82</v>
      </c>
      <c r="AY240" s="245" t="s">
        <v>150</v>
      </c>
    </row>
    <row r="241" spans="2:51" s="11" customFormat="1" ht="13.5">
      <c r="B241" s="234"/>
      <c r="C241" s="235"/>
      <c r="D241" s="236" t="s">
        <v>159</v>
      </c>
      <c r="E241" s="235"/>
      <c r="F241" s="238" t="s">
        <v>529</v>
      </c>
      <c r="G241" s="235"/>
      <c r="H241" s="239">
        <v>1.01</v>
      </c>
      <c r="I241" s="240"/>
      <c r="J241" s="235"/>
      <c r="K241" s="235"/>
      <c r="L241" s="241"/>
      <c r="M241" s="242"/>
      <c r="N241" s="243"/>
      <c r="O241" s="243"/>
      <c r="P241" s="243"/>
      <c r="Q241" s="243"/>
      <c r="R241" s="243"/>
      <c r="S241" s="243"/>
      <c r="T241" s="244"/>
      <c r="AT241" s="245" t="s">
        <v>159</v>
      </c>
      <c r="AU241" s="245" t="s">
        <v>84</v>
      </c>
      <c r="AV241" s="11" t="s">
        <v>84</v>
      </c>
      <c r="AW241" s="11" t="s">
        <v>6</v>
      </c>
      <c r="AX241" s="11" t="s">
        <v>82</v>
      </c>
      <c r="AY241" s="245" t="s">
        <v>150</v>
      </c>
    </row>
    <row r="242" spans="2:65" s="1" customFormat="1" ht="16.5" customHeight="1">
      <c r="B242" s="46"/>
      <c r="C242" s="269" t="s">
        <v>534</v>
      </c>
      <c r="D242" s="269" t="s">
        <v>188</v>
      </c>
      <c r="E242" s="270" t="s">
        <v>535</v>
      </c>
      <c r="F242" s="271" t="s">
        <v>536</v>
      </c>
      <c r="G242" s="272" t="s">
        <v>432</v>
      </c>
      <c r="H242" s="273">
        <v>1.01</v>
      </c>
      <c r="I242" s="274"/>
      <c r="J242" s="275">
        <f>ROUND(I242*H242,2)</f>
        <v>0</v>
      </c>
      <c r="K242" s="271" t="s">
        <v>204</v>
      </c>
      <c r="L242" s="276"/>
      <c r="M242" s="277" t="s">
        <v>21</v>
      </c>
      <c r="N242" s="278" t="s">
        <v>45</v>
      </c>
      <c r="O242" s="47"/>
      <c r="P242" s="231">
        <f>O242*H242</f>
        <v>0</v>
      </c>
      <c r="Q242" s="231">
        <v>3.7</v>
      </c>
      <c r="R242" s="231">
        <f>Q242*H242</f>
        <v>3.737</v>
      </c>
      <c r="S242" s="231">
        <v>0</v>
      </c>
      <c r="T242" s="232">
        <f>S242*H242</f>
        <v>0</v>
      </c>
      <c r="AR242" s="24" t="s">
        <v>527</v>
      </c>
      <c r="AT242" s="24" t="s">
        <v>188</v>
      </c>
      <c r="AU242" s="24" t="s">
        <v>84</v>
      </c>
      <c r="AY242" s="24" t="s">
        <v>150</v>
      </c>
      <c r="BE242" s="233">
        <f>IF(N242="základní",J242,0)</f>
        <v>0</v>
      </c>
      <c r="BF242" s="233">
        <f>IF(N242="snížená",J242,0)</f>
        <v>0</v>
      </c>
      <c r="BG242" s="233">
        <f>IF(N242="zákl. přenesená",J242,0)</f>
        <v>0</v>
      </c>
      <c r="BH242" s="233">
        <f>IF(N242="sníž. přenesená",J242,0)</f>
        <v>0</v>
      </c>
      <c r="BI242" s="233">
        <f>IF(N242="nulová",J242,0)</f>
        <v>0</v>
      </c>
      <c r="BJ242" s="24" t="s">
        <v>82</v>
      </c>
      <c r="BK242" s="233">
        <f>ROUND(I242*H242,2)</f>
        <v>0</v>
      </c>
      <c r="BL242" s="24" t="s">
        <v>527</v>
      </c>
      <c r="BM242" s="24" t="s">
        <v>537</v>
      </c>
    </row>
    <row r="243" spans="2:51" s="11" customFormat="1" ht="13.5">
      <c r="B243" s="234"/>
      <c r="C243" s="235"/>
      <c r="D243" s="236" t="s">
        <v>159</v>
      </c>
      <c r="E243" s="237" t="s">
        <v>21</v>
      </c>
      <c r="F243" s="238" t="s">
        <v>82</v>
      </c>
      <c r="G243" s="235"/>
      <c r="H243" s="239">
        <v>1</v>
      </c>
      <c r="I243" s="240"/>
      <c r="J243" s="235"/>
      <c r="K243" s="235"/>
      <c r="L243" s="241"/>
      <c r="M243" s="242"/>
      <c r="N243" s="243"/>
      <c r="O243" s="243"/>
      <c r="P243" s="243"/>
      <c r="Q243" s="243"/>
      <c r="R243" s="243"/>
      <c r="S243" s="243"/>
      <c r="T243" s="244"/>
      <c r="AT243" s="245" t="s">
        <v>159</v>
      </c>
      <c r="AU243" s="245" t="s">
        <v>84</v>
      </c>
      <c r="AV243" s="11" t="s">
        <v>84</v>
      </c>
      <c r="AW243" s="11" t="s">
        <v>38</v>
      </c>
      <c r="AX243" s="11" t="s">
        <v>82</v>
      </c>
      <c r="AY243" s="245" t="s">
        <v>150</v>
      </c>
    </row>
    <row r="244" spans="2:51" s="11" customFormat="1" ht="13.5">
      <c r="B244" s="234"/>
      <c r="C244" s="235"/>
      <c r="D244" s="236" t="s">
        <v>159</v>
      </c>
      <c r="E244" s="235"/>
      <c r="F244" s="238" t="s">
        <v>529</v>
      </c>
      <c r="G244" s="235"/>
      <c r="H244" s="239">
        <v>1.01</v>
      </c>
      <c r="I244" s="240"/>
      <c r="J244" s="235"/>
      <c r="K244" s="235"/>
      <c r="L244" s="241"/>
      <c r="M244" s="242"/>
      <c r="N244" s="243"/>
      <c r="O244" s="243"/>
      <c r="P244" s="243"/>
      <c r="Q244" s="243"/>
      <c r="R244" s="243"/>
      <c r="S244" s="243"/>
      <c r="T244" s="244"/>
      <c r="AT244" s="245" t="s">
        <v>159</v>
      </c>
      <c r="AU244" s="245" t="s">
        <v>84</v>
      </c>
      <c r="AV244" s="11" t="s">
        <v>84</v>
      </c>
      <c r="AW244" s="11" t="s">
        <v>6</v>
      </c>
      <c r="AX244" s="11" t="s">
        <v>82</v>
      </c>
      <c r="AY244" s="245" t="s">
        <v>150</v>
      </c>
    </row>
    <row r="245" spans="2:65" s="1" customFormat="1" ht="16.5" customHeight="1">
      <c r="B245" s="46"/>
      <c r="C245" s="222" t="s">
        <v>538</v>
      </c>
      <c r="D245" s="222" t="s">
        <v>153</v>
      </c>
      <c r="E245" s="223" t="s">
        <v>539</v>
      </c>
      <c r="F245" s="224" t="s">
        <v>540</v>
      </c>
      <c r="G245" s="225" t="s">
        <v>432</v>
      </c>
      <c r="H245" s="226">
        <v>4</v>
      </c>
      <c r="I245" s="227"/>
      <c r="J245" s="228">
        <f>ROUND(I245*H245,2)</f>
        <v>0</v>
      </c>
      <c r="K245" s="224" t="s">
        <v>156</v>
      </c>
      <c r="L245" s="72"/>
      <c r="M245" s="229" t="s">
        <v>21</v>
      </c>
      <c r="N245" s="230" t="s">
        <v>45</v>
      </c>
      <c r="O245" s="47"/>
      <c r="P245" s="231">
        <f>O245*H245</f>
        <v>0</v>
      </c>
      <c r="Q245" s="231">
        <v>0.01147</v>
      </c>
      <c r="R245" s="231">
        <f>Q245*H245</f>
        <v>0.04588</v>
      </c>
      <c r="S245" s="231">
        <v>0</v>
      </c>
      <c r="T245" s="232">
        <f>S245*H245</f>
        <v>0</v>
      </c>
      <c r="AR245" s="24" t="s">
        <v>157</v>
      </c>
      <c r="AT245" s="24" t="s">
        <v>153</v>
      </c>
      <c r="AU245" s="24" t="s">
        <v>84</v>
      </c>
      <c r="AY245" s="24" t="s">
        <v>150</v>
      </c>
      <c r="BE245" s="233">
        <f>IF(N245="základní",J245,0)</f>
        <v>0</v>
      </c>
      <c r="BF245" s="233">
        <f>IF(N245="snížená",J245,0)</f>
        <v>0</v>
      </c>
      <c r="BG245" s="233">
        <f>IF(N245="zákl. přenesená",J245,0)</f>
        <v>0</v>
      </c>
      <c r="BH245" s="233">
        <f>IF(N245="sníž. přenesená",J245,0)</f>
        <v>0</v>
      </c>
      <c r="BI245" s="233">
        <f>IF(N245="nulová",J245,0)</f>
        <v>0</v>
      </c>
      <c r="BJ245" s="24" t="s">
        <v>82</v>
      </c>
      <c r="BK245" s="233">
        <f>ROUND(I245*H245,2)</f>
        <v>0</v>
      </c>
      <c r="BL245" s="24" t="s">
        <v>157</v>
      </c>
      <c r="BM245" s="24" t="s">
        <v>541</v>
      </c>
    </row>
    <row r="246" spans="2:47" s="1" customFormat="1" ht="13.5">
      <c r="B246" s="46"/>
      <c r="C246" s="74"/>
      <c r="D246" s="236" t="s">
        <v>166</v>
      </c>
      <c r="E246" s="74"/>
      <c r="F246" s="257" t="s">
        <v>508</v>
      </c>
      <c r="G246" s="74"/>
      <c r="H246" s="74"/>
      <c r="I246" s="192"/>
      <c r="J246" s="74"/>
      <c r="K246" s="74"/>
      <c r="L246" s="72"/>
      <c r="M246" s="258"/>
      <c r="N246" s="47"/>
      <c r="O246" s="47"/>
      <c r="P246" s="47"/>
      <c r="Q246" s="47"/>
      <c r="R246" s="47"/>
      <c r="S246" s="47"/>
      <c r="T246" s="95"/>
      <c r="AT246" s="24" t="s">
        <v>166</v>
      </c>
      <c r="AU246" s="24" t="s">
        <v>84</v>
      </c>
    </row>
    <row r="247" spans="2:65" s="1" customFormat="1" ht="16.5" customHeight="1">
      <c r="B247" s="46"/>
      <c r="C247" s="269" t="s">
        <v>542</v>
      </c>
      <c r="D247" s="269" t="s">
        <v>188</v>
      </c>
      <c r="E247" s="270" t="s">
        <v>543</v>
      </c>
      <c r="F247" s="271" t="s">
        <v>544</v>
      </c>
      <c r="G247" s="272" t="s">
        <v>432</v>
      </c>
      <c r="H247" s="273">
        <v>2.02</v>
      </c>
      <c r="I247" s="274"/>
      <c r="J247" s="275">
        <f>ROUND(I247*H247,2)</f>
        <v>0</v>
      </c>
      <c r="K247" s="271" t="s">
        <v>156</v>
      </c>
      <c r="L247" s="276"/>
      <c r="M247" s="277" t="s">
        <v>21</v>
      </c>
      <c r="N247" s="278" t="s">
        <v>45</v>
      </c>
      <c r="O247" s="47"/>
      <c r="P247" s="231">
        <f>O247*H247</f>
        <v>0</v>
      </c>
      <c r="Q247" s="231">
        <v>0.449</v>
      </c>
      <c r="R247" s="231">
        <f>Q247*H247</f>
        <v>0.90698</v>
      </c>
      <c r="S247" s="231">
        <v>0</v>
      </c>
      <c r="T247" s="232">
        <f>S247*H247</f>
        <v>0</v>
      </c>
      <c r="AR247" s="24" t="s">
        <v>191</v>
      </c>
      <c r="AT247" s="24" t="s">
        <v>188</v>
      </c>
      <c r="AU247" s="24" t="s">
        <v>84</v>
      </c>
      <c r="AY247" s="24" t="s">
        <v>150</v>
      </c>
      <c r="BE247" s="233">
        <f>IF(N247="základní",J247,0)</f>
        <v>0</v>
      </c>
      <c r="BF247" s="233">
        <f>IF(N247="snížená",J247,0)</f>
        <v>0</v>
      </c>
      <c r="BG247" s="233">
        <f>IF(N247="zákl. přenesená",J247,0)</f>
        <v>0</v>
      </c>
      <c r="BH247" s="233">
        <f>IF(N247="sníž. přenesená",J247,0)</f>
        <v>0</v>
      </c>
      <c r="BI247" s="233">
        <f>IF(N247="nulová",J247,0)</f>
        <v>0</v>
      </c>
      <c r="BJ247" s="24" t="s">
        <v>82</v>
      </c>
      <c r="BK247" s="233">
        <f>ROUND(I247*H247,2)</f>
        <v>0</v>
      </c>
      <c r="BL247" s="24" t="s">
        <v>157</v>
      </c>
      <c r="BM247" s="24" t="s">
        <v>545</v>
      </c>
    </row>
    <row r="248" spans="2:51" s="11" customFormat="1" ht="13.5">
      <c r="B248" s="234"/>
      <c r="C248" s="235"/>
      <c r="D248" s="236" t="s">
        <v>159</v>
      </c>
      <c r="E248" s="237" t="s">
        <v>21</v>
      </c>
      <c r="F248" s="238" t="s">
        <v>84</v>
      </c>
      <c r="G248" s="235"/>
      <c r="H248" s="239">
        <v>2</v>
      </c>
      <c r="I248" s="240"/>
      <c r="J248" s="235"/>
      <c r="K248" s="235"/>
      <c r="L248" s="241"/>
      <c r="M248" s="242"/>
      <c r="N248" s="243"/>
      <c r="O248" s="243"/>
      <c r="P248" s="243"/>
      <c r="Q248" s="243"/>
      <c r="R248" s="243"/>
      <c r="S248" s="243"/>
      <c r="T248" s="244"/>
      <c r="AT248" s="245" t="s">
        <v>159</v>
      </c>
      <c r="AU248" s="245" t="s">
        <v>84</v>
      </c>
      <c r="AV248" s="11" t="s">
        <v>84</v>
      </c>
      <c r="AW248" s="11" t="s">
        <v>38</v>
      </c>
      <c r="AX248" s="11" t="s">
        <v>82</v>
      </c>
      <c r="AY248" s="245" t="s">
        <v>150</v>
      </c>
    </row>
    <row r="249" spans="2:51" s="11" customFormat="1" ht="13.5">
      <c r="B249" s="234"/>
      <c r="C249" s="235"/>
      <c r="D249" s="236" t="s">
        <v>159</v>
      </c>
      <c r="E249" s="235"/>
      <c r="F249" s="238" t="s">
        <v>513</v>
      </c>
      <c r="G249" s="235"/>
      <c r="H249" s="239">
        <v>2.02</v>
      </c>
      <c r="I249" s="240"/>
      <c r="J249" s="235"/>
      <c r="K249" s="235"/>
      <c r="L249" s="241"/>
      <c r="M249" s="242"/>
      <c r="N249" s="243"/>
      <c r="O249" s="243"/>
      <c r="P249" s="243"/>
      <c r="Q249" s="243"/>
      <c r="R249" s="243"/>
      <c r="S249" s="243"/>
      <c r="T249" s="244"/>
      <c r="AT249" s="245" t="s">
        <v>159</v>
      </c>
      <c r="AU249" s="245" t="s">
        <v>84</v>
      </c>
      <c r="AV249" s="11" t="s">
        <v>84</v>
      </c>
      <c r="AW249" s="11" t="s">
        <v>6</v>
      </c>
      <c r="AX249" s="11" t="s">
        <v>82</v>
      </c>
      <c r="AY249" s="245" t="s">
        <v>150</v>
      </c>
    </row>
    <row r="250" spans="2:65" s="1" customFormat="1" ht="16.5" customHeight="1">
      <c r="B250" s="46"/>
      <c r="C250" s="269" t="s">
        <v>546</v>
      </c>
      <c r="D250" s="269" t="s">
        <v>188</v>
      </c>
      <c r="E250" s="270" t="s">
        <v>547</v>
      </c>
      <c r="F250" s="271" t="s">
        <v>548</v>
      </c>
      <c r="G250" s="272" t="s">
        <v>432</v>
      </c>
      <c r="H250" s="273">
        <v>2.02</v>
      </c>
      <c r="I250" s="274"/>
      <c r="J250" s="275">
        <f>ROUND(I250*H250,2)</f>
        <v>0</v>
      </c>
      <c r="K250" s="271" t="s">
        <v>156</v>
      </c>
      <c r="L250" s="276"/>
      <c r="M250" s="277" t="s">
        <v>21</v>
      </c>
      <c r="N250" s="278" t="s">
        <v>45</v>
      </c>
      <c r="O250" s="47"/>
      <c r="P250" s="231">
        <f>O250*H250</f>
        <v>0</v>
      </c>
      <c r="Q250" s="231">
        <v>1.1</v>
      </c>
      <c r="R250" s="231">
        <f>Q250*H250</f>
        <v>2.2220000000000004</v>
      </c>
      <c r="S250" s="231">
        <v>0</v>
      </c>
      <c r="T250" s="232">
        <f>S250*H250</f>
        <v>0</v>
      </c>
      <c r="AR250" s="24" t="s">
        <v>527</v>
      </c>
      <c r="AT250" s="24" t="s">
        <v>188</v>
      </c>
      <c r="AU250" s="24" t="s">
        <v>84</v>
      </c>
      <c r="AY250" s="24" t="s">
        <v>150</v>
      </c>
      <c r="BE250" s="233">
        <f>IF(N250="základní",J250,0)</f>
        <v>0</v>
      </c>
      <c r="BF250" s="233">
        <f>IF(N250="snížená",J250,0)</f>
        <v>0</v>
      </c>
      <c r="BG250" s="233">
        <f>IF(N250="zákl. přenesená",J250,0)</f>
        <v>0</v>
      </c>
      <c r="BH250" s="233">
        <f>IF(N250="sníž. přenesená",J250,0)</f>
        <v>0</v>
      </c>
      <c r="BI250" s="233">
        <f>IF(N250="nulová",J250,0)</f>
        <v>0</v>
      </c>
      <c r="BJ250" s="24" t="s">
        <v>82</v>
      </c>
      <c r="BK250" s="233">
        <f>ROUND(I250*H250,2)</f>
        <v>0</v>
      </c>
      <c r="BL250" s="24" t="s">
        <v>527</v>
      </c>
      <c r="BM250" s="24" t="s">
        <v>549</v>
      </c>
    </row>
    <row r="251" spans="2:51" s="11" customFormat="1" ht="13.5">
      <c r="B251" s="234"/>
      <c r="C251" s="235"/>
      <c r="D251" s="236" t="s">
        <v>159</v>
      </c>
      <c r="E251" s="237" t="s">
        <v>21</v>
      </c>
      <c r="F251" s="238" t="s">
        <v>84</v>
      </c>
      <c r="G251" s="235"/>
      <c r="H251" s="239">
        <v>2</v>
      </c>
      <c r="I251" s="240"/>
      <c r="J251" s="235"/>
      <c r="K251" s="235"/>
      <c r="L251" s="241"/>
      <c r="M251" s="242"/>
      <c r="N251" s="243"/>
      <c r="O251" s="243"/>
      <c r="P251" s="243"/>
      <c r="Q251" s="243"/>
      <c r="R251" s="243"/>
      <c r="S251" s="243"/>
      <c r="T251" s="244"/>
      <c r="AT251" s="245" t="s">
        <v>159</v>
      </c>
      <c r="AU251" s="245" t="s">
        <v>84</v>
      </c>
      <c r="AV251" s="11" t="s">
        <v>84</v>
      </c>
      <c r="AW251" s="11" t="s">
        <v>38</v>
      </c>
      <c r="AX251" s="11" t="s">
        <v>82</v>
      </c>
      <c r="AY251" s="245" t="s">
        <v>150</v>
      </c>
    </row>
    <row r="252" spans="2:51" s="11" customFormat="1" ht="13.5">
      <c r="B252" s="234"/>
      <c r="C252" s="235"/>
      <c r="D252" s="236" t="s">
        <v>159</v>
      </c>
      <c r="E252" s="235"/>
      <c r="F252" s="238" t="s">
        <v>513</v>
      </c>
      <c r="G252" s="235"/>
      <c r="H252" s="239">
        <v>2.02</v>
      </c>
      <c r="I252" s="240"/>
      <c r="J252" s="235"/>
      <c r="K252" s="235"/>
      <c r="L252" s="241"/>
      <c r="M252" s="242"/>
      <c r="N252" s="243"/>
      <c r="O252" s="243"/>
      <c r="P252" s="243"/>
      <c r="Q252" s="243"/>
      <c r="R252" s="243"/>
      <c r="S252" s="243"/>
      <c r="T252" s="244"/>
      <c r="AT252" s="245" t="s">
        <v>159</v>
      </c>
      <c r="AU252" s="245" t="s">
        <v>84</v>
      </c>
      <c r="AV252" s="11" t="s">
        <v>84</v>
      </c>
      <c r="AW252" s="11" t="s">
        <v>6</v>
      </c>
      <c r="AX252" s="11" t="s">
        <v>82</v>
      </c>
      <c r="AY252" s="245" t="s">
        <v>150</v>
      </c>
    </row>
    <row r="253" spans="2:65" s="1" customFormat="1" ht="16.5" customHeight="1">
      <c r="B253" s="46"/>
      <c r="C253" s="222" t="s">
        <v>550</v>
      </c>
      <c r="D253" s="222" t="s">
        <v>153</v>
      </c>
      <c r="E253" s="223" t="s">
        <v>551</v>
      </c>
      <c r="F253" s="224" t="s">
        <v>552</v>
      </c>
      <c r="G253" s="225" t="s">
        <v>432</v>
      </c>
      <c r="H253" s="226">
        <v>4</v>
      </c>
      <c r="I253" s="227"/>
      <c r="J253" s="228">
        <f>ROUND(I253*H253,2)</f>
        <v>0</v>
      </c>
      <c r="K253" s="224" t="s">
        <v>156</v>
      </c>
      <c r="L253" s="72"/>
      <c r="M253" s="229" t="s">
        <v>21</v>
      </c>
      <c r="N253" s="230" t="s">
        <v>45</v>
      </c>
      <c r="O253" s="47"/>
      <c r="P253" s="231">
        <f>O253*H253</f>
        <v>0</v>
      </c>
      <c r="Q253" s="231">
        <v>0.027528</v>
      </c>
      <c r="R253" s="231">
        <f>Q253*H253</f>
        <v>0.110112</v>
      </c>
      <c r="S253" s="231">
        <v>0</v>
      </c>
      <c r="T253" s="232">
        <f>S253*H253</f>
        <v>0</v>
      </c>
      <c r="AR253" s="24" t="s">
        <v>157</v>
      </c>
      <c r="AT253" s="24" t="s">
        <v>153</v>
      </c>
      <c r="AU253" s="24" t="s">
        <v>84</v>
      </c>
      <c r="AY253" s="24" t="s">
        <v>150</v>
      </c>
      <c r="BE253" s="233">
        <f>IF(N253="základní",J253,0)</f>
        <v>0</v>
      </c>
      <c r="BF253" s="233">
        <f>IF(N253="snížená",J253,0)</f>
        <v>0</v>
      </c>
      <c r="BG253" s="233">
        <f>IF(N253="zákl. přenesená",J253,0)</f>
        <v>0</v>
      </c>
      <c r="BH253" s="233">
        <f>IF(N253="sníž. přenesená",J253,0)</f>
        <v>0</v>
      </c>
      <c r="BI253" s="233">
        <f>IF(N253="nulová",J253,0)</f>
        <v>0</v>
      </c>
      <c r="BJ253" s="24" t="s">
        <v>82</v>
      </c>
      <c r="BK253" s="233">
        <f>ROUND(I253*H253,2)</f>
        <v>0</v>
      </c>
      <c r="BL253" s="24" t="s">
        <v>157</v>
      </c>
      <c r="BM253" s="24" t="s">
        <v>553</v>
      </c>
    </row>
    <row r="254" spans="2:47" s="1" customFormat="1" ht="13.5">
      <c r="B254" s="46"/>
      <c r="C254" s="74"/>
      <c r="D254" s="236" t="s">
        <v>166</v>
      </c>
      <c r="E254" s="74"/>
      <c r="F254" s="257" t="s">
        <v>508</v>
      </c>
      <c r="G254" s="74"/>
      <c r="H254" s="74"/>
      <c r="I254" s="192"/>
      <c r="J254" s="74"/>
      <c r="K254" s="74"/>
      <c r="L254" s="72"/>
      <c r="M254" s="258"/>
      <c r="N254" s="47"/>
      <c r="O254" s="47"/>
      <c r="P254" s="47"/>
      <c r="Q254" s="47"/>
      <c r="R254" s="47"/>
      <c r="S254" s="47"/>
      <c r="T254" s="95"/>
      <c r="AT254" s="24" t="s">
        <v>166</v>
      </c>
      <c r="AU254" s="24" t="s">
        <v>84</v>
      </c>
    </row>
    <row r="255" spans="2:65" s="1" customFormat="1" ht="16.5" customHeight="1">
      <c r="B255" s="46"/>
      <c r="C255" s="269" t="s">
        <v>554</v>
      </c>
      <c r="D255" s="269" t="s">
        <v>188</v>
      </c>
      <c r="E255" s="270" t="s">
        <v>555</v>
      </c>
      <c r="F255" s="271" t="s">
        <v>556</v>
      </c>
      <c r="G255" s="272" t="s">
        <v>432</v>
      </c>
      <c r="H255" s="273">
        <v>2.02</v>
      </c>
      <c r="I255" s="274"/>
      <c r="J255" s="275">
        <f>ROUND(I255*H255,2)</f>
        <v>0</v>
      </c>
      <c r="K255" s="271" t="s">
        <v>156</v>
      </c>
      <c r="L255" s="276"/>
      <c r="M255" s="277" t="s">
        <v>21</v>
      </c>
      <c r="N255" s="278" t="s">
        <v>45</v>
      </c>
      <c r="O255" s="47"/>
      <c r="P255" s="231">
        <f>O255*H255</f>
        <v>0</v>
      </c>
      <c r="Q255" s="231">
        <v>2.1</v>
      </c>
      <c r="R255" s="231">
        <f>Q255*H255</f>
        <v>4.242</v>
      </c>
      <c r="S255" s="231">
        <v>0</v>
      </c>
      <c r="T255" s="232">
        <f>S255*H255</f>
        <v>0</v>
      </c>
      <c r="AR255" s="24" t="s">
        <v>191</v>
      </c>
      <c r="AT255" s="24" t="s">
        <v>188</v>
      </c>
      <c r="AU255" s="24" t="s">
        <v>84</v>
      </c>
      <c r="AY255" s="24" t="s">
        <v>150</v>
      </c>
      <c r="BE255" s="233">
        <f>IF(N255="základní",J255,0)</f>
        <v>0</v>
      </c>
      <c r="BF255" s="233">
        <f>IF(N255="snížená",J255,0)</f>
        <v>0</v>
      </c>
      <c r="BG255" s="233">
        <f>IF(N255="zákl. přenesená",J255,0)</f>
        <v>0</v>
      </c>
      <c r="BH255" s="233">
        <f>IF(N255="sníž. přenesená",J255,0)</f>
        <v>0</v>
      </c>
      <c r="BI255" s="233">
        <f>IF(N255="nulová",J255,0)</f>
        <v>0</v>
      </c>
      <c r="BJ255" s="24" t="s">
        <v>82</v>
      </c>
      <c r="BK255" s="233">
        <f>ROUND(I255*H255,2)</f>
        <v>0</v>
      </c>
      <c r="BL255" s="24" t="s">
        <v>157</v>
      </c>
      <c r="BM255" s="24" t="s">
        <v>557</v>
      </c>
    </row>
    <row r="256" spans="2:51" s="11" customFormat="1" ht="13.5">
      <c r="B256" s="234"/>
      <c r="C256" s="235"/>
      <c r="D256" s="236" t="s">
        <v>159</v>
      </c>
      <c r="E256" s="237" t="s">
        <v>21</v>
      </c>
      <c r="F256" s="238" t="s">
        <v>84</v>
      </c>
      <c r="G256" s="235"/>
      <c r="H256" s="239">
        <v>2</v>
      </c>
      <c r="I256" s="240"/>
      <c r="J256" s="235"/>
      <c r="K256" s="235"/>
      <c r="L256" s="241"/>
      <c r="M256" s="242"/>
      <c r="N256" s="243"/>
      <c r="O256" s="243"/>
      <c r="P256" s="243"/>
      <c r="Q256" s="243"/>
      <c r="R256" s="243"/>
      <c r="S256" s="243"/>
      <c r="T256" s="244"/>
      <c r="AT256" s="245" t="s">
        <v>159</v>
      </c>
      <c r="AU256" s="245" t="s">
        <v>84</v>
      </c>
      <c r="AV256" s="11" t="s">
        <v>84</v>
      </c>
      <c r="AW256" s="11" t="s">
        <v>38</v>
      </c>
      <c r="AX256" s="11" t="s">
        <v>82</v>
      </c>
      <c r="AY256" s="245" t="s">
        <v>150</v>
      </c>
    </row>
    <row r="257" spans="2:51" s="11" customFormat="1" ht="13.5">
      <c r="B257" s="234"/>
      <c r="C257" s="235"/>
      <c r="D257" s="236" t="s">
        <v>159</v>
      </c>
      <c r="E257" s="235"/>
      <c r="F257" s="238" t="s">
        <v>513</v>
      </c>
      <c r="G257" s="235"/>
      <c r="H257" s="239">
        <v>2.02</v>
      </c>
      <c r="I257" s="240"/>
      <c r="J257" s="235"/>
      <c r="K257" s="235"/>
      <c r="L257" s="241"/>
      <c r="M257" s="242"/>
      <c r="N257" s="243"/>
      <c r="O257" s="243"/>
      <c r="P257" s="243"/>
      <c r="Q257" s="243"/>
      <c r="R257" s="243"/>
      <c r="S257" s="243"/>
      <c r="T257" s="244"/>
      <c r="AT257" s="245" t="s">
        <v>159</v>
      </c>
      <c r="AU257" s="245" t="s">
        <v>84</v>
      </c>
      <c r="AV257" s="11" t="s">
        <v>84</v>
      </c>
      <c r="AW257" s="11" t="s">
        <v>6</v>
      </c>
      <c r="AX257" s="11" t="s">
        <v>82</v>
      </c>
      <c r="AY257" s="245" t="s">
        <v>150</v>
      </c>
    </row>
    <row r="258" spans="2:65" s="1" customFormat="1" ht="16.5" customHeight="1">
      <c r="B258" s="46"/>
      <c r="C258" s="269" t="s">
        <v>558</v>
      </c>
      <c r="D258" s="269" t="s">
        <v>188</v>
      </c>
      <c r="E258" s="270" t="s">
        <v>559</v>
      </c>
      <c r="F258" s="271" t="s">
        <v>560</v>
      </c>
      <c r="G258" s="272" t="s">
        <v>432</v>
      </c>
      <c r="H258" s="273">
        <v>2.02</v>
      </c>
      <c r="I258" s="274"/>
      <c r="J258" s="275">
        <f>ROUND(I258*H258,2)</f>
        <v>0</v>
      </c>
      <c r="K258" s="271" t="s">
        <v>204</v>
      </c>
      <c r="L258" s="276"/>
      <c r="M258" s="277" t="s">
        <v>21</v>
      </c>
      <c r="N258" s="278" t="s">
        <v>45</v>
      </c>
      <c r="O258" s="47"/>
      <c r="P258" s="231">
        <f>O258*H258</f>
        <v>0</v>
      </c>
      <c r="Q258" s="231">
        <v>5.7</v>
      </c>
      <c r="R258" s="231">
        <f>Q258*H258</f>
        <v>11.514000000000001</v>
      </c>
      <c r="S258" s="231">
        <v>0</v>
      </c>
      <c r="T258" s="232">
        <f>S258*H258</f>
        <v>0</v>
      </c>
      <c r="AR258" s="24" t="s">
        <v>527</v>
      </c>
      <c r="AT258" s="24" t="s">
        <v>188</v>
      </c>
      <c r="AU258" s="24" t="s">
        <v>84</v>
      </c>
      <c r="AY258" s="24" t="s">
        <v>150</v>
      </c>
      <c r="BE258" s="233">
        <f>IF(N258="základní",J258,0)</f>
        <v>0</v>
      </c>
      <c r="BF258" s="233">
        <f>IF(N258="snížená",J258,0)</f>
        <v>0</v>
      </c>
      <c r="BG258" s="233">
        <f>IF(N258="zákl. přenesená",J258,0)</f>
        <v>0</v>
      </c>
      <c r="BH258" s="233">
        <f>IF(N258="sníž. přenesená",J258,0)</f>
        <v>0</v>
      </c>
      <c r="BI258" s="233">
        <f>IF(N258="nulová",J258,0)</f>
        <v>0</v>
      </c>
      <c r="BJ258" s="24" t="s">
        <v>82</v>
      </c>
      <c r="BK258" s="233">
        <f>ROUND(I258*H258,2)</f>
        <v>0</v>
      </c>
      <c r="BL258" s="24" t="s">
        <v>527</v>
      </c>
      <c r="BM258" s="24" t="s">
        <v>561</v>
      </c>
    </row>
    <row r="259" spans="2:51" s="11" customFormat="1" ht="13.5">
      <c r="B259" s="234"/>
      <c r="C259" s="235"/>
      <c r="D259" s="236" t="s">
        <v>159</v>
      </c>
      <c r="E259" s="237" t="s">
        <v>21</v>
      </c>
      <c r="F259" s="238" t="s">
        <v>84</v>
      </c>
      <c r="G259" s="235"/>
      <c r="H259" s="239">
        <v>2</v>
      </c>
      <c r="I259" s="240"/>
      <c r="J259" s="235"/>
      <c r="K259" s="235"/>
      <c r="L259" s="241"/>
      <c r="M259" s="242"/>
      <c r="N259" s="243"/>
      <c r="O259" s="243"/>
      <c r="P259" s="243"/>
      <c r="Q259" s="243"/>
      <c r="R259" s="243"/>
      <c r="S259" s="243"/>
      <c r="T259" s="244"/>
      <c r="AT259" s="245" t="s">
        <v>159</v>
      </c>
      <c r="AU259" s="245" t="s">
        <v>84</v>
      </c>
      <c r="AV259" s="11" t="s">
        <v>84</v>
      </c>
      <c r="AW259" s="11" t="s">
        <v>38</v>
      </c>
      <c r="AX259" s="11" t="s">
        <v>82</v>
      </c>
      <c r="AY259" s="245" t="s">
        <v>150</v>
      </c>
    </row>
    <row r="260" spans="2:51" s="11" customFormat="1" ht="13.5">
      <c r="B260" s="234"/>
      <c r="C260" s="235"/>
      <c r="D260" s="236" t="s">
        <v>159</v>
      </c>
      <c r="E260" s="235"/>
      <c r="F260" s="238" t="s">
        <v>513</v>
      </c>
      <c r="G260" s="235"/>
      <c r="H260" s="239">
        <v>2.02</v>
      </c>
      <c r="I260" s="240"/>
      <c r="J260" s="235"/>
      <c r="K260" s="235"/>
      <c r="L260" s="241"/>
      <c r="M260" s="242"/>
      <c r="N260" s="243"/>
      <c r="O260" s="243"/>
      <c r="P260" s="243"/>
      <c r="Q260" s="243"/>
      <c r="R260" s="243"/>
      <c r="S260" s="243"/>
      <c r="T260" s="244"/>
      <c r="AT260" s="245" t="s">
        <v>159</v>
      </c>
      <c r="AU260" s="245" t="s">
        <v>84</v>
      </c>
      <c r="AV260" s="11" t="s">
        <v>84</v>
      </c>
      <c r="AW260" s="11" t="s">
        <v>6</v>
      </c>
      <c r="AX260" s="11" t="s">
        <v>82</v>
      </c>
      <c r="AY260" s="245" t="s">
        <v>150</v>
      </c>
    </row>
    <row r="261" spans="2:65" s="1" customFormat="1" ht="38.25" customHeight="1">
      <c r="B261" s="46"/>
      <c r="C261" s="222" t="s">
        <v>562</v>
      </c>
      <c r="D261" s="222" t="s">
        <v>153</v>
      </c>
      <c r="E261" s="223" t="s">
        <v>563</v>
      </c>
      <c r="F261" s="224" t="s">
        <v>564</v>
      </c>
      <c r="G261" s="225" t="s">
        <v>432</v>
      </c>
      <c r="H261" s="226">
        <v>1</v>
      </c>
      <c r="I261" s="227"/>
      <c r="J261" s="228">
        <f>ROUND(I261*H261,2)</f>
        <v>0</v>
      </c>
      <c r="K261" s="224" t="s">
        <v>156</v>
      </c>
      <c r="L261" s="72"/>
      <c r="M261" s="229" t="s">
        <v>21</v>
      </c>
      <c r="N261" s="230" t="s">
        <v>45</v>
      </c>
      <c r="O261" s="47"/>
      <c r="P261" s="231">
        <f>O261*H261</f>
        <v>0</v>
      </c>
      <c r="Q261" s="231">
        <v>5.5243969889</v>
      </c>
      <c r="R261" s="231">
        <f>Q261*H261</f>
        <v>5.5243969889</v>
      </c>
      <c r="S261" s="231">
        <v>0</v>
      </c>
      <c r="T261" s="232">
        <f>S261*H261</f>
        <v>0</v>
      </c>
      <c r="AR261" s="24" t="s">
        <v>157</v>
      </c>
      <c r="AT261" s="24" t="s">
        <v>153</v>
      </c>
      <c r="AU261" s="24" t="s">
        <v>84</v>
      </c>
      <c r="AY261" s="24" t="s">
        <v>150</v>
      </c>
      <c r="BE261" s="233">
        <f>IF(N261="základní",J261,0)</f>
        <v>0</v>
      </c>
      <c r="BF261" s="233">
        <f>IF(N261="snížená",J261,0)</f>
        <v>0</v>
      </c>
      <c r="BG261" s="233">
        <f>IF(N261="zákl. přenesená",J261,0)</f>
        <v>0</v>
      </c>
      <c r="BH261" s="233">
        <f>IF(N261="sníž. přenesená",J261,0)</f>
        <v>0</v>
      </c>
      <c r="BI261" s="233">
        <f>IF(N261="nulová",J261,0)</f>
        <v>0</v>
      </c>
      <c r="BJ261" s="24" t="s">
        <v>82</v>
      </c>
      <c r="BK261" s="233">
        <f>ROUND(I261*H261,2)</f>
        <v>0</v>
      </c>
      <c r="BL261" s="24" t="s">
        <v>157</v>
      </c>
      <c r="BM261" s="24" t="s">
        <v>565</v>
      </c>
    </row>
    <row r="262" spans="2:47" s="1" customFormat="1" ht="13.5">
      <c r="B262" s="46"/>
      <c r="C262" s="74"/>
      <c r="D262" s="236" t="s">
        <v>166</v>
      </c>
      <c r="E262" s="74"/>
      <c r="F262" s="257" t="s">
        <v>566</v>
      </c>
      <c r="G262" s="74"/>
      <c r="H262" s="74"/>
      <c r="I262" s="192"/>
      <c r="J262" s="74"/>
      <c r="K262" s="74"/>
      <c r="L262" s="72"/>
      <c r="M262" s="258"/>
      <c r="N262" s="47"/>
      <c r="O262" s="47"/>
      <c r="P262" s="47"/>
      <c r="Q262" s="47"/>
      <c r="R262" s="47"/>
      <c r="S262" s="47"/>
      <c r="T262" s="95"/>
      <c r="AT262" s="24" t="s">
        <v>166</v>
      </c>
      <c r="AU262" s="24" t="s">
        <v>84</v>
      </c>
    </row>
    <row r="263" spans="2:51" s="13" customFormat="1" ht="13.5">
      <c r="B263" s="259"/>
      <c r="C263" s="260"/>
      <c r="D263" s="236" t="s">
        <v>159</v>
      </c>
      <c r="E263" s="261" t="s">
        <v>21</v>
      </c>
      <c r="F263" s="262" t="s">
        <v>567</v>
      </c>
      <c r="G263" s="260"/>
      <c r="H263" s="261" t="s">
        <v>21</v>
      </c>
      <c r="I263" s="263"/>
      <c r="J263" s="260"/>
      <c r="K263" s="260"/>
      <c r="L263" s="264"/>
      <c r="M263" s="265"/>
      <c r="N263" s="266"/>
      <c r="O263" s="266"/>
      <c r="P263" s="266"/>
      <c r="Q263" s="266"/>
      <c r="R263" s="266"/>
      <c r="S263" s="266"/>
      <c r="T263" s="267"/>
      <c r="AT263" s="268" t="s">
        <v>159</v>
      </c>
      <c r="AU263" s="268" t="s">
        <v>84</v>
      </c>
      <c r="AV263" s="13" t="s">
        <v>82</v>
      </c>
      <c r="AW263" s="13" t="s">
        <v>38</v>
      </c>
      <c r="AX263" s="13" t="s">
        <v>74</v>
      </c>
      <c r="AY263" s="268" t="s">
        <v>150</v>
      </c>
    </row>
    <row r="264" spans="2:51" s="11" customFormat="1" ht="13.5">
      <c r="B264" s="234"/>
      <c r="C264" s="235"/>
      <c r="D264" s="236" t="s">
        <v>159</v>
      </c>
      <c r="E264" s="237" t="s">
        <v>21</v>
      </c>
      <c r="F264" s="238" t="s">
        <v>568</v>
      </c>
      <c r="G264" s="235"/>
      <c r="H264" s="239">
        <v>1</v>
      </c>
      <c r="I264" s="240"/>
      <c r="J264" s="235"/>
      <c r="K264" s="235"/>
      <c r="L264" s="241"/>
      <c r="M264" s="242"/>
      <c r="N264" s="243"/>
      <c r="O264" s="243"/>
      <c r="P264" s="243"/>
      <c r="Q264" s="243"/>
      <c r="R264" s="243"/>
      <c r="S264" s="243"/>
      <c r="T264" s="244"/>
      <c r="AT264" s="245" t="s">
        <v>159</v>
      </c>
      <c r="AU264" s="245" t="s">
        <v>84</v>
      </c>
      <c r="AV264" s="11" t="s">
        <v>84</v>
      </c>
      <c r="AW264" s="11" t="s">
        <v>38</v>
      </c>
      <c r="AX264" s="11" t="s">
        <v>82</v>
      </c>
      <c r="AY264" s="245" t="s">
        <v>150</v>
      </c>
    </row>
    <row r="265" spans="2:65" s="1" customFormat="1" ht="25.5" customHeight="1">
      <c r="B265" s="46"/>
      <c r="C265" s="222" t="s">
        <v>569</v>
      </c>
      <c r="D265" s="222" t="s">
        <v>153</v>
      </c>
      <c r="E265" s="223" t="s">
        <v>570</v>
      </c>
      <c r="F265" s="224" t="s">
        <v>571</v>
      </c>
      <c r="G265" s="225" t="s">
        <v>432</v>
      </c>
      <c r="H265" s="226">
        <v>4</v>
      </c>
      <c r="I265" s="227"/>
      <c r="J265" s="228">
        <f>ROUND(I265*H265,2)</f>
        <v>0</v>
      </c>
      <c r="K265" s="224" t="s">
        <v>156</v>
      </c>
      <c r="L265" s="72"/>
      <c r="M265" s="229" t="s">
        <v>21</v>
      </c>
      <c r="N265" s="230" t="s">
        <v>45</v>
      </c>
      <c r="O265" s="47"/>
      <c r="P265" s="231">
        <f>O265*H265</f>
        <v>0</v>
      </c>
      <c r="Q265" s="231">
        <v>0.217338</v>
      </c>
      <c r="R265" s="231">
        <f>Q265*H265</f>
        <v>0.869352</v>
      </c>
      <c r="S265" s="231">
        <v>0</v>
      </c>
      <c r="T265" s="232">
        <f>S265*H265</f>
        <v>0</v>
      </c>
      <c r="AR265" s="24" t="s">
        <v>157</v>
      </c>
      <c r="AT265" s="24" t="s">
        <v>153</v>
      </c>
      <c r="AU265" s="24" t="s">
        <v>84</v>
      </c>
      <c r="AY265" s="24" t="s">
        <v>150</v>
      </c>
      <c r="BE265" s="233">
        <f>IF(N265="základní",J265,0)</f>
        <v>0</v>
      </c>
      <c r="BF265" s="233">
        <f>IF(N265="snížená",J265,0)</f>
        <v>0</v>
      </c>
      <c r="BG265" s="233">
        <f>IF(N265="zákl. přenesená",J265,0)</f>
        <v>0</v>
      </c>
      <c r="BH265" s="233">
        <f>IF(N265="sníž. přenesená",J265,0)</f>
        <v>0</v>
      </c>
      <c r="BI265" s="233">
        <f>IF(N265="nulová",J265,0)</f>
        <v>0</v>
      </c>
      <c r="BJ265" s="24" t="s">
        <v>82</v>
      </c>
      <c r="BK265" s="233">
        <f>ROUND(I265*H265,2)</f>
        <v>0</v>
      </c>
      <c r="BL265" s="24" t="s">
        <v>157</v>
      </c>
      <c r="BM265" s="24" t="s">
        <v>572</v>
      </c>
    </row>
    <row r="266" spans="2:47" s="1" customFormat="1" ht="13.5">
      <c r="B266" s="46"/>
      <c r="C266" s="74"/>
      <c r="D266" s="236" t="s">
        <v>166</v>
      </c>
      <c r="E266" s="74"/>
      <c r="F266" s="257" t="s">
        <v>573</v>
      </c>
      <c r="G266" s="74"/>
      <c r="H266" s="74"/>
      <c r="I266" s="192"/>
      <c r="J266" s="74"/>
      <c r="K266" s="74"/>
      <c r="L266" s="72"/>
      <c r="M266" s="258"/>
      <c r="N266" s="47"/>
      <c r="O266" s="47"/>
      <c r="P266" s="47"/>
      <c r="Q266" s="47"/>
      <c r="R266" s="47"/>
      <c r="S266" s="47"/>
      <c r="T266" s="95"/>
      <c r="AT266" s="24" t="s">
        <v>166</v>
      </c>
      <c r="AU266" s="24" t="s">
        <v>84</v>
      </c>
    </row>
    <row r="267" spans="2:65" s="1" customFormat="1" ht="16.5" customHeight="1">
      <c r="B267" s="46"/>
      <c r="C267" s="269" t="s">
        <v>574</v>
      </c>
      <c r="D267" s="269" t="s">
        <v>188</v>
      </c>
      <c r="E267" s="270" t="s">
        <v>575</v>
      </c>
      <c r="F267" s="271" t="s">
        <v>576</v>
      </c>
      <c r="G267" s="272" t="s">
        <v>432</v>
      </c>
      <c r="H267" s="273">
        <v>4</v>
      </c>
      <c r="I267" s="274"/>
      <c r="J267" s="275">
        <f>ROUND(I267*H267,2)</f>
        <v>0</v>
      </c>
      <c r="K267" s="271" t="s">
        <v>156</v>
      </c>
      <c r="L267" s="276"/>
      <c r="M267" s="277" t="s">
        <v>21</v>
      </c>
      <c r="N267" s="278" t="s">
        <v>45</v>
      </c>
      <c r="O267" s="47"/>
      <c r="P267" s="231">
        <f>O267*H267</f>
        <v>0</v>
      </c>
      <c r="Q267" s="231">
        <v>0.101</v>
      </c>
      <c r="R267" s="231">
        <f>Q267*H267</f>
        <v>0.404</v>
      </c>
      <c r="S267" s="231">
        <v>0</v>
      </c>
      <c r="T267" s="232">
        <f>S267*H267</f>
        <v>0</v>
      </c>
      <c r="AR267" s="24" t="s">
        <v>191</v>
      </c>
      <c r="AT267" s="24" t="s">
        <v>188</v>
      </c>
      <c r="AU267" s="24" t="s">
        <v>84</v>
      </c>
      <c r="AY267" s="24" t="s">
        <v>150</v>
      </c>
      <c r="BE267" s="233">
        <f>IF(N267="základní",J267,0)</f>
        <v>0</v>
      </c>
      <c r="BF267" s="233">
        <f>IF(N267="snížená",J267,0)</f>
        <v>0</v>
      </c>
      <c r="BG267" s="233">
        <f>IF(N267="zákl. přenesená",J267,0)</f>
        <v>0</v>
      </c>
      <c r="BH267" s="233">
        <f>IF(N267="sníž. přenesená",J267,0)</f>
        <v>0</v>
      </c>
      <c r="BI267" s="233">
        <f>IF(N267="nulová",J267,0)</f>
        <v>0</v>
      </c>
      <c r="BJ267" s="24" t="s">
        <v>82</v>
      </c>
      <c r="BK267" s="233">
        <f>ROUND(I267*H267,2)</f>
        <v>0</v>
      </c>
      <c r="BL267" s="24" t="s">
        <v>157</v>
      </c>
      <c r="BM267" s="24" t="s">
        <v>577</v>
      </c>
    </row>
    <row r="268" spans="2:51" s="11" customFormat="1" ht="13.5">
      <c r="B268" s="234"/>
      <c r="C268" s="235"/>
      <c r="D268" s="236" t="s">
        <v>159</v>
      </c>
      <c r="E268" s="237" t="s">
        <v>21</v>
      </c>
      <c r="F268" s="238" t="s">
        <v>578</v>
      </c>
      <c r="G268" s="235"/>
      <c r="H268" s="239">
        <v>4</v>
      </c>
      <c r="I268" s="240"/>
      <c r="J268" s="235"/>
      <c r="K268" s="235"/>
      <c r="L268" s="241"/>
      <c r="M268" s="242"/>
      <c r="N268" s="243"/>
      <c r="O268" s="243"/>
      <c r="P268" s="243"/>
      <c r="Q268" s="243"/>
      <c r="R268" s="243"/>
      <c r="S268" s="243"/>
      <c r="T268" s="244"/>
      <c r="AT268" s="245" t="s">
        <v>159</v>
      </c>
      <c r="AU268" s="245" t="s">
        <v>84</v>
      </c>
      <c r="AV268" s="11" t="s">
        <v>84</v>
      </c>
      <c r="AW268" s="11" t="s">
        <v>38</v>
      </c>
      <c r="AX268" s="11" t="s">
        <v>82</v>
      </c>
      <c r="AY268" s="245" t="s">
        <v>150</v>
      </c>
    </row>
    <row r="269" spans="2:63" s="10" customFormat="1" ht="29.85" customHeight="1">
      <c r="B269" s="206"/>
      <c r="C269" s="207"/>
      <c r="D269" s="208" t="s">
        <v>73</v>
      </c>
      <c r="E269" s="220" t="s">
        <v>179</v>
      </c>
      <c r="F269" s="220" t="s">
        <v>579</v>
      </c>
      <c r="G269" s="207"/>
      <c r="H269" s="207"/>
      <c r="I269" s="210"/>
      <c r="J269" s="221">
        <f>BK269</f>
        <v>0</v>
      </c>
      <c r="K269" s="207"/>
      <c r="L269" s="212"/>
      <c r="M269" s="213"/>
      <c r="N269" s="214"/>
      <c r="O269" s="214"/>
      <c r="P269" s="215">
        <f>SUM(P270:P293)</f>
        <v>0</v>
      </c>
      <c r="Q269" s="214"/>
      <c r="R269" s="215">
        <f>SUM(R270:R293)</f>
        <v>5.745667512500001</v>
      </c>
      <c r="S269" s="214"/>
      <c r="T269" s="216">
        <f>SUM(T270:T293)</f>
        <v>0.47719999999999996</v>
      </c>
      <c r="AR269" s="217" t="s">
        <v>82</v>
      </c>
      <c r="AT269" s="218" t="s">
        <v>73</v>
      </c>
      <c r="AU269" s="218" t="s">
        <v>82</v>
      </c>
      <c r="AY269" s="217" t="s">
        <v>150</v>
      </c>
      <c r="BK269" s="219">
        <f>SUM(BK270:BK293)</f>
        <v>0</v>
      </c>
    </row>
    <row r="270" spans="2:65" s="1" customFormat="1" ht="25.5" customHeight="1">
      <c r="B270" s="46"/>
      <c r="C270" s="222" t="s">
        <v>580</v>
      </c>
      <c r="D270" s="222" t="s">
        <v>153</v>
      </c>
      <c r="E270" s="223" t="s">
        <v>182</v>
      </c>
      <c r="F270" s="224" t="s">
        <v>183</v>
      </c>
      <c r="G270" s="225" t="s">
        <v>116</v>
      </c>
      <c r="H270" s="226">
        <v>5.698</v>
      </c>
      <c r="I270" s="227"/>
      <c r="J270" s="228">
        <f>ROUND(I270*H270,2)</f>
        <v>0</v>
      </c>
      <c r="K270" s="224" t="s">
        <v>156</v>
      </c>
      <c r="L270" s="72"/>
      <c r="M270" s="229" t="s">
        <v>21</v>
      </c>
      <c r="N270" s="230" t="s">
        <v>45</v>
      </c>
      <c r="O270" s="47"/>
      <c r="P270" s="231">
        <f>O270*H270</f>
        <v>0</v>
      </c>
      <c r="Q270" s="231">
        <v>0</v>
      </c>
      <c r="R270" s="231">
        <f>Q270*H270</f>
        <v>0</v>
      </c>
      <c r="S270" s="231">
        <v>0</v>
      </c>
      <c r="T270" s="232">
        <f>S270*H270</f>
        <v>0</v>
      </c>
      <c r="AR270" s="24" t="s">
        <v>157</v>
      </c>
      <c r="AT270" s="24" t="s">
        <v>153</v>
      </c>
      <c r="AU270" s="24" t="s">
        <v>84</v>
      </c>
      <c r="AY270" s="24" t="s">
        <v>150</v>
      </c>
      <c r="BE270" s="233">
        <f>IF(N270="základní",J270,0)</f>
        <v>0</v>
      </c>
      <c r="BF270" s="233">
        <f>IF(N270="snížená",J270,0)</f>
        <v>0</v>
      </c>
      <c r="BG270" s="233">
        <f>IF(N270="zákl. přenesená",J270,0)</f>
        <v>0</v>
      </c>
      <c r="BH270" s="233">
        <f>IF(N270="sníž. přenesená",J270,0)</f>
        <v>0</v>
      </c>
      <c r="BI270" s="233">
        <f>IF(N270="nulová",J270,0)</f>
        <v>0</v>
      </c>
      <c r="BJ270" s="24" t="s">
        <v>82</v>
      </c>
      <c r="BK270" s="233">
        <f>ROUND(I270*H270,2)</f>
        <v>0</v>
      </c>
      <c r="BL270" s="24" t="s">
        <v>157</v>
      </c>
      <c r="BM270" s="24" t="s">
        <v>581</v>
      </c>
    </row>
    <row r="271" spans="2:47" s="1" customFormat="1" ht="13.5">
      <c r="B271" s="46"/>
      <c r="C271" s="74"/>
      <c r="D271" s="236" t="s">
        <v>166</v>
      </c>
      <c r="E271" s="74"/>
      <c r="F271" s="257" t="s">
        <v>185</v>
      </c>
      <c r="G271" s="74"/>
      <c r="H271" s="74"/>
      <c r="I271" s="192"/>
      <c r="J271" s="74"/>
      <c r="K271" s="74"/>
      <c r="L271" s="72"/>
      <c r="M271" s="258"/>
      <c r="N271" s="47"/>
      <c r="O271" s="47"/>
      <c r="P271" s="47"/>
      <c r="Q271" s="47"/>
      <c r="R271" s="47"/>
      <c r="S271" s="47"/>
      <c r="T271" s="95"/>
      <c r="AT271" s="24" t="s">
        <v>166</v>
      </c>
      <c r="AU271" s="24" t="s">
        <v>84</v>
      </c>
    </row>
    <row r="272" spans="2:51" s="11" customFormat="1" ht="13.5">
      <c r="B272" s="234"/>
      <c r="C272" s="235"/>
      <c r="D272" s="236" t="s">
        <v>159</v>
      </c>
      <c r="E272" s="237" t="s">
        <v>21</v>
      </c>
      <c r="F272" s="238" t="s">
        <v>582</v>
      </c>
      <c r="G272" s="235"/>
      <c r="H272" s="239">
        <v>5.698</v>
      </c>
      <c r="I272" s="240"/>
      <c r="J272" s="235"/>
      <c r="K272" s="235"/>
      <c r="L272" s="241"/>
      <c r="M272" s="242"/>
      <c r="N272" s="243"/>
      <c r="O272" s="243"/>
      <c r="P272" s="243"/>
      <c r="Q272" s="243"/>
      <c r="R272" s="243"/>
      <c r="S272" s="243"/>
      <c r="T272" s="244"/>
      <c r="AT272" s="245" t="s">
        <v>159</v>
      </c>
      <c r="AU272" s="245" t="s">
        <v>84</v>
      </c>
      <c r="AV272" s="11" t="s">
        <v>84</v>
      </c>
      <c r="AW272" s="11" t="s">
        <v>38</v>
      </c>
      <c r="AX272" s="11" t="s">
        <v>82</v>
      </c>
      <c r="AY272" s="245" t="s">
        <v>150</v>
      </c>
    </row>
    <row r="273" spans="2:65" s="1" customFormat="1" ht="16.5" customHeight="1">
      <c r="B273" s="46"/>
      <c r="C273" s="269" t="s">
        <v>583</v>
      </c>
      <c r="D273" s="269" t="s">
        <v>188</v>
      </c>
      <c r="E273" s="270" t="s">
        <v>189</v>
      </c>
      <c r="F273" s="271" t="s">
        <v>190</v>
      </c>
      <c r="G273" s="272" t="s">
        <v>116</v>
      </c>
      <c r="H273" s="273">
        <v>5.698</v>
      </c>
      <c r="I273" s="274"/>
      <c r="J273" s="275">
        <f>ROUND(I273*H273,2)</f>
        <v>0</v>
      </c>
      <c r="K273" s="271" t="s">
        <v>156</v>
      </c>
      <c r="L273" s="276"/>
      <c r="M273" s="277" t="s">
        <v>21</v>
      </c>
      <c r="N273" s="278" t="s">
        <v>45</v>
      </c>
      <c r="O273" s="47"/>
      <c r="P273" s="231">
        <f>O273*H273</f>
        <v>0</v>
      </c>
      <c r="Q273" s="231">
        <v>1</v>
      </c>
      <c r="R273" s="231">
        <f>Q273*H273</f>
        <v>5.698</v>
      </c>
      <c r="S273" s="231">
        <v>0</v>
      </c>
      <c r="T273" s="232">
        <f>S273*H273</f>
        <v>0</v>
      </c>
      <c r="AR273" s="24" t="s">
        <v>191</v>
      </c>
      <c r="AT273" s="24" t="s">
        <v>188</v>
      </c>
      <c r="AU273" s="24" t="s">
        <v>84</v>
      </c>
      <c r="AY273" s="24" t="s">
        <v>150</v>
      </c>
      <c r="BE273" s="233">
        <f>IF(N273="základní",J273,0)</f>
        <v>0</v>
      </c>
      <c r="BF273" s="233">
        <f>IF(N273="snížená",J273,0)</f>
        <v>0</v>
      </c>
      <c r="BG273" s="233">
        <f>IF(N273="zákl. přenesená",J273,0)</f>
        <v>0</v>
      </c>
      <c r="BH273" s="233">
        <f>IF(N273="sníž. přenesená",J273,0)</f>
        <v>0</v>
      </c>
      <c r="BI273" s="233">
        <f>IF(N273="nulová",J273,0)</f>
        <v>0</v>
      </c>
      <c r="BJ273" s="24" t="s">
        <v>82</v>
      </c>
      <c r="BK273" s="233">
        <f>ROUND(I273*H273,2)</f>
        <v>0</v>
      </c>
      <c r="BL273" s="24" t="s">
        <v>157</v>
      </c>
      <c r="BM273" s="24" t="s">
        <v>584</v>
      </c>
    </row>
    <row r="274" spans="2:65" s="1" customFormat="1" ht="25.5" customHeight="1">
      <c r="B274" s="46"/>
      <c r="C274" s="222" t="s">
        <v>585</v>
      </c>
      <c r="D274" s="222" t="s">
        <v>153</v>
      </c>
      <c r="E274" s="223" t="s">
        <v>586</v>
      </c>
      <c r="F274" s="224" t="s">
        <v>587</v>
      </c>
      <c r="G274" s="225" t="s">
        <v>211</v>
      </c>
      <c r="H274" s="226">
        <v>31.885</v>
      </c>
      <c r="I274" s="227"/>
      <c r="J274" s="228">
        <f>ROUND(I274*H274,2)</f>
        <v>0</v>
      </c>
      <c r="K274" s="224" t="s">
        <v>156</v>
      </c>
      <c r="L274" s="72"/>
      <c r="M274" s="229" t="s">
        <v>21</v>
      </c>
      <c r="N274" s="230" t="s">
        <v>45</v>
      </c>
      <c r="O274" s="47"/>
      <c r="P274" s="231">
        <f>O274*H274</f>
        <v>0</v>
      </c>
      <c r="Q274" s="231">
        <v>0.0006825</v>
      </c>
      <c r="R274" s="231">
        <f>Q274*H274</f>
        <v>0.0217615125</v>
      </c>
      <c r="S274" s="231">
        <v>0</v>
      </c>
      <c r="T274" s="232">
        <f>S274*H274</f>
        <v>0</v>
      </c>
      <c r="AR274" s="24" t="s">
        <v>157</v>
      </c>
      <c r="AT274" s="24" t="s">
        <v>153</v>
      </c>
      <c r="AU274" s="24" t="s">
        <v>84</v>
      </c>
      <c r="AY274" s="24" t="s">
        <v>150</v>
      </c>
      <c r="BE274" s="233">
        <f>IF(N274="základní",J274,0)</f>
        <v>0</v>
      </c>
      <c r="BF274" s="233">
        <f>IF(N274="snížená",J274,0)</f>
        <v>0</v>
      </c>
      <c r="BG274" s="233">
        <f>IF(N274="zákl. přenesená",J274,0)</f>
        <v>0</v>
      </c>
      <c r="BH274" s="233">
        <f>IF(N274="sníž. přenesená",J274,0)</f>
        <v>0</v>
      </c>
      <c r="BI274" s="233">
        <f>IF(N274="nulová",J274,0)</f>
        <v>0</v>
      </c>
      <c r="BJ274" s="24" t="s">
        <v>82</v>
      </c>
      <c r="BK274" s="233">
        <f>ROUND(I274*H274,2)</f>
        <v>0</v>
      </c>
      <c r="BL274" s="24" t="s">
        <v>157</v>
      </c>
      <c r="BM274" s="24" t="s">
        <v>588</v>
      </c>
    </row>
    <row r="275" spans="2:47" s="1" customFormat="1" ht="13.5">
      <c r="B275" s="46"/>
      <c r="C275" s="74"/>
      <c r="D275" s="236" t="s">
        <v>166</v>
      </c>
      <c r="E275" s="74"/>
      <c r="F275" s="257" t="s">
        <v>589</v>
      </c>
      <c r="G275" s="74"/>
      <c r="H275" s="74"/>
      <c r="I275" s="192"/>
      <c r="J275" s="74"/>
      <c r="K275" s="74"/>
      <c r="L275" s="72"/>
      <c r="M275" s="258"/>
      <c r="N275" s="47"/>
      <c r="O275" s="47"/>
      <c r="P275" s="47"/>
      <c r="Q275" s="47"/>
      <c r="R275" s="47"/>
      <c r="S275" s="47"/>
      <c r="T275" s="95"/>
      <c r="AT275" s="24" t="s">
        <v>166</v>
      </c>
      <c r="AU275" s="24" t="s">
        <v>84</v>
      </c>
    </row>
    <row r="276" spans="2:51" s="13" customFormat="1" ht="13.5">
      <c r="B276" s="259"/>
      <c r="C276" s="260"/>
      <c r="D276" s="236" t="s">
        <v>159</v>
      </c>
      <c r="E276" s="261" t="s">
        <v>21</v>
      </c>
      <c r="F276" s="262" t="s">
        <v>590</v>
      </c>
      <c r="G276" s="260"/>
      <c r="H276" s="261" t="s">
        <v>21</v>
      </c>
      <c r="I276" s="263"/>
      <c r="J276" s="260"/>
      <c r="K276" s="260"/>
      <c r="L276" s="264"/>
      <c r="M276" s="265"/>
      <c r="N276" s="266"/>
      <c r="O276" s="266"/>
      <c r="P276" s="266"/>
      <c r="Q276" s="266"/>
      <c r="R276" s="266"/>
      <c r="S276" s="266"/>
      <c r="T276" s="267"/>
      <c r="AT276" s="268" t="s">
        <v>159</v>
      </c>
      <c r="AU276" s="268" t="s">
        <v>84</v>
      </c>
      <c r="AV276" s="13" t="s">
        <v>82</v>
      </c>
      <c r="AW276" s="13" t="s">
        <v>38</v>
      </c>
      <c r="AX276" s="13" t="s">
        <v>74</v>
      </c>
      <c r="AY276" s="268" t="s">
        <v>150</v>
      </c>
    </row>
    <row r="277" spans="2:51" s="11" customFormat="1" ht="13.5">
      <c r="B277" s="234"/>
      <c r="C277" s="235"/>
      <c r="D277" s="236" t="s">
        <v>159</v>
      </c>
      <c r="E277" s="237" t="s">
        <v>21</v>
      </c>
      <c r="F277" s="238" t="s">
        <v>591</v>
      </c>
      <c r="G277" s="235"/>
      <c r="H277" s="239">
        <v>1.885</v>
      </c>
      <c r="I277" s="240"/>
      <c r="J277" s="235"/>
      <c r="K277" s="235"/>
      <c r="L277" s="241"/>
      <c r="M277" s="242"/>
      <c r="N277" s="243"/>
      <c r="O277" s="243"/>
      <c r="P277" s="243"/>
      <c r="Q277" s="243"/>
      <c r="R277" s="243"/>
      <c r="S277" s="243"/>
      <c r="T277" s="244"/>
      <c r="AT277" s="245" t="s">
        <v>159</v>
      </c>
      <c r="AU277" s="245" t="s">
        <v>84</v>
      </c>
      <c r="AV277" s="11" t="s">
        <v>84</v>
      </c>
      <c r="AW277" s="11" t="s">
        <v>38</v>
      </c>
      <c r="AX277" s="11" t="s">
        <v>74</v>
      </c>
      <c r="AY277" s="245" t="s">
        <v>150</v>
      </c>
    </row>
    <row r="278" spans="2:51" s="13" customFormat="1" ht="13.5">
      <c r="B278" s="259"/>
      <c r="C278" s="260"/>
      <c r="D278" s="236" t="s">
        <v>159</v>
      </c>
      <c r="E278" s="261" t="s">
        <v>21</v>
      </c>
      <c r="F278" s="262" t="s">
        <v>592</v>
      </c>
      <c r="G278" s="260"/>
      <c r="H278" s="261" t="s">
        <v>21</v>
      </c>
      <c r="I278" s="263"/>
      <c r="J278" s="260"/>
      <c r="K278" s="260"/>
      <c r="L278" s="264"/>
      <c r="M278" s="265"/>
      <c r="N278" s="266"/>
      <c r="O278" s="266"/>
      <c r="P278" s="266"/>
      <c r="Q278" s="266"/>
      <c r="R278" s="266"/>
      <c r="S278" s="266"/>
      <c r="T278" s="267"/>
      <c r="AT278" s="268" t="s">
        <v>159</v>
      </c>
      <c r="AU278" s="268" t="s">
        <v>84</v>
      </c>
      <c r="AV278" s="13" t="s">
        <v>82</v>
      </c>
      <c r="AW278" s="13" t="s">
        <v>38</v>
      </c>
      <c r="AX278" s="13" t="s">
        <v>74</v>
      </c>
      <c r="AY278" s="268" t="s">
        <v>150</v>
      </c>
    </row>
    <row r="279" spans="2:51" s="11" customFormat="1" ht="13.5">
      <c r="B279" s="234"/>
      <c r="C279" s="235"/>
      <c r="D279" s="236" t="s">
        <v>159</v>
      </c>
      <c r="E279" s="237" t="s">
        <v>21</v>
      </c>
      <c r="F279" s="238" t="s">
        <v>593</v>
      </c>
      <c r="G279" s="235"/>
      <c r="H279" s="239">
        <v>30</v>
      </c>
      <c r="I279" s="240"/>
      <c r="J279" s="235"/>
      <c r="K279" s="235"/>
      <c r="L279" s="241"/>
      <c r="M279" s="242"/>
      <c r="N279" s="243"/>
      <c r="O279" s="243"/>
      <c r="P279" s="243"/>
      <c r="Q279" s="243"/>
      <c r="R279" s="243"/>
      <c r="S279" s="243"/>
      <c r="T279" s="244"/>
      <c r="AT279" s="245" t="s">
        <v>159</v>
      </c>
      <c r="AU279" s="245" t="s">
        <v>84</v>
      </c>
      <c r="AV279" s="11" t="s">
        <v>84</v>
      </c>
      <c r="AW279" s="11" t="s">
        <v>38</v>
      </c>
      <c r="AX279" s="11" t="s">
        <v>74</v>
      </c>
      <c r="AY279" s="245" t="s">
        <v>150</v>
      </c>
    </row>
    <row r="280" spans="2:51" s="12" customFormat="1" ht="13.5">
      <c r="B280" s="246"/>
      <c r="C280" s="247"/>
      <c r="D280" s="236" t="s">
        <v>159</v>
      </c>
      <c r="E280" s="248" t="s">
        <v>21</v>
      </c>
      <c r="F280" s="249" t="s">
        <v>161</v>
      </c>
      <c r="G280" s="247"/>
      <c r="H280" s="250">
        <v>31.885</v>
      </c>
      <c r="I280" s="251"/>
      <c r="J280" s="247"/>
      <c r="K280" s="247"/>
      <c r="L280" s="252"/>
      <c r="M280" s="253"/>
      <c r="N280" s="254"/>
      <c r="O280" s="254"/>
      <c r="P280" s="254"/>
      <c r="Q280" s="254"/>
      <c r="R280" s="254"/>
      <c r="S280" s="254"/>
      <c r="T280" s="255"/>
      <c r="AT280" s="256" t="s">
        <v>159</v>
      </c>
      <c r="AU280" s="256" t="s">
        <v>84</v>
      </c>
      <c r="AV280" s="12" t="s">
        <v>157</v>
      </c>
      <c r="AW280" s="12" t="s">
        <v>38</v>
      </c>
      <c r="AX280" s="12" t="s">
        <v>82</v>
      </c>
      <c r="AY280" s="256" t="s">
        <v>150</v>
      </c>
    </row>
    <row r="281" spans="2:65" s="1" customFormat="1" ht="25.5" customHeight="1">
      <c r="B281" s="46"/>
      <c r="C281" s="222" t="s">
        <v>594</v>
      </c>
      <c r="D281" s="222" t="s">
        <v>153</v>
      </c>
      <c r="E281" s="223" t="s">
        <v>209</v>
      </c>
      <c r="F281" s="224" t="s">
        <v>210</v>
      </c>
      <c r="G281" s="225" t="s">
        <v>211</v>
      </c>
      <c r="H281" s="226">
        <v>10</v>
      </c>
      <c r="I281" s="227"/>
      <c r="J281" s="228">
        <f>ROUND(I281*H281,2)</f>
        <v>0</v>
      </c>
      <c r="K281" s="224" t="s">
        <v>156</v>
      </c>
      <c r="L281" s="72"/>
      <c r="M281" s="229" t="s">
        <v>21</v>
      </c>
      <c r="N281" s="230" t="s">
        <v>45</v>
      </c>
      <c r="O281" s="47"/>
      <c r="P281" s="231">
        <f>O281*H281</f>
        <v>0</v>
      </c>
      <c r="Q281" s="231">
        <v>0.0020356</v>
      </c>
      <c r="R281" s="231">
        <f>Q281*H281</f>
        <v>0.020356</v>
      </c>
      <c r="S281" s="231">
        <v>0</v>
      </c>
      <c r="T281" s="232">
        <f>S281*H281</f>
        <v>0</v>
      </c>
      <c r="AR281" s="24" t="s">
        <v>157</v>
      </c>
      <c r="AT281" s="24" t="s">
        <v>153</v>
      </c>
      <c r="AU281" s="24" t="s">
        <v>84</v>
      </c>
      <c r="AY281" s="24" t="s">
        <v>150</v>
      </c>
      <c r="BE281" s="233">
        <f>IF(N281="základní",J281,0)</f>
        <v>0</v>
      </c>
      <c r="BF281" s="233">
        <f>IF(N281="snížená",J281,0)</f>
        <v>0</v>
      </c>
      <c r="BG281" s="233">
        <f>IF(N281="zákl. přenesená",J281,0)</f>
        <v>0</v>
      </c>
      <c r="BH281" s="233">
        <f>IF(N281="sníž. přenesená",J281,0)</f>
        <v>0</v>
      </c>
      <c r="BI281" s="233">
        <f>IF(N281="nulová",J281,0)</f>
        <v>0</v>
      </c>
      <c r="BJ281" s="24" t="s">
        <v>82</v>
      </c>
      <c r="BK281" s="233">
        <f>ROUND(I281*H281,2)</f>
        <v>0</v>
      </c>
      <c r="BL281" s="24" t="s">
        <v>157</v>
      </c>
      <c r="BM281" s="24" t="s">
        <v>595</v>
      </c>
    </row>
    <row r="282" spans="2:47" s="1" customFormat="1" ht="13.5">
      <c r="B282" s="46"/>
      <c r="C282" s="74"/>
      <c r="D282" s="236" t="s">
        <v>213</v>
      </c>
      <c r="E282" s="74"/>
      <c r="F282" s="257" t="s">
        <v>214</v>
      </c>
      <c r="G282" s="74"/>
      <c r="H282" s="74"/>
      <c r="I282" s="192"/>
      <c r="J282" s="74"/>
      <c r="K282" s="74"/>
      <c r="L282" s="72"/>
      <c r="M282" s="258"/>
      <c r="N282" s="47"/>
      <c r="O282" s="47"/>
      <c r="P282" s="47"/>
      <c r="Q282" s="47"/>
      <c r="R282" s="47"/>
      <c r="S282" s="47"/>
      <c r="T282" s="95"/>
      <c r="AT282" s="24" t="s">
        <v>213</v>
      </c>
      <c r="AU282" s="24" t="s">
        <v>84</v>
      </c>
    </row>
    <row r="283" spans="2:51" s="13" customFormat="1" ht="13.5">
      <c r="B283" s="259"/>
      <c r="C283" s="260"/>
      <c r="D283" s="236" t="s">
        <v>159</v>
      </c>
      <c r="E283" s="261" t="s">
        <v>21</v>
      </c>
      <c r="F283" s="262" t="s">
        <v>596</v>
      </c>
      <c r="G283" s="260"/>
      <c r="H283" s="261" t="s">
        <v>21</v>
      </c>
      <c r="I283" s="263"/>
      <c r="J283" s="260"/>
      <c r="K283" s="260"/>
      <c r="L283" s="264"/>
      <c r="M283" s="265"/>
      <c r="N283" s="266"/>
      <c r="O283" s="266"/>
      <c r="P283" s="266"/>
      <c r="Q283" s="266"/>
      <c r="R283" s="266"/>
      <c r="S283" s="266"/>
      <c r="T283" s="267"/>
      <c r="AT283" s="268" t="s">
        <v>159</v>
      </c>
      <c r="AU283" s="268" t="s">
        <v>84</v>
      </c>
      <c r="AV283" s="13" t="s">
        <v>82</v>
      </c>
      <c r="AW283" s="13" t="s">
        <v>38</v>
      </c>
      <c r="AX283" s="13" t="s">
        <v>74</v>
      </c>
      <c r="AY283" s="268" t="s">
        <v>150</v>
      </c>
    </row>
    <row r="284" spans="2:51" s="13" customFormat="1" ht="13.5">
      <c r="B284" s="259"/>
      <c r="C284" s="260"/>
      <c r="D284" s="236" t="s">
        <v>159</v>
      </c>
      <c r="E284" s="261" t="s">
        <v>21</v>
      </c>
      <c r="F284" s="262" t="s">
        <v>597</v>
      </c>
      <c r="G284" s="260"/>
      <c r="H284" s="261" t="s">
        <v>21</v>
      </c>
      <c r="I284" s="263"/>
      <c r="J284" s="260"/>
      <c r="K284" s="260"/>
      <c r="L284" s="264"/>
      <c r="M284" s="265"/>
      <c r="N284" s="266"/>
      <c r="O284" s="266"/>
      <c r="P284" s="266"/>
      <c r="Q284" s="266"/>
      <c r="R284" s="266"/>
      <c r="S284" s="266"/>
      <c r="T284" s="267"/>
      <c r="AT284" s="268" t="s">
        <v>159</v>
      </c>
      <c r="AU284" s="268" t="s">
        <v>84</v>
      </c>
      <c r="AV284" s="13" t="s">
        <v>82</v>
      </c>
      <c r="AW284" s="13" t="s">
        <v>38</v>
      </c>
      <c r="AX284" s="13" t="s">
        <v>74</v>
      </c>
      <c r="AY284" s="268" t="s">
        <v>150</v>
      </c>
    </row>
    <row r="285" spans="2:51" s="11" customFormat="1" ht="13.5">
      <c r="B285" s="234"/>
      <c r="C285" s="235"/>
      <c r="D285" s="236" t="s">
        <v>159</v>
      </c>
      <c r="E285" s="237" t="s">
        <v>21</v>
      </c>
      <c r="F285" s="238" t="s">
        <v>598</v>
      </c>
      <c r="G285" s="235"/>
      <c r="H285" s="239">
        <v>10</v>
      </c>
      <c r="I285" s="240"/>
      <c r="J285" s="235"/>
      <c r="K285" s="235"/>
      <c r="L285" s="241"/>
      <c r="M285" s="242"/>
      <c r="N285" s="243"/>
      <c r="O285" s="243"/>
      <c r="P285" s="243"/>
      <c r="Q285" s="243"/>
      <c r="R285" s="243"/>
      <c r="S285" s="243"/>
      <c r="T285" s="244"/>
      <c r="AT285" s="245" t="s">
        <v>159</v>
      </c>
      <c r="AU285" s="245" t="s">
        <v>84</v>
      </c>
      <c r="AV285" s="11" t="s">
        <v>84</v>
      </c>
      <c r="AW285" s="11" t="s">
        <v>38</v>
      </c>
      <c r="AX285" s="11" t="s">
        <v>82</v>
      </c>
      <c r="AY285" s="245" t="s">
        <v>150</v>
      </c>
    </row>
    <row r="286" spans="2:65" s="1" customFormat="1" ht="25.5" customHeight="1">
      <c r="B286" s="46"/>
      <c r="C286" s="222" t="s">
        <v>599</v>
      </c>
      <c r="D286" s="222" t="s">
        <v>153</v>
      </c>
      <c r="E286" s="223" t="s">
        <v>600</v>
      </c>
      <c r="F286" s="224" t="s">
        <v>601</v>
      </c>
      <c r="G286" s="225" t="s">
        <v>211</v>
      </c>
      <c r="H286" s="226">
        <v>0.2</v>
      </c>
      <c r="I286" s="227"/>
      <c r="J286" s="228">
        <f>ROUND(I286*H286,2)</f>
        <v>0</v>
      </c>
      <c r="K286" s="224" t="s">
        <v>156</v>
      </c>
      <c r="L286" s="72"/>
      <c r="M286" s="229" t="s">
        <v>21</v>
      </c>
      <c r="N286" s="230" t="s">
        <v>45</v>
      </c>
      <c r="O286" s="47"/>
      <c r="P286" s="231">
        <f>O286*H286</f>
        <v>0</v>
      </c>
      <c r="Q286" s="231">
        <v>0.00096</v>
      </c>
      <c r="R286" s="231">
        <f>Q286*H286</f>
        <v>0.000192</v>
      </c>
      <c r="S286" s="231">
        <v>0.031</v>
      </c>
      <c r="T286" s="232">
        <f>S286*H286</f>
        <v>0.006200000000000001</v>
      </c>
      <c r="AR286" s="24" t="s">
        <v>157</v>
      </c>
      <c r="AT286" s="24" t="s">
        <v>153</v>
      </c>
      <c r="AU286" s="24" t="s">
        <v>84</v>
      </c>
      <c r="AY286" s="24" t="s">
        <v>150</v>
      </c>
      <c r="BE286" s="233">
        <f>IF(N286="základní",J286,0)</f>
        <v>0</v>
      </c>
      <c r="BF286" s="233">
        <f>IF(N286="snížená",J286,0)</f>
        <v>0</v>
      </c>
      <c r="BG286" s="233">
        <f>IF(N286="zákl. přenesená",J286,0)</f>
        <v>0</v>
      </c>
      <c r="BH286" s="233">
        <f>IF(N286="sníž. přenesená",J286,0)</f>
        <v>0</v>
      </c>
      <c r="BI286" s="233">
        <f>IF(N286="nulová",J286,0)</f>
        <v>0</v>
      </c>
      <c r="BJ286" s="24" t="s">
        <v>82</v>
      </c>
      <c r="BK286" s="233">
        <f>ROUND(I286*H286,2)</f>
        <v>0</v>
      </c>
      <c r="BL286" s="24" t="s">
        <v>157</v>
      </c>
      <c r="BM286" s="24" t="s">
        <v>602</v>
      </c>
    </row>
    <row r="287" spans="2:47" s="1" customFormat="1" ht="13.5">
      <c r="B287" s="46"/>
      <c r="C287" s="74"/>
      <c r="D287" s="236" t="s">
        <v>166</v>
      </c>
      <c r="E287" s="74"/>
      <c r="F287" s="257" t="s">
        <v>603</v>
      </c>
      <c r="G287" s="74"/>
      <c r="H287" s="74"/>
      <c r="I287" s="192"/>
      <c r="J287" s="74"/>
      <c r="K287" s="74"/>
      <c r="L287" s="72"/>
      <c r="M287" s="258"/>
      <c r="N287" s="47"/>
      <c r="O287" s="47"/>
      <c r="P287" s="47"/>
      <c r="Q287" s="47"/>
      <c r="R287" s="47"/>
      <c r="S287" s="47"/>
      <c r="T287" s="95"/>
      <c r="AT287" s="24" t="s">
        <v>166</v>
      </c>
      <c r="AU287" s="24" t="s">
        <v>84</v>
      </c>
    </row>
    <row r="288" spans="2:51" s="13" customFormat="1" ht="13.5">
      <c r="B288" s="259"/>
      <c r="C288" s="260"/>
      <c r="D288" s="236" t="s">
        <v>159</v>
      </c>
      <c r="E288" s="261" t="s">
        <v>21</v>
      </c>
      <c r="F288" s="262" t="s">
        <v>604</v>
      </c>
      <c r="G288" s="260"/>
      <c r="H288" s="261" t="s">
        <v>21</v>
      </c>
      <c r="I288" s="263"/>
      <c r="J288" s="260"/>
      <c r="K288" s="260"/>
      <c r="L288" s="264"/>
      <c r="M288" s="265"/>
      <c r="N288" s="266"/>
      <c r="O288" s="266"/>
      <c r="P288" s="266"/>
      <c r="Q288" s="266"/>
      <c r="R288" s="266"/>
      <c r="S288" s="266"/>
      <c r="T288" s="267"/>
      <c r="AT288" s="268" t="s">
        <v>159</v>
      </c>
      <c r="AU288" s="268" t="s">
        <v>84</v>
      </c>
      <c r="AV288" s="13" t="s">
        <v>82</v>
      </c>
      <c r="AW288" s="13" t="s">
        <v>38</v>
      </c>
      <c r="AX288" s="13" t="s">
        <v>74</v>
      </c>
      <c r="AY288" s="268" t="s">
        <v>150</v>
      </c>
    </row>
    <row r="289" spans="2:51" s="11" customFormat="1" ht="13.5">
      <c r="B289" s="234"/>
      <c r="C289" s="235"/>
      <c r="D289" s="236" t="s">
        <v>159</v>
      </c>
      <c r="E289" s="237" t="s">
        <v>21</v>
      </c>
      <c r="F289" s="238" t="s">
        <v>605</v>
      </c>
      <c r="G289" s="235"/>
      <c r="H289" s="239">
        <v>0.2</v>
      </c>
      <c r="I289" s="240"/>
      <c r="J289" s="235"/>
      <c r="K289" s="235"/>
      <c r="L289" s="241"/>
      <c r="M289" s="242"/>
      <c r="N289" s="243"/>
      <c r="O289" s="243"/>
      <c r="P289" s="243"/>
      <c r="Q289" s="243"/>
      <c r="R289" s="243"/>
      <c r="S289" s="243"/>
      <c r="T289" s="244"/>
      <c r="AT289" s="245" t="s">
        <v>159</v>
      </c>
      <c r="AU289" s="245" t="s">
        <v>84</v>
      </c>
      <c r="AV289" s="11" t="s">
        <v>84</v>
      </c>
      <c r="AW289" s="11" t="s">
        <v>38</v>
      </c>
      <c r="AX289" s="11" t="s">
        <v>82</v>
      </c>
      <c r="AY289" s="245" t="s">
        <v>150</v>
      </c>
    </row>
    <row r="290" spans="2:65" s="1" customFormat="1" ht="25.5" customHeight="1">
      <c r="B290" s="46"/>
      <c r="C290" s="222" t="s">
        <v>606</v>
      </c>
      <c r="D290" s="222" t="s">
        <v>153</v>
      </c>
      <c r="E290" s="223" t="s">
        <v>607</v>
      </c>
      <c r="F290" s="224" t="s">
        <v>608</v>
      </c>
      <c r="G290" s="225" t="s">
        <v>211</v>
      </c>
      <c r="H290" s="226">
        <v>0.6</v>
      </c>
      <c r="I290" s="227"/>
      <c r="J290" s="228">
        <f>ROUND(I290*H290,2)</f>
        <v>0</v>
      </c>
      <c r="K290" s="224" t="s">
        <v>204</v>
      </c>
      <c r="L290" s="72"/>
      <c r="M290" s="229" t="s">
        <v>21</v>
      </c>
      <c r="N290" s="230" t="s">
        <v>45</v>
      </c>
      <c r="O290" s="47"/>
      <c r="P290" s="231">
        <f>O290*H290</f>
        <v>0</v>
      </c>
      <c r="Q290" s="231">
        <v>0.00893</v>
      </c>
      <c r="R290" s="231">
        <f>Q290*H290</f>
        <v>0.005358</v>
      </c>
      <c r="S290" s="231">
        <v>0.785</v>
      </c>
      <c r="T290" s="232">
        <f>S290*H290</f>
        <v>0.471</v>
      </c>
      <c r="AR290" s="24" t="s">
        <v>157</v>
      </c>
      <c r="AT290" s="24" t="s">
        <v>153</v>
      </c>
      <c r="AU290" s="24" t="s">
        <v>84</v>
      </c>
      <c r="AY290" s="24" t="s">
        <v>150</v>
      </c>
      <c r="BE290" s="233">
        <f>IF(N290="základní",J290,0)</f>
        <v>0</v>
      </c>
      <c r="BF290" s="233">
        <f>IF(N290="snížená",J290,0)</f>
        <v>0</v>
      </c>
      <c r="BG290" s="233">
        <f>IF(N290="zákl. přenesená",J290,0)</f>
        <v>0</v>
      </c>
      <c r="BH290" s="233">
        <f>IF(N290="sníž. přenesená",J290,0)</f>
        <v>0</v>
      </c>
      <c r="BI290" s="233">
        <f>IF(N290="nulová",J290,0)</f>
        <v>0</v>
      </c>
      <c r="BJ290" s="24" t="s">
        <v>82</v>
      </c>
      <c r="BK290" s="233">
        <f>ROUND(I290*H290,2)</f>
        <v>0</v>
      </c>
      <c r="BL290" s="24" t="s">
        <v>157</v>
      </c>
      <c r="BM290" s="24" t="s">
        <v>609</v>
      </c>
    </row>
    <row r="291" spans="2:47" s="1" customFormat="1" ht="13.5">
      <c r="B291" s="46"/>
      <c r="C291" s="74"/>
      <c r="D291" s="236" t="s">
        <v>166</v>
      </c>
      <c r="E291" s="74"/>
      <c r="F291" s="257" t="s">
        <v>603</v>
      </c>
      <c r="G291" s="74"/>
      <c r="H291" s="74"/>
      <c r="I291" s="192"/>
      <c r="J291" s="74"/>
      <c r="K291" s="74"/>
      <c r="L291" s="72"/>
      <c r="M291" s="258"/>
      <c r="N291" s="47"/>
      <c r="O291" s="47"/>
      <c r="P291" s="47"/>
      <c r="Q291" s="47"/>
      <c r="R291" s="47"/>
      <c r="S291" s="47"/>
      <c r="T291" s="95"/>
      <c r="AT291" s="24" t="s">
        <v>166</v>
      </c>
      <c r="AU291" s="24" t="s">
        <v>84</v>
      </c>
    </row>
    <row r="292" spans="2:51" s="13" customFormat="1" ht="13.5">
      <c r="B292" s="259"/>
      <c r="C292" s="260"/>
      <c r="D292" s="236" t="s">
        <v>159</v>
      </c>
      <c r="E292" s="261" t="s">
        <v>21</v>
      </c>
      <c r="F292" s="262" t="s">
        <v>610</v>
      </c>
      <c r="G292" s="260"/>
      <c r="H292" s="261" t="s">
        <v>21</v>
      </c>
      <c r="I292" s="263"/>
      <c r="J292" s="260"/>
      <c r="K292" s="260"/>
      <c r="L292" s="264"/>
      <c r="M292" s="265"/>
      <c r="N292" s="266"/>
      <c r="O292" s="266"/>
      <c r="P292" s="266"/>
      <c r="Q292" s="266"/>
      <c r="R292" s="266"/>
      <c r="S292" s="266"/>
      <c r="T292" s="267"/>
      <c r="AT292" s="268" t="s">
        <v>159</v>
      </c>
      <c r="AU292" s="268" t="s">
        <v>84</v>
      </c>
      <c r="AV292" s="13" t="s">
        <v>82</v>
      </c>
      <c r="AW292" s="13" t="s">
        <v>38</v>
      </c>
      <c r="AX292" s="13" t="s">
        <v>74</v>
      </c>
      <c r="AY292" s="268" t="s">
        <v>150</v>
      </c>
    </row>
    <row r="293" spans="2:51" s="11" customFormat="1" ht="13.5">
      <c r="B293" s="234"/>
      <c r="C293" s="235"/>
      <c r="D293" s="236" t="s">
        <v>159</v>
      </c>
      <c r="E293" s="237" t="s">
        <v>21</v>
      </c>
      <c r="F293" s="238" t="s">
        <v>611</v>
      </c>
      <c r="G293" s="235"/>
      <c r="H293" s="239">
        <v>0.6</v>
      </c>
      <c r="I293" s="240"/>
      <c r="J293" s="235"/>
      <c r="K293" s="235"/>
      <c r="L293" s="241"/>
      <c r="M293" s="242"/>
      <c r="N293" s="243"/>
      <c r="O293" s="243"/>
      <c r="P293" s="243"/>
      <c r="Q293" s="243"/>
      <c r="R293" s="243"/>
      <c r="S293" s="243"/>
      <c r="T293" s="244"/>
      <c r="AT293" s="245" t="s">
        <v>159</v>
      </c>
      <c r="AU293" s="245" t="s">
        <v>84</v>
      </c>
      <c r="AV293" s="11" t="s">
        <v>84</v>
      </c>
      <c r="AW293" s="11" t="s">
        <v>38</v>
      </c>
      <c r="AX293" s="11" t="s">
        <v>82</v>
      </c>
      <c r="AY293" s="245" t="s">
        <v>150</v>
      </c>
    </row>
    <row r="294" spans="2:63" s="10" customFormat="1" ht="29.85" customHeight="1">
      <c r="B294" s="206"/>
      <c r="C294" s="207"/>
      <c r="D294" s="208" t="s">
        <v>73</v>
      </c>
      <c r="E294" s="220" t="s">
        <v>237</v>
      </c>
      <c r="F294" s="220" t="s">
        <v>238</v>
      </c>
      <c r="G294" s="207"/>
      <c r="H294" s="207"/>
      <c r="I294" s="210"/>
      <c r="J294" s="221">
        <f>BK294</f>
        <v>0</v>
      </c>
      <c r="K294" s="207"/>
      <c r="L294" s="212"/>
      <c r="M294" s="213"/>
      <c r="N294" s="214"/>
      <c r="O294" s="214"/>
      <c r="P294" s="215">
        <f>SUM(P295:P301)</f>
        <v>0</v>
      </c>
      <c r="Q294" s="214"/>
      <c r="R294" s="215">
        <f>SUM(R295:R301)</f>
        <v>0</v>
      </c>
      <c r="S294" s="214"/>
      <c r="T294" s="216">
        <f>SUM(T295:T301)</f>
        <v>0</v>
      </c>
      <c r="AR294" s="217" t="s">
        <v>82</v>
      </c>
      <c r="AT294" s="218" t="s">
        <v>73</v>
      </c>
      <c r="AU294" s="218" t="s">
        <v>82</v>
      </c>
      <c r="AY294" s="217" t="s">
        <v>150</v>
      </c>
      <c r="BK294" s="219">
        <f>SUM(BK295:BK301)</f>
        <v>0</v>
      </c>
    </row>
    <row r="295" spans="2:65" s="1" customFormat="1" ht="25.5" customHeight="1">
      <c r="B295" s="46"/>
      <c r="C295" s="222" t="s">
        <v>612</v>
      </c>
      <c r="D295" s="222" t="s">
        <v>153</v>
      </c>
      <c r="E295" s="223" t="s">
        <v>613</v>
      </c>
      <c r="F295" s="224" t="s">
        <v>614</v>
      </c>
      <c r="G295" s="225" t="s">
        <v>175</v>
      </c>
      <c r="H295" s="226">
        <v>12.145</v>
      </c>
      <c r="I295" s="227"/>
      <c r="J295" s="228">
        <f>ROUND(I295*H295,2)</f>
        <v>0</v>
      </c>
      <c r="K295" s="224" t="s">
        <v>156</v>
      </c>
      <c r="L295" s="72"/>
      <c r="M295" s="229" t="s">
        <v>21</v>
      </c>
      <c r="N295" s="230" t="s">
        <v>45</v>
      </c>
      <c r="O295" s="47"/>
      <c r="P295" s="231">
        <f>O295*H295</f>
        <v>0</v>
      </c>
      <c r="Q295" s="231">
        <v>0</v>
      </c>
      <c r="R295" s="231">
        <f>Q295*H295</f>
        <v>0</v>
      </c>
      <c r="S295" s="231">
        <v>0</v>
      </c>
      <c r="T295" s="232">
        <f>S295*H295</f>
        <v>0</v>
      </c>
      <c r="AR295" s="24" t="s">
        <v>157</v>
      </c>
      <c r="AT295" s="24" t="s">
        <v>153</v>
      </c>
      <c r="AU295" s="24" t="s">
        <v>84</v>
      </c>
      <c r="AY295" s="24" t="s">
        <v>150</v>
      </c>
      <c r="BE295" s="233">
        <f>IF(N295="základní",J295,0)</f>
        <v>0</v>
      </c>
      <c r="BF295" s="233">
        <f>IF(N295="snížená",J295,0)</f>
        <v>0</v>
      </c>
      <c r="BG295" s="233">
        <f>IF(N295="zákl. přenesená",J295,0)</f>
        <v>0</v>
      </c>
      <c r="BH295" s="233">
        <f>IF(N295="sníž. přenesená",J295,0)</f>
        <v>0</v>
      </c>
      <c r="BI295" s="233">
        <f>IF(N295="nulová",J295,0)</f>
        <v>0</v>
      </c>
      <c r="BJ295" s="24" t="s">
        <v>82</v>
      </c>
      <c r="BK295" s="233">
        <f>ROUND(I295*H295,2)</f>
        <v>0</v>
      </c>
      <c r="BL295" s="24" t="s">
        <v>157</v>
      </c>
      <c r="BM295" s="24" t="s">
        <v>615</v>
      </c>
    </row>
    <row r="296" spans="2:47" s="1" customFormat="1" ht="13.5">
      <c r="B296" s="46"/>
      <c r="C296" s="74"/>
      <c r="D296" s="236" t="s">
        <v>166</v>
      </c>
      <c r="E296" s="74"/>
      <c r="F296" s="257" t="s">
        <v>616</v>
      </c>
      <c r="G296" s="74"/>
      <c r="H296" s="74"/>
      <c r="I296" s="192"/>
      <c r="J296" s="74"/>
      <c r="K296" s="74"/>
      <c r="L296" s="72"/>
      <c r="M296" s="258"/>
      <c r="N296" s="47"/>
      <c r="O296" s="47"/>
      <c r="P296" s="47"/>
      <c r="Q296" s="47"/>
      <c r="R296" s="47"/>
      <c r="S296" s="47"/>
      <c r="T296" s="95"/>
      <c r="AT296" s="24" t="s">
        <v>166</v>
      </c>
      <c r="AU296" s="24" t="s">
        <v>84</v>
      </c>
    </row>
    <row r="297" spans="2:65" s="1" customFormat="1" ht="25.5" customHeight="1">
      <c r="B297" s="46"/>
      <c r="C297" s="222" t="s">
        <v>617</v>
      </c>
      <c r="D297" s="222" t="s">
        <v>153</v>
      </c>
      <c r="E297" s="223" t="s">
        <v>618</v>
      </c>
      <c r="F297" s="224" t="s">
        <v>619</v>
      </c>
      <c r="G297" s="225" t="s">
        <v>175</v>
      </c>
      <c r="H297" s="226">
        <v>170.03</v>
      </c>
      <c r="I297" s="227"/>
      <c r="J297" s="228">
        <f>ROUND(I297*H297,2)</f>
        <v>0</v>
      </c>
      <c r="K297" s="224" t="s">
        <v>156</v>
      </c>
      <c r="L297" s="72"/>
      <c r="M297" s="229" t="s">
        <v>21</v>
      </c>
      <c r="N297" s="230" t="s">
        <v>45</v>
      </c>
      <c r="O297" s="47"/>
      <c r="P297" s="231">
        <f>O297*H297</f>
        <v>0</v>
      </c>
      <c r="Q297" s="231">
        <v>0</v>
      </c>
      <c r="R297" s="231">
        <f>Q297*H297</f>
        <v>0</v>
      </c>
      <c r="S297" s="231">
        <v>0</v>
      </c>
      <c r="T297" s="232">
        <f>S297*H297</f>
        <v>0</v>
      </c>
      <c r="AR297" s="24" t="s">
        <v>157</v>
      </c>
      <c r="AT297" s="24" t="s">
        <v>153</v>
      </c>
      <c r="AU297" s="24" t="s">
        <v>84</v>
      </c>
      <c r="AY297" s="24" t="s">
        <v>150</v>
      </c>
      <c r="BE297" s="233">
        <f>IF(N297="základní",J297,0)</f>
        <v>0</v>
      </c>
      <c r="BF297" s="233">
        <f>IF(N297="snížená",J297,0)</f>
        <v>0</v>
      </c>
      <c r="BG297" s="233">
        <f>IF(N297="zákl. přenesená",J297,0)</f>
        <v>0</v>
      </c>
      <c r="BH297" s="233">
        <f>IF(N297="sníž. přenesená",J297,0)</f>
        <v>0</v>
      </c>
      <c r="BI297" s="233">
        <f>IF(N297="nulová",J297,0)</f>
        <v>0</v>
      </c>
      <c r="BJ297" s="24" t="s">
        <v>82</v>
      </c>
      <c r="BK297" s="233">
        <f>ROUND(I297*H297,2)</f>
        <v>0</v>
      </c>
      <c r="BL297" s="24" t="s">
        <v>157</v>
      </c>
      <c r="BM297" s="24" t="s">
        <v>620</v>
      </c>
    </row>
    <row r="298" spans="2:47" s="1" customFormat="1" ht="13.5">
      <c r="B298" s="46"/>
      <c r="C298" s="74"/>
      <c r="D298" s="236" t="s">
        <v>166</v>
      </c>
      <c r="E298" s="74"/>
      <c r="F298" s="257" t="s">
        <v>616</v>
      </c>
      <c r="G298" s="74"/>
      <c r="H298" s="74"/>
      <c r="I298" s="192"/>
      <c r="J298" s="74"/>
      <c r="K298" s="74"/>
      <c r="L298" s="72"/>
      <c r="M298" s="258"/>
      <c r="N298" s="47"/>
      <c r="O298" s="47"/>
      <c r="P298" s="47"/>
      <c r="Q298" s="47"/>
      <c r="R298" s="47"/>
      <c r="S298" s="47"/>
      <c r="T298" s="95"/>
      <c r="AT298" s="24" t="s">
        <v>166</v>
      </c>
      <c r="AU298" s="24" t="s">
        <v>84</v>
      </c>
    </row>
    <row r="299" spans="2:51" s="11" customFormat="1" ht="13.5">
      <c r="B299" s="234"/>
      <c r="C299" s="235"/>
      <c r="D299" s="236" t="s">
        <v>159</v>
      </c>
      <c r="E299" s="235"/>
      <c r="F299" s="238" t="s">
        <v>621</v>
      </c>
      <c r="G299" s="235"/>
      <c r="H299" s="239">
        <v>170.03</v>
      </c>
      <c r="I299" s="240"/>
      <c r="J299" s="235"/>
      <c r="K299" s="235"/>
      <c r="L299" s="241"/>
      <c r="M299" s="242"/>
      <c r="N299" s="243"/>
      <c r="O299" s="243"/>
      <c r="P299" s="243"/>
      <c r="Q299" s="243"/>
      <c r="R299" s="243"/>
      <c r="S299" s="243"/>
      <c r="T299" s="244"/>
      <c r="AT299" s="245" t="s">
        <v>159</v>
      </c>
      <c r="AU299" s="245" t="s">
        <v>84</v>
      </c>
      <c r="AV299" s="11" t="s">
        <v>84</v>
      </c>
      <c r="AW299" s="11" t="s">
        <v>6</v>
      </c>
      <c r="AX299" s="11" t="s">
        <v>82</v>
      </c>
      <c r="AY299" s="245" t="s">
        <v>150</v>
      </c>
    </row>
    <row r="300" spans="2:65" s="1" customFormat="1" ht="16.5" customHeight="1">
      <c r="B300" s="46"/>
      <c r="C300" s="222" t="s">
        <v>622</v>
      </c>
      <c r="D300" s="222" t="s">
        <v>153</v>
      </c>
      <c r="E300" s="223" t="s">
        <v>623</v>
      </c>
      <c r="F300" s="224" t="s">
        <v>624</v>
      </c>
      <c r="G300" s="225" t="s">
        <v>175</v>
      </c>
      <c r="H300" s="226">
        <v>12.145</v>
      </c>
      <c r="I300" s="227"/>
      <c r="J300" s="228">
        <f>ROUND(I300*H300,2)</f>
        <v>0</v>
      </c>
      <c r="K300" s="224" t="s">
        <v>156</v>
      </c>
      <c r="L300" s="72"/>
      <c r="M300" s="229" t="s">
        <v>21</v>
      </c>
      <c r="N300" s="230" t="s">
        <v>45</v>
      </c>
      <c r="O300" s="47"/>
      <c r="P300" s="231">
        <f>O300*H300</f>
        <v>0</v>
      </c>
      <c r="Q300" s="231">
        <v>0</v>
      </c>
      <c r="R300" s="231">
        <f>Q300*H300</f>
        <v>0</v>
      </c>
      <c r="S300" s="231">
        <v>0</v>
      </c>
      <c r="T300" s="232">
        <f>S300*H300</f>
        <v>0</v>
      </c>
      <c r="AR300" s="24" t="s">
        <v>157</v>
      </c>
      <c r="AT300" s="24" t="s">
        <v>153</v>
      </c>
      <c r="AU300" s="24" t="s">
        <v>84</v>
      </c>
      <c r="AY300" s="24" t="s">
        <v>150</v>
      </c>
      <c r="BE300" s="233">
        <f>IF(N300="základní",J300,0)</f>
        <v>0</v>
      </c>
      <c r="BF300" s="233">
        <f>IF(N300="snížená",J300,0)</f>
        <v>0</v>
      </c>
      <c r="BG300" s="233">
        <f>IF(N300="zákl. přenesená",J300,0)</f>
        <v>0</v>
      </c>
      <c r="BH300" s="233">
        <f>IF(N300="sníž. přenesená",J300,0)</f>
        <v>0</v>
      </c>
      <c r="BI300" s="233">
        <f>IF(N300="nulová",J300,0)</f>
        <v>0</v>
      </c>
      <c r="BJ300" s="24" t="s">
        <v>82</v>
      </c>
      <c r="BK300" s="233">
        <f>ROUND(I300*H300,2)</f>
        <v>0</v>
      </c>
      <c r="BL300" s="24" t="s">
        <v>157</v>
      </c>
      <c r="BM300" s="24" t="s">
        <v>625</v>
      </c>
    </row>
    <row r="301" spans="2:47" s="1" customFormat="1" ht="13.5">
      <c r="B301" s="46"/>
      <c r="C301" s="74"/>
      <c r="D301" s="236" t="s">
        <v>166</v>
      </c>
      <c r="E301" s="74"/>
      <c r="F301" s="257" t="s">
        <v>626</v>
      </c>
      <c r="G301" s="74"/>
      <c r="H301" s="74"/>
      <c r="I301" s="192"/>
      <c r="J301" s="74"/>
      <c r="K301" s="74"/>
      <c r="L301" s="72"/>
      <c r="M301" s="258"/>
      <c r="N301" s="47"/>
      <c r="O301" s="47"/>
      <c r="P301" s="47"/>
      <c r="Q301" s="47"/>
      <c r="R301" s="47"/>
      <c r="S301" s="47"/>
      <c r="T301" s="95"/>
      <c r="AT301" s="24" t="s">
        <v>166</v>
      </c>
      <c r="AU301" s="24" t="s">
        <v>84</v>
      </c>
    </row>
    <row r="302" spans="2:63" s="10" customFormat="1" ht="29.85" customHeight="1">
      <c r="B302" s="206"/>
      <c r="C302" s="207"/>
      <c r="D302" s="208" t="s">
        <v>73</v>
      </c>
      <c r="E302" s="220" t="s">
        <v>248</v>
      </c>
      <c r="F302" s="220" t="s">
        <v>249</v>
      </c>
      <c r="G302" s="207"/>
      <c r="H302" s="207"/>
      <c r="I302" s="210"/>
      <c r="J302" s="221">
        <f>BK302</f>
        <v>0</v>
      </c>
      <c r="K302" s="207"/>
      <c r="L302" s="212"/>
      <c r="M302" s="213"/>
      <c r="N302" s="214"/>
      <c r="O302" s="214"/>
      <c r="P302" s="215">
        <f>SUM(P303:P304)</f>
        <v>0</v>
      </c>
      <c r="Q302" s="214"/>
      <c r="R302" s="215">
        <f>SUM(R303:R304)</f>
        <v>0</v>
      </c>
      <c r="S302" s="214"/>
      <c r="T302" s="216">
        <f>SUM(T303:T304)</f>
        <v>0</v>
      </c>
      <c r="AR302" s="217" t="s">
        <v>82</v>
      </c>
      <c r="AT302" s="218" t="s">
        <v>73</v>
      </c>
      <c r="AU302" s="218" t="s">
        <v>82</v>
      </c>
      <c r="AY302" s="217" t="s">
        <v>150</v>
      </c>
      <c r="BK302" s="219">
        <f>SUM(BK303:BK304)</f>
        <v>0</v>
      </c>
    </row>
    <row r="303" spans="2:65" s="1" customFormat="1" ht="25.5" customHeight="1">
      <c r="B303" s="46"/>
      <c r="C303" s="222" t="s">
        <v>627</v>
      </c>
      <c r="D303" s="222" t="s">
        <v>153</v>
      </c>
      <c r="E303" s="223" t="s">
        <v>628</v>
      </c>
      <c r="F303" s="224" t="s">
        <v>629</v>
      </c>
      <c r="G303" s="225" t="s">
        <v>175</v>
      </c>
      <c r="H303" s="226">
        <v>74.507</v>
      </c>
      <c r="I303" s="227"/>
      <c r="J303" s="228">
        <f>ROUND(I303*H303,2)</f>
        <v>0</v>
      </c>
      <c r="K303" s="224" t="s">
        <v>156</v>
      </c>
      <c r="L303" s="72"/>
      <c r="M303" s="229" t="s">
        <v>21</v>
      </c>
      <c r="N303" s="230" t="s">
        <v>45</v>
      </c>
      <c r="O303" s="47"/>
      <c r="P303" s="231">
        <f>O303*H303</f>
        <v>0</v>
      </c>
      <c r="Q303" s="231">
        <v>0</v>
      </c>
      <c r="R303" s="231">
        <f>Q303*H303</f>
        <v>0</v>
      </c>
      <c r="S303" s="231">
        <v>0</v>
      </c>
      <c r="T303" s="232">
        <f>S303*H303</f>
        <v>0</v>
      </c>
      <c r="AR303" s="24" t="s">
        <v>157</v>
      </c>
      <c r="AT303" s="24" t="s">
        <v>153</v>
      </c>
      <c r="AU303" s="24" t="s">
        <v>84</v>
      </c>
      <c r="AY303" s="24" t="s">
        <v>150</v>
      </c>
      <c r="BE303" s="233">
        <f>IF(N303="základní",J303,0)</f>
        <v>0</v>
      </c>
      <c r="BF303" s="233">
        <f>IF(N303="snížená",J303,0)</f>
        <v>0</v>
      </c>
      <c r="BG303" s="233">
        <f>IF(N303="zákl. přenesená",J303,0)</f>
        <v>0</v>
      </c>
      <c r="BH303" s="233">
        <f>IF(N303="sníž. přenesená",J303,0)</f>
        <v>0</v>
      </c>
      <c r="BI303" s="233">
        <f>IF(N303="nulová",J303,0)</f>
        <v>0</v>
      </c>
      <c r="BJ303" s="24" t="s">
        <v>82</v>
      </c>
      <c r="BK303" s="233">
        <f>ROUND(I303*H303,2)</f>
        <v>0</v>
      </c>
      <c r="BL303" s="24" t="s">
        <v>157</v>
      </c>
      <c r="BM303" s="24" t="s">
        <v>630</v>
      </c>
    </row>
    <row r="304" spans="2:47" s="1" customFormat="1" ht="13.5">
      <c r="B304" s="46"/>
      <c r="C304" s="74"/>
      <c r="D304" s="236" t="s">
        <v>166</v>
      </c>
      <c r="E304" s="74"/>
      <c r="F304" s="257" t="s">
        <v>631</v>
      </c>
      <c r="G304" s="74"/>
      <c r="H304" s="74"/>
      <c r="I304" s="192"/>
      <c r="J304" s="74"/>
      <c r="K304" s="74"/>
      <c r="L304" s="72"/>
      <c r="M304" s="258"/>
      <c r="N304" s="47"/>
      <c r="O304" s="47"/>
      <c r="P304" s="47"/>
      <c r="Q304" s="47"/>
      <c r="R304" s="47"/>
      <c r="S304" s="47"/>
      <c r="T304" s="95"/>
      <c r="AT304" s="24" t="s">
        <v>166</v>
      </c>
      <c r="AU304" s="24" t="s">
        <v>84</v>
      </c>
    </row>
    <row r="305" spans="2:63" s="10" customFormat="1" ht="37.4" customHeight="1">
      <c r="B305" s="206"/>
      <c r="C305" s="207"/>
      <c r="D305" s="208" t="s">
        <v>73</v>
      </c>
      <c r="E305" s="209" t="s">
        <v>632</v>
      </c>
      <c r="F305" s="209" t="s">
        <v>633</v>
      </c>
      <c r="G305" s="207"/>
      <c r="H305" s="207"/>
      <c r="I305" s="210"/>
      <c r="J305" s="211">
        <f>BK305</f>
        <v>0</v>
      </c>
      <c r="K305" s="207"/>
      <c r="L305" s="212"/>
      <c r="M305" s="213"/>
      <c r="N305" s="214"/>
      <c r="O305" s="214"/>
      <c r="P305" s="215">
        <f>SUM(P306:P318)</f>
        <v>0</v>
      </c>
      <c r="Q305" s="214"/>
      <c r="R305" s="215">
        <f>SUM(R306:R318)</f>
        <v>0</v>
      </c>
      <c r="S305" s="214"/>
      <c r="T305" s="216">
        <f>SUM(T306:T318)</f>
        <v>0</v>
      </c>
      <c r="AR305" s="217" t="s">
        <v>82</v>
      </c>
      <c r="AT305" s="218" t="s">
        <v>73</v>
      </c>
      <c r="AU305" s="218" t="s">
        <v>74</v>
      </c>
      <c r="AY305" s="217" t="s">
        <v>150</v>
      </c>
      <c r="BK305" s="219">
        <f>SUM(BK306:BK318)</f>
        <v>0</v>
      </c>
    </row>
    <row r="306" spans="2:65" s="1" customFormat="1" ht="25.5" customHeight="1">
      <c r="B306" s="46"/>
      <c r="C306" s="222" t="s">
        <v>634</v>
      </c>
      <c r="D306" s="222" t="s">
        <v>153</v>
      </c>
      <c r="E306" s="223" t="s">
        <v>635</v>
      </c>
      <c r="F306" s="224" t="s">
        <v>636</v>
      </c>
      <c r="G306" s="225" t="s">
        <v>175</v>
      </c>
      <c r="H306" s="226">
        <v>142.793</v>
      </c>
      <c r="I306" s="227"/>
      <c r="J306" s="228">
        <f>ROUND(I306*H306,2)</f>
        <v>0</v>
      </c>
      <c r="K306" s="224" t="s">
        <v>156</v>
      </c>
      <c r="L306" s="72"/>
      <c r="M306" s="229" t="s">
        <v>21</v>
      </c>
      <c r="N306" s="230" t="s">
        <v>45</v>
      </c>
      <c r="O306" s="47"/>
      <c r="P306" s="231">
        <f>O306*H306</f>
        <v>0</v>
      </c>
      <c r="Q306" s="231">
        <v>0</v>
      </c>
      <c r="R306" s="231">
        <f>Q306*H306</f>
        <v>0</v>
      </c>
      <c r="S306" s="231">
        <v>0</v>
      </c>
      <c r="T306" s="232">
        <f>S306*H306</f>
        <v>0</v>
      </c>
      <c r="AR306" s="24" t="s">
        <v>157</v>
      </c>
      <c r="AT306" s="24" t="s">
        <v>153</v>
      </c>
      <c r="AU306" s="24" t="s">
        <v>82</v>
      </c>
      <c r="AY306" s="24" t="s">
        <v>150</v>
      </c>
      <c r="BE306" s="233">
        <f>IF(N306="základní",J306,0)</f>
        <v>0</v>
      </c>
      <c r="BF306" s="233">
        <f>IF(N306="snížená",J306,0)</f>
        <v>0</v>
      </c>
      <c r="BG306" s="233">
        <f>IF(N306="zákl. přenesená",J306,0)</f>
        <v>0</v>
      </c>
      <c r="BH306" s="233">
        <f>IF(N306="sníž. přenesená",J306,0)</f>
        <v>0</v>
      </c>
      <c r="BI306" s="233">
        <f>IF(N306="nulová",J306,0)</f>
        <v>0</v>
      </c>
      <c r="BJ306" s="24" t="s">
        <v>82</v>
      </c>
      <c r="BK306" s="233">
        <f>ROUND(I306*H306,2)</f>
        <v>0</v>
      </c>
      <c r="BL306" s="24" t="s">
        <v>157</v>
      </c>
      <c r="BM306" s="24" t="s">
        <v>637</v>
      </c>
    </row>
    <row r="307" spans="2:47" s="1" customFormat="1" ht="13.5">
      <c r="B307" s="46"/>
      <c r="C307" s="74"/>
      <c r="D307" s="236" t="s">
        <v>166</v>
      </c>
      <c r="E307" s="74"/>
      <c r="F307" s="257" t="s">
        <v>638</v>
      </c>
      <c r="G307" s="74"/>
      <c r="H307" s="74"/>
      <c r="I307" s="192"/>
      <c r="J307" s="74"/>
      <c r="K307" s="74"/>
      <c r="L307" s="72"/>
      <c r="M307" s="258"/>
      <c r="N307" s="47"/>
      <c r="O307" s="47"/>
      <c r="P307" s="47"/>
      <c r="Q307" s="47"/>
      <c r="R307" s="47"/>
      <c r="S307" s="47"/>
      <c r="T307" s="95"/>
      <c r="AT307" s="24" t="s">
        <v>166</v>
      </c>
      <c r="AU307" s="24" t="s">
        <v>82</v>
      </c>
    </row>
    <row r="308" spans="2:51" s="11" customFormat="1" ht="13.5">
      <c r="B308" s="234"/>
      <c r="C308" s="235"/>
      <c r="D308" s="236" t="s">
        <v>159</v>
      </c>
      <c r="E308" s="237" t="s">
        <v>21</v>
      </c>
      <c r="F308" s="238" t="s">
        <v>639</v>
      </c>
      <c r="G308" s="235"/>
      <c r="H308" s="239">
        <v>142.793</v>
      </c>
      <c r="I308" s="240"/>
      <c r="J308" s="235"/>
      <c r="K308" s="235"/>
      <c r="L308" s="241"/>
      <c r="M308" s="242"/>
      <c r="N308" s="243"/>
      <c r="O308" s="243"/>
      <c r="P308" s="243"/>
      <c r="Q308" s="243"/>
      <c r="R308" s="243"/>
      <c r="S308" s="243"/>
      <c r="T308" s="244"/>
      <c r="AT308" s="245" t="s">
        <v>159</v>
      </c>
      <c r="AU308" s="245" t="s">
        <v>82</v>
      </c>
      <c r="AV308" s="11" t="s">
        <v>84</v>
      </c>
      <c r="AW308" s="11" t="s">
        <v>38</v>
      </c>
      <c r="AX308" s="11" t="s">
        <v>74</v>
      </c>
      <c r="AY308" s="245" t="s">
        <v>150</v>
      </c>
    </row>
    <row r="309" spans="2:51" s="12" customFormat="1" ht="13.5">
      <c r="B309" s="246"/>
      <c r="C309" s="247"/>
      <c r="D309" s="236" t="s">
        <v>159</v>
      </c>
      <c r="E309" s="248" t="s">
        <v>21</v>
      </c>
      <c r="F309" s="249" t="s">
        <v>161</v>
      </c>
      <c r="G309" s="247"/>
      <c r="H309" s="250">
        <v>142.793</v>
      </c>
      <c r="I309" s="251"/>
      <c r="J309" s="247"/>
      <c r="K309" s="247"/>
      <c r="L309" s="252"/>
      <c r="M309" s="253"/>
      <c r="N309" s="254"/>
      <c r="O309" s="254"/>
      <c r="P309" s="254"/>
      <c r="Q309" s="254"/>
      <c r="R309" s="254"/>
      <c r="S309" s="254"/>
      <c r="T309" s="255"/>
      <c r="AT309" s="256" t="s">
        <v>159</v>
      </c>
      <c r="AU309" s="256" t="s">
        <v>82</v>
      </c>
      <c r="AV309" s="12" t="s">
        <v>157</v>
      </c>
      <c r="AW309" s="12" t="s">
        <v>38</v>
      </c>
      <c r="AX309" s="12" t="s">
        <v>82</v>
      </c>
      <c r="AY309" s="256" t="s">
        <v>150</v>
      </c>
    </row>
    <row r="310" spans="2:65" s="1" customFormat="1" ht="25.5" customHeight="1">
      <c r="B310" s="46"/>
      <c r="C310" s="222" t="s">
        <v>640</v>
      </c>
      <c r="D310" s="222" t="s">
        <v>153</v>
      </c>
      <c r="E310" s="223" t="s">
        <v>641</v>
      </c>
      <c r="F310" s="224" t="s">
        <v>286</v>
      </c>
      <c r="G310" s="225" t="s">
        <v>175</v>
      </c>
      <c r="H310" s="226">
        <v>4.063</v>
      </c>
      <c r="I310" s="227"/>
      <c r="J310" s="228">
        <f>ROUND(I310*H310,2)</f>
        <v>0</v>
      </c>
      <c r="K310" s="224" t="s">
        <v>156</v>
      </c>
      <c r="L310" s="72"/>
      <c r="M310" s="229" t="s">
        <v>21</v>
      </c>
      <c r="N310" s="230" t="s">
        <v>45</v>
      </c>
      <c r="O310" s="47"/>
      <c r="P310" s="231">
        <f>O310*H310</f>
        <v>0</v>
      </c>
      <c r="Q310" s="231">
        <v>0</v>
      </c>
      <c r="R310" s="231">
        <f>Q310*H310</f>
        <v>0</v>
      </c>
      <c r="S310" s="231">
        <v>0</v>
      </c>
      <c r="T310" s="232">
        <f>S310*H310</f>
        <v>0</v>
      </c>
      <c r="AR310" s="24" t="s">
        <v>157</v>
      </c>
      <c r="AT310" s="24" t="s">
        <v>153</v>
      </c>
      <c r="AU310" s="24" t="s">
        <v>82</v>
      </c>
      <c r="AY310" s="24" t="s">
        <v>150</v>
      </c>
      <c r="BE310" s="233">
        <f>IF(N310="základní",J310,0)</f>
        <v>0</v>
      </c>
      <c r="BF310" s="233">
        <f>IF(N310="snížená",J310,0)</f>
        <v>0</v>
      </c>
      <c r="BG310" s="233">
        <f>IF(N310="zákl. přenesená",J310,0)</f>
        <v>0</v>
      </c>
      <c r="BH310" s="233">
        <f>IF(N310="sníž. přenesená",J310,0)</f>
        <v>0</v>
      </c>
      <c r="BI310" s="233">
        <f>IF(N310="nulová",J310,0)</f>
        <v>0</v>
      </c>
      <c r="BJ310" s="24" t="s">
        <v>82</v>
      </c>
      <c r="BK310" s="233">
        <f>ROUND(I310*H310,2)</f>
        <v>0</v>
      </c>
      <c r="BL310" s="24" t="s">
        <v>157</v>
      </c>
      <c r="BM310" s="24" t="s">
        <v>642</v>
      </c>
    </row>
    <row r="311" spans="2:47" s="1" customFormat="1" ht="13.5">
      <c r="B311" s="46"/>
      <c r="C311" s="74"/>
      <c r="D311" s="236" t="s">
        <v>166</v>
      </c>
      <c r="E311" s="74"/>
      <c r="F311" s="257" t="s">
        <v>643</v>
      </c>
      <c r="G311" s="74"/>
      <c r="H311" s="74"/>
      <c r="I311" s="192"/>
      <c r="J311" s="74"/>
      <c r="K311" s="74"/>
      <c r="L311" s="72"/>
      <c r="M311" s="258"/>
      <c r="N311" s="47"/>
      <c r="O311" s="47"/>
      <c r="P311" s="47"/>
      <c r="Q311" s="47"/>
      <c r="R311" s="47"/>
      <c r="S311" s="47"/>
      <c r="T311" s="95"/>
      <c r="AT311" s="24" t="s">
        <v>166</v>
      </c>
      <c r="AU311" s="24" t="s">
        <v>82</v>
      </c>
    </row>
    <row r="312" spans="2:51" s="11" customFormat="1" ht="13.5">
      <c r="B312" s="234"/>
      <c r="C312" s="235"/>
      <c r="D312" s="236" t="s">
        <v>159</v>
      </c>
      <c r="E312" s="237" t="s">
        <v>21</v>
      </c>
      <c r="F312" s="238" t="s">
        <v>644</v>
      </c>
      <c r="G312" s="235"/>
      <c r="H312" s="239">
        <v>4.063</v>
      </c>
      <c r="I312" s="240"/>
      <c r="J312" s="235"/>
      <c r="K312" s="235"/>
      <c r="L312" s="241"/>
      <c r="M312" s="242"/>
      <c r="N312" s="243"/>
      <c r="O312" s="243"/>
      <c r="P312" s="243"/>
      <c r="Q312" s="243"/>
      <c r="R312" s="243"/>
      <c r="S312" s="243"/>
      <c r="T312" s="244"/>
      <c r="AT312" s="245" t="s">
        <v>159</v>
      </c>
      <c r="AU312" s="245" t="s">
        <v>82</v>
      </c>
      <c r="AV312" s="11" t="s">
        <v>84</v>
      </c>
      <c r="AW312" s="11" t="s">
        <v>38</v>
      </c>
      <c r="AX312" s="11" t="s">
        <v>82</v>
      </c>
      <c r="AY312" s="245" t="s">
        <v>150</v>
      </c>
    </row>
    <row r="313" spans="2:65" s="1" customFormat="1" ht="25.5" customHeight="1">
      <c r="B313" s="46"/>
      <c r="C313" s="222" t="s">
        <v>645</v>
      </c>
      <c r="D313" s="222" t="s">
        <v>153</v>
      </c>
      <c r="E313" s="223" t="s">
        <v>646</v>
      </c>
      <c r="F313" s="224" t="s">
        <v>647</v>
      </c>
      <c r="G313" s="225" t="s">
        <v>175</v>
      </c>
      <c r="H313" s="226">
        <v>2.75</v>
      </c>
      <c r="I313" s="227"/>
      <c r="J313" s="228">
        <f>ROUND(I313*H313,2)</f>
        <v>0</v>
      </c>
      <c r="K313" s="224" t="s">
        <v>156</v>
      </c>
      <c r="L313" s="72"/>
      <c r="M313" s="229" t="s">
        <v>21</v>
      </c>
      <c r="N313" s="230" t="s">
        <v>45</v>
      </c>
      <c r="O313" s="47"/>
      <c r="P313" s="231">
        <f>O313*H313</f>
        <v>0</v>
      </c>
      <c r="Q313" s="231">
        <v>0</v>
      </c>
      <c r="R313" s="231">
        <f>Q313*H313</f>
        <v>0</v>
      </c>
      <c r="S313" s="231">
        <v>0</v>
      </c>
      <c r="T313" s="232">
        <f>S313*H313</f>
        <v>0</v>
      </c>
      <c r="AR313" s="24" t="s">
        <v>157</v>
      </c>
      <c r="AT313" s="24" t="s">
        <v>153</v>
      </c>
      <c r="AU313" s="24" t="s">
        <v>82</v>
      </c>
      <c r="AY313" s="24" t="s">
        <v>150</v>
      </c>
      <c r="BE313" s="233">
        <f>IF(N313="základní",J313,0)</f>
        <v>0</v>
      </c>
      <c r="BF313" s="233">
        <f>IF(N313="snížená",J313,0)</f>
        <v>0</v>
      </c>
      <c r="BG313" s="233">
        <f>IF(N313="zákl. přenesená",J313,0)</f>
        <v>0</v>
      </c>
      <c r="BH313" s="233">
        <f>IF(N313="sníž. přenesená",J313,0)</f>
        <v>0</v>
      </c>
      <c r="BI313" s="233">
        <f>IF(N313="nulová",J313,0)</f>
        <v>0</v>
      </c>
      <c r="BJ313" s="24" t="s">
        <v>82</v>
      </c>
      <c r="BK313" s="233">
        <f>ROUND(I313*H313,2)</f>
        <v>0</v>
      </c>
      <c r="BL313" s="24" t="s">
        <v>157</v>
      </c>
      <c r="BM313" s="24" t="s">
        <v>648</v>
      </c>
    </row>
    <row r="314" spans="2:47" s="1" customFormat="1" ht="13.5">
      <c r="B314" s="46"/>
      <c r="C314" s="74"/>
      <c r="D314" s="236" t="s">
        <v>166</v>
      </c>
      <c r="E314" s="74"/>
      <c r="F314" s="257" t="s">
        <v>643</v>
      </c>
      <c r="G314" s="74"/>
      <c r="H314" s="74"/>
      <c r="I314" s="192"/>
      <c r="J314" s="74"/>
      <c r="K314" s="74"/>
      <c r="L314" s="72"/>
      <c r="M314" s="258"/>
      <c r="N314" s="47"/>
      <c r="O314" s="47"/>
      <c r="P314" s="47"/>
      <c r="Q314" s="47"/>
      <c r="R314" s="47"/>
      <c r="S314" s="47"/>
      <c r="T314" s="95"/>
      <c r="AT314" s="24" t="s">
        <v>166</v>
      </c>
      <c r="AU314" s="24" t="s">
        <v>82</v>
      </c>
    </row>
    <row r="315" spans="2:51" s="11" customFormat="1" ht="13.5">
      <c r="B315" s="234"/>
      <c r="C315" s="235"/>
      <c r="D315" s="236" t="s">
        <v>159</v>
      </c>
      <c r="E315" s="237" t="s">
        <v>21</v>
      </c>
      <c r="F315" s="238" t="s">
        <v>649</v>
      </c>
      <c r="G315" s="235"/>
      <c r="H315" s="239">
        <v>2.75</v>
      </c>
      <c r="I315" s="240"/>
      <c r="J315" s="235"/>
      <c r="K315" s="235"/>
      <c r="L315" s="241"/>
      <c r="M315" s="242"/>
      <c r="N315" s="243"/>
      <c r="O315" s="243"/>
      <c r="P315" s="243"/>
      <c r="Q315" s="243"/>
      <c r="R315" s="243"/>
      <c r="S315" s="243"/>
      <c r="T315" s="244"/>
      <c r="AT315" s="245" t="s">
        <v>159</v>
      </c>
      <c r="AU315" s="245" t="s">
        <v>82</v>
      </c>
      <c r="AV315" s="11" t="s">
        <v>84</v>
      </c>
      <c r="AW315" s="11" t="s">
        <v>38</v>
      </c>
      <c r="AX315" s="11" t="s">
        <v>82</v>
      </c>
      <c r="AY315" s="245" t="s">
        <v>150</v>
      </c>
    </row>
    <row r="316" spans="2:65" s="1" customFormat="1" ht="25.5" customHeight="1">
      <c r="B316" s="46"/>
      <c r="C316" s="222" t="s">
        <v>650</v>
      </c>
      <c r="D316" s="222" t="s">
        <v>153</v>
      </c>
      <c r="E316" s="223" t="s">
        <v>651</v>
      </c>
      <c r="F316" s="224" t="s">
        <v>636</v>
      </c>
      <c r="G316" s="225" t="s">
        <v>175</v>
      </c>
      <c r="H316" s="226">
        <v>3.625</v>
      </c>
      <c r="I316" s="227"/>
      <c r="J316" s="228">
        <f>ROUND(I316*H316,2)</f>
        <v>0</v>
      </c>
      <c r="K316" s="224" t="s">
        <v>156</v>
      </c>
      <c r="L316" s="72"/>
      <c r="M316" s="229" t="s">
        <v>21</v>
      </c>
      <c r="N316" s="230" t="s">
        <v>45</v>
      </c>
      <c r="O316" s="47"/>
      <c r="P316" s="231">
        <f>O316*H316</f>
        <v>0</v>
      </c>
      <c r="Q316" s="231">
        <v>0</v>
      </c>
      <c r="R316" s="231">
        <f>Q316*H316</f>
        <v>0</v>
      </c>
      <c r="S316" s="231">
        <v>0</v>
      </c>
      <c r="T316" s="232">
        <f>S316*H316</f>
        <v>0</v>
      </c>
      <c r="AR316" s="24" t="s">
        <v>157</v>
      </c>
      <c r="AT316" s="24" t="s">
        <v>153</v>
      </c>
      <c r="AU316" s="24" t="s">
        <v>82</v>
      </c>
      <c r="AY316" s="24" t="s">
        <v>150</v>
      </c>
      <c r="BE316" s="233">
        <f>IF(N316="základní",J316,0)</f>
        <v>0</v>
      </c>
      <c r="BF316" s="233">
        <f>IF(N316="snížená",J316,0)</f>
        <v>0</v>
      </c>
      <c r="BG316" s="233">
        <f>IF(N316="zákl. přenesená",J316,0)</f>
        <v>0</v>
      </c>
      <c r="BH316" s="233">
        <f>IF(N316="sníž. přenesená",J316,0)</f>
        <v>0</v>
      </c>
      <c r="BI316" s="233">
        <f>IF(N316="nulová",J316,0)</f>
        <v>0</v>
      </c>
      <c r="BJ316" s="24" t="s">
        <v>82</v>
      </c>
      <c r="BK316" s="233">
        <f>ROUND(I316*H316,2)</f>
        <v>0</v>
      </c>
      <c r="BL316" s="24" t="s">
        <v>157</v>
      </c>
      <c r="BM316" s="24" t="s">
        <v>652</v>
      </c>
    </row>
    <row r="317" spans="2:47" s="1" customFormat="1" ht="13.5">
      <c r="B317" s="46"/>
      <c r="C317" s="74"/>
      <c r="D317" s="236" t="s">
        <v>166</v>
      </c>
      <c r="E317" s="74"/>
      <c r="F317" s="257" t="s">
        <v>643</v>
      </c>
      <c r="G317" s="74"/>
      <c r="H317" s="74"/>
      <c r="I317" s="192"/>
      <c r="J317" s="74"/>
      <c r="K317" s="74"/>
      <c r="L317" s="72"/>
      <c r="M317" s="258"/>
      <c r="N317" s="47"/>
      <c r="O317" s="47"/>
      <c r="P317" s="47"/>
      <c r="Q317" s="47"/>
      <c r="R317" s="47"/>
      <c r="S317" s="47"/>
      <c r="T317" s="95"/>
      <c r="AT317" s="24" t="s">
        <v>166</v>
      </c>
      <c r="AU317" s="24" t="s">
        <v>82</v>
      </c>
    </row>
    <row r="318" spans="2:51" s="11" customFormat="1" ht="13.5">
      <c r="B318" s="234"/>
      <c r="C318" s="235"/>
      <c r="D318" s="236" t="s">
        <v>159</v>
      </c>
      <c r="E318" s="237" t="s">
        <v>21</v>
      </c>
      <c r="F318" s="238" t="s">
        <v>653</v>
      </c>
      <c r="G318" s="235"/>
      <c r="H318" s="239">
        <v>3.625</v>
      </c>
      <c r="I318" s="240"/>
      <c r="J318" s="235"/>
      <c r="K318" s="235"/>
      <c r="L318" s="241"/>
      <c r="M318" s="242"/>
      <c r="N318" s="243"/>
      <c r="O318" s="243"/>
      <c r="P318" s="243"/>
      <c r="Q318" s="243"/>
      <c r="R318" s="243"/>
      <c r="S318" s="243"/>
      <c r="T318" s="244"/>
      <c r="AT318" s="245" t="s">
        <v>159</v>
      </c>
      <c r="AU318" s="245" t="s">
        <v>82</v>
      </c>
      <c r="AV318" s="11" t="s">
        <v>84</v>
      </c>
      <c r="AW318" s="11" t="s">
        <v>38</v>
      </c>
      <c r="AX318" s="11" t="s">
        <v>82</v>
      </c>
      <c r="AY318" s="245" t="s">
        <v>150</v>
      </c>
    </row>
    <row r="319" spans="2:63" s="10" customFormat="1" ht="37.4" customHeight="1">
      <c r="B319" s="206"/>
      <c r="C319" s="207"/>
      <c r="D319" s="208" t="s">
        <v>73</v>
      </c>
      <c r="E319" s="209" t="s">
        <v>255</v>
      </c>
      <c r="F319" s="209" t="s">
        <v>256</v>
      </c>
      <c r="G319" s="207"/>
      <c r="H319" s="207"/>
      <c r="I319" s="210"/>
      <c r="J319" s="211">
        <f>BK319</f>
        <v>0</v>
      </c>
      <c r="K319" s="207"/>
      <c r="L319" s="212"/>
      <c r="M319" s="213"/>
      <c r="N319" s="214"/>
      <c r="O319" s="214"/>
      <c r="P319" s="215">
        <f>P320+P339</f>
        <v>0</v>
      </c>
      <c r="Q319" s="214"/>
      <c r="R319" s="215">
        <f>R320+R339</f>
        <v>0.187</v>
      </c>
      <c r="S319" s="214"/>
      <c r="T319" s="216">
        <f>T320+T339</f>
        <v>0</v>
      </c>
      <c r="AR319" s="217" t="s">
        <v>84</v>
      </c>
      <c r="AT319" s="218" t="s">
        <v>73</v>
      </c>
      <c r="AU319" s="218" t="s">
        <v>74</v>
      </c>
      <c r="AY319" s="217" t="s">
        <v>150</v>
      </c>
      <c r="BK319" s="219">
        <f>BK320+BK339</f>
        <v>0</v>
      </c>
    </row>
    <row r="320" spans="2:63" s="10" customFormat="1" ht="19.9" customHeight="1">
      <c r="B320" s="206"/>
      <c r="C320" s="207"/>
      <c r="D320" s="208" t="s">
        <v>73</v>
      </c>
      <c r="E320" s="220" t="s">
        <v>257</v>
      </c>
      <c r="F320" s="220" t="s">
        <v>258</v>
      </c>
      <c r="G320" s="207"/>
      <c r="H320" s="207"/>
      <c r="I320" s="210"/>
      <c r="J320" s="221">
        <f>BK320</f>
        <v>0</v>
      </c>
      <c r="K320" s="207"/>
      <c r="L320" s="212"/>
      <c r="M320" s="213"/>
      <c r="N320" s="214"/>
      <c r="O320" s="214"/>
      <c r="P320" s="215">
        <f>SUM(P321:P338)</f>
        <v>0</v>
      </c>
      <c r="Q320" s="214"/>
      <c r="R320" s="215">
        <f>SUM(R321:R338)</f>
        <v>0.08199999999999999</v>
      </c>
      <c r="S320" s="214"/>
      <c r="T320" s="216">
        <f>SUM(T321:T338)</f>
        <v>0</v>
      </c>
      <c r="AR320" s="217" t="s">
        <v>84</v>
      </c>
      <c r="AT320" s="218" t="s">
        <v>73</v>
      </c>
      <c r="AU320" s="218" t="s">
        <v>82</v>
      </c>
      <c r="AY320" s="217" t="s">
        <v>150</v>
      </c>
      <c r="BK320" s="219">
        <f>SUM(BK321:BK338)</f>
        <v>0</v>
      </c>
    </row>
    <row r="321" spans="2:65" s="1" customFormat="1" ht="25.5" customHeight="1">
      <c r="B321" s="46"/>
      <c r="C321" s="222" t="s">
        <v>654</v>
      </c>
      <c r="D321" s="222" t="s">
        <v>153</v>
      </c>
      <c r="E321" s="223" t="s">
        <v>655</v>
      </c>
      <c r="F321" s="224" t="s">
        <v>656</v>
      </c>
      <c r="G321" s="225" t="s">
        <v>164</v>
      </c>
      <c r="H321" s="226">
        <v>65.4</v>
      </c>
      <c r="I321" s="227"/>
      <c r="J321" s="228">
        <f>ROUND(I321*H321,2)</f>
        <v>0</v>
      </c>
      <c r="K321" s="224" t="s">
        <v>156</v>
      </c>
      <c r="L321" s="72"/>
      <c r="M321" s="229" t="s">
        <v>21</v>
      </c>
      <c r="N321" s="230" t="s">
        <v>45</v>
      </c>
      <c r="O321" s="47"/>
      <c r="P321" s="231">
        <f>O321*H321</f>
        <v>0</v>
      </c>
      <c r="Q321" s="231">
        <v>0</v>
      </c>
      <c r="R321" s="231">
        <f>Q321*H321</f>
        <v>0</v>
      </c>
      <c r="S321" s="231">
        <v>0</v>
      </c>
      <c r="T321" s="232">
        <f>S321*H321</f>
        <v>0</v>
      </c>
      <c r="AR321" s="24" t="s">
        <v>250</v>
      </c>
      <c r="AT321" s="24" t="s">
        <v>153</v>
      </c>
      <c r="AU321" s="24" t="s">
        <v>84</v>
      </c>
      <c r="AY321" s="24" t="s">
        <v>150</v>
      </c>
      <c r="BE321" s="233">
        <f>IF(N321="základní",J321,0)</f>
        <v>0</v>
      </c>
      <c r="BF321" s="233">
        <f>IF(N321="snížená",J321,0)</f>
        <v>0</v>
      </c>
      <c r="BG321" s="233">
        <f>IF(N321="zákl. přenesená",J321,0)</f>
        <v>0</v>
      </c>
      <c r="BH321" s="233">
        <f>IF(N321="sníž. přenesená",J321,0)</f>
        <v>0</v>
      </c>
      <c r="BI321" s="233">
        <f>IF(N321="nulová",J321,0)</f>
        <v>0</v>
      </c>
      <c r="BJ321" s="24" t="s">
        <v>82</v>
      </c>
      <c r="BK321" s="233">
        <f>ROUND(I321*H321,2)</f>
        <v>0</v>
      </c>
      <c r="BL321" s="24" t="s">
        <v>250</v>
      </c>
      <c r="BM321" s="24" t="s">
        <v>657</v>
      </c>
    </row>
    <row r="322" spans="2:47" s="1" customFormat="1" ht="13.5">
      <c r="B322" s="46"/>
      <c r="C322" s="74"/>
      <c r="D322" s="236" t="s">
        <v>166</v>
      </c>
      <c r="E322" s="74"/>
      <c r="F322" s="257" t="s">
        <v>658</v>
      </c>
      <c r="G322" s="74"/>
      <c r="H322" s="74"/>
      <c r="I322" s="192"/>
      <c r="J322" s="74"/>
      <c r="K322" s="74"/>
      <c r="L322" s="72"/>
      <c r="M322" s="258"/>
      <c r="N322" s="47"/>
      <c r="O322" s="47"/>
      <c r="P322" s="47"/>
      <c r="Q322" s="47"/>
      <c r="R322" s="47"/>
      <c r="S322" s="47"/>
      <c r="T322" s="95"/>
      <c r="AT322" s="24" t="s">
        <v>166</v>
      </c>
      <c r="AU322" s="24" t="s">
        <v>84</v>
      </c>
    </row>
    <row r="323" spans="2:51" s="11" customFormat="1" ht="13.5">
      <c r="B323" s="234"/>
      <c r="C323" s="235"/>
      <c r="D323" s="236" t="s">
        <v>159</v>
      </c>
      <c r="E323" s="237" t="s">
        <v>21</v>
      </c>
      <c r="F323" s="238" t="s">
        <v>659</v>
      </c>
      <c r="G323" s="235"/>
      <c r="H323" s="239">
        <v>24.64</v>
      </c>
      <c r="I323" s="240"/>
      <c r="J323" s="235"/>
      <c r="K323" s="235"/>
      <c r="L323" s="241"/>
      <c r="M323" s="242"/>
      <c r="N323" s="243"/>
      <c r="O323" s="243"/>
      <c r="P323" s="243"/>
      <c r="Q323" s="243"/>
      <c r="R323" s="243"/>
      <c r="S323" s="243"/>
      <c r="T323" s="244"/>
      <c r="AT323" s="245" t="s">
        <v>159</v>
      </c>
      <c r="AU323" s="245" t="s">
        <v>84</v>
      </c>
      <c r="AV323" s="11" t="s">
        <v>84</v>
      </c>
      <c r="AW323" s="11" t="s">
        <v>38</v>
      </c>
      <c r="AX323" s="11" t="s">
        <v>74</v>
      </c>
      <c r="AY323" s="245" t="s">
        <v>150</v>
      </c>
    </row>
    <row r="324" spans="2:51" s="11" customFormat="1" ht="13.5">
      <c r="B324" s="234"/>
      <c r="C324" s="235"/>
      <c r="D324" s="236" t="s">
        <v>159</v>
      </c>
      <c r="E324" s="237" t="s">
        <v>21</v>
      </c>
      <c r="F324" s="238" t="s">
        <v>660</v>
      </c>
      <c r="G324" s="235"/>
      <c r="H324" s="239">
        <v>27</v>
      </c>
      <c r="I324" s="240"/>
      <c r="J324" s="235"/>
      <c r="K324" s="235"/>
      <c r="L324" s="241"/>
      <c r="M324" s="242"/>
      <c r="N324" s="243"/>
      <c r="O324" s="243"/>
      <c r="P324" s="243"/>
      <c r="Q324" s="243"/>
      <c r="R324" s="243"/>
      <c r="S324" s="243"/>
      <c r="T324" s="244"/>
      <c r="AT324" s="245" t="s">
        <v>159</v>
      </c>
      <c r="AU324" s="245" t="s">
        <v>84</v>
      </c>
      <c r="AV324" s="11" t="s">
        <v>84</v>
      </c>
      <c r="AW324" s="11" t="s">
        <v>38</v>
      </c>
      <c r="AX324" s="11" t="s">
        <v>74</v>
      </c>
      <c r="AY324" s="245" t="s">
        <v>150</v>
      </c>
    </row>
    <row r="325" spans="2:51" s="11" customFormat="1" ht="13.5">
      <c r="B325" s="234"/>
      <c r="C325" s="235"/>
      <c r="D325" s="236" t="s">
        <v>159</v>
      </c>
      <c r="E325" s="237" t="s">
        <v>21</v>
      </c>
      <c r="F325" s="238" t="s">
        <v>661</v>
      </c>
      <c r="G325" s="235"/>
      <c r="H325" s="239">
        <v>13.76</v>
      </c>
      <c r="I325" s="240"/>
      <c r="J325" s="235"/>
      <c r="K325" s="235"/>
      <c r="L325" s="241"/>
      <c r="M325" s="242"/>
      <c r="N325" s="243"/>
      <c r="O325" s="243"/>
      <c r="P325" s="243"/>
      <c r="Q325" s="243"/>
      <c r="R325" s="243"/>
      <c r="S325" s="243"/>
      <c r="T325" s="244"/>
      <c r="AT325" s="245" t="s">
        <v>159</v>
      </c>
      <c r="AU325" s="245" t="s">
        <v>84</v>
      </c>
      <c r="AV325" s="11" t="s">
        <v>84</v>
      </c>
      <c r="AW325" s="11" t="s">
        <v>38</v>
      </c>
      <c r="AX325" s="11" t="s">
        <v>74</v>
      </c>
      <c r="AY325" s="245" t="s">
        <v>150</v>
      </c>
    </row>
    <row r="326" spans="2:51" s="12" customFormat="1" ht="13.5">
      <c r="B326" s="246"/>
      <c r="C326" s="247"/>
      <c r="D326" s="236" t="s">
        <v>159</v>
      </c>
      <c r="E326" s="248" t="s">
        <v>289</v>
      </c>
      <c r="F326" s="249" t="s">
        <v>161</v>
      </c>
      <c r="G326" s="247"/>
      <c r="H326" s="250">
        <v>65.4</v>
      </c>
      <c r="I326" s="251"/>
      <c r="J326" s="247"/>
      <c r="K326" s="247"/>
      <c r="L326" s="252"/>
      <c r="M326" s="253"/>
      <c r="N326" s="254"/>
      <c r="O326" s="254"/>
      <c r="P326" s="254"/>
      <c r="Q326" s="254"/>
      <c r="R326" s="254"/>
      <c r="S326" s="254"/>
      <c r="T326" s="255"/>
      <c r="AT326" s="256" t="s">
        <v>159</v>
      </c>
      <c r="AU326" s="256" t="s">
        <v>84</v>
      </c>
      <c r="AV326" s="12" t="s">
        <v>157</v>
      </c>
      <c r="AW326" s="12" t="s">
        <v>38</v>
      </c>
      <c r="AX326" s="12" t="s">
        <v>82</v>
      </c>
      <c r="AY326" s="256" t="s">
        <v>150</v>
      </c>
    </row>
    <row r="327" spans="2:65" s="1" customFormat="1" ht="16.5" customHeight="1">
      <c r="B327" s="46"/>
      <c r="C327" s="269" t="s">
        <v>662</v>
      </c>
      <c r="D327" s="269" t="s">
        <v>188</v>
      </c>
      <c r="E327" s="270" t="s">
        <v>663</v>
      </c>
      <c r="F327" s="271" t="s">
        <v>664</v>
      </c>
      <c r="G327" s="272" t="s">
        <v>175</v>
      </c>
      <c r="H327" s="273">
        <v>0.023</v>
      </c>
      <c r="I327" s="274"/>
      <c r="J327" s="275">
        <f>ROUND(I327*H327,2)</f>
        <v>0</v>
      </c>
      <c r="K327" s="271" t="s">
        <v>156</v>
      </c>
      <c r="L327" s="276"/>
      <c r="M327" s="277" t="s">
        <v>21</v>
      </c>
      <c r="N327" s="278" t="s">
        <v>45</v>
      </c>
      <c r="O327" s="47"/>
      <c r="P327" s="231">
        <f>O327*H327</f>
        <v>0</v>
      </c>
      <c r="Q327" s="231">
        <v>1</v>
      </c>
      <c r="R327" s="231">
        <f>Q327*H327</f>
        <v>0.023</v>
      </c>
      <c r="S327" s="231">
        <v>0</v>
      </c>
      <c r="T327" s="232">
        <f>S327*H327</f>
        <v>0</v>
      </c>
      <c r="AR327" s="24" t="s">
        <v>269</v>
      </c>
      <c r="AT327" s="24" t="s">
        <v>188</v>
      </c>
      <c r="AU327" s="24" t="s">
        <v>84</v>
      </c>
      <c r="AY327" s="24" t="s">
        <v>150</v>
      </c>
      <c r="BE327" s="233">
        <f>IF(N327="základní",J327,0)</f>
        <v>0</v>
      </c>
      <c r="BF327" s="233">
        <f>IF(N327="snížená",J327,0)</f>
        <v>0</v>
      </c>
      <c r="BG327" s="233">
        <f>IF(N327="zákl. přenesená",J327,0)</f>
        <v>0</v>
      </c>
      <c r="BH327" s="233">
        <f>IF(N327="sníž. přenesená",J327,0)</f>
        <v>0</v>
      </c>
      <c r="BI327" s="233">
        <f>IF(N327="nulová",J327,0)</f>
        <v>0</v>
      </c>
      <c r="BJ327" s="24" t="s">
        <v>82</v>
      </c>
      <c r="BK327" s="233">
        <f>ROUND(I327*H327,2)</f>
        <v>0</v>
      </c>
      <c r="BL327" s="24" t="s">
        <v>250</v>
      </c>
      <c r="BM327" s="24" t="s">
        <v>665</v>
      </c>
    </row>
    <row r="328" spans="2:51" s="11" customFormat="1" ht="13.5">
      <c r="B328" s="234"/>
      <c r="C328" s="235"/>
      <c r="D328" s="236" t="s">
        <v>159</v>
      </c>
      <c r="E328" s="237" t="s">
        <v>21</v>
      </c>
      <c r="F328" s="238" t="s">
        <v>289</v>
      </c>
      <c r="G328" s="235"/>
      <c r="H328" s="239">
        <v>65.4</v>
      </c>
      <c r="I328" s="240"/>
      <c r="J328" s="235"/>
      <c r="K328" s="235"/>
      <c r="L328" s="241"/>
      <c r="M328" s="242"/>
      <c r="N328" s="243"/>
      <c r="O328" s="243"/>
      <c r="P328" s="243"/>
      <c r="Q328" s="243"/>
      <c r="R328" s="243"/>
      <c r="S328" s="243"/>
      <c r="T328" s="244"/>
      <c r="AT328" s="245" t="s">
        <v>159</v>
      </c>
      <c r="AU328" s="245" t="s">
        <v>84</v>
      </c>
      <c r="AV328" s="11" t="s">
        <v>84</v>
      </c>
      <c r="AW328" s="11" t="s">
        <v>38</v>
      </c>
      <c r="AX328" s="11" t="s">
        <v>82</v>
      </c>
      <c r="AY328" s="245" t="s">
        <v>150</v>
      </c>
    </row>
    <row r="329" spans="2:51" s="11" customFormat="1" ht="13.5">
      <c r="B329" s="234"/>
      <c r="C329" s="235"/>
      <c r="D329" s="236" t="s">
        <v>159</v>
      </c>
      <c r="E329" s="235"/>
      <c r="F329" s="238" t="s">
        <v>666</v>
      </c>
      <c r="G329" s="235"/>
      <c r="H329" s="239">
        <v>0.023</v>
      </c>
      <c r="I329" s="240"/>
      <c r="J329" s="235"/>
      <c r="K329" s="235"/>
      <c r="L329" s="241"/>
      <c r="M329" s="242"/>
      <c r="N329" s="243"/>
      <c r="O329" s="243"/>
      <c r="P329" s="243"/>
      <c r="Q329" s="243"/>
      <c r="R329" s="243"/>
      <c r="S329" s="243"/>
      <c r="T329" s="244"/>
      <c r="AT329" s="245" t="s">
        <v>159</v>
      </c>
      <c r="AU329" s="245" t="s">
        <v>84</v>
      </c>
      <c r="AV329" s="11" t="s">
        <v>84</v>
      </c>
      <c r="AW329" s="11" t="s">
        <v>6</v>
      </c>
      <c r="AX329" s="11" t="s">
        <v>82</v>
      </c>
      <c r="AY329" s="245" t="s">
        <v>150</v>
      </c>
    </row>
    <row r="330" spans="2:65" s="1" customFormat="1" ht="25.5" customHeight="1">
      <c r="B330" s="46"/>
      <c r="C330" s="222" t="s">
        <v>667</v>
      </c>
      <c r="D330" s="222" t="s">
        <v>153</v>
      </c>
      <c r="E330" s="223" t="s">
        <v>668</v>
      </c>
      <c r="F330" s="224" t="s">
        <v>669</v>
      </c>
      <c r="G330" s="225" t="s">
        <v>164</v>
      </c>
      <c r="H330" s="226">
        <v>130.8</v>
      </c>
      <c r="I330" s="227"/>
      <c r="J330" s="228">
        <f>ROUND(I330*H330,2)</f>
        <v>0</v>
      </c>
      <c r="K330" s="224" t="s">
        <v>156</v>
      </c>
      <c r="L330" s="72"/>
      <c r="M330" s="229" t="s">
        <v>21</v>
      </c>
      <c r="N330" s="230" t="s">
        <v>45</v>
      </c>
      <c r="O330" s="47"/>
      <c r="P330" s="231">
        <f>O330*H330</f>
        <v>0</v>
      </c>
      <c r="Q330" s="231">
        <v>0</v>
      </c>
      <c r="R330" s="231">
        <f>Q330*H330</f>
        <v>0</v>
      </c>
      <c r="S330" s="231">
        <v>0</v>
      </c>
      <c r="T330" s="232">
        <f>S330*H330</f>
        <v>0</v>
      </c>
      <c r="AR330" s="24" t="s">
        <v>250</v>
      </c>
      <c r="AT330" s="24" t="s">
        <v>153</v>
      </c>
      <c r="AU330" s="24" t="s">
        <v>84</v>
      </c>
      <c r="AY330" s="24" t="s">
        <v>150</v>
      </c>
      <c r="BE330" s="233">
        <f>IF(N330="základní",J330,0)</f>
        <v>0</v>
      </c>
      <c r="BF330" s="233">
        <f>IF(N330="snížená",J330,0)</f>
        <v>0</v>
      </c>
      <c r="BG330" s="233">
        <f>IF(N330="zákl. přenesená",J330,0)</f>
        <v>0</v>
      </c>
      <c r="BH330" s="233">
        <f>IF(N330="sníž. přenesená",J330,0)</f>
        <v>0</v>
      </c>
      <c r="BI330" s="233">
        <f>IF(N330="nulová",J330,0)</f>
        <v>0</v>
      </c>
      <c r="BJ330" s="24" t="s">
        <v>82</v>
      </c>
      <c r="BK330" s="233">
        <f>ROUND(I330*H330,2)</f>
        <v>0</v>
      </c>
      <c r="BL330" s="24" t="s">
        <v>250</v>
      </c>
      <c r="BM330" s="24" t="s">
        <v>670</v>
      </c>
    </row>
    <row r="331" spans="2:47" s="1" customFormat="1" ht="13.5">
      <c r="B331" s="46"/>
      <c r="C331" s="74"/>
      <c r="D331" s="236" t="s">
        <v>166</v>
      </c>
      <c r="E331" s="74"/>
      <c r="F331" s="257" t="s">
        <v>658</v>
      </c>
      <c r="G331" s="74"/>
      <c r="H331" s="74"/>
      <c r="I331" s="192"/>
      <c r="J331" s="74"/>
      <c r="K331" s="74"/>
      <c r="L331" s="72"/>
      <c r="M331" s="258"/>
      <c r="N331" s="47"/>
      <c r="O331" s="47"/>
      <c r="P331" s="47"/>
      <c r="Q331" s="47"/>
      <c r="R331" s="47"/>
      <c r="S331" s="47"/>
      <c r="T331" s="95"/>
      <c r="AT331" s="24" t="s">
        <v>166</v>
      </c>
      <c r="AU331" s="24" t="s">
        <v>84</v>
      </c>
    </row>
    <row r="332" spans="2:51" s="11" customFormat="1" ht="13.5">
      <c r="B332" s="234"/>
      <c r="C332" s="235"/>
      <c r="D332" s="236" t="s">
        <v>159</v>
      </c>
      <c r="E332" s="237" t="s">
        <v>21</v>
      </c>
      <c r="F332" s="238" t="s">
        <v>671</v>
      </c>
      <c r="G332" s="235"/>
      <c r="H332" s="239">
        <v>130.8</v>
      </c>
      <c r="I332" s="240"/>
      <c r="J332" s="235"/>
      <c r="K332" s="235"/>
      <c r="L332" s="241"/>
      <c r="M332" s="242"/>
      <c r="N332" s="243"/>
      <c r="O332" s="243"/>
      <c r="P332" s="243"/>
      <c r="Q332" s="243"/>
      <c r="R332" s="243"/>
      <c r="S332" s="243"/>
      <c r="T332" s="244"/>
      <c r="AT332" s="245" t="s">
        <v>159</v>
      </c>
      <c r="AU332" s="245" t="s">
        <v>84</v>
      </c>
      <c r="AV332" s="11" t="s">
        <v>84</v>
      </c>
      <c r="AW332" s="11" t="s">
        <v>38</v>
      </c>
      <c r="AX332" s="11" t="s">
        <v>82</v>
      </c>
      <c r="AY332" s="245" t="s">
        <v>150</v>
      </c>
    </row>
    <row r="333" spans="2:65" s="1" customFormat="1" ht="16.5" customHeight="1">
      <c r="B333" s="46"/>
      <c r="C333" s="269" t="s">
        <v>672</v>
      </c>
      <c r="D333" s="269" t="s">
        <v>188</v>
      </c>
      <c r="E333" s="270" t="s">
        <v>673</v>
      </c>
      <c r="F333" s="271" t="s">
        <v>674</v>
      </c>
      <c r="G333" s="272" t="s">
        <v>175</v>
      </c>
      <c r="H333" s="273">
        <v>0.059</v>
      </c>
      <c r="I333" s="274"/>
      <c r="J333" s="275">
        <f>ROUND(I333*H333,2)</f>
        <v>0</v>
      </c>
      <c r="K333" s="271" t="s">
        <v>156</v>
      </c>
      <c r="L333" s="276"/>
      <c r="M333" s="277" t="s">
        <v>21</v>
      </c>
      <c r="N333" s="278" t="s">
        <v>45</v>
      </c>
      <c r="O333" s="47"/>
      <c r="P333" s="231">
        <f>O333*H333</f>
        <v>0</v>
      </c>
      <c r="Q333" s="231">
        <v>1</v>
      </c>
      <c r="R333" s="231">
        <f>Q333*H333</f>
        <v>0.059</v>
      </c>
      <c r="S333" s="231">
        <v>0</v>
      </c>
      <c r="T333" s="232">
        <f>S333*H333</f>
        <v>0</v>
      </c>
      <c r="AR333" s="24" t="s">
        <v>269</v>
      </c>
      <c r="AT333" s="24" t="s">
        <v>188</v>
      </c>
      <c r="AU333" s="24" t="s">
        <v>84</v>
      </c>
      <c r="AY333" s="24" t="s">
        <v>150</v>
      </c>
      <c r="BE333" s="233">
        <f>IF(N333="základní",J333,0)</f>
        <v>0</v>
      </c>
      <c r="BF333" s="233">
        <f>IF(N333="snížená",J333,0)</f>
        <v>0</v>
      </c>
      <c r="BG333" s="233">
        <f>IF(N333="zákl. přenesená",J333,0)</f>
        <v>0</v>
      </c>
      <c r="BH333" s="233">
        <f>IF(N333="sníž. přenesená",J333,0)</f>
        <v>0</v>
      </c>
      <c r="BI333" s="233">
        <f>IF(N333="nulová",J333,0)</f>
        <v>0</v>
      </c>
      <c r="BJ333" s="24" t="s">
        <v>82</v>
      </c>
      <c r="BK333" s="233">
        <f>ROUND(I333*H333,2)</f>
        <v>0</v>
      </c>
      <c r="BL333" s="24" t="s">
        <v>250</v>
      </c>
      <c r="BM333" s="24" t="s">
        <v>675</v>
      </c>
    </row>
    <row r="334" spans="2:47" s="1" customFormat="1" ht="13.5">
      <c r="B334" s="46"/>
      <c r="C334" s="74"/>
      <c r="D334" s="236" t="s">
        <v>213</v>
      </c>
      <c r="E334" s="74"/>
      <c r="F334" s="257" t="s">
        <v>676</v>
      </c>
      <c r="G334" s="74"/>
      <c r="H334" s="74"/>
      <c r="I334" s="192"/>
      <c r="J334" s="74"/>
      <c r="K334" s="74"/>
      <c r="L334" s="72"/>
      <c r="M334" s="258"/>
      <c r="N334" s="47"/>
      <c r="O334" s="47"/>
      <c r="P334" s="47"/>
      <c r="Q334" s="47"/>
      <c r="R334" s="47"/>
      <c r="S334" s="47"/>
      <c r="T334" s="95"/>
      <c r="AT334" s="24" t="s">
        <v>213</v>
      </c>
      <c r="AU334" s="24" t="s">
        <v>84</v>
      </c>
    </row>
    <row r="335" spans="2:51" s="11" customFormat="1" ht="13.5">
      <c r="B335" s="234"/>
      <c r="C335" s="235"/>
      <c r="D335" s="236" t="s">
        <v>159</v>
      </c>
      <c r="E335" s="237" t="s">
        <v>21</v>
      </c>
      <c r="F335" s="238" t="s">
        <v>671</v>
      </c>
      <c r="G335" s="235"/>
      <c r="H335" s="239">
        <v>130.8</v>
      </c>
      <c r="I335" s="240"/>
      <c r="J335" s="235"/>
      <c r="K335" s="235"/>
      <c r="L335" s="241"/>
      <c r="M335" s="242"/>
      <c r="N335" s="243"/>
      <c r="O335" s="243"/>
      <c r="P335" s="243"/>
      <c r="Q335" s="243"/>
      <c r="R335" s="243"/>
      <c r="S335" s="243"/>
      <c r="T335" s="244"/>
      <c r="AT335" s="245" t="s">
        <v>159</v>
      </c>
      <c r="AU335" s="245" t="s">
        <v>84</v>
      </c>
      <c r="AV335" s="11" t="s">
        <v>84</v>
      </c>
      <c r="AW335" s="11" t="s">
        <v>38</v>
      </c>
      <c r="AX335" s="11" t="s">
        <v>82</v>
      </c>
      <c r="AY335" s="245" t="s">
        <v>150</v>
      </c>
    </row>
    <row r="336" spans="2:51" s="11" customFormat="1" ht="13.5">
      <c r="B336" s="234"/>
      <c r="C336" s="235"/>
      <c r="D336" s="236" t="s">
        <v>159</v>
      </c>
      <c r="E336" s="235"/>
      <c r="F336" s="238" t="s">
        <v>677</v>
      </c>
      <c r="G336" s="235"/>
      <c r="H336" s="239">
        <v>0.059</v>
      </c>
      <c r="I336" s="240"/>
      <c r="J336" s="235"/>
      <c r="K336" s="235"/>
      <c r="L336" s="241"/>
      <c r="M336" s="242"/>
      <c r="N336" s="243"/>
      <c r="O336" s="243"/>
      <c r="P336" s="243"/>
      <c r="Q336" s="243"/>
      <c r="R336" s="243"/>
      <c r="S336" s="243"/>
      <c r="T336" s="244"/>
      <c r="AT336" s="245" t="s">
        <v>159</v>
      </c>
      <c r="AU336" s="245" t="s">
        <v>84</v>
      </c>
      <c r="AV336" s="11" t="s">
        <v>84</v>
      </c>
      <c r="AW336" s="11" t="s">
        <v>6</v>
      </c>
      <c r="AX336" s="11" t="s">
        <v>82</v>
      </c>
      <c r="AY336" s="245" t="s">
        <v>150</v>
      </c>
    </row>
    <row r="337" spans="2:65" s="1" customFormat="1" ht="38.25" customHeight="1">
      <c r="B337" s="46"/>
      <c r="C337" s="222" t="s">
        <v>678</v>
      </c>
      <c r="D337" s="222" t="s">
        <v>153</v>
      </c>
      <c r="E337" s="223" t="s">
        <v>279</v>
      </c>
      <c r="F337" s="224" t="s">
        <v>280</v>
      </c>
      <c r="G337" s="225" t="s">
        <v>175</v>
      </c>
      <c r="H337" s="226">
        <v>0.082</v>
      </c>
      <c r="I337" s="227"/>
      <c r="J337" s="228">
        <f>ROUND(I337*H337,2)</f>
        <v>0</v>
      </c>
      <c r="K337" s="224" t="s">
        <v>156</v>
      </c>
      <c r="L337" s="72"/>
      <c r="M337" s="229" t="s">
        <v>21</v>
      </c>
      <c r="N337" s="230" t="s">
        <v>45</v>
      </c>
      <c r="O337" s="47"/>
      <c r="P337" s="231">
        <f>O337*H337</f>
        <v>0</v>
      </c>
      <c r="Q337" s="231">
        <v>0</v>
      </c>
      <c r="R337" s="231">
        <f>Q337*H337</f>
        <v>0</v>
      </c>
      <c r="S337" s="231">
        <v>0</v>
      </c>
      <c r="T337" s="232">
        <f>S337*H337</f>
        <v>0</v>
      </c>
      <c r="AR337" s="24" t="s">
        <v>250</v>
      </c>
      <c r="AT337" s="24" t="s">
        <v>153</v>
      </c>
      <c r="AU337" s="24" t="s">
        <v>84</v>
      </c>
      <c r="AY337" s="24" t="s">
        <v>150</v>
      </c>
      <c r="BE337" s="233">
        <f>IF(N337="základní",J337,0)</f>
        <v>0</v>
      </c>
      <c r="BF337" s="233">
        <f>IF(N337="snížená",J337,0)</f>
        <v>0</v>
      </c>
      <c r="BG337" s="233">
        <f>IF(N337="zákl. přenesená",J337,0)</f>
        <v>0</v>
      </c>
      <c r="BH337" s="233">
        <f>IF(N337="sníž. přenesená",J337,0)</f>
        <v>0</v>
      </c>
      <c r="BI337" s="233">
        <f>IF(N337="nulová",J337,0)</f>
        <v>0</v>
      </c>
      <c r="BJ337" s="24" t="s">
        <v>82</v>
      </c>
      <c r="BK337" s="233">
        <f>ROUND(I337*H337,2)</f>
        <v>0</v>
      </c>
      <c r="BL337" s="24" t="s">
        <v>250</v>
      </c>
      <c r="BM337" s="24" t="s">
        <v>679</v>
      </c>
    </row>
    <row r="338" spans="2:47" s="1" customFormat="1" ht="13.5">
      <c r="B338" s="46"/>
      <c r="C338" s="74"/>
      <c r="D338" s="236" t="s">
        <v>166</v>
      </c>
      <c r="E338" s="74"/>
      <c r="F338" s="257" t="s">
        <v>282</v>
      </c>
      <c r="G338" s="74"/>
      <c r="H338" s="74"/>
      <c r="I338" s="192"/>
      <c r="J338" s="74"/>
      <c r="K338" s="74"/>
      <c r="L338" s="72"/>
      <c r="M338" s="258"/>
      <c r="N338" s="47"/>
      <c r="O338" s="47"/>
      <c r="P338" s="47"/>
      <c r="Q338" s="47"/>
      <c r="R338" s="47"/>
      <c r="S338" s="47"/>
      <c r="T338" s="95"/>
      <c r="AT338" s="24" t="s">
        <v>166</v>
      </c>
      <c r="AU338" s="24" t="s">
        <v>84</v>
      </c>
    </row>
    <row r="339" spans="2:63" s="10" customFormat="1" ht="29.85" customHeight="1">
      <c r="B339" s="206"/>
      <c r="C339" s="207"/>
      <c r="D339" s="208" t="s">
        <v>73</v>
      </c>
      <c r="E339" s="220" t="s">
        <v>680</v>
      </c>
      <c r="F339" s="220" t="s">
        <v>681</v>
      </c>
      <c r="G339" s="207"/>
      <c r="H339" s="207"/>
      <c r="I339" s="210"/>
      <c r="J339" s="221">
        <f>BK339</f>
        <v>0</v>
      </c>
      <c r="K339" s="207"/>
      <c r="L339" s="212"/>
      <c r="M339" s="213"/>
      <c r="N339" s="214"/>
      <c r="O339" s="214"/>
      <c r="P339" s="215">
        <f>SUM(P340:P345)</f>
        <v>0</v>
      </c>
      <c r="Q339" s="214"/>
      <c r="R339" s="215">
        <f>SUM(R340:R345)</f>
        <v>0.10500000000000001</v>
      </c>
      <c r="S339" s="214"/>
      <c r="T339" s="216">
        <f>SUM(T340:T345)</f>
        <v>0</v>
      </c>
      <c r="AR339" s="217" t="s">
        <v>84</v>
      </c>
      <c r="AT339" s="218" t="s">
        <v>73</v>
      </c>
      <c r="AU339" s="218" t="s">
        <v>82</v>
      </c>
      <c r="AY339" s="217" t="s">
        <v>150</v>
      </c>
      <c r="BK339" s="219">
        <f>SUM(BK340:BK345)</f>
        <v>0</v>
      </c>
    </row>
    <row r="340" spans="2:65" s="1" customFormat="1" ht="16.5" customHeight="1">
      <c r="B340" s="46"/>
      <c r="C340" s="222" t="s">
        <v>682</v>
      </c>
      <c r="D340" s="222" t="s">
        <v>153</v>
      </c>
      <c r="E340" s="223" t="s">
        <v>683</v>
      </c>
      <c r="F340" s="224" t="s">
        <v>684</v>
      </c>
      <c r="G340" s="225" t="s">
        <v>211</v>
      </c>
      <c r="H340" s="226">
        <v>10</v>
      </c>
      <c r="I340" s="227"/>
      <c r="J340" s="228">
        <f>ROUND(I340*H340,2)</f>
        <v>0</v>
      </c>
      <c r="K340" s="224" t="s">
        <v>204</v>
      </c>
      <c r="L340" s="72"/>
      <c r="M340" s="229" t="s">
        <v>21</v>
      </c>
      <c r="N340" s="230" t="s">
        <v>45</v>
      </c>
      <c r="O340" s="47"/>
      <c r="P340" s="231">
        <f>O340*H340</f>
        <v>0</v>
      </c>
      <c r="Q340" s="231">
        <v>0.0105</v>
      </c>
      <c r="R340" s="231">
        <f>Q340*H340</f>
        <v>0.10500000000000001</v>
      </c>
      <c r="S340" s="231">
        <v>0</v>
      </c>
      <c r="T340" s="232">
        <f>S340*H340</f>
        <v>0</v>
      </c>
      <c r="AR340" s="24" t="s">
        <v>250</v>
      </c>
      <c r="AT340" s="24" t="s">
        <v>153</v>
      </c>
      <c r="AU340" s="24" t="s">
        <v>84</v>
      </c>
      <c r="AY340" s="24" t="s">
        <v>150</v>
      </c>
      <c r="BE340" s="233">
        <f>IF(N340="základní",J340,0)</f>
        <v>0</v>
      </c>
      <c r="BF340" s="233">
        <f>IF(N340="snížená",J340,0)</f>
        <v>0</v>
      </c>
      <c r="BG340" s="233">
        <f>IF(N340="zákl. přenesená",J340,0)</f>
        <v>0</v>
      </c>
      <c r="BH340" s="233">
        <f>IF(N340="sníž. přenesená",J340,0)</f>
        <v>0</v>
      </c>
      <c r="BI340" s="233">
        <f>IF(N340="nulová",J340,0)</f>
        <v>0</v>
      </c>
      <c r="BJ340" s="24" t="s">
        <v>82</v>
      </c>
      <c r="BK340" s="233">
        <f>ROUND(I340*H340,2)</f>
        <v>0</v>
      </c>
      <c r="BL340" s="24" t="s">
        <v>250</v>
      </c>
      <c r="BM340" s="24" t="s">
        <v>685</v>
      </c>
    </row>
    <row r="341" spans="2:47" s="1" customFormat="1" ht="13.5">
      <c r="B341" s="46"/>
      <c r="C341" s="74"/>
      <c r="D341" s="236" t="s">
        <v>213</v>
      </c>
      <c r="E341" s="74"/>
      <c r="F341" s="257" t="s">
        <v>686</v>
      </c>
      <c r="G341" s="74"/>
      <c r="H341" s="74"/>
      <c r="I341" s="192"/>
      <c r="J341" s="74"/>
      <c r="K341" s="74"/>
      <c r="L341" s="72"/>
      <c r="M341" s="258"/>
      <c r="N341" s="47"/>
      <c r="O341" s="47"/>
      <c r="P341" s="47"/>
      <c r="Q341" s="47"/>
      <c r="R341" s="47"/>
      <c r="S341" s="47"/>
      <c r="T341" s="95"/>
      <c r="AT341" s="24" t="s">
        <v>213</v>
      </c>
      <c r="AU341" s="24" t="s">
        <v>84</v>
      </c>
    </row>
    <row r="342" spans="2:51" s="13" customFormat="1" ht="13.5">
      <c r="B342" s="259"/>
      <c r="C342" s="260"/>
      <c r="D342" s="236" t="s">
        <v>159</v>
      </c>
      <c r="E342" s="261" t="s">
        <v>21</v>
      </c>
      <c r="F342" s="262" t="s">
        <v>687</v>
      </c>
      <c r="G342" s="260"/>
      <c r="H342" s="261" t="s">
        <v>21</v>
      </c>
      <c r="I342" s="263"/>
      <c r="J342" s="260"/>
      <c r="K342" s="260"/>
      <c r="L342" s="264"/>
      <c r="M342" s="265"/>
      <c r="N342" s="266"/>
      <c r="O342" s="266"/>
      <c r="P342" s="266"/>
      <c r="Q342" s="266"/>
      <c r="R342" s="266"/>
      <c r="S342" s="266"/>
      <c r="T342" s="267"/>
      <c r="AT342" s="268" t="s">
        <v>159</v>
      </c>
      <c r="AU342" s="268" t="s">
        <v>84</v>
      </c>
      <c r="AV342" s="13" t="s">
        <v>82</v>
      </c>
      <c r="AW342" s="13" t="s">
        <v>38</v>
      </c>
      <c r="AX342" s="13" t="s">
        <v>74</v>
      </c>
      <c r="AY342" s="268" t="s">
        <v>150</v>
      </c>
    </row>
    <row r="343" spans="2:51" s="11" customFormat="1" ht="13.5">
      <c r="B343" s="234"/>
      <c r="C343" s="235"/>
      <c r="D343" s="236" t="s">
        <v>159</v>
      </c>
      <c r="E343" s="237" t="s">
        <v>21</v>
      </c>
      <c r="F343" s="238" t="s">
        <v>688</v>
      </c>
      <c r="G343" s="235"/>
      <c r="H343" s="239">
        <v>10</v>
      </c>
      <c r="I343" s="240"/>
      <c r="J343" s="235"/>
      <c r="K343" s="235"/>
      <c r="L343" s="241"/>
      <c r="M343" s="242"/>
      <c r="N343" s="243"/>
      <c r="O343" s="243"/>
      <c r="P343" s="243"/>
      <c r="Q343" s="243"/>
      <c r="R343" s="243"/>
      <c r="S343" s="243"/>
      <c r="T343" s="244"/>
      <c r="AT343" s="245" t="s">
        <v>159</v>
      </c>
      <c r="AU343" s="245" t="s">
        <v>84</v>
      </c>
      <c r="AV343" s="11" t="s">
        <v>84</v>
      </c>
      <c r="AW343" s="11" t="s">
        <v>38</v>
      </c>
      <c r="AX343" s="11" t="s">
        <v>82</v>
      </c>
      <c r="AY343" s="245" t="s">
        <v>150</v>
      </c>
    </row>
    <row r="344" spans="2:65" s="1" customFormat="1" ht="38.25" customHeight="1">
      <c r="B344" s="46"/>
      <c r="C344" s="222" t="s">
        <v>689</v>
      </c>
      <c r="D344" s="222" t="s">
        <v>153</v>
      </c>
      <c r="E344" s="223" t="s">
        <v>690</v>
      </c>
      <c r="F344" s="224" t="s">
        <v>691</v>
      </c>
      <c r="G344" s="225" t="s">
        <v>175</v>
      </c>
      <c r="H344" s="226">
        <v>0.105</v>
      </c>
      <c r="I344" s="227"/>
      <c r="J344" s="228">
        <f>ROUND(I344*H344,2)</f>
        <v>0</v>
      </c>
      <c r="K344" s="224" t="s">
        <v>156</v>
      </c>
      <c r="L344" s="72"/>
      <c r="M344" s="229" t="s">
        <v>21</v>
      </c>
      <c r="N344" s="230" t="s">
        <v>45</v>
      </c>
      <c r="O344" s="47"/>
      <c r="P344" s="231">
        <f>O344*H344</f>
        <v>0</v>
      </c>
      <c r="Q344" s="231">
        <v>0</v>
      </c>
      <c r="R344" s="231">
        <f>Q344*H344</f>
        <v>0</v>
      </c>
      <c r="S344" s="231">
        <v>0</v>
      </c>
      <c r="T344" s="232">
        <f>S344*H344</f>
        <v>0</v>
      </c>
      <c r="AR344" s="24" t="s">
        <v>250</v>
      </c>
      <c r="AT344" s="24" t="s">
        <v>153</v>
      </c>
      <c r="AU344" s="24" t="s">
        <v>84</v>
      </c>
      <c r="AY344" s="24" t="s">
        <v>150</v>
      </c>
      <c r="BE344" s="233">
        <f>IF(N344="základní",J344,0)</f>
        <v>0</v>
      </c>
      <c r="BF344" s="233">
        <f>IF(N344="snížená",J344,0)</f>
        <v>0</v>
      </c>
      <c r="BG344" s="233">
        <f>IF(N344="zákl. přenesená",J344,0)</f>
        <v>0</v>
      </c>
      <c r="BH344" s="233">
        <f>IF(N344="sníž. přenesená",J344,0)</f>
        <v>0</v>
      </c>
      <c r="BI344" s="233">
        <f>IF(N344="nulová",J344,0)</f>
        <v>0</v>
      </c>
      <c r="BJ344" s="24" t="s">
        <v>82</v>
      </c>
      <c r="BK344" s="233">
        <f>ROUND(I344*H344,2)</f>
        <v>0</v>
      </c>
      <c r="BL344" s="24" t="s">
        <v>250</v>
      </c>
      <c r="BM344" s="24" t="s">
        <v>692</v>
      </c>
    </row>
    <row r="345" spans="2:47" s="1" customFormat="1" ht="13.5">
      <c r="B345" s="46"/>
      <c r="C345" s="74"/>
      <c r="D345" s="236" t="s">
        <v>166</v>
      </c>
      <c r="E345" s="74"/>
      <c r="F345" s="257" t="s">
        <v>693</v>
      </c>
      <c r="G345" s="74"/>
      <c r="H345" s="74"/>
      <c r="I345" s="192"/>
      <c r="J345" s="74"/>
      <c r="K345" s="74"/>
      <c r="L345" s="72"/>
      <c r="M345" s="258"/>
      <c r="N345" s="47"/>
      <c r="O345" s="47"/>
      <c r="P345" s="47"/>
      <c r="Q345" s="47"/>
      <c r="R345" s="47"/>
      <c r="S345" s="47"/>
      <c r="T345" s="95"/>
      <c r="AT345" s="24" t="s">
        <v>166</v>
      </c>
      <c r="AU345" s="24" t="s">
        <v>84</v>
      </c>
    </row>
    <row r="346" spans="2:63" s="10" customFormat="1" ht="37.4" customHeight="1">
      <c r="B346" s="206"/>
      <c r="C346" s="207"/>
      <c r="D346" s="208" t="s">
        <v>73</v>
      </c>
      <c r="E346" s="209" t="s">
        <v>188</v>
      </c>
      <c r="F346" s="209" t="s">
        <v>694</v>
      </c>
      <c r="G346" s="207"/>
      <c r="H346" s="207"/>
      <c r="I346" s="210"/>
      <c r="J346" s="211">
        <f>BK346</f>
        <v>0</v>
      </c>
      <c r="K346" s="207"/>
      <c r="L346" s="212"/>
      <c r="M346" s="213"/>
      <c r="N346" s="214"/>
      <c r="O346" s="214"/>
      <c r="P346" s="215">
        <f>P347</f>
        <v>0</v>
      </c>
      <c r="Q346" s="214"/>
      <c r="R346" s="215">
        <f>R347</f>
        <v>0</v>
      </c>
      <c r="S346" s="214"/>
      <c r="T346" s="216">
        <f>T347</f>
        <v>0</v>
      </c>
      <c r="AR346" s="217" t="s">
        <v>151</v>
      </c>
      <c r="AT346" s="218" t="s">
        <v>73</v>
      </c>
      <c r="AU346" s="218" t="s">
        <v>74</v>
      </c>
      <c r="AY346" s="217" t="s">
        <v>150</v>
      </c>
      <c r="BK346" s="219">
        <f>BK347</f>
        <v>0</v>
      </c>
    </row>
    <row r="347" spans="2:63" s="10" customFormat="1" ht="19.9" customHeight="1">
      <c r="B347" s="206"/>
      <c r="C347" s="207"/>
      <c r="D347" s="208" t="s">
        <v>73</v>
      </c>
      <c r="E347" s="220" t="s">
        <v>695</v>
      </c>
      <c r="F347" s="220" t="s">
        <v>696</v>
      </c>
      <c r="G347" s="207"/>
      <c r="H347" s="207"/>
      <c r="I347" s="210"/>
      <c r="J347" s="221">
        <f>BK347</f>
        <v>0</v>
      </c>
      <c r="K347" s="207"/>
      <c r="L347" s="212"/>
      <c r="M347" s="213"/>
      <c r="N347" s="214"/>
      <c r="O347" s="214"/>
      <c r="P347" s="215">
        <f>P348</f>
        <v>0</v>
      </c>
      <c r="Q347" s="214"/>
      <c r="R347" s="215">
        <f>R348</f>
        <v>0</v>
      </c>
      <c r="S347" s="214"/>
      <c r="T347" s="216">
        <f>T348</f>
        <v>0</v>
      </c>
      <c r="AR347" s="217" t="s">
        <v>151</v>
      </c>
      <c r="AT347" s="218" t="s">
        <v>73</v>
      </c>
      <c r="AU347" s="218" t="s">
        <v>82</v>
      </c>
      <c r="AY347" s="217" t="s">
        <v>150</v>
      </c>
      <c r="BK347" s="219">
        <f>BK348</f>
        <v>0</v>
      </c>
    </row>
    <row r="348" spans="2:65" s="1" customFormat="1" ht="16.5" customHeight="1">
      <c r="B348" s="46"/>
      <c r="C348" s="222" t="s">
        <v>697</v>
      </c>
      <c r="D348" s="222" t="s">
        <v>153</v>
      </c>
      <c r="E348" s="223" t="s">
        <v>698</v>
      </c>
      <c r="F348" s="224" t="s">
        <v>699</v>
      </c>
      <c r="G348" s="225" t="s">
        <v>432</v>
      </c>
      <c r="H348" s="226">
        <v>1</v>
      </c>
      <c r="I348" s="227"/>
      <c r="J348" s="228">
        <f>ROUND(I348*H348,2)</f>
        <v>0</v>
      </c>
      <c r="K348" s="224" t="s">
        <v>204</v>
      </c>
      <c r="L348" s="72"/>
      <c r="M348" s="229" t="s">
        <v>21</v>
      </c>
      <c r="N348" s="293" t="s">
        <v>45</v>
      </c>
      <c r="O348" s="280"/>
      <c r="P348" s="294">
        <f>O348*H348</f>
        <v>0</v>
      </c>
      <c r="Q348" s="294">
        <v>0</v>
      </c>
      <c r="R348" s="294">
        <f>Q348*H348</f>
        <v>0</v>
      </c>
      <c r="S348" s="294">
        <v>0</v>
      </c>
      <c r="T348" s="295">
        <f>S348*H348</f>
        <v>0</v>
      </c>
      <c r="AR348" s="24" t="s">
        <v>654</v>
      </c>
      <c r="AT348" s="24" t="s">
        <v>153</v>
      </c>
      <c r="AU348" s="24" t="s">
        <v>84</v>
      </c>
      <c r="AY348" s="24" t="s">
        <v>150</v>
      </c>
      <c r="BE348" s="233">
        <f>IF(N348="základní",J348,0)</f>
        <v>0</v>
      </c>
      <c r="BF348" s="233">
        <f>IF(N348="snížená",J348,0)</f>
        <v>0</v>
      </c>
      <c r="BG348" s="233">
        <f>IF(N348="zákl. přenesená",J348,0)</f>
        <v>0</v>
      </c>
      <c r="BH348" s="233">
        <f>IF(N348="sníž. přenesená",J348,0)</f>
        <v>0</v>
      </c>
      <c r="BI348" s="233">
        <f>IF(N348="nulová",J348,0)</f>
        <v>0</v>
      </c>
      <c r="BJ348" s="24" t="s">
        <v>82</v>
      </c>
      <c r="BK348" s="233">
        <f>ROUND(I348*H348,2)</f>
        <v>0</v>
      </c>
      <c r="BL348" s="24" t="s">
        <v>654</v>
      </c>
      <c r="BM348" s="24" t="s">
        <v>700</v>
      </c>
    </row>
    <row r="349" spans="2:12" s="1" customFormat="1" ht="6.95" customHeight="1">
      <c r="B349" s="67"/>
      <c r="C349" s="68"/>
      <c r="D349" s="68"/>
      <c r="E349" s="68"/>
      <c r="F349" s="68"/>
      <c r="G349" s="68"/>
      <c r="H349" s="68"/>
      <c r="I349" s="167"/>
      <c r="J349" s="68"/>
      <c r="K349" s="68"/>
      <c r="L349" s="72"/>
    </row>
  </sheetData>
  <sheetProtection password="CC35" sheet="1" objects="1" scenarios="1" formatColumns="0" formatRows="0" autoFilter="0"/>
  <autoFilter ref="C90:K348"/>
  <mergeCells count="10">
    <mergeCell ref="E7:H7"/>
    <mergeCell ref="E9:H9"/>
    <mergeCell ref="E24:H24"/>
    <mergeCell ref="E45:H45"/>
    <mergeCell ref="E47:H47"/>
    <mergeCell ref="J51:J52"/>
    <mergeCell ref="E81:H81"/>
    <mergeCell ref="E83:H83"/>
    <mergeCell ref="G1:H1"/>
    <mergeCell ref="L2:V2"/>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8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109</v>
      </c>
      <c r="G1" s="139" t="s">
        <v>110</v>
      </c>
      <c r="H1" s="139"/>
      <c r="I1" s="140"/>
      <c r="J1" s="139" t="s">
        <v>111</v>
      </c>
      <c r="K1" s="138" t="s">
        <v>112</v>
      </c>
      <c r="L1" s="139" t="s">
        <v>113</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AT2" s="24" t="s">
        <v>90</v>
      </c>
      <c r="AZ2" s="141" t="s">
        <v>701</v>
      </c>
      <c r="BA2" s="141" t="s">
        <v>702</v>
      </c>
      <c r="BB2" s="141" t="s">
        <v>164</v>
      </c>
      <c r="BC2" s="141" t="s">
        <v>703</v>
      </c>
      <c r="BD2" s="141" t="s">
        <v>84</v>
      </c>
    </row>
    <row r="3" spans="2:56" ht="6.95" customHeight="1">
      <c r="B3" s="25"/>
      <c r="C3" s="26"/>
      <c r="D3" s="26"/>
      <c r="E3" s="26"/>
      <c r="F3" s="26"/>
      <c r="G3" s="26"/>
      <c r="H3" s="26"/>
      <c r="I3" s="142"/>
      <c r="J3" s="26"/>
      <c r="K3" s="27"/>
      <c r="AT3" s="24" t="s">
        <v>84</v>
      </c>
      <c r="AZ3" s="141" t="s">
        <v>704</v>
      </c>
      <c r="BA3" s="141" t="s">
        <v>705</v>
      </c>
      <c r="BB3" s="141" t="s">
        <v>116</v>
      </c>
      <c r="BC3" s="141" t="s">
        <v>706</v>
      </c>
      <c r="BD3" s="141" t="s">
        <v>84</v>
      </c>
    </row>
    <row r="4" spans="2:56" ht="36.95" customHeight="1">
      <c r="B4" s="28"/>
      <c r="C4" s="29"/>
      <c r="D4" s="30" t="s">
        <v>118</v>
      </c>
      <c r="E4" s="29"/>
      <c r="F4" s="29"/>
      <c r="G4" s="29"/>
      <c r="H4" s="29"/>
      <c r="I4" s="143"/>
      <c r="J4" s="29"/>
      <c r="K4" s="31"/>
      <c r="M4" s="32" t="s">
        <v>12</v>
      </c>
      <c r="AT4" s="24" t="s">
        <v>6</v>
      </c>
      <c r="AZ4" s="141" t="s">
        <v>707</v>
      </c>
      <c r="BA4" s="141" t="s">
        <v>708</v>
      </c>
      <c r="BB4" s="141" t="s">
        <v>164</v>
      </c>
      <c r="BC4" s="141" t="s">
        <v>709</v>
      </c>
      <c r="BD4" s="141" t="s">
        <v>84</v>
      </c>
    </row>
    <row r="5" spans="2:56" ht="6.95" customHeight="1">
      <c r="B5" s="28"/>
      <c r="C5" s="29"/>
      <c r="D5" s="29"/>
      <c r="E5" s="29"/>
      <c r="F5" s="29"/>
      <c r="G5" s="29"/>
      <c r="H5" s="29"/>
      <c r="I5" s="143"/>
      <c r="J5" s="29"/>
      <c r="K5" s="31"/>
      <c r="AZ5" s="141" t="s">
        <v>710</v>
      </c>
      <c r="BA5" s="141" t="s">
        <v>711</v>
      </c>
      <c r="BB5" s="141" t="s">
        <v>164</v>
      </c>
      <c r="BC5" s="141" t="s">
        <v>712</v>
      </c>
      <c r="BD5" s="141" t="s">
        <v>84</v>
      </c>
    </row>
    <row r="6" spans="2:11" ht="13.5">
      <c r="B6" s="28"/>
      <c r="C6" s="29"/>
      <c r="D6" s="40" t="s">
        <v>18</v>
      </c>
      <c r="E6" s="29"/>
      <c r="F6" s="29"/>
      <c r="G6" s="29"/>
      <c r="H6" s="29"/>
      <c r="I6" s="143"/>
      <c r="J6" s="29"/>
      <c r="K6" s="31"/>
    </row>
    <row r="7" spans="2:11" ht="16.5" customHeight="1">
      <c r="B7" s="28"/>
      <c r="C7" s="29"/>
      <c r="D7" s="29"/>
      <c r="E7" s="144" t="str">
        <f>'Rekapitulace stavby'!K6</f>
        <v>ČOV TPCA - PD techn. čištění OV - 1.etapa</v>
      </c>
      <c r="F7" s="40"/>
      <c r="G7" s="40"/>
      <c r="H7" s="40"/>
      <c r="I7" s="143"/>
      <c r="J7" s="29"/>
      <c r="K7" s="31"/>
    </row>
    <row r="8" spans="2:11" s="1" customFormat="1" ht="13.5">
      <c r="B8" s="46"/>
      <c r="C8" s="47"/>
      <c r="D8" s="40" t="s">
        <v>119</v>
      </c>
      <c r="E8" s="47"/>
      <c r="F8" s="47"/>
      <c r="G8" s="47"/>
      <c r="H8" s="47"/>
      <c r="I8" s="145"/>
      <c r="J8" s="47"/>
      <c r="K8" s="51"/>
    </row>
    <row r="9" spans="2:11" s="1" customFormat="1" ht="36.95" customHeight="1">
      <c r="B9" s="46"/>
      <c r="C9" s="47"/>
      <c r="D9" s="47"/>
      <c r="E9" s="146" t="s">
        <v>713</v>
      </c>
      <c r="F9" s="47"/>
      <c r="G9" s="47"/>
      <c r="H9" s="47"/>
      <c r="I9" s="145"/>
      <c r="J9" s="47"/>
      <c r="K9" s="51"/>
    </row>
    <row r="10" spans="2:11" s="1" customFormat="1" ht="13.5">
      <c r="B10" s="46"/>
      <c r="C10" s="47"/>
      <c r="D10" s="47"/>
      <c r="E10" s="47"/>
      <c r="F10" s="47"/>
      <c r="G10" s="47"/>
      <c r="H10" s="47"/>
      <c r="I10" s="145"/>
      <c r="J10" s="47"/>
      <c r="K10" s="51"/>
    </row>
    <row r="11" spans="2:11" s="1" customFormat="1" ht="14.4" customHeight="1">
      <c r="B11" s="46"/>
      <c r="C11" s="47"/>
      <c r="D11" s="40" t="s">
        <v>20</v>
      </c>
      <c r="E11" s="47"/>
      <c r="F11" s="35" t="s">
        <v>21</v>
      </c>
      <c r="G11" s="47"/>
      <c r="H11" s="47"/>
      <c r="I11" s="147" t="s">
        <v>22</v>
      </c>
      <c r="J11" s="35" t="s">
        <v>21</v>
      </c>
      <c r="K11" s="51"/>
    </row>
    <row r="12" spans="2:11" s="1" customFormat="1" ht="14.4" customHeight="1">
      <c r="B12" s="46"/>
      <c r="C12" s="47"/>
      <c r="D12" s="40" t="s">
        <v>23</v>
      </c>
      <c r="E12" s="47"/>
      <c r="F12" s="35" t="s">
        <v>24</v>
      </c>
      <c r="G12" s="47"/>
      <c r="H12" s="47"/>
      <c r="I12" s="147" t="s">
        <v>25</v>
      </c>
      <c r="J12" s="148" t="str">
        <f>'Rekapitulace stavby'!AN8</f>
        <v>11. 9. 2018</v>
      </c>
      <c r="K12" s="51"/>
    </row>
    <row r="13" spans="2:11" s="1" customFormat="1" ht="10.8" customHeight="1">
      <c r="B13" s="46"/>
      <c r="C13" s="47"/>
      <c r="D13" s="47"/>
      <c r="E13" s="47"/>
      <c r="F13" s="47"/>
      <c r="G13" s="47"/>
      <c r="H13" s="47"/>
      <c r="I13" s="145"/>
      <c r="J13" s="47"/>
      <c r="K13" s="51"/>
    </row>
    <row r="14" spans="2:11" s="1" customFormat="1" ht="14.4" customHeight="1">
      <c r="B14" s="46"/>
      <c r="C14" s="47"/>
      <c r="D14" s="40" t="s">
        <v>27</v>
      </c>
      <c r="E14" s="47"/>
      <c r="F14" s="47"/>
      <c r="G14" s="47"/>
      <c r="H14" s="47"/>
      <c r="I14" s="147" t="s">
        <v>28</v>
      </c>
      <c r="J14" s="35" t="s">
        <v>29</v>
      </c>
      <c r="K14" s="51"/>
    </row>
    <row r="15" spans="2:11" s="1" customFormat="1" ht="18" customHeight="1">
      <c r="B15" s="46"/>
      <c r="C15" s="47"/>
      <c r="D15" s="47"/>
      <c r="E15" s="35" t="s">
        <v>30</v>
      </c>
      <c r="F15" s="47"/>
      <c r="G15" s="47"/>
      <c r="H15" s="47"/>
      <c r="I15" s="147" t="s">
        <v>31</v>
      </c>
      <c r="J15" s="35" t="s">
        <v>21</v>
      </c>
      <c r="K15" s="51"/>
    </row>
    <row r="16" spans="2:11" s="1" customFormat="1" ht="6.95" customHeight="1">
      <c r="B16" s="46"/>
      <c r="C16" s="47"/>
      <c r="D16" s="47"/>
      <c r="E16" s="47"/>
      <c r="F16" s="47"/>
      <c r="G16" s="47"/>
      <c r="H16" s="47"/>
      <c r="I16" s="145"/>
      <c r="J16" s="47"/>
      <c r="K16" s="51"/>
    </row>
    <row r="17" spans="2:11" s="1" customFormat="1" ht="14.4" customHeight="1">
      <c r="B17" s="46"/>
      <c r="C17" s="47"/>
      <c r="D17" s="40" t="s">
        <v>32</v>
      </c>
      <c r="E17" s="47"/>
      <c r="F17" s="47"/>
      <c r="G17" s="47"/>
      <c r="H17" s="47"/>
      <c r="I17" s="147"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7" t="s">
        <v>31</v>
      </c>
      <c r="J18" s="35" t="str">
        <f>IF('Rekapitulace stavby'!AN14="Vyplň údaj","",IF('Rekapitulace stavby'!AN14="","",'Rekapitulace stavby'!AN14))</f>
        <v/>
      </c>
      <c r="K18" s="51"/>
    </row>
    <row r="19" spans="2:11" s="1" customFormat="1" ht="6.95" customHeight="1">
      <c r="B19" s="46"/>
      <c r="C19" s="47"/>
      <c r="D19" s="47"/>
      <c r="E19" s="47"/>
      <c r="F19" s="47"/>
      <c r="G19" s="47"/>
      <c r="H19" s="47"/>
      <c r="I19" s="145"/>
      <c r="J19" s="47"/>
      <c r="K19" s="51"/>
    </row>
    <row r="20" spans="2:11" s="1" customFormat="1" ht="14.4" customHeight="1">
      <c r="B20" s="46"/>
      <c r="C20" s="47"/>
      <c r="D20" s="40" t="s">
        <v>34</v>
      </c>
      <c r="E20" s="47"/>
      <c r="F20" s="47"/>
      <c r="G20" s="47"/>
      <c r="H20" s="47"/>
      <c r="I20" s="147" t="s">
        <v>28</v>
      </c>
      <c r="J20" s="35" t="s">
        <v>35</v>
      </c>
      <c r="K20" s="51"/>
    </row>
    <row r="21" spans="2:11" s="1" customFormat="1" ht="18" customHeight="1">
      <c r="B21" s="46"/>
      <c r="C21" s="47"/>
      <c r="D21" s="47"/>
      <c r="E21" s="35" t="s">
        <v>36</v>
      </c>
      <c r="F21" s="47"/>
      <c r="G21" s="47"/>
      <c r="H21" s="47"/>
      <c r="I21" s="147" t="s">
        <v>31</v>
      </c>
      <c r="J21" s="35" t="s">
        <v>37</v>
      </c>
      <c r="K21" s="51"/>
    </row>
    <row r="22" spans="2:11" s="1" customFormat="1" ht="6.95" customHeight="1">
      <c r="B22" s="46"/>
      <c r="C22" s="47"/>
      <c r="D22" s="47"/>
      <c r="E22" s="47"/>
      <c r="F22" s="47"/>
      <c r="G22" s="47"/>
      <c r="H22" s="47"/>
      <c r="I22" s="145"/>
      <c r="J22" s="47"/>
      <c r="K22" s="51"/>
    </row>
    <row r="23" spans="2:11" s="1" customFormat="1" ht="14.4" customHeight="1">
      <c r="B23" s="46"/>
      <c r="C23" s="47"/>
      <c r="D23" s="40" t="s">
        <v>39</v>
      </c>
      <c r="E23" s="47"/>
      <c r="F23" s="47"/>
      <c r="G23" s="47"/>
      <c r="H23" s="47"/>
      <c r="I23" s="145"/>
      <c r="J23" s="47"/>
      <c r="K23" s="51"/>
    </row>
    <row r="24" spans="2:11" s="6" customFormat="1" ht="16.5" customHeight="1">
      <c r="B24" s="149"/>
      <c r="C24" s="150"/>
      <c r="D24" s="150"/>
      <c r="E24" s="44" t="s">
        <v>21</v>
      </c>
      <c r="F24" s="44"/>
      <c r="G24" s="44"/>
      <c r="H24" s="44"/>
      <c r="I24" s="151"/>
      <c r="J24" s="150"/>
      <c r="K24" s="152"/>
    </row>
    <row r="25" spans="2:11" s="1" customFormat="1" ht="6.95" customHeight="1">
      <c r="B25" s="46"/>
      <c r="C25" s="47"/>
      <c r="D25" s="47"/>
      <c r="E25" s="47"/>
      <c r="F25" s="47"/>
      <c r="G25" s="47"/>
      <c r="H25" s="47"/>
      <c r="I25" s="145"/>
      <c r="J25" s="47"/>
      <c r="K25" s="51"/>
    </row>
    <row r="26" spans="2:11" s="1" customFormat="1" ht="6.95" customHeight="1">
      <c r="B26" s="46"/>
      <c r="C26" s="47"/>
      <c r="D26" s="106"/>
      <c r="E26" s="106"/>
      <c r="F26" s="106"/>
      <c r="G26" s="106"/>
      <c r="H26" s="106"/>
      <c r="I26" s="153"/>
      <c r="J26" s="106"/>
      <c r="K26" s="154"/>
    </row>
    <row r="27" spans="2:11" s="1" customFormat="1" ht="25.4" customHeight="1">
      <c r="B27" s="46"/>
      <c r="C27" s="47"/>
      <c r="D27" s="155" t="s">
        <v>40</v>
      </c>
      <c r="E27" s="47"/>
      <c r="F27" s="47"/>
      <c r="G27" s="47"/>
      <c r="H27" s="47"/>
      <c r="I27" s="145"/>
      <c r="J27" s="156">
        <f>ROUND(J84,2)</f>
        <v>0</v>
      </c>
      <c r="K27" s="51"/>
    </row>
    <row r="28" spans="2:11" s="1" customFormat="1" ht="6.95" customHeight="1">
      <c r="B28" s="46"/>
      <c r="C28" s="47"/>
      <c r="D28" s="106"/>
      <c r="E28" s="106"/>
      <c r="F28" s="106"/>
      <c r="G28" s="106"/>
      <c r="H28" s="106"/>
      <c r="I28" s="153"/>
      <c r="J28" s="106"/>
      <c r="K28" s="154"/>
    </row>
    <row r="29" spans="2:11" s="1" customFormat="1" ht="14.4" customHeight="1">
      <c r="B29" s="46"/>
      <c r="C29" s="47"/>
      <c r="D29" s="47"/>
      <c r="E29" s="47"/>
      <c r="F29" s="52" t="s">
        <v>42</v>
      </c>
      <c r="G29" s="47"/>
      <c r="H29" s="47"/>
      <c r="I29" s="157" t="s">
        <v>41</v>
      </c>
      <c r="J29" s="52" t="s">
        <v>43</v>
      </c>
      <c r="K29" s="51"/>
    </row>
    <row r="30" spans="2:11" s="1" customFormat="1" ht="14.4" customHeight="1">
      <c r="B30" s="46"/>
      <c r="C30" s="47"/>
      <c r="D30" s="55" t="s">
        <v>44</v>
      </c>
      <c r="E30" s="55" t="s">
        <v>45</v>
      </c>
      <c r="F30" s="158">
        <f>ROUND(SUM(BE84:BE180),2)</f>
        <v>0</v>
      </c>
      <c r="G30" s="47"/>
      <c r="H30" s="47"/>
      <c r="I30" s="159">
        <v>0.21</v>
      </c>
      <c r="J30" s="158">
        <f>ROUND(ROUND((SUM(BE84:BE180)),2)*I30,2)</f>
        <v>0</v>
      </c>
      <c r="K30" s="51"/>
    </row>
    <row r="31" spans="2:11" s="1" customFormat="1" ht="14.4" customHeight="1">
      <c r="B31" s="46"/>
      <c r="C31" s="47"/>
      <c r="D31" s="47"/>
      <c r="E31" s="55" t="s">
        <v>46</v>
      </c>
      <c r="F31" s="158">
        <f>ROUND(SUM(BF84:BF180),2)</f>
        <v>0</v>
      </c>
      <c r="G31" s="47"/>
      <c r="H31" s="47"/>
      <c r="I31" s="159">
        <v>0.15</v>
      </c>
      <c r="J31" s="158">
        <f>ROUND(ROUND((SUM(BF84:BF180)),2)*I31,2)</f>
        <v>0</v>
      </c>
      <c r="K31" s="51"/>
    </row>
    <row r="32" spans="2:11" s="1" customFormat="1" ht="14.4" customHeight="1" hidden="1">
      <c r="B32" s="46"/>
      <c r="C32" s="47"/>
      <c r="D32" s="47"/>
      <c r="E32" s="55" t="s">
        <v>47</v>
      </c>
      <c r="F32" s="158">
        <f>ROUND(SUM(BG84:BG180),2)</f>
        <v>0</v>
      </c>
      <c r="G32" s="47"/>
      <c r="H32" s="47"/>
      <c r="I32" s="159">
        <v>0.21</v>
      </c>
      <c r="J32" s="158">
        <v>0</v>
      </c>
      <c r="K32" s="51"/>
    </row>
    <row r="33" spans="2:11" s="1" customFormat="1" ht="14.4" customHeight="1" hidden="1">
      <c r="B33" s="46"/>
      <c r="C33" s="47"/>
      <c r="D33" s="47"/>
      <c r="E33" s="55" t="s">
        <v>48</v>
      </c>
      <c r="F33" s="158">
        <f>ROUND(SUM(BH84:BH180),2)</f>
        <v>0</v>
      </c>
      <c r="G33" s="47"/>
      <c r="H33" s="47"/>
      <c r="I33" s="159">
        <v>0.15</v>
      </c>
      <c r="J33" s="158">
        <v>0</v>
      </c>
      <c r="K33" s="51"/>
    </row>
    <row r="34" spans="2:11" s="1" customFormat="1" ht="14.4" customHeight="1" hidden="1">
      <c r="B34" s="46"/>
      <c r="C34" s="47"/>
      <c r="D34" s="47"/>
      <c r="E34" s="55" t="s">
        <v>49</v>
      </c>
      <c r="F34" s="158">
        <f>ROUND(SUM(BI84:BI180),2)</f>
        <v>0</v>
      </c>
      <c r="G34" s="47"/>
      <c r="H34" s="47"/>
      <c r="I34" s="159">
        <v>0</v>
      </c>
      <c r="J34" s="158">
        <v>0</v>
      </c>
      <c r="K34" s="51"/>
    </row>
    <row r="35" spans="2:11" s="1" customFormat="1" ht="6.95" customHeight="1">
      <c r="B35" s="46"/>
      <c r="C35" s="47"/>
      <c r="D35" s="47"/>
      <c r="E35" s="47"/>
      <c r="F35" s="47"/>
      <c r="G35" s="47"/>
      <c r="H35" s="47"/>
      <c r="I35" s="145"/>
      <c r="J35" s="47"/>
      <c r="K35" s="51"/>
    </row>
    <row r="36" spans="2:11" s="1" customFormat="1" ht="25.4" customHeight="1">
      <c r="B36" s="46"/>
      <c r="C36" s="160"/>
      <c r="D36" s="161" t="s">
        <v>50</v>
      </c>
      <c r="E36" s="98"/>
      <c r="F36" s="98"/>
      <c r="G36" s="162" t="s">
        <v>51</v>
      </c>
      <c r="H36" s="163" t="s">
        <v>52</v>
      </c>
      <c r="I36" s="164"/>
      <c r="J36" s="165">
        <f>SUM(J27:J34)</f>
        <v>0</v>
      </c>
      <c r="K36" s="166"/>
    </row>
    <row r="37" spans="2:11" s="1" customFormat="1" ht="14.4" customHeight="1">
      <c r="B37" s="67"/>
      <c r="C37" s="68"/>
      <c r="D37" s="68"/>
      <c r="E37" s="68"/>
      <c r="F37" s="68"/>
      <c r="G37" s="68"/>
      <c r="H37" s="68"/>
      <c r="I37" s="167"/>
      <c r="J37" s="68"/>
      <c r="K37" s="69"/>
    </row>
    <row r="41" spans="2:11" s="1" customFormat="1" ht="6.95" customHeight="1">
      <c r="B41" s="168"/>
      <c r="C41" s="169"/>
      <c r="D41" s="169"/>
      <c r="E41" s="169"/>
      <c r="F41" s="169"/>
      <c r="G41" s="169"/>
      <c r="H41" s="169"/>
      <c r="I41" s="170"/>
      <c r="J41" s="169"/>
      <c r="K41" s="171"/>
    </row>
    <row r="42" spans="2:11" s="1" customFormat="1" ht="36.95" customHeight="1">
      <c r="B42" s="46"/>
      <c r="C42" s="30" t="s">
        <v>121</v>
      </c>
      <c r="D42" s="47"/>
      <c r="E42" s="47"/>
      <c r="F42" s="47"/>
      <c r="G42" s="47"/>
      <c r="H42" s="47"/>
      <c r="I42" s="145"/>
      <c r="J42" s="47"/>
      <c r="K42" s="51"/>
    </row>
    <row r="43" spans="2:11" s="1" customFormat="1" ht="6.95" customHeight="1">
      <c r="B43" s="46"/>
      <c r="C43" s="47"/>
      <c r="D43" s="47"/>
      <c r="E43" s="47"/>
      <c r="F43" s="47"/>
      <c r="G43" s="47"/>
      <c r="H43" s="47"/>
      <c r="I43" s="145"/>
      <c r="J43" s="47"/>
      <c r="K43" s="51"/>
    </row>
    <row r="44" spans="2:11" s="1" customFormat="1" ht="14.4" customHeight="1">
      <c r="B44" s="46"/>
      <c r="C44" s="40" t="s">
        <v>18</v>
      </c>
      <c r="D44" s="47"/>
      <c r="E44" s="47"/>
      <c r="F44" s="47"/>
      <c r="G44" s="47"/>
      <c r="H44" s="47"/>
      <c r="I44" s="145"/>
      <c r="J44" s="47"/>
      <c r="K44" s="51"/>
    </row>
    <row r="45" spans="2:11" s="1" customFormat="1" ht="16.5" customHeight="1">
      <c r="B45" s="46"/>
      <c r="C45" s="47"/>
      <c r="D45" s="47"/>
      <c r="E45" s="144" t="str">
        <f>E7</f>
        <v>ČOV TPCA - PD techn. čištění OV - 1.etapa</v>
      </c>
      <c r="F45" s="40"/>
      <c r="G45" s="40"/>
      <c r="H45" s="40"/>
      <c r="I45" s="145"/>
      <c r="J45" s="47"/>
      <c r="K45" s="51"/>
    </row>
    <row r="46" spans="2:11" s="1" customFormat="1" ht="14.4" customHeight="1">
      <c r="B46" s="46"/>
      <c r="C46" s="40" t="s">
        <v>119</v>
      </c>
      <c r="D46" s="47"/>
      <c r="E46" s="47"/>
      <c r="F46" s="47"/>
      <c r="G46" s="47"/>
      <c r="H46" s="47"/>
      <c r="I46" s="145"/>
      <c r="J46" s="47"/>
      <c r="K46" s="51"/>
    </row>
    <row r="47" spans="2:11" s="1" customFormat="1" ht="17.25" customHeight="1">
      <c r="B47" s="46"/>
      <c r="C47" s="47"/>
      <c r="D47" s="47"/>
      <c r="E47" s="146" t="str">
        <f>E9</f>
        <v>SO 03 - Terénní úpravy a zpevněné plochy</v>
      </c>
      <c r="F47" s="47"/>
      <c r="G47" s="47"/>
      <c r="H47" s="47"/>
      <c r="I47" s="145"/>
      <c r="J47" s="47"/>
      <c r="K47" s="51"/>
    </row>
    <row r="48" spans="2:11" s="1" customFormat="1" ht="6.95" customHeight="1">
      <c r="B48" s="46"/>
      <c r="C48" s="47"/>
      <c r="D48" s="47"/>
      <c r="E48" s="47"/>
      <c r="F48" s="47"/>
      <c r="G48" s="47"/>
      <c r="H48" s="47"/>
      <c r="I48" s="145"/>
      <c r="J48" s="47"/>
      <c r="K48" s="51"/>
    </row>
    <row r="49" spans="2:11" s="1" customFormat="1" ht="18" customHeight="1">
      <c r="B49" s="46"/>
      <c r="C49" s="40" t="s">
        <v>23</v>
      </c>
      <c r="D49" s="47"/>
      <c r="E49" s="47"/>
      <c r="F49" s="35" t="str">
        <f>F12</f>
        <v>Kolín</v>
      </c>
      <c r="G49" s="47"/>
      <c r="H49" s="47"/>
      <c r="I49" s="147" t="s">
        <v>25</v>
      </c>
      <c r="J49" s="148" t="str">
        <f>IF(J12="","",J12)</f>
        <v>11. 9. 2018</v>
      </c>
      <c r="K49" s="51"/>
    </row>
    <row r="50" spans="2:11" s="1" customFormat="1" ht="6.95" customHeight="1">
      <c r="B50" s="46"/>
      <c r="C50" s="47"/>
      <c r="D50" s="47"/>
      <c r="E50" s="47"/>
      <c r="F50" s="47"/>
      <c r="G50" s="47"/>
      <c r="H50" s="47"/>
      <c r="I50" s="145"/>
      <c r="J50" s="47"/>
      <c r="K50" s="51"/>
    </row>
    <row r="51" spans="2:11" s="1" customFormat="1" ht="13.5">
      <c r="B51" s="46"/>
      <c r="C51" s="40" t="s">
        <v>27</v>
      </c>
      <c r="D51" s="47"/>
      <c r="E51" s="47"/>
      <c r="F51" s="35" t="str">
        <f>E15</f>
        <v>Město Kolín</v>
      </c>
      <c r="G51" s="47"/>
      <c r="H51" s="47"/>
      <c r="I51" s="147" t="s">
        <v>34</v>
      </c>
      <c r="J51" s="44" t="str">
        <f>E21</f>
        <v>Sweco Hydroprojekt a.s.</v>
      </c>
      <c r="K51" s="51"/>
    </row>
    <row r="52" spans="2:11" s="1" customFormat="1" ht="14.4" customHeight="1">
      <c r="B52" s="46"/>
      <c r="C52" s="40" t="s">
        <v>32</v>
      </c>
      <c r="D52" s="47"/>
      <c r="E52" s="47"/>
      <c r="F52" s="35" t="str">
        <f>IF(E18="","",E18)</f>
        <v/>
      </c>
      <c r="G52" s="47"/>
      <c r="H52" s="47"/>
      <c r="I52" s="145"/>
      <c r="J52" s="172"/>
      <c r="K52" s="51"/>
    </row>
    <row r="53" spans="2:11" s="1" customFormat="1" ht="10.3" customHeight="1">
      <c r="B53" s="46"/>
      <c r="C53" s="47"/>
      <c r="D53" s="47"/>
      <c r="E53" s="47"/>
      <c r="F53" s="47"/>
      <c r="G53" s="47"/>
      <c r="H53" s="47"/>
      <c r="I53" s="145"/>
      <c r="J53" s="47"/>
      <c r="K53" s="51"/>
    </row>
    <row r="54" spans="2:11" s="1" customFormat="1" ht="29.25" customHeight="1">
      <c r="B54" s="46"/>
      <c r="C54" s="173" t="s">
        <v>122</v>
      </c>
      <c r="D54" s="160"/>
      <c r="E54" s="160"/>
      <c r="F54" s="160"/>
      <c r="G54" s="160"/>
      <c r="H54" s="160"/>
      <c r="I54" s="174"/>
      <c r="J54" s="175" t="s">
        <v>123</v>
      </c>
      <c r="K54" s="176"/>
    </row>
    <row r="55" spans="2:11" s="1" customFormat="1" ht="10.3" customHeight="1">
      <c r="B55" s="46"/>
      <c r="C55" s="47"/>
      <c r="D55" s="47"/>
      <c r="E55" s="47"/>
      <c r="F55" s="47"/>
      <c r="G55" s="47"/>
      <c r="H55" s="47"/>
      <c r="I55" s="145"/>
      <c r="J55" s="47"/>
      <c r="K55" s="51"/>
    </row>
    <row r="56" spans="2:47" s="1" customFormat="1" ht="29.25" customHeight="1">
      <c r="B56" s="46"/>
      <c r="C56" s="177" t="s">
        <v>124</v>
      </c>
      <c r="D56" s="47"/>
      <c r="E56" s="47"/>
      <c r="F56" s="47"/>
      <c r="G56" s="47"/>
      <c r="H56" s="47"/>
      <c r="I56" s="145"/>
      <c r="J56" s="156">
        <f>J84</f>
        <v>0</v>
      </c>
      <c r="K56" s="51"/>
      <c r="AU56" s="24" t="s">
        <v>125</v>
      </c>
    </row>
    <row r="57" spans="2:11" s="7" customFormat="1" ht="24.95" customHeight="1">
      <c r="B57" s="178"/>
      <c r="C57" s="179"/>
      <c r="D57" s="180" t="s">
        <v>126</v>
      </c>
      <c r="E57" s="181"/>
      <c r="F57" s="181"/>
      <c r="G57" s="181"/>
      <c r="H57" s="181"/>
      <c r="I57" s="182"/>
      <c r="J57" s="183">
        <f>J85</f>
        <v>0</v>
      </c>
      <c r="K57" s="184"/>
    </row>
    <row r="58" spans="2:11" s="8" customFormat="1" ht="19.9" customHeight="1">
      <c r="B58" s="185"/>
      <c r="C58" s="186"/>
      <c r="D58" s="187" t="s">
        <v>323</v>
      </c>
      <c r="E58" s="188"/>
      <c r="F58" s="188"/>
      <c r="G58" s="188"/>
      <c r="H58" s="188"/>
      <c r="I58" s="189"/>
      <c r="J58" s="190">
        <f>J86</f>
        <v>0</v>
      </c>
      <c r="K58" s="191"/>
    </row>
    <row r="59" spans="2:11" s="8" customFormat="1" ht="19.9" customHeight="1">
      <c r="B59" s="185"/>
      <c r="C59" s="186"/>
      <c r="D59" s="187" t="s">
        <v>714</v>
      </c>
      <c r="E59" s="188"/>
      <c r="F59" s="188"/>
      <c r="G59" s="188"/>
      <c r="H59" s="188"/>
      <c r="I59" s="189"/>
      <c r="J59" s="190">
        <f>J116</f>
        <v>0</v>
      </c>
      <c r="K59" s="191"/>
    </row>
    <row r="60" spans="2:11" s="8" customFormat="1" ht="19.9" customHeight="1">
      <c r="B60" s="185"/>
      <c r="C60" s="186"/>
      <c r="D60" s="187" t="s">
        <v>327</v>
      </c>
      <c r="E60" s="188"/>
      <c r="F60" s="188"/>
      <c r="G60" s="188"/>
      <c r="H60" s="188"/>
      <c r="I60" s="189"/>
      <c r="J60" s="190">
        <f>J140</f>
        <v>0</v>
      </c>
      <c r="K60" s="191"/>
    </row>
    <row r="61" spans="2:11" s="8" customFormat="1" ht="19.9" customHeight="1">
      <c r="B61" s="185"/>
      <c r="C61" s="186"/>
      <c r="D61" s="187" t="s">
        <v>130</v>
      </c>
      <c r="E61" s="188"/>
      <c r="F61" s="188"/>
      <c r="G61" s="188"/>
      <c r="H61" s="188"/>
      <c r="I61" s="189"/>
      <c r="J61" s="190">
        <f>J165</f>
        <v>0</v>
      </c>
      <c r="K61" s="191"/>
    </row>
    <row r="62" spans="2:11" s="7" customFormat="1" ht="24.95" customHeight="1">
      <c r="B62" s="178"/>
      <c r="C62" s="179"/>
      <c r="D62" s="180" t="s">
        <v>328</v>
      </c>
      <c r="E62" s="181"/>
      <c r="F62" s="181"/>
      <c r="G62" s="181"/>
      <c r="H62" s="181"/>
      <c r="I62" s="182"/>
      <c r="J62" s="183">
        <f>J168</f>
        <v>0</v>
      </c>
      <c r="K62" s="184"/>
    </row>
    <row r="63" spans="2:11" s="7" customFormat="1" ht="24.95" customHeight="1">
      <c r="B63" s="178"/>
      <c r="C63" s="179"/>
      <c r="D63" s="180" t="s">
        <v>131</v>
      </c>
      <c r="E63" s="181"/>
      <c r="F63" s="181"/>
      <c r="G63" s="181"/>
      <c r="H63" s="181"/>
      <c r="I63" s="182"/>
      <c r="J63" s="183">
        <f>J173</f>
        <v>0</v>
      </c>
      <c r="K63" s="184"/>
    </row>
    <row r="64" spans="2:11" s="8" customFormat="1" ht="19.9" customHeight="1">
      <c r="B64" s="185"/>
      <c r="C64" s="186"/>
      <c r="D64" s="187" t="s">
        <v>329</v>
      </c>
      <c r="E64" s="188"/>
      <c r="F64" s="188"/>
      <c r="G64" s="188"/>
      <c r="H64" s="188"/>
      <c r="I64" s="189"/>
      <c r="J64" s="190">
        <f>J174</f>
        <v>0</v>
      </c>
      <c r="K64" s="191"/>
    </row>
    <row r="65" spans="2:11" s="1" customFormat="1" ht="21.8" customHeight="1">
      <c r="B65" s="46"/>
      <c r="C65" s="47"/>
      <c r="D65" s="47"/>
      <c r="E65" s="47"/>
      <c r="F65" s="47"/>
      <c r="G65" s="47"/>
      <c r="H65" s="47"/>
      <c r="I65" s="145"/>
      <c r="J65" s="47"/>
      <c r="K65" s="51"/>
    </row>
    <row r="66" spans="2:11" s="1" customFormat="1" ht="6.95" customHeight="1">
      <c r="B66" s="67"/>
      <c r="C66" s="68"/>
      <c r="D66" s="68"/>
      <c r="E66" s="68"/>
      <c r="F66" s="68"/>
      <c r="G66" s="68"/>
      <c r="H66" s="68"/>
      <c r="I66" s="167"/>
      <c r="J66" s="68"/>
      <c r="K66" s="69"/>
    </row>
    <row r="70" spans="2:12" s="1" customFormat="1" ht="6.95" customHeight="1">
      <c r="B70" s="70"/>
      <c r="C70" s="71"/>
      <c r="D70" s="71"/>
      <c r="E70" s="71"/>
      <c r="F70" s="71"/>
      <c r="G70" s="71"/>
      <c r="H70" s="71"/>
      <c r="I70" s="170"/>
      <c r="J70" s="71"/>
      <c r="K70" s="71"/>
      <c r="L70" s="72"/>
    </row>
    <row r="71" spans="2:12" s="1" customFormat="1" ht="36.95" customHeight="1">
      <c r="B71" s="46"/>
      <c r="C71" s="73" t="s">
        <v>134</v>
      </c>
      <c r="D71" s="74"/>
      <c r="E71" s="74"/>
      <c r="F71" s="74"/>
      <c r="G71" s="74"/>
      <c r="H71" s="74"/>
      <c r="I71" s="192"/>
      <c r="J71" s="74"/>
      <c r="K71" s="74"/>
      <c r="L71" s="72"/>
    </row>
    <row r="72" spans="2:12" s="1" customFormat="1" ht="6.95" customHeight="1">
      <c r="B72" s="46"/>
      <c r="C72" s="74"/>
      <c r="D72" s="74"/>
      <c r="E72" s="74"/>
      <c r="F72" s="74"/>
      <c r="G72" s="74"/>
      <c r="H72" s="74"/>
      <c r="I72" s="192"/>
      <c r="J72" s="74"/>
      <c r="K72" s="74"/>
      <c r="L72" s="72"/>
    </row>
    <row r="73" spans="2:12" s="1" customFormat="1" ht="14.4" customHeight="1">
      <c r="B73" s="46"/>
      <c r="C73" s="76" t="s">
        <v>18</v>
      </c>
      <c r="D73" s="74"/>
      <c r="E73" s="74"/>
      <c r="F73" s="74"/>
      <c r="G73" s="74"/>
      <c r="H73" s="74"/>
      <c r="I73" s="192"/>
      <c r="J73" s="74"/>
      <c r="K73" s="74"/>
      <c r="L73" s="72"/>
    </row>
    <row r="74" spans="2:12" s="1" customFormat="1" ht="16.5" customHeight="1">
      <c r="B74" s="46"/>
      <c r="C74" s="74"/>
      <c r="D74" s="74"/>
      <c r="E74" s="193" t="str">
        <f>E7</f>
        <v>ČOV TPCA - PD techn. čištění OV - 1.etapa</v>
      </c>
      <c r="F74" s="76"/>
      <c r="G74" s="76"/>
      <c r="H74" s="76"/>
      <c r="I74" s="192"/>
      <c r="J74" s="74"/>
      <c r="K74" s="74"/>
      <c r="L74" s="72"/>
    </row>
    <row r="75" spans="2:12" s="1" customFormat="1" ht="14.4" customHeight="1">
      <c r="B75" s="46"/>
      <c r="C75" s="76" t="s">
        <v>119</v>
      </c>
      <c r="D75" s="74"/>
      <c r="E75" s="74"/>
      <c r="F75" s="74"/>
      <c r="G75" s="74"/>
      <c r="H75" s="74"/>
      <c r="I75" s="192"/>
      <c r="J75" s="74"/>
      <c r="K75" s="74"/>
      <c r="L75" s="72"/>
    </row>
    <row r="76" spans="2:12" s="1" customFormat="1" ht="17.25" customHeight="1">
      <c r="B76" s="46"/>
      <c r="C76" s="74"/>
      <c r="D76" s="74"/>
      <c r="E76" s="82" t="str">
        <f>E9</f>
        <v>SO 03 - Terénní úpravy a zpevněné plochy</v>
      </c>
      <c r="F76" s="74"/>
      <c r="G76" s="74"/>
      <c r="H76" s="74"/>
      <c r="I76" s="192"/>
      <c r="J76" s="74"/>
      <c r="K76" s="74"/>
      <c r="L76" s="72"/>
    </row>
    <row r="77" spans="2:12" s="1" customFormat="1" ht="6.95" customHeight="1">
      <c r="B77" s="46"/>
      <c r="C77" s="74"/>
      <c r="D77" s="74"/>
      <c r="E77" s="74"/>
      <c r="F77" s="74"/>
      <c r="G77" s="74"/>
      <c r="H77" s="74"/>
      <c r="I77" s="192"/>
      <c r="J77" s="74"/>
      <c r="K77" s="74"/>
      <c r="L77" s="72"/>
    </row>
    <row r="78" spans="2:12" s="1" customFormat="1" ht="18" customHeight="1">
      <c r="B78" s="46"/>
      <c r="C78" s="76" t="s">
        <v>23</v>
      </c>
      <c r="D78" s="74"/>
      <c r="E78" s="74"/>
      <c r="F78" s="194" t="str">
        <f>F12</f>
        <v>Kolín</v>
      </c>
      <c r="G78" s="74"/>
      <c r="H78" s="74"/>
      <c r="I78" s="195" t="s">
        <v>25</v>
      </c>
      <c r="J78" s="85" t="str">
        <f>IF(J12="","",J12)</f>
        <v>11. 9. 2018</v>
      </c>
      <c r="K78" s="74"/>
      <c r="L78" s="72"/>
    </row>
    <row r="79" spans="2:12" s="1" customFormat="1" ht="6.95" customHeight="1">
      <c r="B79" s="46"/>
      <c r="C79" s="74"/>
      <c r="D79" s="74"/>
      <c r="E79" s="74"/>
      <c r="F79" s="74"/>
      <c r="G79" s="74"/>
      <c r="H79" s="74"/>
      <c r="I79" s="192"/>
      <c r="J79" s="74"/>
      <c r="K79" s="74"/>
      <c r="L79" s="72"/>
    </row>
    <row r="80" spans="2:12" s="1" customFormat="1" ht="13.5">
      <c r="B80" s="46"/>
      <c r="C80" s="76" t="s">
        <v>27</v>
      </c>
      <c r="D80" s="74"/>
      <c r="E80" s="74"/>
      <c r="F80" s="194" t="str">
        <f>E15</f>
        <v>Město Kolín</v>
      </c>
      <c r="G80" s="74"/>
      <c r="H80" s="74"/>
      <c r="I80" s="195" t="s">
        <v>34</v>
      </c>
      <c r="J80" s="194" t="str">
        <f>E21</f>
        <v>Sweco Hydroprojekt a.s.</v>
      </c>
      <c r="K80" s="74"/>
      <c r="L80" s="72"/>
    </row>
    <row r="81" spans="2:12" s="1" customFormat="1" ht="14.4" customHeight="1">
      <c r="B81" s="46"/>
      <c r="C81" s="76" t="s">
        <v>32</v>
      </c>
      <c r="D81" s="74"/>
      <c r="E81" s="74"/>
      <c r="F81" s="194" t="str">
        <f>IF(E18="","",E18)</f>
        <v/>
      </c>
      <c r="G81" s="74"/>
      <c r="H81" s="74"/>
      <c r="I81" s="192"/>
      <c r="J81" s="74"/>
      <c r="K81" s="74"/>
      <c r="L81" s="72"/>
    </row>
    <row r="82" spans="2:12" s="1" customFormat="1" ht="10.3" customHeight="1">
      <c r="B82" s="46"/>
      <c r="C82" s="74"/>
      <c r="D82" s="74"/>
      <c r="E82" s="74"/>
      <c r="F82" s="74"/>
      <c r="G82" s="74"/>
      <c r="H82" s="74"/>
      <c r="I82" s="192"/>
      <c r="J82" s="74"/>
      <c r="K82" s="74"/>
      <c r="L82" s="72"/>
    </row>
    <row r="83" spans="2:20" s="9" customFormat="1" ht="29.25" customHeight="1">
      <c r="B83" s="196"/>
      <c r="C83" s="197" t="s">
        <v>135</v>
      </c>
      <c r="D83" s="198" t="s">
        <v>59</v>
      </c>
      <c r="E83" s="198" t="s">
        <v>55</v>
      </c>
      <c r="F83" s="198" t="s">
        <v>136</v>
      </c>
      <c r="G83" s="198" t="s">
        <v>137</v>
      </c>
      <c r="H83" s="198" t="s">
        <v>138</v>
      </c>
      <c r="I83" s="199" t="s">
        <v>139</v>
      </c>
      <c r="J83" s="198" t="s">
        <v>123</v>
      </c>
      <c r="K83" s="200" t="s">
        <v>140</v>
      </c>
      <c r="L83" s="201"/>
      <c r="M83" s="102" t="s">
        <v>141</v>
      </c>
      <c r="N83" s="103" t="s">
        <v>44</v>
      </c>
      <c r="O83" s="103" t="s">
        <v>142</v>
      </c>
      <c r="P83" s="103" t="s">
        <v>143</v>
      </c>
      <c r="Q83" s="103" t="s">
        <v>144</v>
      </c>
      <c r="R83" s="103" t="s">
        <v>145</v>
      </c>
      <c r="S83" s="103" t="s">
        <v>146</v>
      </c>
      <c r="T83" s="104" t="s">
        <v>147</v>
      </c>
    </row>
    <row r="84" spans="2:63" s="1" customFormat="1" ht="29.25" customHeight="1">
      <c r="B84" s="46"/>
      <c r="C84" s="108" t="s">
        <v>124</v>
      </c>
      <c r="D84" s="74"/>
      <c r="E84" s="74"/>
      <c r="F84" s="74"/>
      <c r="G84" s="74"/>
      <c r="H84" s="74"/>
      <c r="I84" s="192"/>
      <c r="J84" s="202">
        <f>BK84</f>
        <v>0</v>
      </c>
      <c r="K84" s="74"/>
      <c r="L84" s="72"/>
      <c r="M84" s="105"/>
      <c r="N84" s="106"/>
      <c r="O84" s="106"/>
      <c r="P84" s="203">
        <f>P85+P168+P173</f>
        <v>0</v>
      </c>
      <c r="Q84" s="106"/>
      <c r="R84" s="203">
        <f>R85+R168+R173</f>
        <v>11.803984157</v>
      </c>
      <c r="S84" s="106"/>
      <c r="T84" s="204">
        <f>T85+T168+T173</f>
        <v>0</v>
      </c>
      <c r="AT84" s="24" t="s">
        <v>73</v>
      </c>
      <c r="AU84" s="24" t="s">
        <v>125</v>
      </c>
      <c r="BK84" s="205">
        <f>BK85+BK168+BK173</f>
        <v>0</v>
      </c>
    </row>
    <row r="85" spans="2:63" s="10" customFormat="1" ht="37.4" customHeight="1">
      <c r="B85" s="206"/>
      <c r="C85" s="207"/>
      <c r="D85" s="208" t="s">
        <v>73</v>
      </c>
      <c r="E85" s="209" t="s">
        <v>148</v>
      </c>
      <c r="F85" s="209" t="s">
        <v>149</v>
      </c>
      <c r="G85" s="207"/>
      <c r="H85" s="207"/>
      <c r="I85" s="210"/>
      <c r="J85" s="211">
        <f>BK85</f>
        <v>0</v>
      </c>
      <c r="K85" s="207"/>
      <c r="L85" s="212"/>
      <c r="M85" s="213"/>
      <c r="N85" s="214"/>
      <c r="O85" s="214"/>
      <c r="P85" s="215">
        <f>P86+P116+P140+P165</f>
        <v>0</v>
      </c>
      <c r="Q85" s="214"/>
      <c r="R85" s="215">
        <f>R86+R116+R140+R165</f>
        <v>11.751484157</v>
      </c>
      <c r="S85" s="214"/>
      <c r="T85" s="216">
        <f>T86+T116+T140+T165</f>
        <v>0</v>
      </c>
      <c r="AR85" s="217" t="s">
        <v>82</v>
      </c>
      <c r="AT85" s="218" t="s">
        <v>73</v>
      </c>
      <c r="AU85" s="218" t="s">
        <v>74</v>
      </c>
      <c r="AY85" s="217" t="s">
        <v>150</v>
      </c>
      <c r="BK85" s="219">
        <f>BK86+BK116+BK140+BK165</f>
        <v>0</v>
      </c>
    </row>
    <row r="86" spans="2:63" s="10" customFormat="1" ht="19.9" customHeight="1">
      <c r="B86" s="206"/>
      <c r="C86" s="207"/>
      <c r="D86" s="208" t="s">
        <v>73</v>
      </c>
      <c r="E86" s="220" t="s">
        <v>82</v>
      </c>
      <c r="F86" s="220" t="s">
        <v>332</v>
      </c>
      <c r="G86" s="207"/>
      <c r="H86" s="207"/>
      <c r="I86" s="210"/>
      <c r="J86" s="221">
        <f>BK86</f>
        <v>0</v>
      </c>
      <c r="K86" s="207"/>
      <c r="L86" s="212"/>
      <c r="M86" s="213"/>
      <c r="N86" s="214"/>
      <c r="O86" s="214"/>
      <c r="P86" s="215">
        <f>SUM(P87:P115)</f>
        <v>0</v>
      </c>
      <c r="Q86" s="214"/>
      <c r="R86" s="215">
        <f>SUM(R87:R115)</f>
        <v>0.0032730000000000003</v>
      </c>
      <c r="S86" s="214"/>
      <c r="T86" s="216">
        <f>SUM(T87:T115)</f>
        <v>0</v>
      </c>
      <c r="AR86" s="217" t="s">
        <v>82</v>
      </c>
      <c r="AT86" s="218" t="s">
        <v>73</v>
      </c>
      <c r="AU86" s="218" t="s">
        <v>82</v>
      </c>
      <c r="AY86" s="217" t="s">
        <v>150</v>
      </c>
      <c r="BK86" s="219">
        <f>SUM(BK87:BK115)</f>
        <v>0</v>
      </c>
    </row>
    <row r="87" spans="2:65" s="1" customFormat="1" ht="38.25" customHeight="1">
      <c r="B87" s="46"/>
      <c r="C87" s="222" t="s">
        <v>82</v>
      </c>
      <c r="D87" s="222" t="s">
        <v>153</v>
      </c>
      <c r="E87" s="223" t="s">
        <v>348</v>
      </c>
      <c r="F87" s="224" t="s">
        <v>349</v>
      </c>
      <c r="G87" s="225" t="s">
        <v>116</v>
      </c>
      <c r="H87" s="226">
        <v>2</v>
      </c>
      <c r="I87" s="227"/>
      <c r="J87" s="228">
        <f>ROUND(I87*H87,2)</f>
        <v>0</v>
      </c>
      <c r="K87" s="224" t="s">
        <v>156</v>
      </c>
      <c r="L87" s="72"/>
      <c r="M87" s="229" t="s">
        <v>21</v>
      </c>
      <c r="N87" s="230" t="s">
        <v>45</v>
      </c>
      <c r="O87" s="47"/>
      <c r="P87" s="231">
        <f>O87*H87</f>
        <v>0</v>
      </c>
      <c r="Q87" s="231">
        <v>0</v>
      </c>
      <c r="R87" s="231">
        <f>Q87*H87</f>
        <v>0</v>
      </c>
      <c r="S87" s="231">
        <v>0</v>
      </c>
      <c r="T87" s="232">
        <f>S87*H87</f>
        <v>0</v>
      </c>
      <c r="AR87" s="24" t="s">
        <v>250</v>
      </c>
      <c r="AT87" s="24" t="s">
        <v>153</v>
      </c>
      <c r="AU87" s="24" t="s">
        <v>84</v>
      </c>
      <c r="AY87" s="24" t="s">
        <v>150</v>
      </c>
      <c r="BE87" s="233">
        <f>IF(N87="základní",J87,0)</f>
        <v>0</v>
      </c>
      <c r="BF87" s="233">
        <f>IF(N87="snížená",J87,0)</f>
        <v>0</v>
      </c>
      <c r="BG87" s="233">
        <f>IF(N87="zákl. přenesená",J87,0)</f>
        <v>0</v>
      </c>
      <c r="BH87" s="233">
        <f>IF(N87="sníž. přenesená",J87,0)</f>
        <v>0</v>
      </c>
      <c r="BI87" s="233">
        <f>IF(N87="nulová",J87,0)</f>
        <v>0</v>
      </c>
      <c r="BJ87" s="24" t="s">
        <v>82</v>
      </c>
      <c r="BK87" s="233">
        <f>ROUND(I87*H87,2)</f>
        <v>0</v>
      </c>
      <c r="BL87" s="24" t="s">
        <v>250</v>
      </c>
      <c r="BM87" s="24" t="s">
        <v>715</v>
      </c>
    </row>
    <row r="88" spans="2:47" s="1" customFormat="1" ht="13.5">
      <c r="B88" s="46"/>
      <c r="C88" s="74"/>
      <c r="D88" s="236" t="s">
        <v>166</v>
      </c>
      <c r="E88" s="74"/>
      <c r="F88" s="257" t="s">
        <v>351</v>
      </c>
      <c r="G88" s="74"/>
      <c r="H88" s="74"/>
      <c r="I88" s="192"/>
      <c r="J88" s="74"/>
      <c r="K88" s="74"/>
      <c r="L88" s="72"/>
      <c r="M88" s="258"/>
      <c r="N88" s="47"/>
      <c r="O88" s="47"/>
      <c r="P88" s="47"/>
      <c r="Q88" s="47"/>
      <c r="R88" s="47"/>
      <c r="S88" s="47"/>
      <c r="T88" s="95"/>
      <c r="AT88" s="24" t="s">
        <v>166</v>
      </c>
      <c r="AU88" s="24" t="s">
        <v>84</v>
      </c>
    </row>
    <row r="89" spans="2:51" s="13" customFormat="1" ht="13.5">
      <c r="B89" s="259"/>
      <c r="C89" s="260"/>
      <c r="D89" s="236" t="s">
        <v>159</v>
      </c>
      <c r="E89" s="261" t="s">
        <v>21</v>
      </c>
      <c r="F89" s="262" t="s">
        <v>716</v>
      </c>
      <c r="G89" s="260"/>
      <c r="H89" s="261" t="s">
        <v>21</v>
      </c>
      <c r="I89" s="263"/>
      <c r="J89" s="260"/>
      <c r="K89" s="260"/>
      <c r="L89" s="264"/>
      <c r="M89" s="265"/>
      <c r="N89" s="266"/>
      <c r="O89" s="266"/>
      <c r="P89" s="266"/>
      <c r="Q89" s="266"/>
      <c r="R89" s="266"/>
      <c r="S89" s="266"/>
      <c r="T89" s="267"/>
      <c r="AT89" s="268" t="s">
        <v>159</v>
      </c>
      <c r="AU89" s="268" t="s">
        <v>84</v>
      </c>
      <c r="AV89" s="13" t="s">
        <v>82</v>
      </c>
      <c r="AW89" s="13" t="s">
        <v>38</v>
      </c>
      <c r="AX89" s="13" t="s">
        <v>74</v>
      </c>
      <c r="AY89" s="268" t="s">
        <v>150</v>
      </c>
    </row>
    <row r="90" spans="2:51" s="11" customFormat="1" ht="13.5">
      <c r="B90" s="234"/>
      <c r="C90" s="235"/>
      <c r="D90" s="236" t="s">
        <v>159</v>
      </c>
      <c r="E90" s="237" t="s">
        <v>21</v>
      </c>
      <c r="F90" s="238" t="s">
        <v>717</v>
      </c>
      <c r="G90" s="235"/>
      <c r="H90" s="239">
        <v>2</v>
      </c>
      <c r="I90" s="240"/>
      <c r="J90" s="235"/>
      <c r="K90" s="235"/>
      <c r="L90" s="241"/>
      <c r="M90" s="242"/>
      <c r="N90" s="243"/>
      <c r="O90" s="243"/>
      <c r="P90" s="243"/>
      <c r="Q90" s="243"/>
      <c r="R90" s="243"/>
      <c r="S90" s="243"/>
      <c r="T90" s="244"/>
      <c r="AT90" s="245" t="s">
        <v>159</v>
      </c>
      <c r="AU90" s="245" t="s">
        <v>84</v>
      </c>
      <c r="AV90" s="11" t="s">
        <v>84</v>
      </c>
      <c r="AW90" s="11" t="s">
        <v>38</v>
      </c>
      <c r="AX90" s="11" t="s">
        <v>82</v>
      </c>
      <c r="AY90" s="245" t="s">
        <v>150</v>
      </c>
    </row>
    <row r="91" spans="2:65" s="1" customFormat="1" ht="38.25" customHeight="1">
      <c r="B91" s="46"/>
      <c r="C91" s="222" t="s">
        <v>84</v>
      </c>
      <c r="D91" s="222" t="s">
        <v>153</v>
      </c>
      <c r="E91" s="223" t="s">
        <v>718</v>
      </c>
      <c r="F91" s="224" t="s">
        <v>719</v>
      </c>
      <c r="G91" s="225" t="s">
        <v>116</v>
      </c>
      <c r="H91" s="226">
        <v>1.3</v>
      </c>
      <c r="I91" s="227"/>
      <c r="J91" s="228">
        <f>ROUND(I91*H91,2)</f>
        <v>0</v>
      </c>
      <c r="K91" s="224" t="s">
        <v>156</v>
      </c>
      <c r="L91" s="72"/>
      <c r="M91" s="229" t="s">
        <v>21</v>
      </c>
      <c r="N91" s="230" t="s">
        <v>45</v>
      </c>
      <c r="O91" s="47"/>
      <c r="P91" s="231">
        <f>O91*H91</f>
        <v>0</v>
      </c>
      <c r="Q91" s="231">
        <v>0</v>
      </c>
      <c r="R91" s="231">
        <f>Q91*H91</f>
        <v>0</v>
      </c>
      <c r="S91" s="231">
        <v>0</v>
      </c>
      <c r="T91" s="232">
        <f>S91*H91</f>
        <v>0</v>
      </c>
      <c r="AR91" s="24" t="s">
        <v>157</v>
      </c>
      <c r="AT91" s="24" t="s">
        <v>153</v>
      </c>
      <c r="AU91" s="24" t="s">
        <v>84</v>
      </c>
      <c r="AY91" s="24" t="s">
        <v>150</v>
      </c>
      <c r="BE91" s="233">
        <f>IF(N91="základní",J91,0)</f>
        <v>0</v>
      </c>
      <c r="BF91" s="233">
        <f>IF(N91="snížená",J91,0)</f>
        <v>0</v>
      </c>
      <c r="BG91" s="233">
        <f>IF(N91="zákl. přenesená",J91,0)</f>
        <v>0</v>
      </c>
      <c r="BH91" s="233">
        <f>IF(N91="sníž. přenesená",J91,0)</f>
        <v>0</v>
      </c>
      <c r="BI91" s="233">
        <f>IF(N91="nulová",J91,0)</f>
        <v>0</v>
      </c>
      <c r="BJ91" s="24" t="s">
        <v>82</v>
      </c>
      <c r="BK91" s="233">
        <f>ROUND(I91*H91,2)</f>
        <v>0</v>
      </c>
      <c r="BL91" s="24" t="s">
        <v>157</v>
      </c>
      <c r="BM91" s="24" t="s">
        <v>720</v>
      </c>
    </row>
    <row r="92" spans="2:47" s="1" customFormat="1" ht="13.5">
      <c r="B92" s="46"/>
      <c r="C92" s="74"/>
      <c r="D92" s="236" t="s">
        <v>166</v>
      </c>
      <c r="E92" s="74"/>
      <c r="F92" s="257" t="s">
        <v>721</v>
      </c>
      <c r="G92" s="74"/>
      <c r="H92" s="74"/>
      <c r="I92" s="192"/>
      <c r="J92" s="74"/>
      <c r="K92" s="74"/>
      <c r="L92" s="72"/>
      <c r="M92" s="258"/>
      <c r="N92" s="47"/>
      <c r="O92" s="47"/>
      <c r="P92" s="47"/>
      <c r="Q92" s="47"/>
      <c r="R92" s="47"/>
      <c r="S92" s="47"/>
      <c r="T92" s="95"/>
      <c r="AT92" s="24" t="s">
        <v>166</v>
      </c>
      <c r="AU92" s="24" t="s">
        <v>84</v>
      </c>
    </row>
    <row r="93" spans="2:51" s="11" customFormat="1" ht="13.5">
      <c r="B93" s="234"/>
      <c r="C93" s="235"/>
      <c r="D93" s="236" t="s">
        <v>159</v>
      </c>
      <c r="E93" s="237" t="s">
        <v>21</v>
      </c>
      <c r="F93" s="238" t="s">
        <v>722</v>
      </c>
      <c r="G93" s="235"/>
      <c r="H93" s="239">
        <v>1</v>
      </c>
      <c r="I93" s="240"/>
      <c r="J93" s="235"/>
      <c r="K93" s="235"/>
      <c r="L93" s="241"/>
      <c r="M93" s="242"/>
      <c r="N93" s="243"/>
      <c r="O93" s="243"/>
      <c r="P93" s="243"/>
      <c r="Q93" s="243"/>
      <c r="R93" s="243"/>
      <c r="S93" s="243"/>
      <c r="T93" s="244"/>
      <c r="AT93" s="245" t="s">
        <v>159</v>
      </c>
      <c r="AU93" s="245" t="s">
        <v>84</v>
      </c>
      <c r="AV93" s="11" t="s">
        <v>84</v>
      </c>
      <c r="AW93" s="11" t="s">
        <v>38</v>
      </c>
      <c r="AX93" s="11" t="s">
        <v>74</v>
      </c>
      <c r="AY93" s="245" t="s">
        <v>150</v>
      </c>
    </row>
    <row r="94" spans="2:51" s="11" customFormat="1" ht="13.5">
      <c r="B94" s="234"/>
      <c r="C94" s="235"/>
      <c r="D94" s="236" t="s">
        <v>159</v>
      </c>
      <c r="E94" s="237" t="s">
        <v>21</v>
      </c>
      <c r="F94" s="238" t="s">
        <v>723</v>
      </c>
      <c r="G94" s="235"/>
      <c r="H94" s="239">
        <v>0.3</v>
      </c>
      <c r="I94" s="240"/>
      <c r="J94" s="235"/>
      <c r="K94" s="235"/>
      <c r="L94" s="241"/>
      <c r="M94" s="242"/>
      <c r="N94" s="243"/>
      <c r="O94" s="243"/>
      <c r="P94" s="243"/>
      <c r="Q94" s="243"/>
      <c r="R94" s="243"/>
      <c r="S94" s="243"/>
      <c r="T94" s="244"/>
      <c r="AT94" s="245" t="s">
        <v>159</v>
      </c>
      <c r="AU94" s="245" t="s">
        <v>84</v>
      </c>
      <c r="AV94" s="11" t="s">
        <v>84</v>
      </c>
      <c r="AW94" s="11" t="s">
        <v>38</v>
      </c>
      <c r="AX94" s="11" t="s">
        <v>74</v>
      </c>
      <c r="AY94" s="245" t="s">
        <v>150</v>
      </c>
    </row>
    <row r="95" spans="2:51" s="12" customFormat="1" ht="13.5">
      <c r="B95" s="246"/>
      <c r="C95" s="247"/>
      <c r="D95" s="236" t="s">
        <v>159</v>
      </c>
      <c r="E95" s="248" t="s">
        <v>704</v>
      </c>
      <c r="F95" s="249" t="s">
        <v>161</v>
      </c>
      <c r="G95" s="247"/>
      <c r="H95" s="250">
        <v>1.3</v>
      </c>
      <c r="I95" s="251"/>
      <c r="J95" s="247"/>
      <c r="K95" s="247"/>
      <c r="L95" s="252"/>
      <c r="M95" s="253"/>
      <c r="N95" s="254"/>
      <c r="O95" s="254"/>
      <c r="P95" s="254"/>
      <c r="Q95" s="254"/>
      <c r="R95" s="254"/>
      <c r="S95" s="254"/>
      <c r="T95" s="255"/>
      <c r="AT95" s="256" t="s">
        <v>159</v>
      </c>
      <c r="AU95" s="256" t="s">
        <v>84</v>
      </c>
      <c r="AV95" s="12" t="s">
        <v>157</v>
      </c>
      <c r="AW95" s="12" t="s">
        <v>38</v>
      </c>
      <c r="AX95" s="12" t="s">
        <v>82</v>
      </c>
      <c r="AY95" s="256" t="s">
        <v>150</v>
      </c>
    </row>
    <row r="96" spans="2:65" s="1" customFormat="1" ht="38.25" customHeight="1">
      <c r="B96" s="46"/>
      <c r="C96" s="222" t="s">
        <v>151</v>
      </c>
      <c r="D96" s="222" t="s">
        <v>153</v>
      </c>
      <c r="E96" s="223" t="s">
        <v>395</v>
      </c>
      <c r="F96" s="224" t="s">
        <v>396</v>
      </c>
      <c r="G96" s="225" t="s">
        <v>116</v>
      </c>
      <c r="H96" s="226">
        <v>1.3</v>
      </c>
      <c r="I96" s="227"/>
      <c r="J96" s="228">
        <f>ROUND(I96*H96,2)</f>
        <v>0</v>
      </c>
      <c r="K96" s="224" t="s">
        <v>156</v>
      </c>
      <c r="L96" s="72"/>
      <c r="M96" s="229" t="s">
        <v>21</v>
      </c>
      <c r="N96" s="230" t="s">
        <v>45</v>
      </c>
      <c r="O96" s="47"/>
      <c r="P96" s="231">
        <f>O96*H96</f>
        <v>0</v>
      </c>
      <c r="Q96" s="231">
        <v>0</v>
      </c>
      <c r="R96" s="231">
        <f>Q96*H96</f>
        <v>0</v>
      </c>
      <c r="S96" s="231">
        <v>0</v>
      </c>
      <c r="T96" s="232">
        <f>S96*H96</f>
        <v>0</v>
      </c>
      <c r="AR96" s="24" t="s">
        <v>157</v>
      </c>
      <c r="AT96" s="24" t="s">
        <v>153</v>
      </c>
      <c r="AU96" s="24" t="s">
        <v>84</v>
      </c>
      <c r="AY96" s="24" t="s">
        <v>150</v>
      </c>
      <c r="BE96" s="233">
        <f>IF(N96="základní",J96,0)</f>
        <v>0</v>
      </c>
      <c r="BF96" s="233">
        <f>IF(N96="snížená",J96,0)</f>
        <v>0</v>
      </c>
      <c r="BG96" s="233">
        <f>IF(N96="zákl. přenesená",J96,0)</f>
        <v>0</v>
      </c>
      <c r="BH96" s="233">
        <f>IF(N96="sníž. přenesená",J96,0)</f>
        <v>0</v>
      </c>
      <c r="BI96" s="233">
        <f>IF(N96="nulová",J96,0)</f>
        <v>0</v>
      </c>
      <c r="BJ96" s="24" t="s">
        <v>82</v>
      </c>
      <c r="BK96" s="233">
        <f>ROUND(I96*H96,2)</f>
        <v>0</v>
      </c>
      <c r="BL96" s="24" t="s">
        <v>157</v>
      </c>
      <c r="BM96" s="24" t="s">
        <v>724</v>
      </c>
    </row>
    <row r="97" spans="2:47" s="1" customFormat="1" ht="13.5">
      <c r="B97" s="46"/>
      <c r="C97" s="74"/>
      <c r="D97" s="236" t="s">
        <v>166</v>
      </c>
      <c r="E97" s="74"/>
      <c r="F97" s="257" t="s">
        <v>393</v>
      </c>
      <c r="G97" s="74"/>
      <c r="H97" s="74"/>
      <c r="I97" s="192"/>
      <c r="J97" s="74"/>
      <c r="K97" s="74"/>
      <c r="L97" s="72"/>
      <c r="M97" s="258"/>
      <c r="N97" s="47"/>
      <c r="O97" s="47"/>
      <c r="P97" s="47"/>
      <c r="Q97" s="47"/>
      <c r="R97" s="47"/>
      <c r="S97" s="47"/>
      <c r="T97" s="95"/>
      <c r="AT97" s="24" t="s">
        <v>166</v>
      </c>
      <c r="AU97" s="24" t="s">
        <v>84</v>
      </c>
    </row>
    <row r="98" spans="2:51" s="11" customFormat="1" ht="13.5">
      <c r="B98" s="234"/>
      <c r="C98" s="235"/>
      <c r="D98" s="236" t="s">
        <v>159</v>
      </c>
      <c r="E98" s="237" t="s">
        <v>21</v>
      </c>
      <c r="F98" s="238" t="s">
        <v>704</v>
      </c>
      <c r="G98" s="235"/>
      <c r="H98" s="239">
        <v>1.3</v>
      </c>
      <c r="I98" s="240"/>
      <c r="J98" s="235"/>
      <c r="K98" s="235"/>
      <c r="L98" s="241"/>
      <c r="M98" s="242"/>
      <c r="N98" s="243"/>
      <c r="O98" s="243"/>
      <c r="P98" s="243"/>
      <c r="Q98" s="243"/>
      <c r="R98" s="243"/>
      <c r="S98" s="243"/>
      <c r="T98" s="244"/>
      <c r="AT98" s="245" t="s">
        <v>159</v>
      </c>
      <c r="AU98" s="245" t="s">
        <v>84</v>
      </c>
      <c r="AV98" s="11" t="s">
        <v>84</v>
      </c>
      <c r="AW98" s="11" t="s">
        <v>38</v>
      </c>
      <c r="AX98" s="11" t="s">
        <v>82</v>
      </c>
      <c r="AY98" s="245" t="s">
        <v>150</v>
      </c>
    </row>
    <row r="99" spans="2:65" s="1" customFormat="1" ht="51" customHeight="1">
      <c r="B99" s="46"/>
      <c r="C99" s="222" t="s">
        <v>157</v>
      </c>
      <c r="D99" s="222" t="s">
        <v>153</v>
      </c>
      <c r="E99" s="223" t="s">
        <v>725</v>
      </c>
      <c r="F99" s="224" t="s">
        <v>726</v>
      </c>
      <c r="G99" s="225" t="s">
        <v>116</v>
      </c>
      <c r="H99" s="226">
        <v>0.2</v>
      </c>
      <c r="I99" s="227"/>
      <c r="J99" s="228">
        <f>ROUND(I99*H99,2)</f>
        <v>0</v>
      </c>
      <c r="K99" s="224" t="s">
        <v>156</v>
      </c>
      <c r="L99" s="72"/>
      <c r="M99" s="229" t="s">
        <v>21</v>
      </c>
      <c r="N99" s="230" t="s">
        <v>45</v>
      </c>
      <c r="O99" s="47"/>
      <c r="P99" s="231">
        <f>O99*H99</f>
        <v>0</v>
      </c>
      <c r="Q99" s="231">
        <v>0</v>
      </c>
      <c r="R99" s="231">
        <f>Q99*H99</f>
        <v>0</v>
      </c>
      <c r="S99" s="231">
        <v>0</v>
      </c>
      <c r="T99" s="232">
        <f>S99*H99</f>
        <v>0</v>
      </c>
      <c r="AR99" s="24" t="s">
        <v>157</v>
      </c>
      <c r="AT99" s="24" t="s">
        <v>153</v>
      </c>
      <c r="AU99" s="24" t="s">
        <v>84</v>
      </c>
      <c r="AY99" s="24" t="s">
        <v>150</v>
      </c>
      <c r="BE99" s="233">
        <f>IF(N99="základní",J99,0)</f>
        <v>0</v>
      </c>
      <c r="BF99" s="233">
        <f>IF(N99="snížená",J99,0)</f>
        <v>0</v>
      </c>
      <c r="BG99" s="233">
        <f>IF(N99="zákl. přenesená",J99,0)</f>
        <v>0</v>
      </c>
      <c r="BH99" s="233">
        <f>IF(N99="sníž. přenesená",J99,0)</f>
        <v>0</v>
      </c>
      <c r="BI99" s="233">
        <f>IF(N99="nulová",J99,0)</f>
        <v>0</v>
      </c>
      <c r="BJ99" s="24" t="s">
        <v>82</v>
      </c>
      <c r="BK99" s="233">
        <f>ROUND(I99*H99,2)</f>
        <v>0</v>
      </c>
      <c r="BL99" s="24" t="s">
        <v>157</v>
      </c>
      <c r="BM99" s="24" t="s">
        <v>727</v>
      </c>
    </row>
    <row r="100" spans="2:47" s="1" customFormat="1" ht="13.5">
      <c r="B100" s="46"/>
      <c r="C100" s="74"/>
      <c r="D100" s="236" t="s">
        <v>166</v>
      </c>
      <c r="E100" s="74"/>
      <c r="F100" s="257" t="s">
        <v>728</v>
      </c>
      <c r="G100" s="74"/>
      <c r="H100" s="74"/>
      <c r="I100" s="192"/>
      <c r="J100" s="74"/>
      <c r="K100" s="74"/>
      <c r="L100" s="72"/>
      <c r="M100" s="258"/>
      <c r="N100" s="47"/>
      <c r="O100" s="47"/>
      <c r="P100" s="47"/>
      <c r="Q100" s="47"/>
      <c r="R100" s="47"/>
      <c r="S100" s="47"/>
      <c r="T100" s="95"/>
      <c r="AT100" s="24" t="s">
        <v>166</v>
      </c>
      <c r="AU100" s="24" t="s">
        <v>84</v>
      </c>
    </row>
    <row r="101" spans="2:51" s="13" customFormat="1" ht="13.5">
      <c r="B101" s="259"/>
      <c r="C101" s="260"/>
      <c r="D101" s="236" t="s">
        <v>159</v>
      </c>
      <c r="E101" s="261" t="s">
        <v>21</v>
      </c>
      <c r="F101" s="262" t="s">
        <v>729</v>
      </c>
      <c r="G101" s="260"/>
      <c r="H101" s="261" t="s">
        <v>21</v>
      </c>
      <c r="I101" s="263"/>
      <c r="J101" s="260"/>
      <c r="K101" s="260"/>
      <c r="L101" s="264"/>
      <c r="M101" s="265"/>
      <c r="N101" s="266"/>
      <c r="O101" s="266"/>
      <c r="P101" s="266"/>
      <c r="Q101" s="266"/>
      <c r="R101" s="266"/>
      <c r="S101" s="266"/>
      <c r="T101" s="267"/>
      <c r="AT101" s="268" t="s">
        <v>159</v>
      </c>
      <c r="AU101" s="268" t="s">
        <v>84</v>
      </c>
      <c r="AV101" s="13" t="s">
        <v>82</v>
      </c>
      <c r="AW101" s="13" t="s">
        <v>38</v>
      </c>
      <c r="AX101" s="13" t="s">
        <v>74</v>
      </c>
      <c r="AY101" s="268" t="s">
        <v>150</v>
      </c>
    </row>
    <row r="102" spans="2:51" s="11" customFormat="1" ht="13.5">
      <c r="B102" s="234"/>
      <c r="C102" s="235"/>
      <c r="D102" s="236" t="s">
        <v>159</v>
      </c>
      <c r="E102" s="237" t="s">
        <v>21</v>
      </c>
      <c r="F102" s="238" t="s">
        <v>730</v>
      </c>
      <c r="G102" s="235"/>
      <c r="H102" s="239">
        <v>0.2</v>
      </c>
      <c r="I102" s="240"/>
      <c r="J102" s="235"/>
      <c r="K102" s="235"/>
      <c r="L102" s="241"/>
      <c r="M102" s="242"/>
      <c r="N102" s="243"/>
      <c r="O102" s="243"/>
      <c r="P102" s="243"/>
      <c r="Q102" s="243"/>
      <c r="R102" s="243"/>
      <c r="S102" s="243"/>
      <c r="T102" s="244"/>
      <c r="AT102" s="245" t="s">
        <v>159</v>
      </c>
      <c r="AU102" s="245" t="s">
        <v>84</v>
      </c>
      <c r="AV102" s="11" t="s">
        <v>84</v>
      </c>
      <c r="AW102" s="11" t="s">
        <v>38</v>
      </c>
      <c r="AX102" s="11" t="s">
        <v>82</v>
      </c>
      <c r="AY102" s="245" t="s">
        <v>150</v>
      </c>
    </row>
    <row r="103" spans="2:65" s="1" customFormat="1" ht="25.5" customHeight="1">
      <c r="B103" s="46"/>
      <c r="C103" s="222" t="s">
        <v>181</v>
      </c>
      <c r="D103" s="222" t="s">
        <v>153</v>
      </c>
      <c r="E103" s="223" t="s">
        <v>731</v>
      </c>
      <c r="F103" s="224" t="s">
        <v>732</v>
      </c>
      <c r="G103" s="225" t="s">
        <v>164</v>
      </c>
      <c r="H103" s="226">
        <v>218.2</v>
      </c>
      <c r="I103" s="227"/>
      <c r="J103" s="228">
        <f>ROUND(I103*H103,2)</f>
        <v>0</v>
      </c>
      <c r="K103" s="224" t="s">
        <v>156</v>
      </c>
      <c r="L103" s="72"/>
      <c r="M103" s="229" t="s">
        <v>21</v>
      </c>
      <c r="N103" s="230" t="s">
        <v>45</v>
      </c>
      <c r="O103" s="47"/>
      <c r="P103" s="231">
        <f>O103*H103</f>
        <v>0</v>
      </c>
      <c r="Q103" s="231">
        <v>0</v>
      </c>
      <c r="R103" s="231">
        <f>Q103*H103</f>
        <v>0</v>
      </c>
      <c r="S103" s="231">
        <v>0</v>
      </c>
      <c r="T103" s="232">
        <f>S103*H103</f>
        <v>0</v>
      </c>
      <c r="AR103" s="24" t="s">
        <v>157</v>
      </c>
      <c r="AT103" s="24" t="s">
        <v>153</v>
      </c>
      <c r="AU103" s="24" t="s">
        <v>84</v>
      </c>
      <c r="AY103" s="24" t="s">
        <v>150</v>
      </c>
      <c r="BE103" s="233">
        <f>IF(N103="základní",J103,0)</f>
        <v>0</v>
      </c>
      <c r="BF103" s="233">
        <f>IF(N103="snížená",J103,0)</f>
        <v>0</v>
      </c>
      <c r="BG103" s="233">
        <f>IF(N103="zákl. přenesená",J103,0)</f>
        <v>0</v>
      </c>
      <c r="BH103" s="233">
        <f>IF(N103="sníž. přenesená",J103,0)</f>
        <v>0</v>
      </c>
      <c r="BI103" s="233">
        <f>IF(N103="nulová",J103,0)</f>
        <v>0</v>
      </c>
      <c r="BJ103" s="24" t="s">
        <v>82</v>
      </c>
      <c r="BK103" s="233">
        <f>ROUND(I103*H103,2)</f>
        <v>0</v>
      </c>
      <c r="BL103" s="24" t="s">
        <v>157</v>
      </c>
      <c r="BM103" s="24" t="s">
        <v>733</v>
      </c>
    </row>
    <row r="104" spans="2:47" s="1" customFormat="1" ht="13.5">
      <c r="B104" s="46"/>
      <c r="C104" s="74"/>
      <c r="D104" s="236" t="s">
        <v>166</v>
      </c>
      <c r="E104" s="74"/>
      <c r="F104" s="257" t="s">
        <v>734</v>
      </c>
      <c r="G104" s="74"/>
      <c r="H104" s="74"/>
      <c r="I104" s="192"/>
      <c r="J104" s="74"/>
      <c r="K104" s="74"/>
      <c r="L104" s="72"/>
      <c r="M104" s="258"/>
      <c r="N104" s="47"/>
      <c r="O104" s="47"/>
      <c r="P104" s="47"/>
      <c r="Q104" s="47"/>
      <c r="R104" s="47"/>
      <c r="S104" s="47"/>
      <c r="T104" s="95"/>
      <c r="AT104" s="24" t="s">
        <v>166</v>
      </c>
      <c r="AU104" s="24" t="s">
        <v>84</v>
      </c>
    </row>
    <row r="105" spans="2:51" s="11" customFormat="1" ht="13.5">
      <c r="B105" s="234"/>
      <c r="C105" s="235"/>
      <c r="D105" s="236" t="s">
        <v>159</v>
      </c>
      <c r="E105" s="237" t="s">
        <v>21</v>
      </c>
      <c r="F105" s="238" t="s">
        <v>735</v>
      </c>
      <c r="G105" s="235"/>
      <c r="H105" s="239">
        <v>218.2</v>
      </c>
      <c r="I105" s="240"/>
      <c r="J105" s="235"/>
      <c r="K105" s="235"/>
      <c r="L105" s="241"/>
      <c r="M105" s="242"/>
      <c r="N105" s="243"/>
      <c r="O105" s="243"/>
      <c r="P105" s="243"/>
      <c r="Q105" s="243"/>
      <c r="R105" s="243"/>
      <c r="S105" s="243"/>
      <c r="T105" s="244"/>
      <c r="AT105" s="245" t="s">
        <v>159</v>
      </c>
      <c r="AU105" s="245" t="s">
        <v>84</v>
      </c>
      <c r="AV105" s="11" t="s">
        <v>84</v>
      </c>
      <c r="AW105" s="11" t="s">
        <v>38</v>
      </c>
      <c r="AX105" s="11" t="s">
        <v>74</v>
      </c>
      <c r="AY105" s="245" t="s">
        <v>150</v>
      </c>
    </row>
    <row r="106" spans="2:51" s="12" customFormat="1" ht="13.5">
      <c r="B106" s="246"/>
      <c r="C106" s="247"/>
      <c r="D106" s="236" t="s">
        <v>159</v>
      </c>
      <c r="E106" s="248" t="s">
        <v>707</v>
      </c>
      <c r="F106" s="249" t="s">
        <v>161</v>
      </c>
      <c r="G106" s="247"/>
      <c r="H106" s="250">
        <v>218.2</v>
      </c>
      <c r="I106" s="251"/>
      <c r="J106" s="247"/>
      <c r="K106" s="247"/>
      <c r="L106" s="252"/>
      <c r="M106" s="253"/>
      <c r="N106" s="254"/>
      <c r="O106" s="254"/>
      <c r="P106" s="254"/>
      <c r="Q106" s="254"/>
      <c r="R106" s="254"/>
      <c r="S106" s="254"/>
      <c r="T106" s="255"/>
      <c r="AT106" s="256" t="s">
        <v>159</v>
      </c>
      <c r="AU106" s="256" t="s">
        <v>84</v>
      </c>
      <c r="AV106" s="12" t="s">
        <v>157</v>
      </c>
      <c r="AW106" s="12" t="s">
        <v>38</v>
      </c>
      <c r="AX106" s="12" t="s">
        <v>82</v>
      </c>
      <c r="AY106" s="256" t="s">
        <v>150</v>
      </c>
    </row>
    <row r="107" spans="2:65" s="1" customFormat="1" ht="25.5" customHeight="1">
      <c r="B107" s="46"/>
      <c r="C107" s="222" t="s">
        <v>187</v>
      </c>
      <c r="D107" s="222" t="s">
        <v>153</v>
      </c>
      <c r="E107" s="223" t="s">
        <v>736</v>
      </c>
      <c r="F107" s="224" t="s">
        <v>737</v>
      </c>
      <c r="G107" s="225" t="s">
        <v>164</v>
      </c>
      <c r="H107" s="226">
        <v>218.2</v>
      </c>
      <c r="I107" s="227"/>
      <c r="J107" s="228">
        <f>ROUND(I107*H107,2)</f>
        <v>0</v>
      </c>
      <c r="K107" s="224" t="s">
        <v>156</v>
      </c>
      <c r="L107" s="72"/>
      <c r="M107" s="229" t="s">
        <v>21</v>
      </c>
      <c r="N107" s="230" t="s">
        <v>45</v>
      </c>
      <c r="O107" s="47"/>
      <c r="P107" s="231">
        <f>O107*H107</f>
        <v>0</v>
      </c>
      <c r="Q107" s="231">
        <v>0</v>
      </c>
      <c r="R107" s="231">
        <f>Q107*H107</f>
        <v>0</v>
      </c>
      <c r="S107" s="231">
        <v>0</v>
      </c>
      <c r="T107" s="232">
        <f>S107*H107</f>
        <v>0</v>
      </c>
      <c r="AR107" s="24" t="s">
        <v>157</v>
      </c>
      <c r="AT107" s="24" t="s">
        <v>153</v>
      </c>
      <c r="AU107" s="24" t="s">
        <v>84</v>
      </c>
      <c r="AY107" s="24" t="s">
        <v>150</v>
      </c>
      <c r="BE107" s="233">
        <f>IF(N107="základní",J107,0)</f>
        <v>0</v>
      </c>
      <c r="BF107" s="233">
        <f>IF(N107="snížená",J107,0)</f>
        <v>0</v>
      </c>
      <c r="BG107" s="233">
        <f>IF(N107="zákl. přenesená",J107,0)</f>
        <v>0</v>
      </c>
      <c r="BH107" s="233">
        <f>IF(N107="sníž. přenesená",J107,0)</f>
        <v>0</v>
      </c>
      <c r="BI107" s="233">
        <f>IF(N107="nulová",J107,0)</f>
        <v>0</v>
      </c>
      <c r="BJ107" s="24" t="s">
        <v>82</v>
      </c>
      <c r="BK107" s="233">
        <f>ROUND(I107*H107,2)</f>
        <v>0</v>
      </c>
      <c r="BL107" s="24" t="s">
        <v>157</v>
      </c>
      <c r="BM107" s="24" t="s">
        <v>738</v>
      </c>
    </row>
    <row r="108" spans="2:47" s="1" customFormat="1" ht="13.5">
      <c r="B108" s="46"/>
      <c r="C108" s="74"/>
      <c r="D108" s="236" t="s">
        <v>166</v>
      </c>
      <c r="E108" s="74"/>
      <c r="F108" s="257" t="s">
        <v>739</v>
      </c>
      <c r="G108" s="74"/>
      <c r="H108" s="74"/>
      <c r="I108" s="192"/>
      <c r="J108" s="74"/>
      <c r="K108" s="74"/>
      <c r="L108" s="72"/>
      <c r="M108" s="258"/>
      <c r="N108" s="47"/>
      <c r="O108" s="47"/>
      <c r="P108" s="47"/>
      <c r="Q108" s="47"/>
      <c r="R108" s="47"/>
      <c r="S108" s="47"/>
      <c r="T108" s="95"/>
      <c r="AT108" s="24" t="s">
        <v>166</v>
      </c>
      <c r="AU108" s="24" t="s">
        <v>84</v>
      </c>
    </row>
    <row r="109" spans="2:51" s="11" customFormat="1" ht="13.5">
      <c r="B109" s="234"/>
      <c r="C109" s="235"/>
      <c r="D109" s="236" t="s">
        <v>159</v>
      </c>
      <c r="E109" s="237" t="s">
        <v>21</v>
      </c>
      <c r="F109" s="238" t="s">
        <v>707</v>
      </c>
      <c r="G109" s="235"/>
      <c r="H109" s="239">
        <v>218.2</v>
      </c>
      <c r="I109" s="240"/>
      <c r="J109" s="235"/>
      <c r="K109" s="235"/>
      <c r="L109" s="241"/>
      <c r="M109" s="242"/>
      <c r="N109" s="243"/>
      <c r="O109" s="243"/>
      <c r="P109" s="243"/>
      <c r="Q109" s="243"/>
      <c r="R109" s="243"/>
      <c r="S109" s="243"/>
      <c r="T109" s="244"/>
      <c r="AT109" s="245" t="s">
        <v>159</v>
      </c>
      <c r="AU109" s="245" t="s">
        <v>84</v>
      </c>
      <c r="AV109" s="11" t="s">
        <v>84</v>
      </c>
      <c r="AW109" s="11" t="s">
        <v>38</v>
      </c>
      <c r="AX109" s="11" t="s">
        <v>82</v>
      </c>
      <c r="AY109" s="245" t="s">
        <v>150</v>
      </c>
    </row>
    <row r="110" spans="2:65" s="1" customFormat="1" ht="16.5" customHeight="1">
      <c r="B110" s="46"/>
      <c r="C110" s="269" t="s">
        <v>193</v>
      </c>
      <c r="D110" s="269" t="s">
        <v>188</v>
      </c>
      <c r="E110" s="270" t="s">
        <v>740</v>
      </c>
      <c r="F110" s="271" t="s">
        <v>741</v>
      </c>
      <c r="G110" s="272" t="s">
        <v>268</v>
      </c>
      <c r="H110" s="273">
        <v>3.273</v>
      </c>
      <c r="I110" s="274"/>
      <c r="J110" s="275">
        <f>ROUND(I110*H110,2)</f>
        <v>0</v>
      </c>
      <c r="K110" s="271" t="s">
        <v>156</v>
      </c>
      <c r="L110" s="276"/>
      <c r="M110" s="277" t="s">
        <v>21</v>
      </c>
      <c r="N110" s="278" t="s">
        <v>45</v>
      </c>
      <c r="O110" s="47"/>
      <c r="P110" s="231">
        <f>O110*H110</f>
        <v>0</v>
      </c>
      <c r="Q110" s="231">
        <v>0.001</v>
      </c>
      <c r="R110" s="231">
        <f>Q110*H110</f>
        <v>0.0032730000000000003</v>
      </c>
      <c r="S110" s="231">
        <v>0</v>
      </c>
      <c r="T110" s="232">
        <f>S110*H110</f>
        <v>0</v>
      </c>
      <c r="AR110" s="24" t="s">
        <v>191</v>
      </c>
      <c r="AT110" s="24" t="s">
        <v>188</v>
      </c>
      <c r="AU110" s="24" t="s">
        <v>84</v>
      </c>
      <c r="AY110" s="24" t="s">
        <v>150</v>
      </c>
      <c r="BE110" s="233">
        <f>IF(N110="základní",J110,0)</f>
        <v>0</v>
      </c>
      <c r="BF110" s="233">
        <f>IF(N110="snížená",J110,0)</f>
        <v>0</v>
      </c>
      <c r="BG110" s="233">
        <f>IF(N110="zákl. přenesená",J110,0)</f>
        <v>0</v>
      </c>
      <c r="BH110" s="233">
        <f>IF(N110="sníž. přenesená",J110,0)</f>
        <v>0</v>
      </c>
      <c r="BI110" s="233">
        <f>IF(N110="nulová",J110,0)</f>
        <v>0</v>
      </c>
      <c r="BJ110" s="24" t="s">
        <v>82</v>
      </c>
      <c r="BK110" s="233">
        <f>ROUND(I110*H110,2)</f>
        <v>0</v>
      </c>
      <c r="BL110" s="24" t="s">
        <v>157</v>
      </c>
      <c r="BM110" s="24" t="s">
        <v>742</v>
      </c>
    </row>
    <row r="111" spans="2:51" s="11" customFormat="1" ht="13.5">
      <c r="B111" s="234"/>
      <c r="C111" s="235"/>
      <c r="D111" s="236" t="s">
        <v>159</v>
      </c>
      <c r="E111" s="237" t="s">
        <v>21</v>
      </c>
      <c r="F111" s="238" t="s">
        <v>707</v>
      </c>
      <c r="G111" s="235"/>
      <c r="H111" s="239">
        <v>218.2</v>
      </c>
      <c r="I111" s="240"/>
      <c r="J111" s="235"/>
      <c r="K111" s="235"/>
      <c r="L111" s="241"/>
      <c r="M111" s="242"/>
      <c r="N111" s="243"/>
      <c r="O111" s="243"/>
      <c r="P111" s="243"/>
      <c r="Q111" s="243"/>
      <c r="R111" s="243"/>
      <c r="S111" s="243"/>
      <c r="T111" s="244"/>
      <c r="AT111" s="245" t="s">
        <v>159</v>
      </c>
      <c r="AU111" s="245" t="s">
        <v>84</v>
      </c>
      <c r="AV111" s="11" t="s">
        <v>84</v>
      </c>
      <c r="AW111" s="11" t="s">
        <v>38</v>
      </c>
      <c r="AX111" s="11" t="s">
        <v>82</v>
      </c>
      <c r="AY111" s="245" t="s">
        <v>150</v>
      </c>
    </row>
    <row r="112" spans="2:51" s="11" customFormat="1" ht="13.5">
      <c r="B112" s="234"/>
      <c r="C112" s="235"/>
      <c r="D112" s="236" t="s">
        <v>159</v>
      </c>
      <c r="E112" s="235"/>
      <c r="F112" s="238" t="s">
        <v>743</v>
      </c>
      <c r="G112" s="235"/>
      <c r="H112" s="239">
        <v>3.273</v>
      </c>
      <c r="I112" s="240"/>
      <c r="J112" s="235"/>
      <c r="K112" s="235"/>
      <c r="L112" s="241"/>
      <c r="M112" s="242"/>
      <c r="N112" s="243"/>
      <c r="O112" s="243"/>
      <c r="P112" s="243"/>
      <c r="Q112" s="243"/>
      <c r="R112" s="243"/>
      <c r="S112" s="243"/>
      <c r="T112" s="244"/>
      <c r="AT112" s="245" t="s">
        <v>159</v>
      </c>
      <c r="AU112" s="245" t="s">
        <v>84</v>
      </c>
      <c r="AV112" s="11" t="s">
        <v>84</v>
      </c>
      <c r="AW112" s="11" t="s">
        <v>6</v>
      </c>
      <c r="AX112" s="11" t="s">
        <v>82</v>
      </c>
      <c r="AY112" s="245" t="s">
        <v>150</v>
      </c>
    </row>
    <row r="113" spans="2:65" s="1" customFormat="1" ht="16.5" customHeight="1">
      <c r="B113" s="46"/>
      <c r="C113" s="222" t="s">
        <v>191</v>
      </c>
      <c r="D113" s="222" t="s">
        <v>153</v>
      </c>
      <c r="E113" s="223" t="s">
        <v>744</v>
      </c>
      <c r="F113" s="224" t="s">
        <v>745</v>
      </c>
      <c r="G113" s="225" t="s">
        <v>164</v>
      </c>
      <c r="H113" s="226">
        <v>218.2</v>
      </c>
      <c r="I113" s="227"/>
      <c r="J113" s="228">
        <f>ROUND(I113*H113,2)</f>
        <v>0</v>
      </c>
      <c r="K113" s="224" t="s">
        <v>156</v>
      </c>
      <c r="L113" s="72"/>
      <c r="M113" s="229" t="s">
        <v>21</v>
      </c>
      <c r="N113" s="230" t="s">
        <v>45</v>
      </c>
      <c r="O113" s="47"/>
      <c r="P113" s="231">
        <f>O113*H113</f>
        <v>0</v>
      </c>
      <c r="Q113" s="231">
        <v>0</v>
      </c>
      <c r="R113" s="231">
        <f>Q113*H113</f>
        <v>0</v>
      </c>
      <c r="S113" s="231">
        <v>0</v>
      </c>
      <c r="T113" s="232">
        <f>S113*H113</f>
        <v>0</v>
      </c>
      <c r="AR113" s="24" t="s">
        <v>157</v>
      </c>
      <c r="AT113" s="24" t="s">
        <v>153</v>
      </c>
      <c r="AU113" s="24" t="s">
        <v>84</v>
      </c>
      <c r="AY113" s="24" t="s">
        <v>150</v>
      </c>
      <c r="BE113" s="233">
        <f>IF(N113="základní",J113,0)</f>
        <v>0</v>
      </c>
      <c r="BF113" s="233">
        <f>IF(N113="snížená",J113,0)</f>
        <v>0</v>
      </c>
      <c r="BG113" s="233">
        <f>IF(N113="zákl. přenesená",J113,0)</f>
        <v>0</v>
      </c>
      <c r="BH113" s="233">
        <f>IF(N113="sníž. přenesená",J113,0)</f>
        <v>0</v>
      </c>
      <c r="BI113" s="233">
        <f>IF(N113="nulová",J113,0)</f>
        <v>0</v>
      </c>
      <c r="BJ113" s="24" t="s">
        <v>82</v>
      </c>
      <c r="BK113" s="233">
        <f>ROUND(I113*H113,2)</f>
        <v>0</v>
      </c>
      <c r="BL113" s="24" t="s">
        <v>157</v>
      </c>
      <c r="BM113" s="24" t="s">
        <v>746</v>
      </c>
    </row>
    <row r="114" spans="2:47" s="1" customFormat="1" ht="13.5">
      <c r="B114" s="46"/>
      <c r="C114" s="74"/>
      <c r="D114" s="236" t="s">
        <v>166</v>
      </c>
      <c r="E114" s="74"/>
      <c r="F114" s="257" t="s">
        <v>747</v>
      </c>
      <c r="G114" s="74"/>
      <c r="H114" s="74"/>
      <c r="I114" s="192"/>
      <c r="J114" s="74"/>
      <c r="K114" s="74"/>
      <c r="L114" s="72"/>
      <c r="M114" s="258"/>
      <c r="N114" s="47"/>
      <c r="O114" s="47"/>
      <c r="P114" s="47"/>
      <c r="Q114" s="47"/>
      <c r="R114" s="47"/>
      <c r="S114" s="47"/>
      <c r="T114" s="95"/>
      <c r="AT114" s="24" t="s">
        <v>166</v>
      </c>
      <c r="AU114" s="24" t="s">
        <v>84</v>
      </c>
    </row>
    <row r="115" spans="2:51" s="11" customFormat="1" ht="13.5">
      <c r="B115" s="234"/>
      <c r="C115" s="235"/>
      <c r="D115" s="236" t="s">
        <v>159</v>
      </c>
      <c r="E115" s="237" t="s">
        <v>21</v>
      </c>
      <c r="F115" s="238" t="s">
        <v>707</v>
      </c>
      <c r="G115" s="235"/>
      <c r="H115" s="239">
        <v>218.2</v>
      </c>
      <c r="I115" s="240"/>
      <c r="J115" s="235"/>
      <c r="K115" s="235"/>
      <c r="L115" s="241"/>
      <c r="M115" s="242"/>
      <c r="N115" s="243"/>
      <c r="O115" s="243"/>
      <c r="P115" s="243"/>
      <c r="Q115" s="243"/>
      <c r="R115" s="243"/>
      <c r="S115" s="243"/>
      <c r="T115" s="244"/>
      <c r="AT115" s="245" t="s">
        <v>159</v>
      </c>
      <c r="AU115" s="245" t="s">
        <v>84</v>
      </c>
      <c r="AV115" s="11" t="s">
        <v>84</v>
      </c>
      <c r="AW115" s="11" t="s">
        <v>38</v>
      </c>
      <c r="AX115" s="11" t="s">
        <v>82</v>
      </c>
      <c r="AY115" s="245" t="s">
        <v>150</v>
      </c>
    </row>
    <row r="116" spans="2:63" s="10" customFormat="1" ht="29.85" customHeight="1">
      <c r="B116" s="206"/>
      <c r="C116" s="207"/>
      <c r="D116" s="208" t="s">
        <v>73</v>
      </c>
      <c r="E116" s="220" t="s">
        <v>181</v>
      </c>
      <c r="F116" s="220" t="s">
        <v>748</v>
      </c>
      <c r="G116" s="207"/>
      <c r="H116" s="207"/>
      <c r="I116" s="210"/>
      <c r="J116" s="221">
        <f>BK116</f>
        <v>0</v>
      </c>
      <c r="K116" s="207"/>
      <c r="L116" s="212"/>
      <c r="M116" s="213"/>
      <c r="N116" s="214"/>
      <c r="O116" s="214"/>
      <c r="P116" s="215">
        <f>SUM(P117:P139)</f>
        <v>0</v>
      </c>
      <c r="Q116" s="214"/>
      <c r="R116" s="215">
        <f>SUM(R117:R139)</f>
        <v>2.799138</v>
      </c>
      <c r="S116" s="214"/>
      <c r="T116" s="216">
        <f>SUM(T117:T139)</f>
        <v>0</v>
      </c>
      <c r="AR116" s="217" t="s">
        <v>82</v>
      </c>
      <c r="AT116" s="218" t="s">
        <v>73</v>
      </c>
      <c r="AU116" s="218" t="s">
        <v>82</v>
      </c>
      <c r="AY116" s="217" t="s">
        <v>150</v>
      </c>
      <c r="BK116" s="219">
        <f>SUM(BK117:BK139)</f>
        <v>0</v>
      </c>
    </row>
    <row r="117" spans="2:65" s="1" customFormat="1" ht="25.5" customHeight="1">
      <c r="B117" s="46"/>
      <c r="C117" s="222" t="s">
        <v>179</v>
      </c>
      <c r="D117" s="222" t="s">
        <v>153</v>
      </c>
      <c r="E117" s="223" t="s">
        <v>749</v>
      </c>
      <c r="F117" s="224" t="s">
        <v>750</v>
      </c>
      <c r="G117" s="225" t="s">
        <v>164</v>
      </c>
      <c r="H117" s="226">
        <v>12.712</v>
      </c>
      <c r="I117" s="227"/>
      <c r="J117" s="228">
        <f>ROUND(I117*H117,2)</f>
        <v>0</v>
      </c>
      <c r="K117" s="224" t="s">
        <v>156</v>
      </c>
      <c r="L117" s="72"/>
      <c r="M117" s="229" t="s">
        <v>21</v>
      </c>
      <c r="N117" s="230" t="s">
        <v>45</v>
      </c>
      <c r="O117" s="47"/>
      <c r="P117" s="231">
        <f>O117*H117</f>
        <v>0</v>
      </c>
      <c r="Q117" s="231">
        <v>0</v>
      </c>
      <c r="R117" s="231">
        <f>Q117*H117</f>
        <v>0</v>
      </c>
      <c r="S117" s="231">
        <v>0</v>
      </c>
      <c r="T117" s="232">
        <f>S117*H117</f>
        <v>0</v>
      </c>
      <c r="AR117" s="24" t="s">
        <v>157</v>
      </c>
      <c r="AT117" s="24" t="s">
        <v>153</v>
      </c>
      <c r="AU117" s="24" t="s">
        <v>84</v>
      </c>
      <c r="AY117" s="24" t="s">
        <v>150</v>
      </c>
      <c r="BE117" s="233">
        <f>IF(N117="základní",J117,0)</f>
        <v>0</v>
      </c>
      <c r="BF117" s="233">
        <f>IF(N117="snížená",J117,0)</f>
        <v>0</v>
      </c>
      <c r="BG117" s="233">
        <f>IF(N117="zákl. přenesená",J117,0)</f>
        <v>0</v>
      </c>
      <c r="BH117" s="233">
        <f>IF(N117="sníž. přenesená",J117,0)</f>
        <v>0</v>
      </c>
      <c r="BI117" s="233">
        <f>IF(N117="nulová",J117,0)</f>
        <v>0</v>
      </c>
      <c r="BJ117" s="24" t="s">
        <v>82</v>
      </c>
      <c r="BK117" s="233">
        <f>ROUND(I117*H117,2)</f>
        <v>0</v>
      </c>
      <c r="BL117" s="24" t="s">
        <v>157</v>
      </c>
      <c r="BM117" s="24" t="s">
        <v>751</v>
      </c>
    </row>
    <row r="118" spans="2:51" s="11" customFormat="1" ht="13.5">
      <c r="B118" s="234"/>
      <c r="C118" s="235"/>
      <c r="D118" s="236" t="s">
        <v>159</v>
      </c>
      <c r="E118" s="237" t="s">
        <v>21</v>
      </c>
      <c r="F118" s="238" t="s">
        <v>701</v>
      </c>
      <c r="G118" s="235"/>
      <c r="H118" s="239">
        <v>12.712</v>
      </c>
      <c r="I118" s="240"/>
      <c r="J118" s="235"/>
      <c r="K118" s="235"/>
      <c r="L118" s="241"/>
      <c r="M118" s="242"/>
      <c r="N118" s="243"/>
      <c r="O118" s="243"/>
      <c r="P118" s="243"/>
      <c r="Q118" s="243"/>
      <c r="R118" s="243"/>
      <c r="S118" s="243"/>
      <c r="T118" s="244"/>
      <c r="AT118" s="245" t="s">
        <v>159</v>
      </c>
      <c r="AU118" s="245" t="s">
        <v>84</v>
      </c>
      <c r="AV118" s="11" t="s">
        <v>84</v>
      </c>
      <c r="AW118" s="11" t="s">
        <v>38</v>
      </c>
      <c r="AX118" s="11" t="s">
        <v>82</v>
      </c>
      <c r="AY118" s="245" t="s">
        <v>150</v>
      </c>
    </row>
    <row r="119" spans="2:65" s="1" customFormat="1" ht="25.5" customHeight="1">
      <c r="B119" s="46"/>
      <c r="C119" s="222" t="s">
        <v>208</v>
      </c>
      <c r="D119" s="222" t="s">
        <v>153</v>
      </c>
      <c r="E119" s="223" t="s">
        <v>752</v>
      </c>
      <c r="F119" s="224" t="s">
        <v>753</v>
      </c>
      <c r="G119" s="225" t="s">
        <v>164</v>
      </c>
      <c r="H119" s="226">
        <v>21.5</v>
      </c>
      <c r="I119" s="227"/>
      <c r="J119" s="228">
        <f>ROUND(I119*H119,2)</f>
        <v>0</v>
      </c>
      <c r="K119" s="224" t="s">
        <v>156</v>
      </c>
      <c r="L119" s="72"/>
      <c r="M119" s="229" t="s">
        <v>21</v>
      </c>
      <c r="N119" s="230" t="s">
        <v>45</v>
      </c>
      <c r="O119" s="47"/>
      <c r="P119" s="231">
        <f>O119*H119</f>
        <v>0</v>
      </c>
      <c r="Q119" s="231">
        <v>0</v>
      </c>
      <c r="R119" s="231">
        <f>Q119*H119</f>
        <v>0</v>
      </c>
      <c r="S119" s="231">
        <v>0</v>
      </c>
      <c r="T119" s="232">
        <f>S119*H119</f>
        <v>0</v>
      </c>
      <c r="AR119" s="24" t="s">
        <v>157</v>
      </c>
      <c r="AT119" s="24" t="s">
        <v>153</v>
      </c>
      <c r="AU119" s="24" t="s">
        <v>84</v>
      </c>
      <c r="AY119" s="24" t="s">
        <v>150</v>
      </c>
      <c r="BE119" s="233">
        <f>IF(N119="základní",J119,0)</f>
        <v>0</v>
      </c>
      <c r="BF119" s="233">
        <f>IF(N119="snížená",J119,0)</f>
        <v>0</v>
      </c>
      <c r="BG119" s="233">
        <f>IF(N119="zákl. přenesená",J119,0)</f>
        <v>0</v>
      </c>
      <c r="BH119" s="233">
        <f>IF(N119="sníž. přenesená",J119,0)</f>
        <v>0</v>
      </c>
      <c r="BI119" s="233">
        <f>IF(N119="nulová",J119,0)</f>
        <v>0</v>
      </c>
      <c r="BJ119" s="24" t="s">
        <v>82</v>
      </c>
      <c r="BK119" s="233">
        <f>ROUND(I119*H119,2)</f>
        <v>0</v>
      </c>
      <c r="BL119" s="24" t="s">
        <v>157</v>
      </c>
      <c r="BM119" s="24" t="s">
        <v>754</v>
      </c>
    </row>
    <row r="120" spans="2:51" s="11" customFormat="1" ht="13.5">
      <c r="B120" s="234"/>
      <c r="C120" s="235"/>
      <c r="D120" s="236" t="s">
        <v>159</v>
      </c>
      <c r="E120" s="237" t="s">
        <v>21</v>
      </c>
      <c r="F120" s="238" t="s">
        <v>710</v>
      </c>
      <c r="G120" s="235"/>
      <c r="H120" s="239">
        <v>21.5</v>
      </c>
      <c r="I120" s="240"/>
      <c r="J120" s="235"/>
      <c r="K120" s="235"/>
      <c r="L120" s="241"/>
      <c r="M120" s="242"/>
      <c r="N120" s="243"/>
      <c r="O120" s="243"/>
      <c r="P120" s="243"/>
      <c r="Q120" s="243"/>
      <c r="R120" s="243"/>
      <c r="S120" s="243"/>
      <c r="T120" s="244"/>
      <c r="AT120" s="245" t="s">
        <v>159</v>
      </c>
      <c r="AU120" s="245" t="s">
        <v>84</v>
      </c>
      <c r="AV120" s="11" t="s">
        <v>84</v>
      </c>
      <c r="AW120" s="11" t="s">
        <v>38</v>
      </c>
      <c r="AX120" s="11" t="s">
        <v>82</v>
      </c>
      <c r="AY120" s="245" t="s">
        <v>150</v>
      </c>
    </row>
    <row r="121" spans="2:65" s="1" customFormat="1" ht="25.5" customHeight="1">
      <c r="B121" s="46"/>
      <c r="C121" s="222" t="s">
        <v>217</v>
      </c>
      <c r="D121" s="222" t="s">
        <v>153</v>
      </c>
      <c r="E121" s="223" t="s">
        <v>755</v>
      </c>
      <c r="F121" s="224" t="s">
        <v>756</v>
      </c>
      <c r="G121" s="225" t="s">
        <v>164</v>
      </c>
      <c r="H121" s="226">
        <v>21.5</v>
      </c>
      <c r="I121" s="227"/>
      <c r="J121" s="228">
        <f>ROUND(I121*H121,2)</f>
        <v>0</v>
      </c>
      <c r="K121" s="224" t="s">
        <v>156</v>
      </c>
      <c r="L121" s="72"/>
      <c r="M121" s="229" t="s">
        <v>21</v>
      </c>
      <c r="N121" s="230" t="s">
        <v>45</v>
      </c>
      <c r="O121" s="47"/>
      <c r="P121" s="231">
        <f>O121*H121</f>
        <v>0</v>
      </c>
      <c r="Q121" s="231">
        <v>0</v>
      </c>
      <c r="R121" s="231">
        <f>Q121*H121</f>
        <v>0</v>
      </c>
      <c r="S121" s="231">
        <v>0</v>
      </c>
      <c r="T121" s="232">
        <f>S121*H121</f>
        <v>0</v>
      </c>
      <c r="AR121" s="24" t="s">
        <v>157</v>
      </c>
      <c r="AT121" s="24" t="s">
        <v>153</v>
      </c>
      <c r="AU121" s="24" t="s">
        <v>84</v>
      </c>
      <c r="AY121" s="24" t="s">
        <v>150</v>
      </c>
      <c r="BE121" s="233">
        <f>IF(N121="základní",J121,0)</f>
        <v>0</v>
      </c>
      <c r="BF121" s="233">
        <f>IF(N121="snížená",J121,0)</f>
        <v>0</v>
      </c>
      <c r="BG121" s="233">
        <f>IF(N121="zákl. přenesená",J121,0)</f>
        <v>0</v>
      </c>
      <c r="BH121" s="233">
        <f>IF(N121="sníž. přenesená",J121,0)</f>
        <v>0</v>
      </c>
      <c r="BI121" s="233">
        <f>IF(N121="nulová",J121,0)</f>
        <v>0</v>
      </c>
      <c r="BJ121" s="24" t="s">
        <v>82</v>
      </c>
      <c r="BK121" s="233">
        <f>ROUND(I121*H121,2)</f>
        <v>0</v>
      </c>
      <c r="BL121" s="24" t="s">
        <v>157</v>
      </c>
      <c r="BM121" s="24" t="s">
        <v>757</v>
      </c>
    </row>
    <row r="122" spans="2:47" s="1" customFormat="1" ht="13.5">
      <c r="B122" s="46"/>
      <c r="C122" s="74"/>
      <c r="D122" s="236" t="s">
        <v>166</v>
      </c>
      <c r="E122" s="74"/>
      <c r="F122" s="257" t="s">
        <v>758</v>
      </c>
      <c r="G122" s="74"/>
      <c r="H122" s="74"/>
      <c r="I122" s="192"/>
      <c r="J122" s="74"/>
      <c r="K122" s="74"/>
      <c r="L122" s="72"/>
      <c r="M122" s="258"/>
      <c r="N122" s="47"/>
      <c r="O122" s="47"/>
      <c r="P122" s="47"/>
      <c r="Q122" s="47"/>
      <c r="R122" s="47"/>
      <c r="S122" s="47"/>
      <c r="T122" s="95"/>
      <c r="AT122" s="24" t="s">
        <v>166</v>
      </c>
      <c r="AU122" s="24" t="s">
        <v>84</v>
      </c>
    </row>
    <row r="123" spans="2:51" s="11" customFormat="1" ht="13.5">
      <c r="B123" s="234"/>
      <c r="C123" s="235"/>
      <c r="D123" s="236" t="s">
        <v>159</v>
      </c>
      <c r="E123" s="237" t="s">
        <v>21</v>
      </c>
      <c r="F123" s="238" t="s">
        <v>710</v>
      </c>
      <c r="G123" s="235"/>
      <c r="H123" s="239">
        <v>21.5</v>
      </c>
      <c r="I123" s="240"/>
      <c r="J123" s="235"/>
      <c r="K123" s="235"/>
      <c r="L123" s="241"/>
      <c r="M123" s="242"/>
      <c r="N123" s="243"/>
      <c r="O123" s="243"/>
      <c r="P123" s="243"/>
      <c r="Q123" s="243"/>
      <c r="R123" s="243"/>
      <c r="S123" s="243"/>
      <c r="T123" s="244"/>
      <c r="AT123" s="245" t="s">
        <v>159</v>
      </c>
      <c r="AU123" s="245" t="s">
        <v>84</v>
      </c>
      <c r="AV123" s="11" t="s">
        <v>84</v>
      </c>
      <c r="AW123" s="11" t="s">
        <v>38</v>
      </c>
      <c r="AX123" s="11" t="s">
        <v>82</v>
      </c>
      <c r="AY123" s="245" t="s">
        <v>150</v>
      </c>
    </row>
    <row r="124" spans="2:65" s="1" customFormat="1" ht="25.5" customHeight="1">
      <c r="B124" s="46"/>
      <c r="C124" s="222" t="s">
        <v>224</v>
      </c>
      <c r="D124" s="222" t="s">
        <v>153</v>
      </c>
      <c r="E124" s="223" t="s">
        <v>759</v>
      </c>
      <c r="F124" s="224" t="s">
        <v>760</v>
      </c>
      <c r="G124" s="225" t="s">
        <v>164</v>
      </c>
      <c r="H124" s="226">
        <v>21.5</v>
      </c>
      <c r="I124" s="227"/>
      <c r="J124" s="228">
        <f>ROUND(I124*H124,2)</f>
        <v>0</v>
      </c>
      <c r="K124" s="224" t="s">
        <v>156</v>
      </c>
      <c r="L124" s="72"/>
      <c r="M124" s="229" t="s">
        <v>21</v>
      </c>
      <c r="N124" s="230" t="s">
        <v>45</v>
      </c>
      <c r="O124" s="47"/>
      <c r="P124" s="231">
        <f>O124*H124</f>
        <v>0</v>
      </c>
      <c r="Q124" s="231">
        <v>0.00601</v>
      </c>
      <c r="R124" s="231">
        <f>Q124*H124</f>
        <v>0.129215</v>
      </c>
      <c r="S124" s="231">
        <v>0</v>
      </c>
      <c r="T124" s="232">
        <f>S124*H124</f>
        <v>0</v>
      </c>
      <c r="AR124" s="24" t="s">
        <v>157</v>
      </c>
      <c r="AT124" s="24" t="s">
        <v>153</v>
      </c>
      <c r="AU124" s="24" t="s">
        <v>84</v>
      </c>
      <c r="AY124" s="24" t="s">
        <v>150</v>
      </c>
      <c r="BE124" s="233">
        <f>IF(N124="základní",J124,0)</f>
        <v>0</v>
      </c>
      <c r="BF124" s="233">
        <f>IF(N124="snížená",J124,0)</f>
        <v>0</v>
      </c>
      <c r="BG124" s="233">
        <f>IF(N124="zákl. přenesená",J124,0)</f>
        <v>0</v>
      </c>
      <c r="BH124" s="233">
        <f>IF(N124="sníž. přenesená",J124,0)</f>
        <v>0</v>
      </c>
      <c r="BI124" s="233">
        <f>IF(N124="nulová",J124,0)</f>
        <v>0</v>
      </c>
      <c r="BJ124" s="24" t="s">
        <v>82</v>
      </c>
      <c r="BK124" s="233">
        <f>ROUND(I124*H124,2)</f>
        <v>0</v>
      </c>
      <c r="BL124" s="24" t="s">
        <v>157</v>
      </c>
      <c r="BM124" s="24" t="s">
        <v>761</v>
      </c>
    </row>
    <row r="125" spans="2:51" s="11" customFormat="1" ht="13.5">
      <c r="B125" s="234"/>
      <c r="C125" s="235"/>
      <c r="D125" s="236" t="s">
        <v>159</v>
      </c>
      <c r="E125" s="237" t="s">
        <v>21</v>
      </c>
      <c r="F125" s="238" t="s">
        <v>710</v>
      </c>
      <c r="G125" s="235"/>
      <c r="H125" s="239">
        <v>21.5</v>
      </c>
      <c r="I125" s="240"/>
      <c r="J125" s="235"/>
      <c r="K125" s="235"/>
      <c r="L125" s="241"/>
      <c r="M125" s="242"/>
      <c r="N125" s="243"/>
      <c r="O125" s="243"/>
      <c r="P125" s="243"/>
      <c r="Q125" s="243"/>
      <c r="R125" s="243"/>
      <c r="S125" s="243"/>
      <c r="T125" s="244"/>
      <c r="AT125" s="245" t="s">
        <v>159</v>
      </c>
      <c r="AU125" s="245" t="s">
        <v>84</v>
      </c>
      <c r="AV125" s="11" t="s">
        <v>84</v>
      </c>
      <c r="AW125" s="11" t="s">
        <v>38</v>
      </c>
      <c r="AX125" s="11" t="s">
        <v>82</v>
      </c>
      <c r="AY125" s="245" t="s">
        <v>150</v>
      </c>
    </row>
    <row r="126" spans="2:65" s="1" customFormat="1" ht="25.5" customHeight="1">
      <c r="B126" s="46"/>
      <c r="C126" s="222" t="s">
        <v>231</v>
      </c>
      <c r="D126" s="222" t="s">
        <v>153</v>
      </c>
      <c r="E126" s="223" t="s">
        <v>762</v>
      </c>
      <c r="F126" s="224" t="s">
        <v>763</v>
      </c>
      <c r="G126" s="225" t="s">
        <v>164</v>
      </c>
      <c r="H126" s="226">
        <v>21.5</v>
      </c>
      <c r="I126" s="227"/>
      <c r="J126" s="228">
        <f>ROUND(I126*H126,2)</f>
        <v>0</v>
      </c>
      <c r="K126" s="224" t="s">
        <v>156</v>
      </c>
      <c r="L126" s="72"/>
      <c r="M126" s="229" t="s">
        <v>21</v>
      </c>
      <c r="N126" s="230" t="s">
        <v>45</v>
      </c>
      <c r="O126" s="47"/>
      <c r="P126" s="231">
        <f>O126*H126</f>
        <v>0</v>
      </c>
      <c r="Q126" s="231">
        <v>0.00061</v>
      </c>
      <c r="R126" s="231">
        <f>Q126*H126</f>
        <v>0.013115</v>
      </c>
      <c r="S126" s="231">
        <v>0</v>
      </c>
      <c r="T126" s="232">
        <f>S126*H126</f>
        <v>0</v>
      </c>
      <c r="AR126" s="24" t="s">
        <v>157</v>
      </c>
      <c r="AT126" s="24" t="s">
        <v>153</v>
      </c>
      <c r="AU126" s="24" t="s">
        <v>84</v>
      </c>
      <c r="AY126" s="24" t="s">
        <v>150</v>
      </c>
      <c r="BE126" s="233">
        <f>IF(N126="základní",J126,0)</f>
        <v>0</v>
      </c>
      <c r="BF126" s="233">
        <f>IF(N126="snížená",J126,0)</f>
        <v>0</v>
      </c>
      <c r="BG126" s="233">
        <f>IF(N126="zákl. přenesená",J126,0)</f>
        <v>0</v>
      </c>
      <c r="BH126" s="233">
        <f>IF(N126="sníž. přenesená",J126,0)</f>
        <v>0</v>
      </c>
      <c r="BI126" s="233">
        <f>IF(N126="nulová",J126,0)</f>
        <v>0</v>
      </c>
      <c r="BJ126" s="24" t="s">
        <v>82</v>
      </c>
      <c r="BK126" s="233">
        <f>ROUND(I126*H126,2)</f>
        <v>0</v>
      </c>
      <c r="BL126" s="24" t="s">
        <v>157</v>
      </c>
      <c r="BM126" s="24" t="s">
        <v>764</v>
      </c>
    </row>
    <row r="127" spans="2:51" s="11" customFormat="1" ht="13.5">
      <c r="B127" s="234"/>
      <c r="C127" s="235"/>
      <c r="D127" s="236" t="s">
        <v>159</v>
      </c>
      <c r="E127" s="237" t="s">
        <v>21</v>
      </c>
      <c r="F127" s="238" t="s">
        <v>710</v>
      </c>
      <c r="G127" s="235"/>
      <c r="H127" s="239">
        <v>21.5</v>
      </c>
      <c r="I127" s="240"/>
      <c r="J127" s="235"/>
      <c r="K127" s="235"/>
      <c r="L127" s="241"/>
      <c r="M127" s="242"/>
      <c r="N127" s="243"/>
      <c r="O127" s="243"/>
      <c r="P127" s="243"/>
      <c r="Q127" s="243"/>
      <c r="R127" s="243"/>
      <c r="S127" s="243"/>
      <c r="T127" s="244"/>
      <c r="AT127" s="245" t="s">
        <v>159</v>
      </c>
      <c r="AU127" s="245" t="s">
        <v>84</v>
      </c>
      <c r="AV127" s="11" t="s">
        <v>84</v>
      </c>
      <c r="AW127" s="11" t="s">
        <v>38</v>
      </c>
      <c r="AX127" s="11" t="s">
        <v>82</v>
      </c>
      <c r="AY127" s="245" t="s">
        <v>150</v>
      </c>
    </row>
    <row r="128" spans="2:65" s="1" customFormat="1" ht="38.25" customHeight="1">
      <c r="B128" s="46"/>
      <c r="C128" s="222" t="s">
        <v>239</v>
      </c>
      <c r="D128" s="222" t="s">
        <v>153</v>
      </c>
      <c r="E128" s="223" t="s">
        <v>765</v>
      </c>
      <c r="F128" s="224" t="s">
        <v>766</v>
      </c>
      <c r="G128" s="225" t="s">
        <v>164</v>
      </c>
      <c r="H128" s="226">
        <v>21.5</v>
      </c>
      <c r="I128" s="227"/>
      <c r="J128" s="228">
        <f>ROUND(I128*H128,2)</f>
        <v>0</v>
      </c>
      <c r="K128" s="224" t="s">
        <v>156</v>
      </c>
      <c r="L128" s="72"/>
      <c r="M128" s="229" t="s">
        <v>21</v>
      </c>
      <c r="N128" s="230" t="s">
        <v>45</v>
      </c>
      <c r="O128" s="47"/>
      <c r="P128" s="231">
        <f>O128*H128</f>
        <v>0</v>
      </c>
      <c r="Q128" s="231">
        <v>0</v>
      </c>
      <c r="R128" s="231">
        <f>Q128*H128</f>
        <v>0</v>
      </c>
      <c r="S128" s="231">
        <v>0</v>
      </c>
      <c r="T128" s="232">
        <f>S128*H128</f>
        <v>0</v>
      </c>
      <c r="AR128" s="24" t="s">
        <v>157</v>
      </c>
      <c r="AT128" s="24" t="s">
        <v>153</v>
      </c>
      <c r="AU128" s="24" t="s">
        <v>84</v>
      </c>
      <c r="AY128" s="24" t="s">
        <v>150</v>
      </c>
      <c r="BE128" s="233">
        <f>IF(N128="základní",J128,0)</f>
        <v>0</v>
      </c>
      <c r="BF128" s="233">
        <f>IF(N128="snížená",J128,0)</f>
        <v>0</v>
      </c>
      <c r="BG128" s="233">
        <f>IF(N128="zákl. přenesená",J128,0)</f>
        <v>0</v>
      </c>
      <c r="BH128" s="233">
        <f>IF(N128="sníž. přenesená",J128,0)</f>
        <v>0</v>
      </c>
      <c r="BI128" s="233">
        <f>IF(N128="nulová",J128,0)</f>
        <v>0</v>
      </c>
      <c r="BJ128" s="24" t="s">
        <v>82</v>
      </c>
      <c r="BK128" s="233">
        <f>ROUND(I128*H128,2)</f>
        <v>0</v>
      </c>
      <c r="BL128" s="24" t="s">
        <v>157</v>
      </c>
      <c r="BM128" s="24" t="s">
        <v>767</v>
      </c>
    </row>
    <row r="129" spans="2:47" s="1" customFormat="1" ht="13.5">
      <c r="B129" s="46"/>
      <c r="C129" s="74"/>
      <c r="D129" s="236" t="s">
        <v>166</v>
      </c>
      <c r="E129" s="74"/>
      <c r="F129" s="257" t="s">
        <v>768</v>
      </c>
      <c r="G129" s="74"/>
      <c r="H129" s="74"/>
      <c r="I129" s="192"/>
      <c r="J129" s="74"/>
      <c r="K129" s="74"/>
      <c r="L129" s="72"/>
      <c r="M129" s="258"/>
      <c r="N129" s="47"/>
      <c r="O129" s="47"/>
      <c r="P129" s="47"/>
      <c r="Q129" s="47"/>
      <c r="R129" s="47"/>
      <c r="S129" s="47"/>
      <c r="T129" s="95"/>
      <c r="AT129" s="24" t="s">
        <v>166</v>
      </c>
      <c r="AU129" s="24" t="s">
        <v>84</v>
      </c>
    </row>
    <row r="130" spans="2:51" s="11" customFormat="1" ht="13.5">
      <c r="B130" s="234"/>
      <c r="C130" s="235"/>
      <c r="D130" s="236" t="s">
        <v>159</v>
      </c>
      <c r="E130" s="237" t="s">
        <v>21</v>
      </c>
      <c r="F130" s="238" t="s">
        <v>769</v>
      </c>
      <c r="G130" s="235"/>
      <c r="H130" s="239">
        <v>21.5</v>
      </c>
      <c r="I130" s="240"/>
      <c r="J130" s="235"/>
      <c r="K130" s="235"/>
      <c r="L130" s="241"/>
      <c r="M130" s="242"/>
      <c r="N130" s="243"/>
      <c r="O130" s="243"/>
      <c r="P130" s="243"/>
      <c r="Q130" s="243"/>
      <c r="R130" s="243"/>
      <c r="S130" s="243"/>
      <c r="T130" s="244"/>
      <c r="AT130" s="245" t="s">
        <v>159</v>
      </c>
      <c r="AU130" s="245" t="s">
        <v>84</v>
      </c>
      <c r="AV130" s="11" t="s">
        <v>84</v>
      </c>
      <c r="AW130" s="11" t="s">
        <v>38</v>
      </c>
      <c r="AX130" s="11" t="s">
        <v>74</v>
      </c>
      <c r="AY130" s="245" t="s">
        <v>150</v>
      </c>
    </row>
    <row r="131" spans="2:51" s="12" customFormat="1" ht="13.5">
      <c r="B131" s="246"/>
      <c r="C131" s="247"/>
      <c r="D131" s="236" t="s">
        <v>159</v>
      </c>
      <c r="E131" s="248" t="s">
        <v>710</v>
      </c>
      <c r="F131" s="249" t="s">
        <v>161</v>
      </c>
      <c r="G131" s="247"/>
      <c r="H131" s="250">
        <v>21.5</v>
      </c>
      <c r="I131" s="251"/>
      <c r="J131" s="247"/>
      <c r="K131" s="247"/>
      <c r="L131" s="252"/>
      <c r="M131" s="253"/>
      <c r="N131" s="254"/>
      <c r="O131" s="254"/>
      <c r="P131" s="254"/>
      <c r="Q131" s="254"/>
      <c r="R131" s="254"/>
      <c r="S131" s="254"/>
      <c r="T131" s="255"/>
      <c r="AT131" s="256" t="s">
        <v>159</v>
      </c>
      <c r="AU131" s="256" t="s">
        <v>84</v>
      </c>
      <c r="AV131" s="12" t="s">
        <v>157</v>
      </c>
      <c r="AW131" s="12" t="s">
        <v>38</v>
      </c>
      <c r="AX131" s="12" t="s">
        <v>82</v>
      </c>
      <c r="AY131" s="256" t="s">
        <v>150</v>
      </c>
    </row>
    <row r="132" spans="2:65" s="1" customFormat="1" ht="38.25" customHeight="1">
      <c r="B132" s="46"/>
      <c r="C132" s="222" t="s">
        <v>10</v>
      </c>
      <c r="D132" s="222" t="s">
        <v>153</v>
      </c>
      <c r="E132" s="223" t="s">
        <v>770</v>
      </c>
      <c r="F132" s="224" t="s">
        <v>771</v>
      </c>
      <c r="G132" s="225" t="s">
        <v>164</v>
      </c>
      <c r="H132" s="226">
        <v>21.5</v>
      </c>
      <c r="I132" s="227"/>
      <c r="J132" s="228">
        <f>ROUND(I132*H132,2)</f>
        <v>0</v>
      </c>
      <c r="K132" s="224" t="s">
        <v>156</v>
      </c>
      <c r="L132" s="72"/>
      <c r="M132" s="229" t="s">
        <v>21</v>
      </c>
      <c r="N132" s="230" t="s">
        <v>45</v>
      </c>
      <c r="O132" s="47"/>
      <c r="P132" s="231">
        <f>O132*H132</f>
        <v>0</v>
      </c>
      <c r="Q132" s="231">
        <v>0</v>
      </c>
      <c r="R132" s="231">
        <f>Q132*H132</f>
        <v>0</v>
      </c>
      <c r="S132" s="231">
        <v>0</v>
      </c>
      <c r="T132" s="232">
        <f>S132*H132</f>
        <v>0</v>
      </c>
      <c r="AR132" s="24" t="s">
        <v>157</v>
      </c>
      <c r="AT132" s="24" t="s">
        <v>153</v>
      </c>
      <c r="AU132" s="24" t="s">
        <v>84</v>
      </c>
      <c r="AY132" s="24" t="s">
        <v>150</v>
      </c>
      <c r="BE132" s="233">
        <f>IF(N132="základní",J132,0)</f>
        <v>0</v>
      </c>
      <c r="BF132" s="233">
        <f>IF(N132="snížená",J132,0)</f>
        <v>0</v>
      </c>
      <c r="BG132" s="233">
        <f>IF(N132="zákl. přenesená",J132,0)</f>
        <v>0</v>
      </c>
      <c r="BH132" s="233">
        <f>IF(N132="sníž. přenesená",J132,0)</f>
        <v>0</v>
      </c>
      <c r="BI132" s="233">
        <f>IF(N132="nulová",J132,0)</f>
        <v>0</v>
      </c>
      <c r="BJ132" s="24" t="s">
        <v>82</v>
      </c>
      <c r="BK132" s="233">
        <f>ROUND(I132*H132,2)</f>
        <v>0</v>
      </c>
      <c r="BL132" s="24" t="s">
        <v>157</v>
      </c>
      <c r="BM132" s="24" t="s">
        <v>772</v>
      </c>
    </row>
    <row r="133" spans="2:47" s="1" customFormat="1" ht="13.5">
      <c r="B133" s="46"/>
      <c r="C133" s="74"/>
      <c r="D133" s="236" t="s">
        <v>166</v>
      </c>
      <c r="E133" s="74"/>
      <c r="F133" s="257" t="s">
        <v>773</v>
      </c>
      <c r="G133" s="74"/>
      <c r="H133" s="74"/>
      <c r="I133" s="192"/>
      <c r="J133" s="74"/>
      <c r="K133" s="74"/>
      <c r="L133" s="72"/>
      <c r="M133" s="258"/>
      <c r="N133" s="47"/>
      <c r="O133" s="47"/>
      <c r="P133" s="47"/>
      <c r="Q133" s="47"/>
      <c r="R133" s="47"/>
      <c r="S133" s="47"/>
      <c r="T133" s="95"/>
      <c r="AT133" s="24" t="s">
        <v>166</v>
      </c>
      <c r="AU133" s="24" t="s">
        <v>84</v>
      </c>
    </row>
    <row r="134" spans="2:51" s="11" customFormat="1" ht="13.5">
      <c r="B134" s="234"/>
      <c r="C134" s="235"/>
      <c r="D134" s="236" t="s">
        <v>159</v>
      </c>
      <c r="E134" s="237" t="s">
        <v>21</v>
      </c>
      <c r="F134" s="238" t="s">
        <v>710</v>
      </c>
      <c r="G134" s="235"/>
      <c r="H134" s="239">
        <v>21.5</v>
      </c>
      <c r="I134" s="240"/>
      <c r="J134" s="235"/>
      <c r="K134" s="235"/>
      <c r="L134" s="241"/>
      <c r="M134" s="242"/>
      <c r="N134" s="243"/>
      <c r="O134" s="243"/>
      <c r="P134" s="243"/>
      <c r="Q134" s="243"/>
      <c r="R134" s="243"/>
      <c r="S134" s="243"/>
      <c r="T134" s="244"/>
      <c r="AT134" s="245" t="s">
        <v>159</v>
      </c>
      <c r="AU134" s="245" t="s">
        <v>84</v>
      </c>
      <c r="AV134" s="11" t="s">
        <v>84</v>
      </c>
      <c r="AW134" s="11" t="s">
        <v>38</v>
      </c>
      <c r="AX134" s="11" t="s">
        <v>82</v>
      </c>
      <c r="AY134" s="245" t="s">
        <v>150</v>
      </c>
    </row>
    <row r="135" spans="2:65" s="1" customFormat="1" ht="51" customHeight="1">
      <c r="B135" s="46"/>
      <c r="C135" s="222" t="s">
        <v>250</v>
      </c>
      <c r="D135" s="222" t="s">
        <v>153</v>
      </c>
      <c r="E135" s="223" t="s">
        <v>774</v>
      </c>
      <c r="F135" s="224" t="s">
        <v>775</v>
      </c>
      <c r="G135" s="225" t="s">
        <v>164</v>
      </c>
      <c r="H135" s="226">
        <v>12.712</v>
      </c>
      <c r="I135" s="227"/>
      <c r="J135" s="228">
        <f>ROUND(I135*H135,2)</f>
        <v>0</v>
      </c>
      <c r="K135" s="224" t="s">
        <v>156</v>
      </c>
      <c r="L135" s="72"/>
      <c r="M135" s="229" t="s">
        <v>21</v>
      </c>
      <c r="N135" s="230" t="s">
        <v>45</v>
      </c>
      <c r="O135" s="47"/>
      <c r="P135" s="231">
        <f>O135*H135</f>
        <v>0</v>
      </c>
      <c r="Q135" s="231">
        <v>0.101</v>
      </c>
      <c r="R135" s="231">
        <f>Q135*H135</f>
        <v>1.2839120000000002</v>
      </c>
      <c r="S135" s="231">
        <v>0</v>
      </c>
      <c r="T135" s="232">
        <f>S135*H135</f>
        <v>0</v>
      </c>
      <c r="AR135" s="24" t="s">
        <v>157</v>
      </c>
      <c r="AT135" s="24" t="s">
        <v>153</v>
      </c>
      <c r="AU135" s="24" t="s">
        <v>84</v>
      </c>
      <c r="AY135" s="24" t="s">
        <v>150</v>
      </c>
      <c r="BE135" s="233">
        <f>IF(N135="základní",J135,0)</f>
        <v>0</v>
      </c>
      <c r="BF135" s="233">
        <f>IF(N135="snížená",J135,0)</f>
        <v>0</v>
      </c>
      <c r="BG135" s="233">
        <f>IF(N135="zákl. přenesená",J135,0)</f>
        <v>0</v>
      </c>
      <c r="BH135" s="233">
        <f>IF(N135="sníž. přenesená",J135,0)</f>
        <v>0</v>
      </c>
      <c r="BI135" s="233">
        <f>IF(N135="nulová",J135,0)</f>
        <v>0</v>
      </c>
      <c r="BJ135" s="24" t="s">
        <v>82</v>
      </c>
      <c r="BK135" s="233">
        <f>ROUND(I135*H135,2)</f>
        <v>0</v>
      </c>
      <c r="BL135" s="24" t="s">
        <v>157</v>
      </c>
      <c r="BM135" s="24" t="s">
        <v>776</v>
      </c>
    </row>
    <row r="136" spans="2:47" s="1" customFormat="1" ht="13.5">
      <c r="B136" s="46"/>
      <c r="C136" s="74"/>
      <c r="D136" s="236" t="s">
        <v>166</v>
      </c>
      <c r="E136" s="74"/>
      <c r="F136" s="257" t="s">
        <v>777</v>
      </c>
      <c r="G136" s="74"/>
      <c r="H136" s="74"/>
      <c r="I136" s="192"/>
      <c r="J136" s="74"/>
      <c r="K136" s="74"/>
      <c r="L136" s="72"/>
      <c r="M136" s="258"/>
      <c r="N136" s="47"/>
      <c r="O136" s="47"/>
      <c r="P136" s="47"/>
      <c r="Q136" s="47"/>
      <c r="R136" s="47"/>
      <c r="S136" s="47"/>
      <c r="T136" s="95"/>
      <c r="AT136" s="24" t="s">
        <v>166</v>
      </c>
      <c r="AU136" s="24" t="s">
        <v>84</v>
      </c>
    </row>
    <row r="137" spans="2:51" s="11" customFormat="1" ht="13.5">
      <c r="B137" s="234"/>
      <c r="C137" s="235"/>
      <c r="D137" s="236" t="s">
        <v>159</v>
      </c>
      <c r="E137" s="237" t="s">
        <v>21</v>
      </c>
      <c r="F137" s="238" t="s">
        <v>701</v>
      </c>
      <c r="G137" s="235"/>
      <c r="H137" s="239">
        <v>12.712</v>
      </c>
      <c r="I137" s="240"/>
      <c r="J137" s="235"/>
      <c r="K137" s="235"/>
      <c r="L137" s="241"/>
      <c r="M137" s="242"/>
      <c r="N137" s="243"/>
      <c r="O137" s="243"/>
      <c r="P137" s="243"/>
      <c r="Q137" s="243"/>
      <c r="R137" s="243"/>
      <c r="S137" s="243"/>
      <c r="T137" s="244"/>
      <c r="AT137" s="245" t="s">
        <v>159</v>
      </c>
      <c r="AU137" s="245" t="s">
        <v>84</v>
      </c>
      <c r="AV137" s="11" t="s">
        <v>84</v>
      </c>
      <c r="AW137" s="11" t="s">
        <v>38</v>
      </c>
      <c r="AX137" s="11" t="s">
        <v>82</v>
      </c>
      <c r="AY137" s="245" t="s">
        <v>150</v>
      </c>
    </row>
    <row r="138" spans="2:65" s="1" customFormat="1" ht="16.5" customHeight="1">
      <c r="B138" s="46"/>
      <c r="C138" s="269" t="s">
        <v>259</v>
      </c>
      <c r="D138" s="269" t="s">
        <v>188</v>
      </c>
      <c r="E138" s="270" t="s">
        <v>778</v>
      </c>
      <c r="F138" s="271" t="s">
        <v>779</v>
      </c>
      <c r="G138" s="272" t="s">
        <v>164</v>
      </c>
      <c r="H138" s="273">
        <v>12.712</v>
      </c>
      <c r="I138" s="274"/>
      <c r="J138" s="275">
        <f>ROUND(I138*H138,2)</f>
        <v>0</v>
      </c>
      <c r="K138" s="271" t="s">
        <v>156</v>
      </c>
      <c r="L138" s="276"/>
      <c r="M138" s="277" t="s">
        <v>21</v>
      </c>
      <c r="N138" s="278" t="s">
        <v>45</v>
      </c>
      <c r="O138" s="47"/>
      <c r="P138" s="231">
        <f>O138*H138</f>
        <v>0</v>
      </c>
      <c r="Q138" s="231">
        <v>0.108</v>
      </c>
      <c r="R138" s="231">
        <f>Q138*H138</f>
        <v>1.372896</v>
      </c>
      <c r="S138" s="231">
        <v>0</v>
      </c>
      <c r="T138" s="232">
        <f>S138*H138</f>
        <v>0</v>
      </c>
      <c r="AR138" s="24" t="s">
        <v>191</v>
      </c>
      <c r="AT138" s="24" t="s">
        <v>188</v>
      </c>
      <c r="AU138" s="24" t="s">
        <v>84</v>
      </c>
      <c r="AY138" s="24" t="s">
        <v>150</v>
      </c>
      <c r="BE138" s="233">
        <f>IF(N138="základní",J138,0)</f>
        <v>0</v>
      </c>
      <c r="BF138" s="233">
        <f>IF(N138="snížená",J138,0)</f>
        <v>0</v>
      </c>
      <c r="BG138" s="233">
        <f>IF(N138="zákl. přenesená",J138,0)</f>
        <v>0</v>
      </c>
      <c r="BH138" s="233">
        <f>IF(N138="sníž. přenesená",J138,0)</f>
        <v>0</v>
      </c>
      <c r="BI138" s="233">
        <f>IF(N138="nulová",J138,0)</f>
        <v>0</v>
      </c>
      <c r="BJ138" s="24" t="s">
        <v>82</v>
      </c>
      <c r="BK138" s="233">
        <f>ROUND(I138*H138,2)</f>
        <v>0</v>
      </c>
      <c r="BL138" s="24" t="s">
        <v>157</v>
      </c>
      <c r="BM138" s="24" t="s">
        <v>780</v>
      </c>
    </row>
    <row r="139" spans="2:51" s="11" customFormat="1" ht="13.5">
      <c r="B139" s="234"/>
      <c r="C139" s="235"/>
      <c r="D139" s="236" t="s">
        <v>159</v>
      </c>
      <c r="E139" s="237" t="s">
        <v>701</v>
      </c>
      <c r="F139" s="238" t="s">
        <v>781</v>
      </c>
      <c r="G139" s="235"/>
      <c r="H139" s="239">
        <v>12.712</v>
      </c>
      <c r="I139" s="240"/>
      <c r="J139" s="235"/>
      <c r="K139" s="235"/>
      <c r="L139" s="241"/>
      <c r="M139" s="242"/>
      <c r="N139" s="243"/>
      <c r="O139" s="243"/>
      <c r="P139" s="243"/>
      <c r="Q139" s="243"/>
      <c r="R139" s="243"/>
      <c r="S139" s="243"/>
      <c r="T139" s="244"/>
      <c r="AT139" s="245" t="s">
        <v>159</v>
      </c>
      <c r="AU139" s="245" t="s">
        <v>84</v>
      </c>
      <c r="AV139" s="11" t="s">
        <v>84</v>
      </c>
      <c r="AW139" s="11" t="s">
        <v>38</v>
      </c>
      <c r="AX139" s="11" t="s">
        <v>82</v>
      </c>
      <c r="AY139" s="245" t="s">
        <v>150</v>
      </c>
    </row>
    <row r="140" spans="2:63" s="10" customFormat="1" ht="29.85" customHeight="1">
      <c r="B140" s="206"/>
      <c r="C140" s="207"/>
      <c r="D140" s="208" t="s">
        <v>73</v>
      </c>
      <c r="E140" s="220" t="s">
        <v>179</v>
      </c>
      <c r="F140" s="220" t="s">
        <v>579</v>
      </c>
      <c r="G140" s="207"/>
      <c r="H140" s="207"/>
      <c r="I140" s="210"/>
      <c r="J140" s="221">
        <f>BK140</f>
        <v>0</v>
      </c>
      <c r="K140" s="207"/>
      <c r="L140" s="212"/>
      <c r="M140" s="213"/>
      <c r="N140" s="214"/>
      <c r="O140" s="214"/>
      <c r="P140" s="215">
        <f>SUM(P141:P164)</f>
        <v>0</v>
      </c>
      <c r="Q140" s="214"/>
      <c r="R140" s="215">
        <f>SUM(R141:R164)</f>
        <v>8.949073157</v>
      </c>
      <c r="S140" s="214"/>
      <c r="T140" s="216">
        <f>SUM(T141:T164)</f>
        <v>0</v>
      </c>
      <c r="AR140" s="217" t="s">
        <v>82</v>
      </c>
      <c r="AT140" s="218" t="s">
        <v>73</v>
      </c>
      <c r="AU140" s="218" t="s">
        <v>82</v>
      </c>
      <c r="AY140" s="217" t="s">
        <v>150</v>
      </c>
      <c r="BK140" s="219">
        <f>SUM(BK141:BK164)</f>
        <v>0</v>
      </c>
    </row>
    <row r="141" spans="2:65" s="1" customFormat="1" ht="38.25" customHeight="1">
      <c r="B141" s="46"/>
      <c r="C141" s="222" t="s">
        <v>265</v>
      </c>
      <c r="D141" s="222" t="s">
        <v>153</v>
      </c>
      <c r="E141" s="223" t="s">
        <v>782</v>
      </c>
      <c r="F141" s="224" t="s">
        <v>783</v>
      </c>
      <c r="G141" s="225" t="s">
        <v>211</v>
      </c>
      <c r="H141" s="226">
        <v>8.6</v>
      </c>
      <c r="I141" s="227"/>
      <c r="J141" s="228">
        <f>ROUND(I141*H141,2)</f>
        <v>0</v>
      </c>
      <c r="K141" s="224" t="s">
        <v>156</v>
      </c>
      <c r="L141" s="72"/>
      <c r="M141" s="229" t="s">
        <v>21</v>
      </c>
      <c r="N141" s="230" t="s">
        <v>45</v>
      </c>
      <c r="O141" s="47"/>
      <c r="P141" s="231">
        <f>O141*H141</f>
        <v>0</v>
      </c>
      <c r="Q141" s="231">
        <v>0.15539952</v>
      </c>
      <c r="R141" s="231">
        <f>Q141*H141</f>
        <v>1.336435872</v>
      </c>
      <c r="S141" s="231">
        <v>0</v>
      </c>
      <c r="T141" s="232">
        <f>S141*H141</f>
        <v>0</v>
      </c>
      <c r="AR141" s="24" t="s">
        <v>157</v>
      </c>
      <c r="AT141" s="24" t="s">
        <v>153</v>
      </c>
      <c r="AU141" s="24" t="s">
        <v>84</v>
      </c>
      <c r="AY141" s="24" t="s">
        <v>150</v>
      </c>
      <c r="BE141" s="233">
        <f>IF(N141="základní",J141,0)</f>
        <v>0</v>
      </c>
      <c r="BF141" s="233">
        <f>IF(N141="snížená",J141,0)</f>
        <v>0</v>
      </c>
      <c r="BG141" s="233">
        <f>IF(N141="zákl. přenesená",J141,0)</f>
        <v>0</v>
      </c>
      <c r="BH141" s="233">
        <f>IF(N141="sníž. přenesená",J141,0)</f>
        <v>0</v>
      </c>
      <c r="BI141" s="233">
        <f>IF(N141="nulová",J141,0)</f>
        <v>0</v>
      </c>
      <c r="BJ141" s="24" t="s">
        <v>82</v>
      </c>
      <c r="BK141" s="233">
        <f>ROUND(I141*H141,2)</f>
        <v>0</v>
      </c>
      <c r="BL141" s="24" t="s">
        <v>157</v>
      </c>
      <c r="BM141" s="24" t="s">
        <v>784</v>
      </c>
    </row>
    <row r="142" spans="2:47" s="1" customFormat="1" ht="13.5">
      <c r="B142" s="46"/>
      <c r="C142" s="74"/>
      <c r="D142" s="236" t="s">
        <v>166</v>
      </c>
      <c r="E142" s="74"/>
      <c r="F142" s="257" t="s">
        <v>785</v>
      </c>
      <c r="G142" s="74"/>
      <c r="H142" s="74"/>
      <c r="I142" s="192"/>
      <c r="J142" s="74"/>
      <c r="K142" s="74"/>
      <c r="L142" s="72"/>
      <c r="M142" s="258"/>
      <c r="N142" s="47"/>
      <c r="O142" s="47"/>
      <c r="P142" s="47"/>
      <c r="Q142" s="47"/>
      <c r="R142" s="47"/>
      <c r="S142" s="47"/>
      <c r="T142" s="95"/>
      <c r="AT142" s="24" t="s">
        <v>166</v>
      </c>
      <c r="AU142" s="24" t="s">
        <v>84</v>
      </c>
    </row>
    <row r="143" spans="2:51" s="11" customFormat="1" ht="13.5">
      <c r="B143" s="234"/>
      <c r="C143" s="235"/>
      <c r="D143" s="236" t="s">
        <v>159</v>
      </c>
      <c r="E143" s="237" t="s">
        <v>21</v>
      </c>
      <c r="F143" s="238" t="s">
        <v>786</v>
      </c>
      <c r="G143" s="235"/>
      <c r="H143" s="239">
        <v>8.6</v>
      </c>
      <c r="I143" s="240"/>
      <c r="J143" s="235"/>
      <c r="K143" s="235"/>
      <c r="L143" s="241"/>
      <c r="M143" s="242"/>
      <c r="N143" s="243"/>
      <c r="O143" s="243"/>
      <c r="P143" s="243"/>
      <c r="Q143" s="243"/>
      <c r="R143" s="243"/>
      <c r="S143" s="243"/>
      <c r="T143" s="244"/>
      <c r="AT143" s="245" t="s">
        <v>159</v>
      </c>
      <c r="AU143" s="245" t="s">
        <v>84</v>
      </c>
      <c r="AV143" s="11" t="s">
        <v>84</v>
      </c>
      <c r="AW143" s="11" t="s">
        <v>38</v>
      </c>
      <c r="AX143" s="11" t="s">
        <v>82</v>
      </c>
      <c r="AY143" s="245" t="s">
        <v>150</v>
      </c>
    </row>
    <row r="144" spans="2:65" s="1" customFormat="1" ht="16.5" customHeight="1">
      <c r="B144" s="46"/>
      <c r="C144" s="269" t="s">
        <v>273</v>
      </c>
      <c r="D144" s="269" t="s">
        <v>188</v>
      </c>
      <c r="E144" s="270" t="s">
        <v>787</v>
      </c>
      <c r="F144" s="271" t="s">
        <v>788</v>
      </c>
      <c r="G144" s="272" t="s">
        <v>211</v>
      </c>
      <c r="H144" s="273">
        <v>8.686</v>
      </c>
      <c r="I144" s="274"/>
      <c r="J144" s="275">
        <f>ROUND(I144*H144,2)</f>
        <v>0</v>
      </c>
      <c r="K144" s="271" t="s">
        <v>156</v>
      </c>
      <c r="L144" s="276"/>
      <c r="M144" s="277" t="s">
        <v>21</v>
      </c>
      <c r="N144" s="278" t="s">
        <v>45</v>
      </c>
      <c r="O144" s="47"/>
      <c r="P144" s="231">
        <f>O144*H144</f>
        <v>0</v>
      </c>
      <c r="Q144" s="231">
        <v>0.081</v>
      </c>
      <c r="R144" s="231">
        <f>Q144*H144</f>
        <v>0.703566</v>
      </c>
      <c r="S144" s="231">
        <v>0</v>
      </c>
      <c r="T144" s="232">
        <f>S144*H144</f>
        <v>0</v>
      </c>
      <c r="AR144" s="24" t="s">
        <v>191</v>
      </c>
      <c r="AT144" s="24" t="s">
        <v>188</v>
      </c>
      <c r="AU144" s="24" t="s">
        <v>84</v>
      </c>
      <c r="AY144" s="24" t="s">
        <v>150</v>
      </c>
      <c r="BE144" s="233">
        <f>IF(N144="základní",J144,0)</f>
        <v>0</v>
      </c>
      <c r="BF144" s="233">
        <f>IF(N144="snížená",J144,0)</f>
        <v>0</v>
      </c>
      <c r="BG144" s="233">
        <f>IF(N144="zákl. přenesená",J144,0)</f>
        <v>0</v>
      </c>
      <c r="BH144" s="233">
        <f>IF(N144="sníž. přenesená",J144,0)</f>
        <v>0</v>
      </c>
      <c r="BI144" s="233">
        <f>IF(N144="nulová",J144,0)</f>
        <v>0</v>
      </c>
      <c r="BJ144" s="24" t="s">
        <v>82</v>
      </c>
      <c r="BK144" s="233">
        <f>ROUND(I144*H144,2)</f>
        <v>0</v>
      </c>
      <c r="BL144" s="24" t="s">
        <v>157</v>
      </c>
      <c r="BM144" s="24" t="s">
        <v>789</v>
      </c>
    </row>
    <row r="145" spans="2:51" s="11" customFormat="1" ht="13.5">
      <c r="B145" s="234"/>
      <c r="C145" s="235"/>
      <c r="D145" s="236" t="s">
        <v>159</v>
      </c>
      <c r="E145" s="237" t="s">
        <v>21</v>
      </c>
      <c r="F145" s="238" t="s">
        <v>786</v>
      </c>
      <c r="G145" s="235"/>
      <c r="H145" s="239">
        <v>8.6</v>
      </c>
      <c r="I145" s="240"/>
      <c r="J145" s="235"/>
      <c r="K145" s="235"/>
      <c r="L145" s="241"/>
      <c r="M145" s="242"/>
      <c r="N145" s="243"/>
      <c r="O145" s="243"/>
      <c r="P145" s="243"/>
      <c r="Q145" s="243"/>
      <c r="R145" s="243"/>
      <c r="S145" s="243"/>
      <c r="T145" s="244"/>
      <c r="AT145" s="245" t="s">
        <v>159</v>
      </c>
      <c r="AU145" s="245" t="s">
        <v>84</v>
      </c>
      <c r="AV145" s="11" t="s">
        <v>84</v>
      </c>
      <c r="AW145" s="11" t="s">
        <v>38</v>
      </c>
      <c r="AX145" s="11" t="s">
        <v>82</v>
      </c>
      <c r="AY145" s="245" t="s">
        <v>150</v>
      </c>
    </row>
    <row r="146" spans="2:51" s="11" customFormat="1" ht="13.5">
      <c r="B146" s="234"/>
      <c r="C146" s="235"/>
      <c r="D146" s="236" t="s">
        <v>159</v>
      </c>
      <c r="E146" s="235"/>
      <c r="F146" s="238" t="s">
        <v>790</v>
      </c>
      <c r="G146" s="235"/>
      <c r="H146" s="239">
        <v>8.686</v>
      </c>
      <c r="I146" s="240"/>
      <c r="J146" s="235"/>
      <c r="K146" s="235"/>
      <c r="L146" s="241"/>
      <c r="M146" s="242"/>
      <c r="N146" s="243"/>
      <c r="O146" s="243"/>
      <c r="P146" s="243"/>
      <c r="Q146" s="243"/>
      <c r="R146" s="243"/>
      <c r="S146" s="243"/>
      <c r="T146" s="244"/>
      <c r="AT146" s="245" t="s">
        <v>159</v>
      </c>
      <c r="AU146" s="245" t="s">
        <v>84</v>
      </c>
      <c r="AV146" s="11" t="s">
        <v>84</v>
      </c>
      <c r="AW146" s="11" t="s">
        <v>6</v>
      </c>
      <c r="AX146" s="11" t="s">
        <v>82</v>
      </c>
      <c r="AY146" s="245" t="s">
        <v>150</v>
      </c>
    </row>
    <row r="147" spans="2:65" s="1" customFormat="1" ht="38.25" customHeight="1">
      <c r="B147" s="46"/>
      <c r="C147" s="222" t="s">
        <v>278</v>
      </c>
      <c r="D147" s="222" t="s">
        <v>153</v>
      </c>
      <c r="E147" s="223" t="s">
        <v>791</v>
      </c>
      <c r="F147" s="224" t="s">
        <v>792</v>
      </c>
      <c r="G147" s="225" t="s">
        <v>211</v>
      </c>
      <c r="H147" s="226">
        <v>39.5</v>
      </c>
      <c r="I147" s="227"/>
      <c r="J147" s="228">
        <f>ROUND(I147*H147,2)</f>
        <v>0</v>
      </c>
      <c r="K147" s="224" t="s">
        <v>156</v>
      </c>
      <c r="L147" s="72"/>
      <c r="M147" s="229" t="s">
        <v>21</v>
      </c>
      <c r="N147" s="230" t="s">
        <v>45</v>
      </c>
      <c r="O147" s="47"/>
      <c r="P147" s="231">
        <f>O147*H147</f>
        <v>0</v>
      </c>
      <c r="Q147" s="231">
        <v>0.1295</v>
      </c>
      <c r="R147" s="231">
        <f>Q147*H147</f>
        <v>5.1152500000000005</v>
      </c>
      <c r="S147" s="231">
        <v>0</v>
      </c>
      <c r="T147" s="232">
        <f>S147*H147</f>
        <v>0</v>
      </c>
      <c r="AR147" s="24" t="s">
        <v>157</v>
      </c>
      <c r="AT147" s="24" t="s">
        <v>153</v>
      </c>
      <c r="AU147" s="24" t="s">
        <v>84</v>
      </c>
      <c r="AY147" s="24" t="s">
        <v>150</v>
      </c>
      <c r="BE147" s="233">
        <f>IF(N147="základní",J147,0)</f>
        <v>0</v>
      </c>
      <c r="BF147" s="233">
        <f>IF(N147="snížená",J147,0)</f>
        <v>0</v>
      </c>
      <c r="BG147" s="233">
        <f>IF(N147="zákl. přenesená",J147,0)</f>
        <v>0</v>
      </c>
      <c r="BH147" s="233">
        <f>IF(N147="sníž. přenesená",J147,0)</f>
        <v>0</v>
      </c>
      <c r="BI147" s="233">
        <f>IF(N147="nulová",J147,0)</f>
        <v>0</v>
      </c>
      <c r="BJ147" s="24" t="s">
        <v>82</v>
      </c>
      <c r="BK147" s="233">
        <f>ROUND(I147*H147,2)</f>
        <v>0</v>
      </c>
      <c r="BL147" s="24" t="s">
        <v>157</v>
      </c>
      <c r="BM147" s="24" t="s">
        <v>793</v>
      </c>
    </row>
    <row r="148" spans="2:47" s="1" customFormat="1" ht="13.5">
      <c r="B148" s="46"/>
      <c r="C148" s="74"/>
      <c r="D148" s="236" t="s">
        <v>166</v>
      </c>
      <c r="E148" s="74"/>
      <c r="F148" s="257" t="s">
        <v>794</v>
      </c>
      <c r="G148" s="74"/>
      <c r="H148" s="74"/>
      <c r="I148" s="192"/>
      <c r="J148" s="74"/>
      <c r="K148" s="74"/>
      <c r="L148" s="72"/>
      <c r="M148" s="258"/>
      <c r="N148" s="47"/>
      <c r="O148" s="47"/>
      <c r="P148" s="47"/>
      <c r="Q148" s="47"/>
      <c r="R148" s="47"/>
      <c r="S148" s="47"/>
      <c r="T148" s="95"/>
      <c r="AT148" s="24" t="s">
        <v>166</v>
      </c>
      <c r="AU148" s="24" t="s">
        <v>84</v>
      </c>
    </row>
    <row r="149" spans="2:51" s="11" customFormat="1" ht="13.5">
      <c r="B149" s="234"/>
      <c r="C149" s="235"/>
      <c r="D149" s="236" t="s">
        <v>159</v>
      </c>
      <c r="E149" s="237" t="s">
        <v>21</v>
      </c>
      <c r="F149" s="238" t="s">
        <v>795</v>
      </c>
      <c r="G149" s="235"/>
      <c r="H149" s="239">
        <v>27.5</v>
      </c>
      <c r="I149" s="240"/>
      <c r="J149" s="235"/>
      <c r="K149" s="235"/>
      <c r="L149" s="241"/>
      <c r="M149" s="242"/>
      <c r="N149" s="243"/>
      <c r="O149" s="243"/>
      <c r="P149" s="243"/>
      <c r="Q149" s="243"/>
      <c r="R149" s="243"/>
      <c r="S149" s="243"/>
      <c r="T149" s="244"/>
      <c r="AT149" s="245" t="s">
        <v>159</v>
      </c>
      <c r="AU149" s="245" t="s">
        <v>84</v>
      </c>
      <c r="AV149" s="11" t="s">
        <v>84</v>
      </c>
      <c r="AW149" s="11" t="s">
        <v>38</v>
      </c>
      <c r="AX149" s="11" t="s">
        <v>74</v>
      </c>
      <c r="AY149" s="245" t="s">
        <v>150</v>
      </c>
    </row>
    <row r="150" spans="2:51" s="11" customFormat="1" ht="13.5">
      <c r="B150" s="234"/>
      <c r="C150" s="235"/>
      <c r="D150" s="236" t="s">
        <v>159</v>
      </c>
      <c r="E150" s="237" t="s">
        <v>21</v>
      </c>
      <c r="F150" s="238" t="s">
        <v>796</v>
      </c>
      <c r="G150" s="235"/>
      <c r="H150" s="239">
        <v>12</v>
      </c>
      <c r="I150" s="240"/>
      <c r="J150" s="235"/>
      <c r="K150" s="235"/>
      <c r="L150" s="241"/>
      <c r="M150" s="242"/>
      <c r="N150" s="243"/>
      <c r="O150" s="243"/>
      <c r="P150" s="243"/>
      <c r="Q150" s="243"/>
      <c r="R150" s="243"/>
      <c r="S150" s="243"/>
      <c r="T150" s="244"/>
      <c r="AT150" s="245" t="s">
        <v>159</v>
      </c>
      <c r="AU150" s="245" t="s">
        <v>84</v>
      </c>
      <c r="AV150" s="11" t="s">
        <v>84</v>
      </c>
      <c r="AW150" s="11" t="s">
        <v>38</v>
      </c>
      <c r="AX150" s="11" t="s">
        <v>74</v>
      </c>
      <c r="AY150" s="245" t="s">
        <v>150</v>
      </c>
    </row>
    <row r="151" spans="2:51" s="12" customFormat="1" ht="13.5">
      <c r="B151" s="246"/>
      <c r="C151" s="247"/>
      <c r="D151" s="236" t="s">
        <v>159</v>
      </c>
      <c r="E151" s="248" t="s">
        <v>21</v>
      </c>
      <c r="F151" s="249" t="s">
        <v>161</v>
      </c>
      <c r="G151" s="247"/>
      <c r="H151" s="250">
        <v>39.5</v>
      </c>
      <c r="I151" s="251"/>
      <c r="J151" s="247"/>
      <c r="K151" s="247"/>
      <c r="L151" s="252"/>
      <c r="M151" s="253"/>
      <c r="N151" s="254"/>
      <c r="O151" s="254"/>
      <c r="P151" s="254"/>
      <c r="Q151" s="254"/>
      <c r="R151" s="254"/>
      <c r="S151" s="254"/>
      <c r="T151" s="255"/>
      <c r="AT151" s="256" t="s">
        <v>159</v>
      </c>
      <c r="AU151" s="256" t="s">
        <v>84</v>
      </c>
      <c r="AV151" s="12" t="s">
        <v>157</v>
      </c>
      <c r="AW151" s="12" t="s">
        <v>38</v>
      </c>
      <c r="AX151" s="12" t="s">
        <v>82</v>
      </c>
      <c r="AY151" s="256" t="s">
        <v>150</v>
      </c>
    </row>
    <row r="152" spans="2:65" s="1" customFormat="1" ht="16.5" customHeight="1">
      <c r="B152" s="46"/>
      <c r="C152" s="269" t="s">
        <v>9</v>
      </c>
      <c r="D152" s="269" t="s">
        <v>188</v>
      </c>
      <c r="E152" s="270" t="s">
        <v>797</v>
      </c>
      <c r="F152" s="271" t="s">
        <v>798</v>
      </c>
      <c r="G152" s="272" t="s">
        <v>211</v>
      </c>
      <c r="H152" s="273">
        <v>39.5</v>
      </c>
      <c r="I152" s="274"/>
      <c r="J152" s="275">
        <f>ROUND(I152*H152,2)</f>
        <v>0</v>
      </c>
      <c r="K152" s="271" t="s">
        <v>156</v>
      </c>
      <c r="L152" s="276"/>
      <c r="M152" s="277" t="s">
        <v>21</v>
      </c>
      <c r="N152" s="278" t="s">
        <v>45</v>
      </c>
      <c r="O152" s="47"/>
      <c r="P152" s="231">
        <f>O152*H152</f>
        <v>0</v>
      </c>
      <c r="Q152" s="231">
        <v>0.045</v>
      </c>
      <c r="R152" s="231">
        <f>Q152*H152</f>
        <v>1.7774999999999999</v>
      </c>
      <c r="S152" s="231">
        <v>0</v>
      </c>
      <c r="T152" s="232">
        <f>S152*H152</f>
        <v>0</v>
      </c>
      <c r="AR152" s="24" t="s">
        <v>527</v>
      </c>
      <c r="AT152" s="24" t="s">
        <v>188</v>
      </c>
      <c r="AU152" s="24" t="s">
        <v>84</v>
      </c>
      <c r="AY152" s="24" t="s">
        <v>150</v>
      </c>
      <c r="BE152" s="233">
        <f>IF(N152="základní",J152,0)</f>
        <v>0</v>
      </c>
      <c r="BF152" s="233">
        <f>IF(N152="snížená",J152,0)</f>
        <v>0</v>
      </c>
      <c r="BG152" s="233">
        <f>IF(N152="zákl. přenesená",J152,0)</f>
        <v>0</v>
      </c>
      <c r="BH152" s="233">
        <f>IF(N152="sníž. přenesená",J152,0)</f>
        <v>0</v>
      </c>
      <c r="BI152" s="233">
        <f>IF(N152="nulová",J152,0)</f>
        <v>0</v>
      </c>
      <c r="BJ152" s="24" t="s">
        <v>82</v>
      </c>
      <c r="BK152" s="233">
        <f>ROUND(I152*H152,2)</f>
        <v>0</v>
      </c>
      <c r="BL152" s="24" t="s">
        <v>527</v>
      </c>
      <c r="BM152" s="24" t="s">
        <v>799</v>
      </c>
    </row>
    <row r="153" spans="2:51" s="11" customFormat="1" ht="13.5">
      <c r="B153" s="234"/>
      <c r="C153" s="235"/>
      <c r="D153" s="236" t="s">
        <v>159</v>
      </c>
      <c r="E153" s="237" t="s">
        <v>21</v>
      </c>
      <c r="F153" s="238" t="s">
        <v>795</v>
      </c>
      <c r="G153" s="235"/>
      <c r="H153" s="239">
        <v>27.5</v>
      </c>
      <c r="I153" s="240"/>
      <c r="J153" s="235"/>
      <c r="K153" s="235"/>
      <c r="L153" s="241"/>
      <c r="M153" s="242"/>
      <c r="N153" s="243"/>
      <c r="O153" s="243"/>
      <c r="P153" s="243"/>
      <c r="Q153" s="243"/>
      <c r="R153" s="243"/>
      <c r="S153" s="243"/>
      <c r="T153" s="244"/>
      <c r="AT153" s="245" t="s">
        <v>159</v>
      </c>
      <c r="AU153" s="245" t="s">
        <v>84</v>
      </c>
      <c r="AV153" s="11" t="s">
        <v>84</v>
      </c>
      <c r="AW153" s="11" t="s">
        <v>38</v>
      </c>
      <c r="AX153" s="11" t="s">
        <v>74</v>
      </c>
      <c r="AY153" s="245" t="s">
        <v>150</v>
      </c>
    </row>
    <row r="154" spans="2:51" s="11" customFormat="1" ht="13.5">
      <c r="B154" s="234"/>
      <c r="C154" s="235"/>
      <c r="D154" s="236" t="s">
        <v>159</v>
      </c>
      <c r="E154" s="237" t="s">
        <v>21</v>
      </c>
      <c r="F154" s="238" t="s">
        <v>796</v>
      </c>
      <c r="G154" s="235"/>
      <c r="H154" s="239">
        <v>12</v>
      </c>
      <c r="I154" s="240"/>
      <c r="J154" s="235"/>
      <c r="K154" s="235"/>
      <c r="L154" s="241"/>
      <c r="M154" s="242"/>
      <c r="N154" s="243"/>
      <c r="O154" s="243"/>
      <c r="P154" s="243"/>
      <c r="Q154" s="243"/>
      <c r="R154" s="243"/>
      <c r="S154" s="243"/>
      <c r="T154" s="244"/>
      <c r="AT154" s="245" t="s">
        <v>159</v>
      </c>
      <c r="AU154" s="245" t="s">
        <v>84</v>
      </c>
      <c r="AV154" s="11" t="s">
        <v>84</v>
      </c>
      <c r="AW154" s="11" t="s">
        <v>38</v>
      </c>
      <c r="AX154" s="11" t="s">
        <v>74</v>
      </c>
      <c r="AY154" s="245" t="s">
        <v>150</v>
      </c>
    </row>
    <row r="155" spans="2:51" s="12" customFormat="1" ht="13.5">
      <c r="B155" s="246"/>
      <c r="C155" s="247"/>
      <c r="D155" s="236" t="s">
        <v>159</v>
      </c>
      <c r="E155" s="248" t="s">
        <v>21</v>
      </c>
      <c r="F155" s="249" t="s">
        <v>161</v>
      </c>
      <c r="G155" s="247"/>
      <c r="H155" s="250">
        <v>39.5</v>
      </c>
      <c r="I155" s="251"/>
      <c r="J155" s="247"/>
      <c r="K155" s="247"/>
      <c r="L155" s="252"/>
      <c r="M155" s="253"/>
      <c r="N155" s="254"/>
      <c r="O155" s="254"/>
      <c r="P155" s="254"/>
      <c r="Q155" s="254"/>
      <c r="R155" s="254"/>
      <c r="S155" s="254"/>
      <c r="T155" s="255"/>
      <c r="AT155" s="256" t="s">
        <v>159</v>
      </c>
      <c r="AU155" s="256" t="s">
        <v>84</v>
      </c>
      <c r="AV155" s="12" t="s">
        <v>157</v>
      </c>
      <c r="AW155" s="12" t="s">
        <v>38</v>
      </c>
      <c r="AX155" s="12" t="s">
        <v>82</v>
      </c>
      <c r="AY155" s="256" t="s">
        <v>150</v>
      </c>
    </row>
    <row r="156" spans="2:65" s="1" customFormat="1" ht="38.25" customHeight="1">
      <c r="B156" s="46"/>
      <c r="C156" s="222" t="s">
        <v>441</v>
      </c>
      <c r="D156" s="222" t="s">
        <v>153</v>
      </c>
      <c r="E156" s="223" t="s">
        <v>800</v>
      </c>
      <c r="F156" s="224" t="s">
        <v>801</v>
      </c>
      <c r="G156" s="225" t="s">
        <v>211</v>
      </c>
      <c r="H156" s="226">
        <v>23</v>
      </c>
      <c r="I156" s="227"/>
      <c r="J156" s="228">
        <f>ROUND(I156*H156,2)</f>
        <v>0</v>
      </c>
      <c r="K156" s="224" t="s">
        <v>156</v>
      </c>
      <c r="L156" s="72"/>
      <c r="M156" s="229" t="s">
        <v>21</v>
      </c>
      <c r="N156" s="230" t="s">
        <v>45</v>
      </c>
      <c r="O156" s="47"/>
      <c r="P156" s="231">
        <f>O156*H156</f>
        <v>0</v>
      </c>
      <c r="Q156" s="231">
        <v>0.0001748</v>
      </c>
      <c r="R156" s="231">
        <f>Q156*H156</f>
        <v>0.0040203999999999995</v>
      </c>
      <c r="S156" s="231">
        <v>0</v>
      </c>
      <c r="T156" s="232">
        <f>S156*H156</f>
        <v>0</v>
      </c>
      <c r="AR156" s="24" t="s">
        <v>157</v>
      </c>
      <c r="AT156" s="24" t="s">
        <v>153</v>
      </c>
      <c r="AU156" s="24" t="s">
        <v>84</v>
      </c>
      <c r="AY156" s="24" t="s">
        <v>150</v>
      </c>
      <c r="BE156" s="233">
        <f>IF(N156="základní",J156,0)</f>
        <v>0</v>
      </c>
      <c r="BF156" s="233">
        <f>IF(N156="snížená",J156,0)</f>
        <v>0</v>
      </c>
      <c r="BG156" s="233">
        <f>IF(N156="zákl. přenesená",J156,0)</f>
        <v>0</v>
      </c>
      <c r="BH156" s="233">
        <f>IF(N156="sníž. přenesená",J156,0)</f>
        <v>0</v>
      </c>
      <c r="BI156" s="233">
        <f>IF(N156="nulová",J156,0)</f>
        <v>0</v>
      </c>
      <c r="BJ156" s="24" t="s">
        <v>82</v>
      </c>
      <c r="BK156" s="233">
        <f>ROUND(I156*H156,2)</f>
        <v>0</v>
      </c>
      <c r="BL156" s="24" t="s">
        <v>157</v>
      </c>
      <c r="BM156" s="24" t="s">
        <v>802</v>
      </c>
    </row>
    <row r="157" spans="2:47" s="1" customFormat="1" ht="13.5">
      <c r="B157" s="46"/>
      <c r="C157" s="74"/>
      <c r="D157" s="236" t="s">
        <v>166</v>
      </c>
      <c r="E157" s="74"/>
      <c r="F157" s="257" t="s">
        <v>803</v>
      </c>
      <c r="G157" s="74"/>
      <c r="H157" s="74"/>
      <c r="I157" s="192"/>
      <c r="J157" s="74"/>
      <c r="K157" s="74"/>
      <c r="L157" s="72"/>
      <c r="M157" s="258"/>
      <c r="N157" s="47"/>
      <c r="O157" s="47"/>
      <c r="P157" s="47"/>
      <c r="Q157" s="47"/>
      <c r="R157" s="47"/>
      <c r="S157" s="47"/>
      <c r="T157" s="95"/>
      <c r="AT157" s="24" t="s">
        <v>166</v>
      </c>
      <c r="AU157" s="24" t="s">
        <v>84</v>
      </c>
    </row>
    <row r="158" spans="2:51" s="11" customFormat="1" ht="13.5">
      <c r="B158" s="234"/>
      <c r="C158" s="235"/>
      <c r="D158" s="236" t="s">
        <v>159</v>
      </c>
      <c r="E158" s="237" t="s">
        <v>21</v>
      </c>
      <c r="F158" s="238" t="s">
        <v>804</v>
      </c>
      <c r="G158" s="235"/>
      <c r="H158" s="239">
        <v>23</v>
      </c>
      <c r="I158" s="240"/>
      <c r="J158" s="235"/>
      <c r="K158" s="235"/>
      <c r="L158" s="241"/>
      <c r="M158" s="242"/>
      <c r="N158" s="243"/>
      <c r="O158" s="243"/>
      <c r="P158" s="243"/>
      <c r="Q158" s="243"/>
      <c r="R158" s="243"/>
      <c r="S158" s="243"/>
      <c r="T158" s="244"/>
      <c r="AT158" s="245" t="s">
        <v>159</v>
      </c>
      <c r="AU158" s="245" t="s">
        <v>84</v>
      </c>
      <c r="AV158" s="11" t="s">
        <v>84</v>
      </c>
      <c r="AW158" s="11" t="s">
        <v>38</v>
      </c>
      <c r="AX158" s="11" t="s">
        <v>82</v>
      </c>
      <c r="AY158" s="245" t="s">
        <v>150</v>
      </c>
    </row>
    <row r="159" spans="2:65" s="1" customFormat="1" ht="25.5" customHeight="1">
      <c r="B159" s="46"/>
      <c r="C159" s="222" t="s">
        <v>447</v>
      </c>
      <c r="D159" s="222" t="s">
        <v>153</v>
      </c>
      <c r="E159" s="223" t="s">
        <v>805</v>
      </c>
      <c r="F159" s="224" t="s">
        <v>806</v>
      </c>
      <c r="G159" s="225" t="s">
        <v>164</v>
      </c>
      <c r="H159" s="226">
        <v>21.5</v>
      </c>
      <c r="I159" s="227"/>
      <c r="J159" s="228">
        <f>ROUND(I159*H159,2)</f>
        <v>0</v>
      </c>
      <c r="K159" s="224" t="s">
        <v>156</v>
      </c>
      <c r="L159" s="72"/>
      <c r="M159" s="229" t="s">
        <v>21</v>
      </c>
      <c r="N159" s="230" t="s">
        <v>45</v>
      </c>
      <c r="O159" s="47"/>
      <c r="P159" s="231">
        <f>O159*H159</f>
        <v>0</v>
      </c>
      <c r="Q159" s="231">
        <v>0.00057</v>
      </c>
      <c r="R159" s="231">
        <f>Q159*H159</f>
        <v>0.012255</v>
      </c>
      <c r="S159" s="231">
        <v>0</v>
      </c>
      <c r="T159" s="232">
        <f>S159*H159</f>
        <v>0</v>
      </c>
      <c r="AR159" s="24" t="s">
        <v>157</v>
      </c>
      <c r="AT159" s="24" t="s">
        <v>153</v>
      </c>
      <c r="AU159" s="24" t="s">
        <v>84</v>
      </c>
      <c r="AY159" s="24" t="s">
        <v>150</v>
      </c>
      <c r="BE159" s="233">
        <f>IF(N159="základní",J159,0)</f>
        <v>0</v>
      </c>
      <c r="BF159" s="233">
        <f>IF(N159="snížená",J159,0)</f>
        <v>0</v>
      </c>
      <c r="BG159" s="233">
        <f>IF(N159="zákl. přenesená",J159,0)</f>
        <v>0</v>
      </c>
      <c r="BH159" s="233">
        <f>IF(N159="sníž. přenesená",J159,0)</f>
        <v>0</v>
      </c>
      <c r="BI159" s="233">
        <f>IF(N159="nulová",J159,0)</f>
        <v>0</v>
      </c>
      <c r="BJ159" s="24" t="s">
        <v>82</v>
      </c>
      <c r="BK159" s="233">
        <f>ROUND(I159*H159,2)</f>
        <v>0</v>
      </c>
      <c r="BL159" s="24" t="s">
        <v>157</v>
      </c>
      <c r="BM159" s="24" t="s">
        <v>807</v>
      </c>
    </row>
    <row r="160" spans="2:47" s="1" customFormat="1" ht="13.5">
      <c r="B160" s="46"/>
      <c r="C160" s="74"/>
      <c r="D160" s="236" t="s">
        <v>166</v>
      </c>
      <c r="E160" s="74"/>
      <c r="F160" s="257" t="s">
        <v>808</v>
      </c>
      <c r="G160" s="74"/>
      <c r="H160" s="74"/>
      <c r="I160" s="192"/>
      <c r="J160" s="74"/>
      <c r="K160" s="74"/>
      <c r="L160" s="72"/>
      <c r="M160" s="258"/>
      <c r="N160" s="47"/>
      <c r="O160" s="47"/>
      <c r="P160" s="47"/>
      <c r="Q160" s="47"/>
      <c r="R160" s="47"/>
      <c r="S160" s="47"/>
      <c r="T160" s="95"/>
      <c r="AT160" s="24" t="s">
        <v>166</v>
      </c>
      <c r="AU160" s="24" t="s">
        <v>84</v>
      </c>
    </row>
    <row r="161" spans="2:51" s="11" customFormat="1" ht="13.5">
      <c r="B161" s="234"/>
      <c r="C161" s="235"/>
      <c r="D161" s="236" t="s">
        <v>159</v>
      </c>
      <c r="E161" s="237" t="s">
        <v>21</v>
      </c>
      <c r="F161" s="238" t="s">
        <v>710</v>
      </c>
      <c r="G161" s="235"/>
      <c r="H161" s="239">
        <v>21.5</v>
      </c>
      <c r="I161" s="240"/>
      <c r="J161" s="235"/>
      <c r="K161" s="235"/>
      <c r="L161" s="241"/>
      <c r="M161" s="242"/>
      <c r="N161" s="243"/>
      <c r="O161" s="243"/>
      <c r="P161" s="243"/>
      <c r="Q161" s="243"/>
      <c r="R161" s="243"/>
      <c r="S161" s="243"/>
      <c r="T161" s="244"/>
      <c r="AT161" s="245" t="s">
        <v>159</v>
      </c>
      <c r="AU161" s="245" t="s">
        <v>84</v>
      </c>
      <c r="AV161" s="11" t="s">
        <v>84</v>
      </c>
      <c r="AW161" s="11" t="s">
        <v>38</v>
      </c>
      <c r="AX161" s="11" t="s">
        <v>82</v>
      </c>
      <c r="AY161" s="245" t="s">
        <v>150</v>
      </c>
    </row>
    <row r="162" spans="2:65" s="1" customFormat="1" ht="25.5" customHeight="1">
      <c r="B162" s="46"/>
      <c r="C162" s="222" t="s">
        <v>456</v>
      </c>
      <c r="D162" s="222" t="s">
        <v>153</v>
      </c>
      <c r="E162" s="223" t="s">
        <v>809</v>
      </c>
      <c r="F162" s="224" t="s">
        <v>810</v>
      </c>
      <c r="G162" s="225" t="s">
        <v>211</v>
      </c>
      <c r="H162" s="226">
        <v>23</v>
      </c>
      <c r="I162" s="227"/>
      <c r="J162" s="228">
        <f>ROUND(I162*H162,2)</f>
        <v>0</v>
      </c>
      <c r="K162" s="224" t="s">
        <v>156</v>
      </c>
      <c r="L162" s="72"/>
      <c r="M162" s="229" t="s">
        <v>21</v>
      </c>
      <c r="N162" s="230" t="s">
        <v>45</v>
      </c>
      <c r="O162" s="47"/>
      <c r="P162" s="231">
        <f>O162*H162</f>
        <v>0</v>
      </c>
      <c r="Q162" s="231">
        <v>1.995E-06</v>
      </c>
      <c r="R162" s="231">
        <f>Q162*H162</f>
        <v>4.5885E-05</v>
      </c>
      <c r="S162" s="231">
        <v>0</v>
      </c>
      <c r="T162" s="232">
        <f>S162*H162</f>
        <v>0</v>
      </c>
      <c r="AR162" s="24" t="s">
        <v>157</v>
      </c>
      <c r="AT162" s="24" t="s">
        <v>153</v>
      </c>
      <c r="AU162" s="24" t="s">
        <v>84</v>
      </c>
      <c r="AY162" s="24" t="s">
        <v>150</v>
      </c>
      <c r="BE162" s="233">
        <f>IF(N162="základní",J162,0)</f>
        <v>0</v>
      </c>
      <c r="BF162" s="233">
        <f>IF(N162="snížená",J162,0)</f>
        <v>0</v>
      </c>
      <c r="BG162" s="233">
        <f>IF(N162="zákl. přenesená",J162,0)</f>
        <v>0</v>
      </c>
      <c r="BH162" s="233">
        <f>IF(N162="sníž. přenesená",J162,0)</f>
        <v>0</v>
      </c>
      <c r="BI162" s="233">
        <f>IF(N162="nulová",J162,0)</f>
        <v>0</v>
      </c>
      <c r="BJ162" s="24" t="s">
        <v>82</v>
      </c>
      <c r="BK162" s="233">
        <f>ROUND(I162*H162,2)</f>
        <v>0</v>
      </c>
      <c r="BL162" s="24" t="s">
        <v>157</v>
      </c>
      <c r="BM162" s="24" t="s">
        <v>811</v>
      </c>
    </row>
    <row r="163" spans="2:47" s="1" customFormat="1" ht="13.5">
      <c r="B163" s="46"/>
      <c r="C163" s="74"/>
      <c r="D163" s="236" t="s">
        <v>166</v>
      </c>
      <c r="E163" s="74"/>
      <c r="F163" s="257" t="s">
        <v>812</v>
      </c>
      <c r="G163" s="74"/>
      <c r="H163" s="74"/>
      <c r="I163" s="192"/>
      <c r="J163" s="74"/>
      <c r="K163" s="74"/>
      <c r="L163" s="72"/>
      <c r="M163" s="258"/>
      <c r="N163" s="47"/>
      <c r="O163" s="47"/>
      <c r="P163" s="47"/>
      <c r="Q163" s="47"/>
      <c r="R163" s="47"/>
      <c r="S163" s="47"/>
      <c r="T163" s="95"/>
      <c r="AT163" s="24" t="s">
        <v>166</v>
      </c>
      <c r="AU163" s="24" t="s">
        <v>84</v>
      </c>
    </row>
    <row r="164" spans="2:51" s="11" customFormat="1" ht="13.5">
      <c r="B164" s="234"/>
      <c r="C164" s="235"/>
      <c r="D164" s="236" t="s">
        <v>159</v>
      </c>
      <c r="E164" s="237" t="s">
        <v>21</v>
      </c>
      <c r="F164" s="238" t="s">
        <v>804</v>
      </c>
      <c r="G164" s="235"/>
      <c r="H164" s="239">
        <v>23</v>
      </c>
      <c r="I164" s="240"/>
      <c r="J164" s="235"/>
      <c r="K164" s="235"/>
      <c r="L164" s="241"/>
      <c r="M164" s="242"/>
      <c r="N164" s="243"/>
      <c r="O164" s="243"/>
      <c r="P164" s="243"/>
      <c r="Q164" s="243"/>
      <c r="R164" s="243"/>
      <c r="S164" s="243"/>
      <c r="T164" s="244"/>
      <c r="AT164" s="245" t="s">
        <v>159</v>
      </c>
      <c r="AU164" s="245" t="s">
        <v>84</v>
      </c>
      <c r="AV164" s="11" t="s">
        <v>84</v>
      </c>
      <c r="AW164" s="11" t="s">
        <v>38</v>
      </c>
      <c r="AX164" s="11" t="s">
        <v>82</v>
      </c>
      <c r="AY164" s="245" t="s">
        <v>150</v>
      </c>
    </row>
    <row r="165" spans="2:63" s="10" customFormat="1" ht="29.85" customHeight="1">
      <c r="B165" s="206"/>
      <c r="C165" s="207"/>
      <c r="D165" s="208" t="s">
        <v>73</v>
      </c>
      <c r="E165" s="220" t="s">
        <v>248</v>
      </c>
      <c r="F165" s="220" t="s">
        <v>249</v>
      </c>
      <c r="G165" s="207"/>
      <c r="H165" s="207"/>
      <c r="I165" s="210"/>
      <c r="J165" s="221">
        <f>BK165</f>
        <v>0</v>
      </c>
      <c r="K165" s="207"/>
      <c r="L165" s="212"/>
      <c r="M165" s="213"/>
      <c r="N165" s="214"/>
      <c r="O165" s="214"/>
      <c r="P165" s="215">
        <f>SUM(P166:P167)</f>
        <v>0</v>
      </c>
      <c r="Q165" s="214"/>
      <c r="R165" s="215">
        <f>SUM(R166:R167)</f>
        <v>0</v>
      </c>
      <c r="S165" s="214"/>
      <c r="T165" s="216">
        <f>SUM(T166:T167)</f>
        <v>0</v>
      </c>
      <c r="AR165" s="217" t="s">
        <v>82</v>
      </c>
      <c r="AT165" s="218" t="s">
        <v>73</v>
      </c>
      <c r="AU165" s="218" t="s">
        <v>82</v>
      </c>
      <c r="AY165" s="217" t="s">
        <v>150</v>
      </c>
      <c r="BK165" s="219">
        <f>SUM(BK166:BK167)</f>
        <v>0</v>
      </c>
    </row>
    <row r="166" spans="2:65" s="1" customFormat="1" ht="25.5" customHeight="1">
      <c r="B166" s="46"/>
      <c r="C166" s="222" t="s">
        <v>462</v>
      </c>
      <c r="D166" s="222" t="s">
        <v>153</v>
      </c>
      <c r="E166" s="223" t="s">
        <v>813</v>
      </c>
      <c r="F166" s="224" t="s">
        <v>814</v>
      </c>
      <c r="G166" s="225" t="s">
        <v>175</v>
      </c>
      <c r="H166" s="226">
        <v>9.974</v>
      </c>
      <c r="I166" s="227"/>
      <c r="J166" s="228">
        <f>ROUND(I166*H166,2)</f>
        <v>0</v>
      </c>
      <c r="K166" s="224" t="s">
        <v>156</v>
      </c>
      <c r="L166" s="72"/>
      <c r="M166" s="229" t="s">
        <v>21</v>
      </c>
      <c r="N166" s="230" t="s">
        <v>45</v>
      </c>
      <c r="O166" s="47"/>
      <c r="P166" s="231">
        <f>O166*H166</f>
        <v>0</v>
      </c>
      <c r="Q166" s="231">
        <v>0</v>
      </c>
      <c r="R166" s="231">
        <f>Q166*H166</f>
        <v>0</v>
      </c>
      <c r="S166" s="231">
        <v>0</v>
      </c>
      <c r="T166" s="232">
        <f>S166*H166</f>
        <v>0</v>
      </c>
      <c r="AR166" s="24" t="s">
        <v>157</v>
      </c>
      <c r="AT166" s="24" t="s">
        <v>153</v>
      </c>
      <c r="AU166" s="24" t="s">
        <v>84</v>
      </c>
      <c r="AY166" s="24" t="s">
        <v>150</v>
      </c>
      <c r="BE166" s="233">
        <f>IF(N166="základní",J166,0)</f>
        <v>0</v>
      </c>
      <c r="BF166" s="233">
        <f>IF(N166="snížená",J166,0)</f>
        <v>0</v>
      </c>
      <c r="BG166" s="233">
        <f>IF(N166="zákl. přenesená",J166,0)</f>
        <v>0</v>
      </c>
      <c r="BH166" s="233">
        <f>IF(N166="sníž. přenesená",J166,0)</f>
        <v>0</v>
      </c>
      <c r="BI166" s="233">
        <f>IF(N166="nulová",J166,0)</f>
        <v>0</v>
      </c>
      <c r="BJ166" s="24" t="s">
        <v>82</v>
      </c>
      <c r="BK166" s="233">
        <f>ROUND(I166*H166,2)</f>
        <v>0</v>
      </c>
      <c r="BL166" s="24" t="s">
        <v>157</v>
      </c>
      <c r="BM166" s="24" t="s">
        <v>815</v>
      </c>
    </row>
    <row r="167" spans="2:47" s="1" customFormat="1" ht="13.5">
      <c r="B167" s="46"/>
      <c r="C167" s="74"/>
      <c r="D167" s="236" t="s">
        <v>166</v>
      </c>
      <c r="E167" s="74"/>
      <c r="F167" s="257" t="s">
        <v>816</v>
      </c>
      <c r="G167" s="74"/>
      <c r="H167" s="74"/>
      <c r="I167" s="192"/>
      <c r="J167" s="74"/>
      <c r="K167" s="74"/>
      <c r="L167" s="72"/>
      <c r="M167" s="258"/>
      <c r="N167" s="47"/>
      <c r="O167" s="47"/>
      <c r="P167" s="47"/>
      <c r="Q167" s="47"/>
      <c r="R167" s="47"/>
      <c r="S167" s="47"/>
      <c r="T167" s="95"/>
      <c r="AT167" s="24" t="s">
        <v>166</v>
      </c>
      <c r="AU167" s="24" t="s">
        <v>84</v>
      </c>
    </row>
    <row r="168" spans="2:63" s="10" customFormat="1" ht="37.4" customHeight="1">
      <c r="B168" s="206"/>
      <c r="C168" s="207"/>
      <c r="D168" s="208" t="s">
        <v>73</v>
      </c>
      <c r="E168" s="209" t="s">
        <v>632</v>
      </c>
      <c r="F168" s="209" t="s">
        <v>633</v>
      </c>
      <c r="G168" s="207"/>
      <c r="H168" s="207"/>
      <c r="I168" s="210"/>
      <c r="J168" s="211">
        <f>BK168</f>
        <v>0</v>
      </c>
      <c r="K168" s="207"/>
      <c r="L168" s="212"/>
      <c r="M168" s="213"/>
      <c r="N168" s="214"/>
      <c r="O168" s="214"/>
      <c r="P168" s="215">
        <f>SUM(P169:P172)</f>
        <v>0</v>
      </c>
      <c r="Q168" s="214"/>
      <c r="R168" s="215">
        <f>SUM(R169:R172)</f>
        <v>0</v>
      </c>
      <c r="S168" s="214"/>
      <c r="T168" s="216">
        <f>SUM(T169:T172)</f>
        <v>0</v>
      </c>
      <c r="AR168" s="217" t="s">
        <v>82</v>
      </c>
      <c r="AT168" s="218" t="s">
        <v>73</v>
      </c>
      <c r="AU168" s="218" t="s">
        <v>74</v>
      </c>
      <c r="AY168" s="217" t="s">
        <v>150</v>
      </c>
      <c r="BK168" s="219">
        <f>SUM(BK169:BK172)</f>
        <v>0</v>
      </c>
    </row>
    <row r="169" spans="2:65" s="1" customFormat="1" ht="25.5" customHeight="1">
      <c r="B169" s="46"/>
      <c r="C169" s="222" t="s">
        <v>466</v>
      </c>
      <c r="D169" s="222" t="s">
        <v>153</v>
      </c>
      <c r="E169" s="223" t="s">
        <v>635</v>
      </c>
      <c r="F169" s="224" t="s">
        <v>636</v>
      </c>
      <c r="G169" s="225" t="s">
        <v>175</v>
      </c>
      <c r="H169" s="226">
        <v>2.21</v>
      </c>
      <c r="I169" s="227"/>
      <c r="J169" s="228">
        <f>ROUND(I169*H169,2)</f>
        <v>0</v>
      </c>
      <c r="K169" s="224" t="s">
        <v>156</v>
      </c>
      <c r="L169" s="72"/>
      <c r="M169" s="229" t="s">
        <v>21</v>
      </c>
      <c r="N169" s="230" t="s">
        <v>45</v>
      </c>
      <c r="O169" s="47"/>
      <c r="P169" s="231">
        <f>O169*H169</f>
        <v>0</v>
      </c>
      <c r="Q169" s="231">
        <v>0</v>
      </c>
      <c r="R169" s="231">
        <f>Q169*H169</f>
        <v>0</v>
      </c>
      <c r="S169" s="231">
        <v>0</v>
      </c>
      <c r="T169" s="232">
        <f>S169*H169</f>
        <v>0</v>
      </c>
      <c r="AR169" s="24" t="s">
        <v>157</v>
      </c>
      <c r="AT169" s="24" t="s">
        <v>153</v>
      </c>
      <c r="AU169" s="24" t="s">
        <v>82</v>
      </c>
      <c r="AY169" s="24" t="s">
        <v>150</v>
      </c>
      <c r="BE169" s="233">
        <f>IF(N169="základní",J169,0)</f>
        <v>0</v>
      </c>
      <c r="BF169" s="233">
        <f>IF(N169="snížená",J169,0)</f>
        <v>0</v>
      </c>
      <c r="BG169" s="233">
        <f>IF(N169="zákl. přenesená",J169,0)</f>
        <v>0</v>
      </c>
      <c r="BH169" s="233">
        <f>IF(N169="sníž. přenesená",J169,0)</f>
        <v>0</v>
      </c>
      <c r="BI169" s="233">
        <f>IF(N169="nulová",J169,0)</f>
        <v>0</v>
      </c>
      <c r="BJ169" s="24" t="s">
        <v>82</v>
      </c>
      <c r="BK169" s="233">
        <f>ROUND(I169*H169,2)</f>
        <v>0</v>
      </c>
      <c r="BL169" s="24" t="s">
        <v>157</v>
      </c>
      <c r="BM169" s="24" t="s">
        <v>817</v>
      </c>
    </row>
    <row r="170" spans="2:47" s="1" customFormat="1" ht="13.5">
      <c r="B170" s="46"/>
      <c r="C170" s="74"/>
      <c r="D170" s="236" t="s">
        <v>166</v>
      </c>
      <c r="E170" s="74"/>
      <c r="F170" s="257" t="s">
        <v>638</v>
      </c>
      <c r="G170" s="74"/>
      <c r="H170" s="74"/>
      <c r="I170" s="192"/>
      <c r="J170" s="74"/>
      <c r="K170" s="74"/>
      <c r="L170" s="72"/>
      <c r="M170" s="258"/>
      <c r="N170" s="47"/>
      <c r="O170" s="47"/>
      <c r="P170" s="47"/>
      <c r="Q170" s="47"/>
      <c r="R170" s="47"/>
      <c r="S170" s="47"/>
      <c r="T170" s="95"/>
      <c r="AT170" s="24" t="s">
        <v>166</v>
      </c>
      <c r="AU170" s="24" t="s">
        <v>82</v>
      </c>
    </row>
    <row r="171" spans="2:51" s="11" customFormat="1" ht="13.5">
      <c r="B171" s="234"/>
      <c r="C171" s="235"/>
      <c r="D171" s="236" t="s">
        <v>159</v>
      </c>
      <c r="E171" s="237" t="s">
        <v>21</v>
      </c>
      <c r="F171" s="238" t="s">
        <v>818</v>
      </c>
      <c r="G171" s="235"/>
      <c r="H171" s="239">
        <v>2.21</v>
      </c>
      <c r="I171" s="240"/>
      <c r="J171" s="235"/>
      <c r="K171" s="235"/>
      <c r="L171" s="241"/>
      <c r="M171" s="242"/>
      <c r="N171" s="243"/>
      <c r="O171" s="243"/>
      <c r="P171" s="243"/>
      <c r="Q171" s="243"/>
      <c r="R171" s="243"/>
      <c r="S171" s="243"/>
      <c r="T171" s="244"/>
      <c r="AT171" s="245" t="s">
        <v>159</v>
      </c>
      <c r="AU171" s="245" t="s">
        <v>82</v>
      </c>
      <c r="AV171" s="11" t="s">
        <v>84</v>
      </c>
      <c r="AW171" s="11" t="s">
        <v>38</v>
      </c>
      <c r="AX171" s="11" t="s">
        <v>74</v>
      </c>
      <c r="AY171" s="245" t="s">
        <v>150</v>
      </c>
    </row>
    <row r="172" spans="2:51" s="12" customFormat="1" ht="13.5">
      <c r="B172" s="246"/>
      <c r="C172" s="247"/>
      <c r="D172" s="236" t="s">
        <v>159</v>
      </c>
      <c r="E172" s="248" t="s">
        <v>21</v>
      </c>
      <c r="F172" s="249" t="s">
        <v>161</v>
      </c>
      <c r="G172" s="247"/>
      <c r="H172" s="250">
        <v>2.21</v>
      </c>
      <c r="I172" s="251"/>
      <c r="J172" s="247"/>
      <c r="K172" s="247"/>
      <c r="L172" s="252"/>
      <c r="M172" s="253"/>
      <c r="N172" s="254"/>
      <c r="O172" s="254"/>
      <c r="P172" s="254"/>
      <c r="Q172" s="254"/>
      <c r="R172" s="254"/>
      <c r="S172" s="254"/>
      <c r="T172" s="255"/>
      <c r="AT172" s="256" t="s">
        <v>159</v>
      </c>
      <c r="AU172" s="256" t="s">
        <v>82</v>
      </c>
      <c r="AV172" s="12" t="s">
        <v>157</v>
      </c>
      <c r="AW172" s="12" t="s">
        <v>38</v>
      </c>
      <c r="AX172" s="12" t="s">
        <v>82</v>
      </c>
      <c r="AY172" s="256" t="s">
        <v>150</v>
      </c>
    </row>
    <row r="173" spans="2:63" s="10" customFormat="1" ht="37.4" customHeight="1">
      <c r="B173" s="206"/>
      <c r="C173" s="207"/>
      <c r="D173" s="208" t="s">
        <v>73</v>
      </c>
      <c r="E173" s="209" t="s">
        <v>255</v>
      </c>
      <c r="F173" s="209" t="s">
        <v>256</v>
      </c>
      <c r="G173" s="207"/>
      <c r="H173" s="207"/>
      <c r="I173" s="210"/>
      <c r="J173" s="211">
        <f>BK173</f>
        <v>0</v>
      </c>
      <c r="K173" s="207"/>
      <c r="L173" s="212"/>
      <c r="M173" s="213"/>
      <c r="N173" s="214"/>
      <c r="O173" s="214"/>
      <c r="P173" s="215">
        <f>P174</f>
        <v>0</v>
      </c>
      <c r="Q173" s="214"/>
      <c r="R173" s="215">
        <f>R174</f>
        <v>0.052500000000000005</v>
      </c>
      <c r="S173" s="214"/>
      <c r="T173" s="216">
        <f>T174</f>
        <v>0</v>
      </c>
      <c r="AR173" s="217" t="s">
        <v>84</v>
      </c>
      <c r="AT173" s="218" t="s">
        <v>73</v>
      </c>
      <c r="AU173" s="218" t="s">
        <v>74</v>
      </c>
      <c r="AY173" s="217" t="s">
        <v>150</v>
      </c>
      <c r="BK173" s="219">
        <f>BK174</f>
        <v>0</v>
      </c>
    </row>
    <row r="174" spans="2:63" s="10" customFormat="1" ht="19.9" customHeight="1">
      <c r="B174" s="206"/>
      <c r="C174" s="207"/>
      <c r="D174" s="208" t="s">
        <v>73</v>
      </c>
      <c r="E174" s="220" t="s">
        <v>680</v>
      </c>
      <c r="F174" s="220" t="s">
        <v>681</v>
      </c>
      <c r="G174" s="207"/>
      <c r="H174" s="207"/>
      <c r="I174" s="210"/>
      <c r="J174" s="221">
        <f>BK174</f>
        <v>0</v>
      </c>
      <c r="K174" s="207"/>
      <c r="L174" s="212"/>
      <c r="M174" s="213"/>
      <c r="N174" s="214"/>
      <c r="O174" s="214"/>
      <c r="P174" s="215">
        <f>SUM(P175:P180)</f>
        <v>0</v>
      </c>
      <c r="Q174" s="214"/>
      <c r="R174" s="215">
        <f>SUM(R175:R180)</f>
        <v>0.052500000000000005</v>
      </c>
      <c r="S174" s="214"/>
      <c r="T174" s="216">
        <f>SUM(T175:T180)</f>
        <v>0</v>
      </c>
      <c r="AR174" s="217" t="s">
        <v>84</v>
      </c>
      <c r="AT174" s="218" t="s">
        <v>73</v>
      </c>
      <c r="AU174" s="218" t="s">
        <v>82</v>
      </c>
      <c r="AY174" s="217" t="s">
        <v>150</v>
      </c>
      <c r="BK174" s="219">
        <f>SUM(BK175:BK180)</f>
        <v>0</v>
      </c>
    </row>
    <row r="175" spans="2:65" s="1" customFormat="1" ht="16.5" customHeight="1">
      <c r="B175" s="46"/>
      <c r="C175" s="222" t="s">
        <v>471</v>
      </c>
      <c r="D175" s="222" t="s">
        <v>153</v>
      </c>
      <c r="E175" s="223" t="s">
        <v>683</v>
      </c>
      <c r="F175" s="224" t="s">
        <v>684</v>
      </c>
      <c r="G175" s="225" t="s">
        <v>211</v>
      </c>
      <c r="H175" s="226">
        <v>5</v>
      </c>
      <c r="I175" s="227"/>
      <c r="J175" s="228">
        <f>ROUND(I175*H175,2)</f>
        <v>0</v>
      </c>
      <c r="K175" s="224" t="s">
        <v>21</v>
      </c>
      <c r="L175" s="72"/>
      <c r="M175" s="229" t="s">
        <v>21</v>
      </c>
      <c r="N175" s="230" t="s">
        <v>45</v>
      </c>
      <c r="O175" s="47"/>
      <c r="P175" s="231">
        <f>O175*H175</f>
        <v>0</v>
      </c>
      <c r="Q175" s="231">
        <v>0.0105</v>
      </c>
      <c r="R175" s="231">
        <f>Q175*H175</f>
        <v>0.052500000000000005</v>
      </c>
      <c r="S175" s="231">
        <v>0</v>
      </c>
      <c r="T175" s="232">
        <f>S175*H175</f>
        <v>0</v>
      </c>
      <c r="AR175" s="24" t="s">
        <v>250</v>
      </c>
      <c r="AT175" s="24" t="s">
        <v>153</v>
      </c>
      <c r="AU175" s="24" t="s">
        <v>84</v>
      </c>
      <c r="AY175" s="24" t="s">
        <v>150</v>
      </c>
      <c r="BE175" s="233">
        <f>IF(N175="základní",J175,0)</f>
        <v>0</v>
      </c>
      <c r="BF175" s="233">
        <f>IF(N175="snížená",J175,0)</f>
        <v>0</v>
      </c>
      <c r="BG175" s="233">
        <f>IF(N175="zákl. přenesená",J175,0)</f>
        <v>0</v>
      </c>
      <c r="BH175" s="233">
        <f>IF(N175="sníž. přenesená",J175,0)</f>
        <v>0</v>
      </c>
      <c r="BI175" s="233">
        <f>IF(N175="nulová",J175,0)</f>
        <v>0</v>
      </c>
      <c r="BJ175" s="24" t="s">
        <v>82</v>
      </c>
      <c r="BK175" s="233">
        <f>ROUND(I175*H175,2)</f>
        <v>0</v>
      </c>
      <c r="BL175" s="24" t="s">
        <v>250</v>
      </c>
      <c r="BM175" s="24" t="s">
        <v>819</v>
      </c>
    </row>
    <row r="176" spans="2:47" s="1" customFormat="1" ht="13.5">
      <c r="B176" s="46"/>
      <c r="C176" s="74"/>
      <c r="D176" s="236" t="s">
        <v>213</v>
      </c>
      <c r="E176" s="74"/>
      <c r="F176" s="257" t="s">
        <v>686</v>
      </c>
      <c r="G176" s="74"/>
      <c r="H176" s="74"/>
      <c r="I176" s="192"/>
      <c r="J176" s="74"/>
      <c r="K176" s="74"/>
      <c r="L176" s="72"/>
      <c r="M176" s="258"/>
      <c r="N176" s="47"/>
      <c r="O176" s="47"/>
      <c r="P176" s="47"/>
      <c r="Q176" s="47"/>
      <c r="R176" s="47"/>
      <c r="S176" s="47"/>
      <c r="T176" s="95"/>
      <c r="AT176" s="24" t="s">
        <v>213</v>
      </c>
      <c r="AU176" s="24" t="s">
        <v>84</v>
      </c>
    </row>
    <row r="177" spans="2:51" s="13" customFormat="1" ht="13.5">
      <c r="B177" s="259"/>
      <c r="C177" s="260"/>
      <c r="D177" s="236" t="s">
        <v>159</v>
      </c>
      <c r="E177" s="261" t="s">
        <v>21</v>
      </c>
      <c r="F177" s="262" t="s">
        <v>820</v>
      </c>
      <c r="G177" s="260"/>
      <c r="H177" s="261" t="s">
        <v>21</v>
      </c>
      <c r="I177" s="263"/>
      <c r="J177" s="260"/>
      <c r="K177" s="260"/>
      <c r="L177" s="264"/>
      <c r="M177" s="265"/>
      <c r="N177" s="266"/>
      <c r="O177" s="266"/>
      <c r="P177" s="266"/>
      <c r="Q177" s="266"/>
      <c r="R177" s="266"/>
      <c r="S177" s="266"/>
      <c r="T177" s="267"/>
      <c r="AT177" s="268" t="s">
        <v>159</v>
      </c>
      <c r="AU177" s="268" t="s">
        <v>84</v>
      </c>
      <c r="AV177" s="13" t="s">
        <v>82</v>
      </c>
      <c r="AW177" s="13" t="s">
        <v>38</v>
      </c>
      <c r="AX177" s="13" t="s">
        <v>74</v>
      </c>
      <c r="AY177" s="268" t="s">
        <v>150</v>
      </c>
    </row>
    <row r="178" spans="2:51" s="11" customFormat="1" ht="13.5">
      <c r="B178" s="234"/>
      <c r="C178" s="235"/>
      <c r="D178" s="236" t="s">
        <v>159</v>
      </c>
      <c r="E178" s="237" t="s">
        <v>21</v>
      </c>
      <c r="F178" s="238" t="s">
        <v>821</v>
      </c>
      <c r="G178" s="235"/>
      <c r="H178" s="239">
        <v>5</v>
      </c>
      <c r="I178" s="240"/>
      <c r="J178" s="235"/>
      <c r="K178" s="235"/>
      <c r="L178" s="241"/>
      <c r="M178" s="242"/>
      <c r="N178" s="243"/>
      <c r="O178" s="243"/>
      <c r="P178" s="243"/>
      <c r="Q178" s="243"/>
      <c r="R178" s="243"/>
      <c r="S178" s="243"/>
      <c r="T178" s="244"/>
      <c r="AT178" s="245" t="s">
        <v>159</v>
      </c>
      <c r="AU178" s="245" t="s">
        <v>84</v>
      </c>
      <c r="AV178" s="11" t="s">
        <v>84</v>
      </c>
      <c r="AW178" s="11" t="s">
        <v>38</v>
      </c>
      <c r="AX178" s="11" t="s">
        <v>82</v>
      </c>
      <c r="AY178" s="245" t="s">
        <v>150</v>
      </c>
    </row>
    <row r="179" spans="2:65" s="1" customFormat="1" ht="38.25" customHeight="1">
      <c r="B179" s="46"/>
      <c r="C179" s="222" t="s">
        <v>473</v>
      </c>
      <c r="D179" s="222" t="s">
        <v>153</v>
      </c>
      <c r="E179" s="223" t="s">
        <v>690</v>
      </c>
      <c r="F179" s="224" t="s">
        <v>691</v>
      </c>
      <c r="G179" s="225" t="s">
        <v>175</v>
      </c>
      <c r="H179" s="226">
        <v>0.053</v>
      </c>
      <c r="I179" s="227"/>
      <c r="J179" s="228">
        <f>ROUND(I179*H179,2)</f>
        <v>0</v>
      </c>
      <c r="K179" s="224" t="s">
        <v>156</v>
      </c>
      <c r="L179" s="72"/>
      <c r="M179" s="229" t="s">
        <v>21</v>
      </c>
      <c r="N179" s="230" t="s">
        <v>45</v>
      </c>
      <c r="O179" s="47"/>
      <c r="P179" s="231">
        <f>O179*H179</f>
        <v>0</v>
      </c>
      <c r="Q179" s="231">
        <v>0</v>
      </c>
      <c r="R179" s="231">
        <f>Q179*H179</f>
        <v>0</v>
      </c>
      <c r="S179" s="231">
        <v>0</v>
      </c>
      <c r="T179" s="232">
        <f>S179*H179</f>
        <v>0</v>
      </c>
      <c r="AR179" s="24" t="s">
        <v>250</v>
      </c>
      <c r="AT179" s="24" t="s">
        <v>153</v>
      </c>
      <c r="AU179" s="24" t="s">
        <v>84</v>
      </c>
      <c r="AY179" s="24" t="s">
        <v>150</v>
      </c>
      <c r="BE179" s="233">
        <f>IF(N179="základní",J179,0)</f>
        <v>0</v>
      </c>
      <c r="BF179" s="233">
        <f>IF(N179="snížená",J179,0)</f>
        <v>0</v>
      </c>
      <c r="BG179" s="233">
        <f>IF(N179="zákl. přenesená",J179,0)</f>
        <v>0</v>
      </c>
      <c r="BH179" s="233">
        <f>IF(N179="sníž. přenesená",J179,0)</f>
        <v>0</v>
      </c>
      <c r="BI179" s="233">
        <f>IF(N179="nulová",J179,0)</f>
        <v>0</v>
      </c>
      <c r="BJ179" s="24" t="s">
        <v>82</v>
      </c>
      <c r="BK179" s="233">
        <f>ROUND(I179*H179,2)</f>
        <v>0</v>
      </c>
      <c r="BL179" s="24" t="s">
        <v>250</v>
      </c>
      <c r="BM179" s="24" t="s">
        <v>822</v>
      </c>
    </row>
    <row r="180" spans="2:47" s="1" customFormat="1" ht="13.5">
      <c r="B180" s="46"/>
      <c r="C180" s="74"/>
      <c r="D180" s="236" t="s">
        <v>166</v>
      </c>
      <c r="E180" s="74"/>
      <c r="F180" s="257" t="s">
        <v>693</v>
      </c>
      <c r="G180" s="74"/>
      <c r="H180" s="74"/>
      <c r="I180" s="192"/>
      <c r="J180" s="74"/>
      <c r="K180" s="74"/>
      <c r="L180" s="72"/>
      <c r="M180" s="279"/>
      <c r="N180" s="280"/>
      <c r="O180" s="280"/>
      <c r="P180" s="280"/>
      <c r="Q180" s="280"/>
      <c r="R180" s="280"/>
      <c r="S180" s="280"/>
      <c r="T180" s="281"/>
      <c r="AT180" s="24" t="s">
        <v>166</v>
      </c>
      <c r="AU180" s="24" t="s">
        <v>84</v>
      </c>
    </row>
    <row r="181" spans="2:12" s="1" customFormat="1" ht="6.95" customHeight="1">
      <c r="B181" s="67"/>
      <c r="C181" s="68"/>
      <c r="D181" s="68"/>
      <c r="E181" s="68"/>
      <c r="F181" s="68"/>
      <c r="G181" s="68"/>
      <c r="H181" s="68"/>
      <c r="I181" s="167"/>
      <c r="J181" s="68"/>
      <c r="K181" s="68"/>
      <c r="L181" s="72"/>
    </row>
  </sheetData>
  <sheetProtection password="CC35" sheet="1" objects="1" scenarios="1" formatColumns="0" formatRows="0" autoFilter="0"/>
  <autoFilter ref="C83:K180"/>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2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109</v>
      </c>
      <c r="G1" s="139" t="s">
        <v>110</v>
      </c>
      <c r="H1" s="139"/>
      <c r="I1" s="140"/>
      <c r="J1" s="139" t="s">
        <v>111</v>
      </c>
      <c r="K1" s="138" t="s">
        <v>112</v>
      </c>
      <c r="L1" s="139" t="s">
        <v>113</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93</v>
      </c>
    </row>
    <row r="3" spans="2:46" ht="6.95" customHeight="1">
      <c r="B3" s="25"/>
      <c r="C3" s="26"/>
      <c r="D3" s="26"/>
      <c r="E3" s="26"/>
      <c r="F3" s="26"/>
      <c r="G3" s="26"/>
      <c r="H3" s="26"/>
      <c r="I3" s="142"/>
      <c r="J3" s="26"/>
      <c r="K3" s="27"/>
      <c r="AT3" s="24" t="s">
        <v>84</v>
      </c>
    </row>
    <row r="4" spans="2:46" ht="36.95" customHeight="1">
      <c r="B4" s="28"/>
      <c r="C4" s="29"/>
      <c r="D4" s="30" t="s">
        <v>118</v>
      </c>
      <c r="E4" s="29"/>
      <c r="F4" s="29"/>
      <c r="G4" s="29"/>
      <c r="H4" s="29"/>
      <c r="I4" s="143"/>
      <c r="J4" s="29"/>
      <c r="K4" s="31"/>
      <c r="M4" s="32" t="s">
        <v>12</v>
      </c>
      <c r="AT4" s="24" t="s">
        <v>6</v>
      </c>
    </row>
    <row r="5" spans="2:11" ht="6.95" customHeight="1">
      <c r="B5" s="28"/>
      <c r="C5" s="29"/>
      <c r="D5" s="29"/>
      <c r="E5" s="29"/>
      <c r="F5" s="29"/>
      <c r="G5" s="29"/>
      <c r="H5" s="29"/>
      <c r="I5" s="143"/>
      <c r="J5" s="29"/>
      <c r="K5" s="31"/>
    </row>
    <row r="6" spans="2:11" ht="13.5">
      <c r="B6" s="28"/>
      <c r="C6" s="29"/>
      <c r="D6" s="40" t="s">
        <v>18</v>
      </c>
      <c r="E6" s="29"/>
      <c r="F6" s="29"/>
      <c r="G6" s="29"/>
      <c r="H6" s="29"/>
      <c r="I6" s="143"/>
      <c r="J6" s="29"/>
      <c r="K6" s="31"/>
    </row>
    <row r="7" spans="2:11" ht="16.5" customHeight="1">
      <c r="B7" s="28"/>
      <c r="C7" s="29"/>
      <c r="D7" s="29"/>
      <c r="E7" s="144" t="str">
        <f>'Rekapitulace stavby'!K6</f>
        <v>ČOV TPCA - PD techn. čištění OV - 1.etapa</v>
      </c>
      <c r="F7" s="40"/>
      <c r="G7" s="40"/>
      <c r="H7" s="40"/>
      <c r="I7" s="143"/>
      <c r="J7" s="29"/>
      <c r="K7" s="31"/>
    </row>
    <row r="8" spans="2:11" s="1" customFormat="1" ht="13.5">
      <c r="B8" s="46"/>
      <c r="C8" s="47"/>
      <c r="D8" s="40" t="s">
        <v>119</v>
      </c>
      <c r="E8" s="47"/>
      <c r="F8" s="47"/>
      <c r="G8" s="47"/>
      <c r="H8" s="47"/>
      <c r="I8" s="145"/>
      <c r="J8" s="47"/>
      <c r="K8" s="51"/>
    </row>
    <row r="9" spans="2:11" s="1" customFormat="1" ht="36.95" customHeight="1">
      <c r="B9" s="46"/>
      <c r="C9" s="47"/>
      <c r="D9" s="47"/>
      <c r="E9" s="146" t="s">
        <v>823</v>
      </c>
      <c r="F9" s="47"/>
      <c r="G9" s="47"/>
      <c r="H9" s="47"/>
      <c r="I9" s="145"/>
      <c r="J9" s="47"/>
      <c r="K9" s="51"/>
    </row>
    <row r="10" spans="2:11" s="1" customFormat="1" ht="13.5">
      <c r="B10" s="46"/>
      <c r="C10" s="47"/>
      <c r="D10" s="47"/>
      <c r="E10" s="47"/>
      <c r="F10" s="47"/>
      <c r="G10" s="47"/>
      <c r="H10" s="47"/>
      <c r="I10" s="145"/>
      <c r="J10" s="47"/>
      <c r="K10" s="51"/>
    </row>
    <row r="11" spans="2:11" s="1" customFormat="1" ht="14.4" customHeight="1">
      <c r="B11" s="46"/>
      <c r="C11" s="47"/>
      <c r="D11" s="40" t="s">
        <v>20</v>
      </c>
      <c r="E11" s="47"/>
      <c r="F11" s="35" t="s">
        <v>21</v>
      </c>
      <c r="G11" s="47"/>
      <c r="H11" s="47"/>
      <c r="I11" s="147" t="s">
        <v>22</v>
      </c>
      <c r="J11" s="35" t="s">
        <v>21</v>
      </c>
      <c r="K11" s="51"/>
    </row>
    <row r="12" spans="2:11" s="1" customFormat="1" ht="14.4" customHeight="1">
      <c r="B12" s="46"/>
      <c r="C12" s="47"/>
      <c r="D12" s="40" t="s">
        <v>23</v>
      </c>
      <c r="E12" s="47"/>
      <c r="F12" s="35" t="s">
        <v>24</v>
      </c>
      <c r="G12" s="47"/>
      <c r="H12" s="47"/>
      <c r="I12" s="147" t="s">
        <v>25</v>
      </c>
      <c r="J12" s="148" t="str">
        <f>'Rekapitulace stavby'!AN8</f>
        <v>11. 9. 2018</v>
      </c>
      <c r="K12" s="51"/>
    </row>
    <row r="13" spans="2:11" s="1" customFormat="1" ht="10.8" customHeight="1">
      <c r="B13" s="46"/>
      <c r="C13" s="47"/>
      <c r="D13" s="47"/>
      <c r="E13" s="47"/>
      <c r="F13" s="47"/>
      <c r="G13" s="47"/>
      <c r="H13" s="47"/>
      <c r="I13" s="145"/>
      <c r="J13" s="47"/>
      <c r="K13" s="51"/>
    </row>
    <row r="14" spans="2:11" s="1" customFormat="1" ht="14.4" customHeight="1">
      <c r="B14" s="46"/>
      <c r="C14" s="47"/>
      <c r="D14" s="40" t="s">
        <v>27</v>
      </c>
      <c r="E14" s="47"/>
      <c r="F14" s="47"/>
      <c r="G14" s="47"/>
      <c r="H14" s="47"/>
      <c r="I14" s="147" t="s">
        <v>28</v>
      </c>
      <c r="J14" s="35" t="s">
        <v>29</v>
      </c>
      <c r="K14" s="51"/>
    </row>
    <row r="15" spans="2:11" s="1" customFormat="1" ht="18" customHeight="1">
      <c r="B15" s="46"/>
      <c r="C15" s="47"/>
      <c r="D15" s="47"/>
      <c r="E15" s="35" t="s">
        <v>30</v>
      </c>
      <c r="F15" s="47"/>
      <c r="G15" s="47"/>
      <c r="H15" s="47"/>
      <c r="I15" s="147" t="s">
        <v>31</v>
      </c>
      <c r="J15" s="35" t="s">
        <v>21</v>
      </c>
      <c r="K15" s="51"/>
    </row>
    <row r="16" spans="2:11" s="1" customFormat="1" ht="6.95" customHeight="1">
      <c r="B16" s="46"/>
      <c r="C16" s="47"/>
      <c r="D16" s="47"/>
      <c r="E16" s="47"/>
      <c r="F16" s="47"/>
      <c r="G16" s="47"/>
      <c r="H16" s="47"/>
      <c r="I16" s="145"/>
      <c r="J16" s="47"/>
      <c r="K16" s="51"/>
    </row>
    <row r="17" spans="2:11" s="1" customFormat="1" ht="14.4" customHeight="1">
      <c r="B17" s="46"/>
      <c r="C17" s="47"/>
      <c r="D17" s="40" t="s">
        <v>32</v>
      </c>
      <c r="E17" s="47"/>
      <c r="F17" s="47"/>
      <c r="G17" s="47"/>
      <c r="H17" s="47"/>
      <c r="I17" s="147"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7" t="s">
        <v>31</v>
      </c>
      <c r="J18" s="35" t="str">
        <f>IF('Rekapitulace stavby'!AN14="Vyplň údaj","",IF('Rekapitulace stavby'!AN14="","",'Rekapitulace stavby'!AN14))</f>
        <v/>
      </c>
      <c r="K18" s="51"/>
    </row>
    <row r="19" spans="2:11" s="1" customFormat="1" ht="6.95" customHeight="1">
      <c r="B19" s="46"/>
      <c r="C19" s="47"/>
      <c r="D19" s="47"/>
      <c r="E19" s="47"/>
      <c r="F19" s="47"/>
      <c r="G19" s="47"/>
      <c r="H19" s="47"/>
      <c r="I19" s="145"/>
      <c r="J19" s="47"/>
      <c r="K19" s="51"/>
    </row>
    <row r="20" spans="2:11" s="1" customFormat="1" ht="14.4" customHeight="1">
      <c r="B20" s="46"/>
      <c r="C20" s="47"/>
      <c r="D20" s="40" t="s">
        <v>34</v>
      </c>
      <c r="E20" s="47"/>
      <c r="F20" s="47"/>
      <c r="G20" s="47"/>
      <c r="H20" s="47"/>
      <c r="I20" s="147" t="s">
        <v>28</v>
      </c>
      <c r="J20" s="35" t="s">
        <v>35</v>
      </c>
      <c r="K20" s="51"/>
    </row>
    <row r="21" spans="2:11" s="1" customFormat="1" ht="18" customHeight="1">
      <c r="B21" s="46"/>
      <c r="C21" s="47"/>
      <c r="D21" s="47"/>
      <c r="E21" s="35" t="s">
        <v>36</v>
      </c>
      <c r="F21" s="47"/>
      <c r="G21" s="47"/>
      <c r="H21" s="47"/>
      <c r="I21" s="147" t="s">
        <v>31</v>
      </c>
      <c r="J21" s="35" t="s">
        <v>37</v>
      </c>
      <c r="K21" s="51"/>
    </row>
    <row r="22" spans="2:11" s="1" customFormat="1" ht="6.95" customHeight="1">
      <c r="B22" s="46"/>
      <c r="C22" s="47"/>
      <c r="D22" s="47"/>
      <c r="E22" s="47"/>
      <c r="F22" s="47"/>
      <c r="G22" s="47"/>
      <c r="H22" s="47"/>
      <c r="I22" s="145"/>
      <c r="J22" s="47"/>
      <c r="K22" s="51"/>
    </row>
    <row r="23" spans="2:11" s="1" customFormat="1" ht="14.4" customHeight="1">
      <c r="B23" s="46"/>
      <c r="C23" s="47"/>
      <c r="D23" s="40" t="s">
        <v>39</v>
      </c>
      <c r="E23" s="47"/>
      <c r="F23" s="47"/>
      <c r="G23" s="47"/>
      <c r="H23" s="47"/>
      <c r="I23" s="145"/>
      <c r="J23" s="47"/>
      <c r="K23" s="51"/>
    </row>
    <row r="24" spans="2:11" s="6" customFormat="1" ht="16.5" customHeight="1">
      <c r="B24" s="149"/>
      <c r="C24" s="150"/>
      <c r="D24" s="150"/>
      <c r="E24" s="44" t="s">
        <v>21</v>
      </c>
      <c r="F24" s="44"/>
      <c r="G24" s="44"/>
      <c r="H24" s="44"/>
      <c r="I24" s="151"/>
      <c r="J24" s="150"/>
      <c r="K24" s="152"/>
    </row>
    <row r="25" spans="2:11" s="1" customFormat="1" ht="6.95" customHeight="1">
      <c r="B25" s="46"/>
      <c r="C25" s="47"/>
      <c r="D25" s="47"/>
      <c r="E25" s="47"/>
      <c r="F25" s="47"/>
      <c r="G25" s="47"/>
      <c r="H25" s="47"/>
      <c r="I25" s="145"/>
      <c r="J25" s="47"/>
      <c r="K25" s="51"/>
    </row>
    <row r="26" spans="2:11" s="1" customFormat="1" ht="6.95" customHeight="1">
      <c r="B26" s="46"/>
      <c r="C26" s="47"/>
      <c r="D26" s="106"/>
      <c r="E26" s="106"/>
      <c r="F26" s="106"/>
      <c r="G26" s="106"/>
      <c r="H26" s="106"/>
      <c r="I26" s="153"/>
      <c r="J26" s="106"/>
      <c r="K26" s="154"/>
    </row>
    <row r="27" spans="2:11" s="1" customFormat="1" ht="25.4" customHeight="1">
      <c r="B27" s="46"/>
      <c r="C27" s="47"/>
      <c r="D27" s="155" t="s">
        <v>40</v>
      </c>
      <c r="E27" s="47"/>
      <c r="F27" s="47"/>
      <c r="G27" s="47"/>
      <c r="H27" s="47"/>
      <c r="I27" s="145"/>
      <c r="J27" s="156">
        <f>ROUND(J80,2)</f>
        <v>0</v>
      </c>
      <c r="K27" s="51"/>
    </row>
    <row r="28" spans="2:11" s="1" customFormat="1" ht="6.95" customHeight="1">
      <c r="B28" s="46"/>
      <c r="C28" s="47"/>
      <c r="D28" s="106"/>
      <c r="E28" s="106"/>
      <c r="F28" s="106"/>
      <c r="G28" s="106"/>
      <c r="H28" s="106"/>
      <c r="I28" s="153"/>
      <c r="J28" s="106"/>
      <c r="K28" s="154"/>
    </row>
    <row r="29" spans="2:11" s="1" customFormat="1" ht="14.4" customHeight="1">
      <c r="B29" s="46"/>
      <c r="C29" s="47"/>
      <c r="D29" s="47"/>
      <c r="E29" s="47"/>
      <c r="F29" s="52" t="s">
        <v>42</v>
      </c>
      <c r="G29" s="47"/>
      <c r="H29" s="47"/>
      <c r="I29" s="157" t="s">
        <v>41</v>
      </c>
      <c r="J29" s="52" t="s">
        <v>43</v>
      </c>
      <c r="K29" s="51"/>
    </row>
    <row r="30" spans="2:11" s="1" customFormat="1" ht="14.4" customHeight="1">
      <c r="B30" s="46"/>
      <c r="C30" s="47"/>
      <c r="D30" s="55" t="s">
        <v>44</v>
      </c>
      <c r="E30" s="55" t="s">
        <v>45</v>
      </c>
      <c r="F30" s="158">
        <f>ROUND(SUM(BE80:BE124),2)</f>
        <v>0</v>
      </c>
      <c r="G30" s="47"/>
      <c r="H30" s="47"/>
      <c r="I30" s="159">
        <v>0.21</v>
      </c>
      <c r="J30" s="158">
        <f>ROUND(ROUND((SUM(BE80:BE124)),2)*I30,2)</f>
        <v>0</v>
      </c>
      <c r="K30" s="51"/>
    </row>
    <row r="31" spans="2:11" s="1" customFormat="1" ht="14.4" customHeight="1">
      <c r="B31" s="46"/>
      <c r="C31" s="47"/>
      <c r="D31" s="47"/>
      <c r="E31" s="55" t="s">
        <v>46</v>
      </c>
      <c r="F31" s="158">
        <f>ROUND(SUM(BF80:BF124),2)</f>
        <v>0</v>
      </c>
      <c r="G31" s="47"/>
      <c r="H31" s="47"/>
      <c r="I31" s="159">
        <v>0.15</v>
      </c>
      <c r="J31" s="158">
        <f>ROUND(ROUND((SUM(BF80:BF124)),2)*I31,2)</f>
        <v>0</v>
      </c>
      <c r="K31" s="51"/>
    </row>
    <row r="32" spans="2:11" s="1" customFormat="1" ht="14.4" customHeight="1" hidden="1">
      <c r="B32" s="46"/>
      <c r="C32" s="47"/>
      <c r="D32" s="47"/>
      <c r="E32" s="55" t="s">
        <v>47</v>
      </c>
      <c r="F32" s="158">
        <f>ROUND(SUM(BG80:BG124),2)</f>
        <v>0</v>
      </c>
      <c r="G32" s="47"/>
      <c r="H32" s="47"/>
      <c r="I32" s="159">
        <v>0.21</v>
      </c>
      <c r="J32" s="158">
        <v>0</v>
      </c>
      <c r="K32" s="51"/>
    </row>
    <row r="33" spans="2:11" s="1" customFormat="1" ht="14.4" customHeight="1" hidden="1">
      <c r="B33" s="46"/>
      <c r="C33" s="47"/>
      <c r="D33" s="47"/>
      <c r="E33" s="55" t="s">
        <v>48</v>
      </c>
      <c r="F33" s="158">
        <f>ROUND(SUM(BH80:BH124),2)</f>
        <v>0</v>
      </c>
      <c r="G33" s="47"/>
      <c r="H33" s="47"/>
      <c r="I33" s="159">
        <v>0.15</v>
      </c>
      <c r="J33" s="158">
        <v>0</v>
      </c>
      <c r="K33" s="51"/>
    </row>
    <row r="34" spans="2:11" s="1" customFormat="1" ht="14.4" customHeight="1" hidden="1">
      <c r="B34" s="46"/>
      <c r="C34" s="47"/>
      <c r="D34" s="47"/>
      <c r="E34" s="55" t="s">
        <v>49</v>
      </c>
      <c r="F34" s="158">
        <f>ROUND(SUM(BI80:BI124),2)</f>
        <v>0</v>
      </c>
      <c r="G34" s="47"/>
      <c r="H34" s="47"/>
      <c r="I34" s="159">
        <v>0</v>
      </c>
      <c r="J34" s="158">
        <v>0</v>
      </c>
      <c r="K34" s="51"/>
    </row>
    <row r="35" spans="2:11" s="1" customFormat="1" ht="6.95" customHeight="1">
      <c r="B35" s="46"/>
      <c r="C35" s="47"/>
      <c r="D35" s="47"/>
      <c r="E35" s="47"/>
      <c r="F35" s="47"/>
      <c r="G35" s="47"/>
      <c r="H35" s="47"/>
      <c r="I35" s="145"/>
      <c r="J35" s="47"/>
      <c r="K35" s="51"/>
    </row>
    <row r="36" spans="2:11" s="1" customFormat="1" ht="25.4" customHeight="1">
      <c r="B36" s="46"/>
      <c r="C36" s="160"/>
      <c r="D36" s="161" t="s">
        <v>50</v>
      </c>
      <c r="E36" s="98"/>
      <c r="F36" s="98"/>
      <c r="G36" s="162" t="s">
        <v>51</v>
      </c>
      <c r="H36" s="163" t="s">
        <v>52</v>
      </c>
      <c r="I36" s="164"/>
      <c r="J36" s="165">
        <f>SUM(J27:J34)</f>
        <v>0</v>
      </c>
      <c r="K36" s="166"/>
    </row>
    <row r="37" spans="2:11" s="1" customFormat="1" ht="14.4" customHeight="1">
      <c r="B37" s="67"/>
      <c r="C37" s="68"/>
      <c r="D37" s="68"/>
      <c r="E37" s="68"/>
      <c r="F37" s="68"/>
      <c r="G37" s="68"/>
      <c r="H37" s="68"/>
      <c r="I37" s="167"/>
      <c r="J37" s="68"/>
      <c r="K37" s="69"/>
    </row>
    <row r="41" spans="2:11" s="1" customFormat="1" ht="6.95" customHeight="1">
      <c r="B41" s="168"/>
      <c r="C41" s="169"/>
      <c r="D41" s="169"/>
      <c r="E41" s="169"/>
      <c r="F41" s="169"/>
      <c r="G41" s="169"/>
      <c r="H41" s="169"/>
      <c r="I41" s="170"/>
      <c r="J41" s="169"/>
      <c r="K41" s="171"/>
    </row>
    <row r="42" spans="2:11" s="1" customFormat="1" ht="36.95" customHeight="1">
      <c r="B42" s="46"/>
      <c r="C42" s="30" t="s">
        <v>121</v>
      </c>
      <c r="D42" s="47"/>
      <c r="E42" s="47"/>
      <c r="F42" s="47"/>
      <c r="G42" s="47"/>
      <c r="H42" s="47"/>
      <c r="I42" s="145"/>
      <c r="J42" s="47"/>
      <c r="K42" s="51"/>
    </row>
    <row r="43" spans="2:11" s="1" customFormat="1" ht="6.95" customHeight="1">
      <c r="B43" s="46"/>
      <c r="C43" s="47"/>
      <c r="D43" s="47"/>
      <c r="E43" s="47"/>
      <c r="F43" s="47"/>
      <c r="G43" s="47"/>
      <c r="H43" s="47"/>
      <c r="I43" s="145"/>
      <c r="J43" s="47"/>
      <c r="K43" s="51"/>
    </row>
    <row r="44" spans="2:11" s="1" customFormat="1" ht="14.4" customHeight="1">
      <c r="B44" s="46"/>
      <c r="C44" s="40" t="s">
        <v>18</v>
      </c>
      <c r="D44" s="47"/>
      <c r="E44" s="47"/>
      <c r="F44" s="47"/>
      <c r="G44" s="47"/>
      <c r="H44" s="47"/>
      <c r="I44" s="145"/>
      <c r="J44" s="47"/>
      <c r="K44" s="51"/>
    </row>
    <row r="45" spans="2:11" s="1" customFormat="1" ht="16.5" customHeight="1">
      <c r="B45" s="46"/>
      <c r="C45" s="47"/>
      <c r="D45" s="47"/>
      <c r="E45" s="144" t="str">
        <f>E7</f>
        <v>ČOV TPCA - PD techn. čištění OV - 1.etapa</v>
      </c>
      <c r="F45" s="40"/>
      <c r="G45" s="40"/>
      <c r="H45" s="40"/>
      <c r="I45" s="145"/>
      <c r="J45" s="47"/>
      <c r="K45" s="51"/>
    </row>
    <row r="46" spans="2:11" s="1" customFormat="1" ht="14.4" customHeight="1">
      <c r="B46" s="46"/>
      <c r="C46" s="40" t="s">
        <v>119</v>
      </c>
      <c r="D46" s="47"/>
      <c r="E46" s="47"/>
      <c r="F46" s="47"/>
      <c r="G46" s="47"/>
      <c r="H46" s="47"/>
      <c r="I46" s="145"/>
      <c r="J46" s="47"/>
      <c r="K46" s="51"/>
    </row>
    <row r="47" spans="2:11" s="1" customFormat="1" ht="17.25" customHeight="1">
      <c r="B47" s="46"/>
      <c r="C47" s="47"/>
      <c r="D47" s="47"/>
      <c r="E47" s="146" t="str">
        <f>E9</f>
        <v>PS 01.1 - Strojně technologická část - 1. etapa</v>
      </c>
      <c r="F47" s="47"/>
      <c r="G47" s="47"/>
      <c r="H47" s="47"/>
      <c r="I47" s="145"/>
      <c r="J47" s="47"/>
      <c r="K47" s="51"/>
    </row>
    <row r="48" spans="2:11" s="1" customFormat="1" ht="6.95" customHeight="1">
      <c r="B48" s="46"/>
      <c r="C48" s="47"/>
      <c r="D48" s="47"/>
      <c r="E48" s="47"/>
      <c r="F48" s="47"/>
      <c r="G48" s="47"/>
      <c r="H48" s="47"/>
      <c r="I48" s="145"/>
      <c r="J48" s="47"/>
      <c r="K48" s="51"/>
    </row>
    <row r="49" spans="2:11" s="1" customFormat="1" ht="18" customHeight="1">
      <c r="B49" s="46"/>
      <c r="C49" s="40" t="s">
        <v>23</v>
      </c>
      <c r="D49" s="47"/>
      <c r="E49" s="47"/>
      <c r="F49" s="35" t="str">
        <f>F12</f>
        <v>Kolín</v>
      </c>
      <c r="G49" s="47"/>
      <c r="H49" s="47"/>
      <c r="I49" s="147" t="s">
        <v>25</v>
      </c>
      <c r="J49" s="148" t="str">
        <f>IF(J12="","",J12)</f>
        <v>11. 9. 2018</v>
      </c>
      <c r="K49" s="51"/>
    </row>
    <row r="50" spans="2:11" s="1" customFormat="1" ht="6.95" customHeight="1">
      <c r="B50" s="46"/>
      <c r="C50" s="47"/>
      <c r="D50" s="47"/>
      <c r="E50" s="47"/>
      <c r="F50" s="47"/>
      <c r="G50" s="47"/>
      <c r="H50" s="47"/>
      <c r="I50" s="145"/>
      <c r="J50" s="47"/>
      <c r="K50" s="51"/>
    </row>
    <row r="51" spans="2:11" s="1" customFormat="1" ht="13.5">
      <c r="B51" s="46"/>
      <c r="C51" s="40" t="s">
        <v>27</v>
      </c>
      <c r="D51" s="47"/>
      <c r="E51" s="47"/>
      <c r="F51" s="35" t="str">
        <f>E15</f>
        <v>Město Kolín</v>
      </c>
      <c r="G51" s="47"/>
      <c r="H51" s="47"/>
      <c r="I51" s="147" t="s">
        <v>34</v>
      </c>
      <c r="J51" s="44" t="str">
        <f>E21</f>
        <v>Sweco Hydroprojekt a.s.</v>
      </c>
      <c r="K51" s="51"/>
    </row>
    <row r="52" spans="2:11" s="1" customFormat="1" ht="14.4" customHeight="1">
      <c r="B52" s="46"/>
      <c r="C52" s="40" t="s">
        <v>32</v>
      </c>
      <c r="D52" s="47"/>
      <c r="E52" s="47"/>
      <c r="F52" s="35" t="str">
        <f>IF(E18="","",E18)</f>
        <v/>
      </c>
      <c r="G52" s="47"/>
      <c r="H52" s="47"/>
      <c r="I52" s="145"/>
      <c r="J52" s="172"/>
      <c r="K52" s="51"/>
    </row>
    <row r="53" spans="2:11" s="1" customFormat="1" ht="10.3" customHeight="1">
      <c r="B53" s="46"/>
      <c r="C53" s="47"/>
      <c r="D53" s="47"/>
      <c r="E53" s="47"/>
      <c r="F53" s="47"/>
      <c r="G53" s="47"/>
      <c r="H53" s="47"/>
      <c r="I53" s="145"/>
      <c r="J53" s="47"/>
      <c r="K53" s="51"/>
    </row>
    <row r="54" spans="2:11" s="1" customFormat="1" ht="29.25" customHeight="1">
      <c r="B54" s="46"/>
      <c r="C54" s="173" t="s">
        <v>122</v>
      </c>
      <c r="D54" s="160"/>
      <c r="E54" s="160"/>
      <c r="F54" s="160"/>
      <c r="G54" s="160"/>
      <c r="H54" s="160"/>
      <c r="I54" s="174"/>
      <c r="J54" s="175" t="s">
        <v>123</v>
      </c>
      <c r="K54" s="176"/>
    </row>
    <row r="55" spans="2:11" s="1" customFormat="1" ht="10.3" customHeight="1">
      <c r="B55" s="46"/>
      <c r="C55" s="47"/>
      <c r="D55" s="47"/>
      <c r="E55" s="47"/>
      <c r="F55" s="47"/>
      <c r="G55" s="47"/>
      <c r="H55" s="47"/>
      <c r="I55" s="145"/>
      <c r="J55" s="47"/>
      <c r="K55" s="51"/>
    </row>
    <row r="56" spans="2:47" s="1" customFormat="1" ht="29.25" customHeight="1">
      <c r="B56" s="46"/>
      <c r="C56" s="177" t="s">
        <v>124</v>
      </c>
      <c r="D56" s="47"/>
      <c r="E56" s="47"/>
      <c r="F56" s="47"/>
      <c r="G56" s="47"/>
      <c r="H56" s="47"/>
      <c r="I56" s="145"/>
      <c r="J56" s="156">
        <f>J80</f>
        <v>0</v>
      </c>
      <c r="K56" s="51"/>
      <c r="AU56" s="24" t="s">
        <v>125</v>
      </c>
    </row>
    <row r="57" spans="2:11" s="7" customFormat="1" ht="24.95" customHeight="1">
      <c r="B57" s="178"/>
      <c r="C57" s="179"/>
      <c r="D57" s="180" t="s">
        <v>824</v>
      </c>
      <c r="E57" s="181"/>
      <c r="F57" s="181"/>
      <c r="G57" s="181"/>
      <c r="H57" s="181"/>
      <c r="I57" s="182"/>
      <c r="J57" s="183">
        <f>J81</f>
        <v>0</v>
      </c>
      <c r="K57" s="184"/>
    </row>
    <row r="58" spans="2:11" s="7" customFormat="1" ht="24.95" customHeight="1">
      <c r="B58" s="178"/>
      <c r="C58" s="179"/>
      <c r="D58" s="180" t="s">
        <v>825</v>
      </c>
      <c r="E58" s="181"/>
      <c r="F58" s="181"/>
      <c r="G58" s="181"/>
      <c r="H58" s="181"/>
      <c r="I58" s="182"/>
      <c r="J58" s="183">
        <f>J92</f>
        <v>0</v>
      </c>
      <c r="K58" s="184"/>
    </row>
    <row r="59" spans="2:11" s="7" customFormat="1" ht="24.95" customHeight="1">
      <c r="B59" s="178"/>
      <c r="C59" s="179"/>
      <c r="D59" s="180" t="s">
        <v>826</v>
      </c>
      <c r="E59" s="181"/>
      <c r="F59" s="181"/>
      <c r="G59" s="181"/>
      <c r="H59" s="181"/>
      <c r="I59" s="182"/>
      <c r="J59" s="183">
        <f>J110</f>
        <v>0</v>
      </c>
      <c r="K59" s="184"/>
    </row>
    <row r="60" spans="2:11" s="7" customFormat="1" ht="24.95" customHeight="1">
      <c r="B60" s="178"/>
      <c r="C60" s="179"/>
      <c r="D60" s="180" t="s">
        <v>827</v>
      </c>
      <c r="E60" s="181"/>
      <c r="F60" s="181"/>
      <c r="G60" s="181"/>
      <c r="H60" s="181"/>
      <c r="I60" s="182"/>
      <c r="J60" s="183">
        <f>J122</f>
        <v>0</v>
      </c>
      <c r="K60" s="184"/>
    </row>
    <row r="61" spans="2:11" s="1" customFormat="1" ht="21.8" customHeight="1">
      <c r="B61" s="46"/>
      <c r="C61" s="47"/>
      <c r="D61" s="47"/>
      <c r="E61" s="47"/>
      <c r="F61" s="47"/>
      <c r="G61" s="47"/>
      <c r="H61" s="47"/>
      <c r="I61" s="145"/>
      <c r="J61" s="47"/>
      <c r="K61" s="51"/>
    </row>
    <row r="62" spans="2:11" s="1" customFormat="1" ht="6.95" customHeight="1">
      <c r="B62" s="67"/>
      <c r="C62" s="68"/>
      <c r="D62" s="68"/>
      <c r="E62" s="68"/>
      <c r="F62" s="68"/>
      <c r="G62" s="68"/>
      <c r="H62" s="68"/>
      <c r="I62" s="167"/>
      <c r="J62" s="68"/>
      <c r="K62" s="69"/>
    </row>
    <row r="66" spans="2:12" s="1" customFormat="1" ht="6.95" customHeight="1">
      <c r="B66" s="70"/>
      <c r="C66" s="71"/>
      <c r="D66" s="71"/>
      <c r="E66" s="71"/>
      <c r="F66" s="71"/>
      <c r="G66" s="71"/>
      <c r="H66" s="71"/>
      <c r="I66" s="170"/>
      <c r="J66" s="71"/>
      <c r="K66" s="71"/>
      <c r="L66" s="72"/>
    </row>
    <row r="67" spans="2:12" s="1" customFormat="1" ht="36.95" customHeight="1">
      <c r="B67" s="46"/>
      <c r="C67" s="73" t="s">
        <v>134</v>
      </c>
      <c r="D67" s="74"/>
      <c r="E67" s="74"/>
      <c r="F67" s="74"/>
      <c r="G67" s="74"/>
      <c r="H67" s="74"/>
      <c r="I67" s="192"/>
      <c r="J67" s="74"/>
      <c r="K67" s="74"/>
      <c r="L67" s="72"/>
    </row>
    <row r="68" spans="2:12" s="1" customFormat="1" ht="6.95" customHeight="1">
      <c r="B68" s="46"/>
      <c r="C68" s="74"/>
      <c r="D68" s="74"/>
      <c r="E68" s="74"/>
      <c r="F68" s="74"/>
      <c r="G68" s="74"/>
      <c r="H68" s="74"/>
      <c r="I68" s="192"/>
      <c r="J68" s="74"/>
      <c r="K68" s="74"/>
      <c r="L68" s="72"/>
    </row>
    <row r="69" spans="2:12" s="1" customFormat="1" ht="14.4" customHeight="1">
      <c r="B69" s="46"/>
      <c r="C69" s="76" t="s">
        <v>18</v>
      </c>
      <c r="D69" s="74"/>
      <c r="E69" s="74"/>
      <c r="F69" s="74"/>
      <c r="G69" s="74"/>
      <c r="H69" s="74"/>
      <c r="I69" s="192"/>
      <c r="J69" s="74"/>
      <c r="K69" s="74"/>
      <c r="L69" s="72"/>
    </row>
    <row r="70" spans="2:12" s="1" customFormat="1" ht="16.5" customHeight="1">
      <c r="B70" s="46"/>
      <c r="C70" s="74"/>
      <c r="D70" s="74"/>
      <c r="E70" s="193" t="str">
        <f>E7</f>
        <v>ČOV TPCA - PD techn. čištění OV - 1.etapa</v>
      </c>
      <c r="F70" s="76"/>
      <c r="G70" s="76"/>
      <c r="H70" s="76"/>
      <c r="I70" s="192"/>
      <c r="J70" s="74"/>
      <c r="K70" s="74"/>
      <c r="L70" s="72"/>
    </row>
    <row r="71" spans="2:12" s="1" customFormat="1" ht="14.4" customHeight="1">
      <c r="B71" s="46"/>
      <c r="C71" s="76" t="s">
        <v>119</v>
      </c>
      <c r="D71" s="74"/>
      <c r="E71" s="74"/>
      <c r="F71" s="74"/>
      <c r="G71" s="74"/>
      <c r="H71" s="74"/>
      <c r="I71" s="192"/>
      <c r="J71" s="74"/>
      <c r="K71" s="74"/>
      <c r="L71" s="72"/>
    </row>
    <row r="72" spans="2:12" s="1" customFormat="1" ht="17.25" customHeight="1">
      <c r="B72" s="46"/>
      <c r="C72" s="74"/>
      <c r="D72" s="74"/>
      <c r="E72" s="82" t="str">
        <f>E9</f>
        <v>PS 01.1 - Strojně technologická část - 1. etapa</v>
      </c>
      <c r="F72" s="74"/>
      <c r="G72" s="74"/>
      <c r="H72" s="74"/>
      <c r="I72" s="192"/>
      <c r="J72" s="74"/>
      <c r="K72" s="74"/>
      <c r="L72" s="72"/>
    </row>
    <row r="73" spans="2:12" s="1" customFormat="1" ht="6.95" customHeight="1">
      <c r="B73" s="46"/>
      <c r="C73" s="74"/>
      <c r="D73" s="74"/>
      <c r="E73" s="74"/>
      <c r="F73" s="74"/>
      <c r="G73" s="74"/>
      <c r="H73" s="74"/>
      <c r="I73" s="192"/>
      <c r="J73" s="74"/>
      <c r="K73" s="74"/>
      <c r="L73" s="72"/>
    </row>
    <row r="74" spans="2:12" s="1" customFormat="1" ht="18" customHeight="1">
      <c r="B74" s="46"/>
      <c r="C74" s="76" t="s">
        <v>23</v>
      </c>
      <c r="D74" s="74"/>
      <c r="E74" s="74"/>
      <c r="F74" s="194" t="str">
        <f>F12</f>
        <v>Kolín</v>
      </c>
      <c r="G74" s="74"/>
      <c r="H74" s="74"/>
      <c r="I74" s="195" t="s">
        <v>25</v>
      </c>
      <c r="J74" s="85" t="str">
        <f>IF(J12="","",J12)</f>
        <v>11. 9. 2018</v>
      </c>
      <c r="K74" s="74"/>
      <c r="L74" s="72"/>
    </row>
    <row r="75" spans="2:12" s="1" customFormat="1" ht="6.95" customHeight="1">
      <c r="B75" s="46"/>
      <c r="C75" s="74"/>
      <c r="D75" s="74"/>
      <c r="E75" s="74"/>
      <c r="F75" s="74"/>
      <c r="G75" s="74"/>
      <c r="H75" s="74"/>
      <c r="I75" s="192"/>
      <c r="J75" s="74"/>
      <c r="K75" s="74"/>
      <c r="L75" s="72"/>
    </row>
    <row r="76" spans="2:12" s="1" customFormat="1" ht="13.5">
      <c r="B76" s="46"/>
      <c r="C76" s="76" t="s">
        <v>27</v>
      </c>
      <c r="D76" s="74"/>
      <c r="E76" s="74"/>
      <c r="F76" s="194" t="str">
        <f>E15</f>
        <v>Město Kolín</v>
      </c>
      <c r="G76" s="74"/>
      <c r="H76" s="74"/>
      <c r="I76" s="195" t="s">
        <v>34</v>
      </c>
      <c r="J76" s="194" t="str">
        <f>E21</f>
        <v>Sweco Hydroprojekt a.s.</v>
      </c>
      <c r="K76" s="74"/>
      <c r="L76" s="72"/>
    </row>
    <row r="77" spans="2:12" s="1" customFormat="1" ht="14.4" customHeight="1">
      <c r="B77" s="46"/>
      <c r="C77" s="76" t="s">
        <v>32</v>
      </c>
      <c r="D77" s="74"/>
      <c r="E77" s="74"/>
      <c r="F77" s="194" t="str">
        <f>IF(E18="","",E18)</f>
        <v/>
      </c>
      <c r="G77" s="74"/>
      <c r="H77" s="74"/>
      <c r="I77" s="192"/>
      <c r="J77" s="74"/>
      <c r="K77" s="74"/>
      <c r="L77" s="72"/>
    </row>
    <row r="78" spans="2:12" s="1" customFormat="1" ht="10.3" customHeight="1">
      <c r="B78" s="46"/>
      <c r="C78" s="74"/>
      <c r="D78" s="74"/>
      <c r="E78" s="74"/>
      <c r="F78" s="74"/>
      <c r="G78" s="74"/>
      <c r="H78" s="74"/>
      <c r="I78" s="192"/>
      <c r="J78" s="74"/>
      <c r="K78" s="74"/>
      <c r="L78" s="72"/>
    </row>
    <row r="79" spans="2:20" s="9" customFormat="1" ht="29.25" customHeight="1">
      <c r="B79" s="196"/>
      <c r="C79" s="197" t="s">
        <v>135</v>
      </c>
      <c r="D79" s="198" t="s">
        <v>59</v>
      </c>
      <c r="E79" s="198" t="s">
        <v>55</v>
      </c>
      <c r="F79" s="198" t="s">
        <v>136</v>
      </c>
      <c r="G79" s="198" t="s">
        <v>137</v>
      </c>
      <c r="H79" s="198" t="s">
        <v>138</v>
      </c>
      <c r="I79" s="199" t="s">
        <v>139</v>
      </c>
      <c r="J79" s="198" t="s">
        <v>123</v>
      </c>
      <c r="K79" s="200" t="s">
        <v>140</v>
      </c>
      <c r="L79" s="201"/>
      <c r="M79" s="102" t="s">
        <v>141</v>
      </c>
      <c r="N79" s="103" t="s">
        <v>44</v>
      </c>
      <c r="O79" s="103" t="s">
        <v>142</v>
      </c>
      <c r="P79" s="103" t="s">
        <v>143</v>
      </c>
      <c r="Q79" s="103" t="s">
        <v>144</v>
      </c>
      <c r="R79" s="103" t="s">
        <v>145</v>
      </c>
      <c r="S79" s="103" t="s">
        <v>146</v>
      </c>
      <c r="T79" s="104" t="s">
        <v>147</v>
      </c>
    </row>
    <row r="80" spans="2:63" s="1" customFormat="1" ht="29.25" customHeight="1">
      <c r="B80" s="46"/>
      <c r="C80" s="108" t="s">
        <v>124</v>
      </c>
      <c r="D80" s="74"/>
      <c r="E80" s="74"/>
      <c r="F80" s="74"/>
      <c r="G80" s="74"/>
      <c r="H80" s="74"/>
      <c r="I80" s="192"/>
      <c r="J80" s="202">
        <f>BK80</f>
        <v>0</v>
      </c>
      <c r="K80" s="74"/>
      <c r="L80" s="72"/>
      <c r="M80" s="105"/>
      <c r="N80" s="106"/>
      <c r="O80" s="106"/>
      <c r="P80" s="203">
        <f>P81+P92+P110+P122</f>
        <v>0</v>
      </c>
      <c r="Q80" s="106"/>
      <c r="R80" s="203">
        <f>R81+R92+R110+R122</f>
        <v>0</v>
      </c>
      <c r="S80" s="106"/>
      <c r="T80" s="204">
        <f>T81+T92+T110+T122</f>
        <v>0</v>
      </c>
      <c r="AT80" s="24" t="s">
        <v>73</v>
      </c>
      <c r="AU80" s="24" t="s">
        <v>125</v>
      </c>
      <c r="BK80" s="205">
        <f>BK81+BK92+BK110+BK122</f>
        <v>0</v>
      </c>
    </row>
    <row r="81" spans="2:63" s="10" customFormat="1" ht="37.4" customHeight="1">
      <c r="B81" s="206"/>
      <c r="C81" s="207"/>
      <c r="D81" s="208" t="s">
        <v>73</v>
      </c>
      <c r="E81" s="209" t="s">
        <v>828</v>
      </c>
      <c r="F81" s="209" t="s">
        <v>829</v>
      </c>
      <c r="G81" s="207"/>
      <c r="H81" s="207"/>
      <c r="I81" s="210"/>
      <c r="J81" s="211">
        <f>BK81</f>
        <v>0</v>
      </c>
      <c r="K81" s="207"/>
      <c r="L81" s="212"/>
      <c r="M81" s="213"/>
      <c r="N81" s="214"/>
      <c r="O81" s="214"/>
      <c r="P81" s="215">
        <f>SUM(P82:P91)</f>
        <v>0</v>
      </c>
      <c r="Q81" s="214"/>
      <c r="R81" s="215">
        <f>SUM(R82:R91)</f>
        <v>0</v>
      </c>
      <c r="S81" s="214"/>
      <c r="T81" s="216">
        <f>SUM(T82:T91)</f>
        <v>0</v>
      </c>
      <c r="AR81" s="217" t="s">
        <v>82</v>
      </c>
      <c r="AT81" s="218" t="s">
        <v>73</v>
      </c>
      <c r="AU81" s="218" t="s">
        <v>74</v>
      </c>
      <c r="AY81" s="217" t="s">
        <v>150</v>
      </c>
      <c r="BK81" s="219">
        <f>SUM(BK82:BK91)</f>
        <v>0</v>
      </c>
    </row>
    <row r="82" spans="2:65" s="1" customFormat="1" ht="16.5" customHeight="1">
      <c r="B82" s="46"/>
      <c r="C82" s="222" t="s">
        <v>82</v>
      </c>
      <c r="D82" s="222" t="s">
        <v>153</v>
      </c>
      <c r="E82" s="223" t="s">
        <v>830</v>
      </c>
      <c r="F82" s="224" t="s">
        <v>831</v>
      </c>
      <c r="G82" s="225" t="s">
        <v>832</v>
      </c>
      <c r="H82" s="226">
        <v>3</v>
      </c>
      <c r="I82" s="227"/>
      <c r="J82" s="228">
        <f>ROUND(I82*H82,2)</f>
        <v>0</v>
      </c>
      <c r="K82" s="224" t="s">
        <v>21</v>
      </c>
      <c r="L82" s="72"/>
      <c r="M82" s="229" t="s">
        <v>21</v>
      </c>
      <c r="N82" s="230" t="s">
        <v>45</v>
      </c>
      <c r="O82" s="47"/>
      <c r="P82" s="231">
        <f>O82*H82</f>
        <v>0</v>
      </c>
      <c r="Q82" s="231">
        <v>0</v>
      </c>
      <c r="R82" s="231">
        <f>Q82*H82</f>
        <v>0</v>
      </c>
      <c r="S82" s="231">
        <v>0</v>
      </c>
      <c r="T82" s="232">
        <f>S82*H82</f>
        <v>0</v>
      </c>
      <c r="AR82" s="24" t="s">
        <v>157</v>
      </c>
      <c r="AT82" s="24" t="s">
        <v>153</v>
      </c>
      <c r="AU82" s="24" t="s">
        <v>82</v>
      </c>
      <c r="AY82" s="24" t="s">
        <v>150</v>
      </c>
      <c r="BE82" s="233">
        <f>IF(N82="základní",J82,0)</f>
        <v>0</v>
      </c>
      <c r="BF82" s="233">
        <f>IF(N82="snížená",J82,0)</f>
        <v>0</v>
      </c>
      <c r="BG82" s="233">
        <f>IF(N82="zákl. přenesená",J82,0)</f>
        <v>0</v>
      </c>
      <c r="BH82" s="233">
        <f>IF(N82="sníž. přenesená",J82,0)</f>
        <v>0</v>
      </c>
      <c r="BI82" s="233">
        <f>IF(N82="nulová",J82,0)</f>
        <v>0</v>
      </c>
      <c r="BJ82" s="24" t="s">
        <v>82</v>
      </c>
      <c r="BK82" s="233">
        <f>ROUND(I82*H82,2)</f>
        <v>0</v>
      </c>
      <c r="BL82" s="24" t="s">
        <v>157</v>
      </c>
      <c r="BM82" s="24" t="s">
        <v>84</v>
      </c>
    </row>
    <row r="83" spans="2:47" s="1" customFormat="1" ht="13.5">
      <c r="B83" s="46"/>
      <c r="C83" s="74"/>
      <c r="D83" s="236" t="s">
        <v>213</v>
      </c>
      <c r="E83" s="74"/>
      <c r="F83" s="257" t="s">
        <v>833</v>
      </c>
      <c r="G83" s="74"/>
      <c r="H83" s="74"/>
      <c r="I83" s="192"/>
      <c r="J83" s="74"/>
      <c r="K83" s="74"/>
      <c r="L83" s="72"/>
      <c r="M83" s="258"/>
      <c r="N83" s="47"/>
      <c r="O83" s="47"/>
      <c r="P83" s="47"/>
      <c r="Q83" s="47"/>
      <c r="R83" s="47"/>
      <c r="S83" s="47"/>
      <c r="T83" s="95"/>
      <c r="AT83" s="24" t="s">
        <v>213</v>
      </c>
      <c r="AU83" s="24" t="s">
        <v>82</v>
      </c>
    </row>
    <row r="84" spans="2:65" s="1" customFormat="1" ht="16.5" customHeight="1">
      <c r="B84" s="46"/>
      <c r="C84" s="222" t="s">
        <v>84</v>
      </c>
      <c r="D84" s="222" t="s">
        <v>153</v>
      </c>
      <c r="E84" s="223" t="s">
        <v>834</v>
      </c>
      <c r="F84" s="224" t="s">
        <v>835</v>
      </c>
      <c r="G84" s="225" t="s">
        <v>832</v>
      </c>
      <c r="H84" s="226">
        <v>1</v>
      </c>
      <c r="I84" s="227"/>
      <c r="J84" s="228">
        <f>ROUND(I84*H84,2)</f>
        <v>0</v>
      </c>
      <c r="K84" s="224" t="s">
        <v>21</v>
      </c>
      <c r="L84" s="72"/>
      <c r="M84" s="229" t="s">
        <v>21</v>
      </c>
      <c r="N84" s="230" t="s">
        <v>45</v>
      </c>
      <c r="O84" s="47"/>
      <c r="P84" s="231">
        <f>O84*H84</f>
        <v>0</v>
      </c>
      <c r="Q84" s="231">
        <v>0</v>
      </c>
      <c r="R84" s="231">
        <f>Q84*H84</f>
        <v>0</v>
      </c>
      <c r="S84" s="231">
        <v>0</v>
      </c>
      <c r="T84" s="232">
        <f>S84*H84</f>
        <v>0</v>
      </c>
      <c r="AR84" s="24" t="s">
        <v>157</v>
      </c>
      <c r="AT84" s="24" t="s">
        <v>153</v>
      </c>
      <c r="AU84" s="24" t="s">
        <v>82</v>
      </c>
      <c r="AY84" s="24" t="s">
        <v>150</v>
      </c>
      <c r="BE84" s="233">
        <f>IF(N84="základní",J84,0)</f>
        <v>0</v>
      </c>
      <c r="BF84" s="233">
        <f>IF(N84="snížená",J84,0)</f>
        <v>0</v>
      </c>
      <c r="BG84" s="233">
        <f>IF(N84="zákl. přenesená",J84,0)</f>
        <v>0</v>
      </c>
      <c r="BH84" s="233">
        <f>IF(N84="sníž. přenesená",J84,0)</f>
        <v>0</v>
      </c>
      <c r="BI84" s="233">
        <f>IF(N84="nulová",J84,0)</f>
        <v>0</v>
      </c>
      <c r="BJ84" s="24" t="s">
        <v>82</v>
      </c>
      <c r="BK84" s="233">
        <f>ROUND(I84*H84,2)</f>
        <v>0</v>
      </c>
      <c r="BL84" s="24" t="s">
        <v>157</v>
      </c>
      <c r="BM84" s="24" t="s">
        <v>157</v>
      </c>
    </row>
    <row r="85" spans="2:65" s="1" customFormat="1" ht="16.5" customHeight="1">
      <c r="B85" s="46"/>
      <c r="C85" s="222" t="s">
        <v>157</v>
      </c>
      <c r="D85" s="222" t="s">
        <v>153</v>
      </c>
      <c r="E85" s="223" t="s">
        <v>836</v>
      </c>
      <c r="F85" s="224" t="s">
        <v>837</v>
      </c>
      <c r="G85" s="225" t="s">
        <v>838</v>
      </c>
      <c r="H85" s="226">
        <v>1</v>
      </c>
      <c r="I85" s="227"/>
      <c r="J85" s="228">
        <f>ROUND(I85*H85,2)</f>
        <v>0</v>
      </c>
      <c r="K85" s="224" t="s">
        <v>21</v>
      </c>
      <c r="L85" s="72"/>
      <c r="M85" s="229" t="s">
        <v>21</v>
      </c>
      <c r="N85" s="230" t="s">
        <v>45</v>
      </c>
      <c r="O85" s="47"/>
      <c r="P85" s="231">
        <f>O85*H85</f>
        <v>0</v>
      </c>
      <c r="Q85" s="231">
        <v>0</v>
      </c>
      <c r="R85" s="231">
        <f>Q85*H85</f>
        <v>0</v>
      </c>
      <c r="S85" s="231">
        <v>0</v>
      </c>
      <c r="T85" s="232">
        <f>S85*H85</f>
        <v>0</v>
      </c>
      <c r="AR85" s="24" t="s">
        <v>157</v>
      </c>
      <c r="AT85" s="24" t="s">
        <v>153</v>
      </c>
      <c r="AU85" s="24" t="s">
        <v>82</v>
      </c>
      <c r="AY85" s="24" t="s">
        <v>150</v>
      </c>
      <c r="BE85" s="233">
        <f>IF(N85="základní",J85,0)</f>
        <v>0</v>
      </c>
      <c r="BF85" s="233">
        <f>IF(N85="snížená",J85,0)</f>
        <v>0</v>
      </c>
      <c r="BG85" s="233">
        <f>IF(N85="zákl. přenesená",J85,0)</f>
        <v>0</v>
      </c>
      <c r="BH85" s="233">
        <f>IF(N85="sníž. přenesená",J85,0)</f>
        <v>0</v>
      </c>
      <c r="BI85" s="233">
        <f>IF(N85="nulová",J85,0)</f>
        <v>0</v>
      </c>
      <c r="BJ85" s="24" t="s">
        <v>82</v>
      </c>
      <c r="BK85" s="233">
        <f>ROUND(I85*H85,2)</f>
        <v>0</v>
      </c>
      <c r="BL85" s="24" t="s">
        <v>157</v>
      </c>
      <c r="BM85" s="24" t="s">
        <v>191</v>
      </c>
    </row>
    <row r="86" spans="2:47" s="1" customFormat="1" ht="13.5">
      <c r="B86" s="46"/>
      <c r="C86" s="74"/>
      <c r="D86" s="236" t="s">
        <v>213</v>
      </c>
      <c r="E86" s="74"/>
      <c r="F86" s="257" t="s">
        <v>839</v>
      </c>
      <c r="G86" s="74"/>
      <c r="H86" s="74"/>
      <c r="I86" s="192"/>
      <c r="J86" s="74"/>
      <c r="K86" s="74"/>
      <c r="L86" s="72"/>
      <c r="M86" s="258"/>
      <c r="N86" s="47"/>
      <c r="O86" s="47"/>
      <c r="P86" s="47"/>
      <c r="Q86" s="47"/>
      <c r="R86" s="47"/>
      <c r="S86" s="47"/>
      <c r="T86" s="95"/>
      <c r="AT86" s="24" t="s">
        <v>213</v>
      </c>
      <c r="AU86" s="24" t="s">
        <v>82</v>
      </c>
    </row>
    <row r="87" spans="2:65" s="1" customFormat="1" ht="16.5" customHeight="1">
      <c r="B87" s="46"/>
      <c r="C87" s="222" t="s">
        <v>187</v>
      </c>
      <c r="D87" s="222" t="s">
        <v>153</v>
      </c>
      <c r="E87" s="223" t="s">
        <v>840</v>
      </c>
      <c r="F87" s="224" t="s">
        <v>841</v>
      </c>
      <c r="G87" s="225" t="s">
        <v>832</v>
      </c>
      <c r="H87" s="226">
        <v>1</v>
      </c>
      <c r="I87" s="227"/>
      <c r="J87" s="228">
        <f>ROUND(I87*H87,2)</f>
        <v>0</v>
      </c>
      <c r="K87" s="224" t="s">
        <v>21</v>
      </c>
      <c r="L87" s="72"/>
      <c r="M87" s="229" t="s">
        <v>21</v>
      </c>
      <c r="N87" s="230" t="s">
        <v>45</v>
      </c>
      <c r="O87" s="47"/>
      <c r="P87" s="231">
        <f>O87*H87</f>
        <v>0</v>
      </c>
      <c r="Q87" s="231">
        <v>0</v>
      </c>
      <c r="R87" s="231">
        <f>Q87*H87</f>
        <v>0</v>
      </c>
      <c r="S87" s="231">
        <v>0</v>
      </c>
      <c r="T87" s="232">
        <f>S87*H87</f>
        <v>0</v>
      </c>
      <c r="AR87" s="24" t="s">
        <v>157</v>
      </c>
      <c r="AT87" s="24" t="s">
        <v>153</v>
      </c>
      <c r="AU87" s="24" t="s">
        <v>82</v>
      </c>
      <c r="AY87" s="24" t="s">
        <v>150</v>
      </c>
      <c r="BE87" s="233">
        <f>IF(N87="základní",J87,0)</f>
        <v>0</v>
      </c>
      <c r="BF87" s="233">
        <f>IF(N87="snížená",J87,0)</f>
        <v>0</v>
      </c>
      <c r="BG87" s="233">
        <f>IF(N87="zákl. přenesená",J87,0)</f>
        <v>0</v>
      </c>
      <c r="BH87" s="233">
        <f>IF(N87="sníž. přenesená",J87,0)</f>
        <v>0</v>
      </c>
      <c r="BI87" s="233">
        <f>IF(N87="nulová",J87,0)</f>
        <v>0</v>
      </c>
      <c r="BJ87" s="24" t="s">
        <v>82</v>
      </c>
      <c r="BK87" s="233">
        <f>ROUND(I87*H87,2)</f>
        <v>0</v>
      </c>
      <c r="BL87" s="24" t="s">
        <v>157</v>
      </c>
      <c r="BM87" s="24" t="s">
        <v>224</v>
      </c>
    </row>
    <row r="88" spans="2:47" s="1" customFormat="1" ht="13.5">
      <c r="B88" s="46"/>
      <c r="C88" s="74"/>
      <c r="D88" s="236" t="s">
        <v>213</v>
      </c>
      <c r="E88" s="74"/>
      <c r="F88" s="257" t="s">
        <v>842</v>
      </c>
      <c r="G88" s="74"/>
      <c r="H88" s="74"/>
      <c r="I88" s="192"/>
      <c r="J88" s="74"/>
      <c r="K88" s="74"/>
      <c r="L88" s="72"/>
      <c r="M88" s="258"/>
      <c r="N88" s="47"/>
      <c r="O88" s="47"/>
      <c r="P88" s="47"/>
      <c r="Q88" s="47"/>
      <c r="R88" s="47"/>
      <c r="S88" s="47"/>
      <c r="T88" s="95"/>
      <c r="AT88" s="24" t="s">
        <v>213</v>
      </c>
      <c r="AU88" s="24" t="s">
        <v>82</v>
      </c>
    </row>
    <row r="89" spans="2:65" s="1" customFormat="1" ht="16.5" customHeight="1">
      <c r="B89" s="46"/>
      <c r="C89" s="222" t="s">
        <v>193</v>
      </c>
      <c r="D89" s="222" t="s">
        <v>153</v>
      </c>
      <c r="E89" s="223" t="s">
        <v>843</v>
      </c>
      <c r="F89" s="224" t="s">
        <v>844</v>
      </c>
      <c r="G89" s="225" t="s">
        <v>832</v>
      </c>
      <c r="H89" s="226">
        <v>1</v>
      </c>
      <c r="I89" s="227"/>
      <c r="J89" s="228">
        <f>ROUND(I89*H89,2)</f>
        <v>0</v>
      </c>
      <c r="K89" s="224" t="s">
        <v>21</v>
      </c>
      <c r="L89" s="72"/>
      <c r="M89" s="229" t="s">
        <v>21</v>
      </c>
      <c r="N89" s="230" t="s">
        <v>45</v>
      </c>
      <c r="O89" s="47"/>
      <c r="P89" s="231">
        <f>O89*H89</f>
        <v>0</v>
      </c>
      <c r="Q89" s="231">
        <v>0</v>
      </c>
      <c r="R89" s="231">
        <f>Q89*H89</f>
        <v>0</v>
      </c>
      <c r="S89" s="231">
        <v>0</v>
      </c>
      <c r="T89" s="232">
        <f>S89*H89</f>
        <v>0</v>
      </c>
      <c r="AR89" s="24" t="s">
        <v>157</v>
      </c>
      <c r="AT89" s="24" t="s">
        <v>153</v>
      </c>
      <c r="AU89" s="24" t="s">
        <v>82</v>
      </c>
      <c r="AY89" s="24" t="s">
        <v>150</v>
      </c>
      <c r="BE89" s="233">
        <f>IF(N89="základní",J89,0)</f>
        <v>0</v>
      </c>
      <c r="BF89" s="233">
        <f>IF(N89="snížená",J89,0)</f>
        <v>0</v>
      </c>
      <c r="BG89" s="233">
        <f>IF(N89="zákl. přenesená",J89,0)</f>
        <v>0</v>
      </c>
      <c r="BH89" s="233">
        <f>IF(N89="sníž. přenesená",J89,0)</f>
        <v>0</v>
      </c>
      <c r="BI89" s="233">
        <f>IF(N89="nulová",J89,0)</f>
        <v>0</v>
      </c>
      <c r="BJ89" s="24" t="s">
        <v>82</v>
      </c>
      <c r="BK89" s="233">
        <f>ROUND(I89*H89,2)</f>
        <v>0</v>
      </c>
      <c r="BL89" s="24" t="s">
        <v>157</v>
      </c>
      <c r="BM89" s="24" t="s">
        <v>239</v>
      </c>
    </row>
    <row r="90" spans="2:65" s="1" customFormat="1" ht="16.5" customHeight="1">
      <c r="B90" s="46"/>
      <c r="C90" s="222" t="s">
        <v>191</v>
      </c>
      <c r="D90" s="222" t="s">
        <v>153</v>
      </c>
      <c r="E90" s="223" t="s">
        <v>845</v>
      </c>
      <c r="F90" s="224" t="s">
        <v>846</v>
      </c>
      <c r="G90" s="225" t="s">
        <v>832</v>
      </c>
      <c r="H90" s="226">
        <v>1</v>
      </c>
      <c r="I90" s="227"/>
      <c r="J90" s="228">
        <f>ROUND(I90*H90,2)</f>
        <v>0</v>
      </c>
      <c r="K90" s="224" t="s">
        <v>21</v>
      </c>
      <c r="L90" s="72"/>
      <c r="M90" s="229" t="s">
        <v>21</v>
      </c>
      <c r="N90" s="230" t="s">
        <v>45</v>
      </c>
      <c r="O90" s="47"/>
      <c r="P90" s="231">
        <f>O90*H90</f>
        <v>0</v>
      </c>
      <c r="Q90" s="231">
        <v>0</v>
      </c>
      <c r="R90" s="231">
        <f>Q90*H90</f>
        <v>0</v>
      </c>
      <c r="S90" s="231">
        <v>0</v>
      </c>
      <c r="T90" s="232">
        <f>S90*H90</f>
        <v>0</v>
      </c>
      <c r="AR90" s="24" t="s">
        <v>157</v>
      </c>
      <c r="AT90" s="24" t="s">
        <v>153</v>
      </c>
      <c r="AU90" s="24" t="s">
        <v>82</v>
      </c>
      <c r="AY90" s="24" t="s">
        <v>150</v>
      </c>
      <c r="BE90" s="233">
        <f>IF(N90="základní",J90,0)</f>
        <v>0</v>
      </c>
      <c r="BF90" s="233">
        <f>IF(N90="snížená",J90,0)</f>
        <v>0</v>
      </c>
      <c r="BG90" s="233">
        <f>IF(N90="zákl. přenesená",J90,0)</f>
        <v>0</v>
      </c>
      <c r="BH90" s="233">
        <f>IF(N90="sníž. přenesená",J90,0)</f>
        <v>0</v>
      </c>
      <c r="BI90" s="233">
        <f>IF(N90="nulová",J90,0)</f>
        <v>0</v>
      </c>
      <c r="BJ90" s="24" t="s">
        <v>82</v>
      </c>
      <c r="BK90" s="233">
        <f>ROUND(I90*H90,2)</f>
        <v>0</v>
      </c>
      <c r="BL90" s="24" t="s">
        <v>157</v>
      </c>
      <c r="BM90" s="24" t="s">
        <v>250</v>
      </c>
    </row>
    <row r="91" spans="2:47" s="1" customFormat="1" ht="13.5">
      <c r="B91" s="46"/>
      <c r="C91" s="74"/>
      <c r="D91" s="236" t="s">
        <v>213</v>
      </c>
      <c r="E91" s="74"/>
      <c r="F91" s="257" t="s">
        <v>847</v>
      </c>
      <c r="G91" s="74"/>
      <c r="H91" s="74"/>
      <c r="I91" s="192"/>
      <c r="J91" s="74"/>
      <c r="K91" s="74"/>
      <c r="L91" s="72"/>
      <c r="M91" s="258"/>
      <c r="N91" s="47"/>
      <c r="O91" s="47"/>
      <c r="P91" s="47"/>
      <c r="Q91" s="47"/>
      <c r="R91" s="47"/>
      <c r="S91" s="47"/>
      <c r="T91" s="95"/>
      <c r="AT91" s="24" t="s">
        <v>213</v>
      </c>
      <c r="AU91" s="24" t="s">
        <v>82</v>
      </c>
    </row>
    <row r="92" spans="2:63" s="10" customFormat="1" ht="37.4" customHeight="1">
      <c r="B92" s="206"/>
      <c r="C92" s="207"/>
      <c r="D92" s="208" t="s">
        <v>73</v>
      </c>
      <c r="E92" s="209" t="s">
        <v>848</v>
      </c>
      <c r="F92" s="209" t="s">
        <v>849</v>
      </c>
      <c r="G92" s="207"/>
      <c r="H92" s="207"/>
      <c r="I92" s="210"/>
      <c r="J92" s="211">
        <f>BK92</f>
        <v>0</v>
      </c>
      <c r="K92" s="207"/>
      <c r="L92" s="212"/>
      <c r="M92" s="213"/>
      <c r="N92" s="214"/>
      <c r="O92" s="214"/>
      <c r="P92" s="215">
        <f>SUM(P93:P109)</f>
        <v>0</v>
      </c>
      <c r="Q92" s="214"/>
      <c r="R92" s="215">
        <f>SUM(R93:R109)</f>
        <v>0</v>
      </c>
      <c r="S92" s="214"/>
      <c r="T92" s="216">
        <f>SUM(T93:T109)</f>
        <v>0</v>
      </c>
      <c r="AR92" s="217" t="s">
        <v>82</v>
      </c>
      <c r="AT92" s="218" t="s">
        <v>73</v>
      </c>
      <c r="AU92" s="218" t="s">
        <v>74</v>
      </c>
      <c r="AY92" s="217" t="s">
        <v>150</v>
      </c>
      <c r="BK92" s="219">
        <f>SUM(BK93:BK109)</f>
        <v>0</v>
      </c>
    </row>
    <row r="93" spans="2:65" s="1" customFormat="1" ht="16.5" customHeight="1">
      <c r="B93" s="46"/>
      <c r="C93" s="222" t="s">
        <v>208</v>
      </c>
      <c r="D93" s="222" t="s">
        <v>153</v>
      </c>
      <c r="E93" s="223" t="s">
        <v>850</v>
      </c>
      <c r="F93" s="224" t="s">
        <v>851</v>
      </c>
      <c r="G93" s="225" t="s">
        <v>832</v>
      </c>
      <c r="H93" s="226">
        <v>1</v>
      </c>
      <c r="I93" s="227"/>
      <c r="J93" s="228">
        <f>ROUND(I93*H93,2)</f>
        <v>0</v>
      </c>
      <c r="K93" s="224" t="s">
        <v>21</v>
      </c>
      <c r="L93" s="72"/>
      <c r="M93" s="229" t="s">
        <v>21</v>
      </c>
      <c r="N93" s="230" t="s">
        <v>45</v>
      </c>
      <c r="O93" s="47"/>
      <c r="P93" s="231">
        <f>O93*H93</f>
        <v>0</v>
      </c>
      <c r="Q93" s="231">
        <v>0</v>
      </c>
      <c r="R93" s="231">
        <f>Q93*H93</f>
        <v>0</v>
      </c>
      <c r="S93" s="231">
        <v>0</v>
      </c>
      <c r="T93" s="232">
        <f>S93*H93</f>
        <v>0</v>
      </c>
      <c r="AR93" s="24" t="s">
        <v>157</v>
      </c>
      <c r="AT93" s="24" t="s">
        <v>153</v>
      </c>
      <c r="AU93" s="24" t="s">
        <v>82</v>
      </c>
      <c r="AY93" s="24" t="s">
        <v>150</v>
      </c>
      <c r="BE93" s="233">
        <f>IF(N93="základní",J93,0)</f>
        <v>0</v>
      </c>
      <c r="BF93" s="233">
        <f>IF(N93="snížená",J93,0)</f>
        <v>0</v>
      </c>
      <c r="BG93" s="233">
        <f>IF(N93="zákl. přenesená",J93,0)</f>
        <v>0</v>
      </c>
      <c r="BH93" s="233">
        <f>IF(N93="sníž. přenesená",J93,0)</f>
        <v>0</v>
      </c>
      <c r="BI93" s="233">
        <f>IF(N93="nulová",J93,0)</f>
        <v>0</v>
      </c>
      <c r="BJ93" s="24" t="s">
        <v>82</v>
      </c>
      <c r="BK93" s="233">
        <f>ROUND(I93*H93,2)</f>
        <v>0</v>
      </c>
      <c r="BL93" s="24" t="s">
        <v>157</v>
      </c>
      <c r="BM93" s="24" t="s">
        <v>278</v>
      </c>
    </row>
    <row r="94" spans="2:65" s="1" customFormat="1" ht="16.5" customHeight="1">
      <c r="B94" s="46"/>
      <c r="C94" s="222" t="s">
        <v>217</v>
      </c>
      <c r="D94" s="222" t="s">
        <v>153</v>
      </c>
      <c r="E94" s="223" t="s">
        <v>852</v>
      </c>
      <c r="F94" s="224" t="s">
        <v>853</v>
      </c>
      <c r="G94" s="225" t="s">
        <v>211</v>
      </c>
      <c r="H94" s="226">
        <v>7</v>
      </c>
      <c r="I94" s="227"/>
      <c r="J94" s="228">
        <f>ROUND(I94*H94,2)</f>
        <v>0</v>
      </c>
      <c r="K94" s="224" t="s">
        <v>21</v>
      </c>
      <c r="L94" s="72"/>
      <c r="M94" s="229" t="s">
        <v>21</v>
      </c>
      <c r="N94" s="230" t="s">
        <v>45</v>
      </c>
      <c r="O94" s="47"/>
      <c r="P94" s="231">
        <f>O94*H94</f>
        <v>0</v>
      </c>
      <c r="Q94" s="231">
        <v>0</v>
      </c>
      <c r="R94" s="231">
        <f>Q94*H94</f>
        <v>0</v>
      </c>
      <c r="S94" s="231">
        <v>0</v>
      </c>
      <c r="T94" s="232">
        <f>S94*H94</f>
        <v>0</v>
      </c>
      <c r="AR94" s="24" t="s">
        <v>157</v>
      </c>
      <c r="AT94" s="24" t="s">
        <v>153</v>
      </c>
      <c r="AU94" s="24" t="s">
        <v>82</v>
      </c>
      <c r="AY94" s="24" t="s">
        <v>150</v>
      </c>
      <c r="BE94" s="233">
        <f>IF(N94="základní",J94,0)</f>
        <v>0</v>
      </c>
      <c r="BF94" s="233">
        <f>IF(N94="snížená",J94,0)</f>
        <v>0</v>
      </c>
      <c r="BG94" s="233">
        <f>IF(N94="zákl. přenesená",J94,0)</f>
        <v>0</v>
      </c>
      <c r="BH94" s="233">
        <f>IF(N94="sníž. přenesená",J94,0)</f>
        <v>0</v>
      </c>
      <c r="BI94" s="233">
        <f>IF(N94="nulová",J94,0)</f>
        <v>0</v>
      </c>
      <c r="BJ94" s="24" t="s">
        <v>82</v>
      </c>
      <c r="BK94" s="233">
        <f>ROUND(I94*H94,2)</f>
        <v>0</v>
      </c>
      <c r="BL94" s="24" t="s">
        <v>157</v>
      </c>
      <c r="BM94" s="24" t="s">
        <v>441</v>
      </c>
    </row>
    <row r="95" spans="2:65" s="1" customFormat="1" ht="16.5" customHeight="1">
      <c r="B95" s="46"/>
      <c r="C95" s="222" t="s">
        <v>224</v>
      </c>
      <c r="D95" s="222" t="s">
        <v>153</v>
      </c>
      <c r="E95" s="223" t="s">
        <v>854</v>
      </c>
      <c r="F95" s="224" t="s">
        <v>855</v>
      </c>
      <c r="G95" s="225" t="s">
        <v>832</v>
      </c>
      <c r="H95" s="226">
        <v>1</v>
      </c>
      <c r="I95" s="227"/>
      <c r="J95" s="228">
        <f>ROUND(I95*H95,2)</f>
        <v>0</v>
      </c>
      <c r="K95" s="224" t="s">
        <v>21</v>
      </c>
      <c r="L95" s="72"/>
      <c r="M95" s="229" t="s">
        <v>21</v>
      </c>
      <c r="N95" s="230" t="s">
        <v>45</v>
      </c>
      <c r="O95" s="47"/>
      <c r="P95" s="231">
        <f>O95*H95</f>
        <v>0</v>
      </c>
      <c r="Q95" s="231">
        <v>0</v>
      </c>
      <c r="R95" s="231">
        <f>Q95*H95</f>
        <v>0</v>
      </c>
      <c r="S95" s="231">
        <v>0</v>
      </c>
      <c r="T95" s="232">
        <f>S95*H95</f>
        <v>0</v>
      </c>
      <c r="AR95" s="24" t="s">
        <v>157</v>
      </c>
      <c r="AT95" s="24" t="s">
        <v>153</v>
      </c>
      <c r="AU95" s="24" t="s">
        <v>82</v>
      </c>
      <c r="AY95" s="24" t="s">
        <v>150</v>
      </c>
      <c r="BE95" s="233">
        <f>IF(N95="základní",J95,0)</f>
        <v>0</v>
      </c>
      <c r="BF95" s="233">
        <f>IF(N95="snížená",J95,0)</f>
        <v>0</v>
      </c>
      <c r="BG95" s="233">
        <f>IF(N95="zákl. přenesená",J95,0)</f>
        <v>0</v>
      </c>
      <c r="BH95" s="233">
        <f>IF(N95="sníž. přenesená",J95,0)</f>
        <v>0</v>
      </c>
      <c r="BI95" s="233">
        <f>IF(N95="nulová",J95,0)</f>
        <v>0</v>
      </c>
      <c r="BJ95" s="24" t="s">
        <v>82</v>
      </c>
      <c r="BK95" s="233">
        <f>ROUND(I95*H95,2)</f>
        <v>0</v>
      </c>
      <c r="BL95" s="24" t="s">
        <v>157</v>
      </c>
      <c r="BM95" s="24" t="s">
        <v>456</v>
      </c>
    </row>
    <row r="96" spans="2:65" s="1" customFormat="1" ht="16.5" customHeight="1">
      <c r="B96" s="46"/>
      <c r="C96" s="222" t="s">
        <v>231</v>
      </c>
      <c r="D96" s="222" t="s">
        <v>153</v>
      </c>
      <c r="E96" s="223" t="s">
        <v>856</v>
      </c>
      <c r="F96" s="224" t="s">
        <v>857</v>
      </c>
      <c r="G96" s="225" t="s">
        <v>832</v>
      </c>
      <c r="H96" s="226">
        <v>2</v>
      </c>
      <c r="I96" s="227"/>
      <c r="J96" s="228">
        <f>ROUND(I96*H96,2)</f>
        <v>0</v>
      </c>
      <c r="K96" s="224" t="s">
        <v>21</v>
      </c>
      <c r="L96" s="72"/>
      <c r="M96" s="229" t="s">
        <v>21</v>
      </c>
      <c r="N96" s="230" t="s">
        <v>45</v>
      </c>
      <c r="O96" s="47"/>
      <c r="P96" s="231">
        <f>O96*H96</f>
        <v>0</v>
      </c>
      <c r="Q96" s="231">
        <v>0</v>
      </c>
      <c r="R96" s="231">
        <f>Q96*H96</f>
        <v>0</v>
      </c>
      <c r="S96" s="231">
        <v>0</v>
      </c>
      <c r="T96" s="232">
        <f>S96*H96</f>
        <v>0</v>
      </c>
      <c r="AR96" s="24" t="s">
        <v>157</v>
      </c>
      <c r="AT96" s="24" t="s">
        <v>153</v>
      </c>
      <c r="AU96" s="24" t="s">
        <v>82</v>
      </c>
      <c r="AY96" s="24" t="s">
        <v>150</v>
      </c>
      <c r="BE96" s="233">
        <f>IF(N96="základní",J96,0)</f>
        <v>0</v>
      </c>
      <c r="BF96" s="233">
        <f>IF(N96="snížená",J96,0)</f>
        <v>0</v>
      </c>
      <c r="BG96" s="233">
        <f>IF(N96="zákl. přenesená",J96,0)</f>
        <v>0</v>
      </c>
      <c r="BH96" s="233">
        <f>IF(N96="sníž. přenesená",J96,0)</f>
        <v>0</v>
      </c>
      <c r="BI96" s="233">
        <f>IF(N96="nulová",J96,0)</f>
        <v>0</v>
      </c>
      <c r="BJ96" s="24" t="s">
        <v>82</v>
      </c>
      <c r="BK96" s="233">
        <f>ROUND(I96*H96,2)</f>
        <v>0</v>
      </c>
      <c r="BL96" s="24" t="s">
        <v>157</v>
      </c>
      <c r="BM96" s="24" t="s">
        <v>466</v>
      </c>
    </row>
    <row r="97" spans="2:65" s="1" customFormat="1" ht="16.5" customHeight="1">
      <c r="B97" s="46"/>
      <c r="C97" s="222" t="s">
        <v>239</v>
      </c>
      <c r="D97" s="222" t="s">
        <v>153</v>
      </c>
      <c r="E97" s="223" t="s">
        <v>858</v>
      </c>
      <c r="F97" s="224" t="s">
        <v>859</v>
      </c>
      <c r="G97" s="225" t="s">
        <v>832</v>
      </c>
      <c r="H97" s="226">
        <v>1</v>
      </c>
      <c r="I97" s="227"/>
      <c r="J97" s="228">
        <f>ROUND(I97*H97,2)</f>
        <v>0</v>
      </c>
      <c r="K97" s="224" t="s">
        <v>21</v>
      </c>
      <c r="L97" s="72"/>
      <c r="M97" s="229" t="s">
        <v>21</v>
      </c>
      <c r="N97" s="230" t="s">
        <v>45</v>
      </c>
      <c r="O97" s="47"/>
      <c r="P97" s="231">
        <f>O97*H97</f>
        <v>0</v>
      </c>
      <c r="Q97" s="231">
        <v>0</v>
      </c>
      <c r="R97" s="231">
        <f>Q97*H97</f>
        <v>0</v>
      </c>
      <c r="S97" s="231">
        <v>0</v>
      </c>
      <c r="T97" s="232">
        <f>S97*H97</f>
        <v>0</v>
      </c>
      <c r="AR97" s="24" t="s">
        <v>157</v>
      </c>
      <c r="AT97" s="24" t="s">
        <v>153</v>
      </c>
      <c r="AU97" s="24" t="s">
        <v>82</v>
      </c>
      <c r="AY97" s="24" t="s">
        <v>150</v>
      </c>
      <c r="BE97" s="233">
        <f>IF(N97="základní",J97,0)</f>
        <v>0</v>
      </c>
      <c r="BF97" s="233">
        <f>IF(N97="snížená",J97,0)</f>
        <v>0</v>
      </c>
      <c r="BG97" s="233">
        <f>IF(N97="zákl. přenesená",J97,0)</f>
        <v>0</v>
      </c>
      <c r="BH97" s="233">
        <f>IF(N97="sníž. přenesená",J97,0)</f>
        <v>0</v>
      </c>
      <c r="BI97" s="233">
        <f>IF(N97="nulová",J97,0)</f>
        <v>0</v>
      </c>
      <c r="BJ97" s="24" t="s">
        <v>82</v>
      </c>
      <c r="BK97" s="233">
        <f>ROUND(I97*H97,2)</f>
        <v>0</v>
      </c>
      <c r="BL97" s="24" t="s">
        <v>157</v>
      </c>
      <c r="BM97" s="24" t="s">
        <v>473</v>
      </c>
    </row>
    <row r="98" spans="2:65" s="1" customFormat="1" ht="16.5" customHeight="1">
      <c r="B98" s="46"/>
      <c r="C98" s="222" t="s">
        <v>10</v>
      </c>
      <c r="D98" s="222" t="s">
        <v>153</v>
      </c>
      <c r="E98" s="223" t="s">
        <v>860</v>
      </c>
      <c r="F98" s="224" t="s">
        <v>861</v>
      </c>
      <c r="G98" s="225" t="s">
        <v>832</v>
      </c>
      <c r="H98" s="226">
        <v>1</v>
      </c>
      <c r="I98" s="227"/>
      <c r="J98" s="228">
        <f>ROUND(I98*H98,2)</f>
        <v>0</v>
      </c>
      <c r="K98" s="224" t="s">
        <v>21</v>
      </c>
      <c r="L98" s="72"/>
      <c r="M98" s="229" t="s">
        <v>21</v>
      </c>
      <c r="N98" s="230" t="s">
        <v>45</v>
      </c>
      <c r="O98" s="47"/>
      <c r="P98" s="231">
        <f>O98*H98</f>
        <v>0</v>
      </c>
      <c r="Q98" s="231">
        <v>0</v>
      </c>
      <c r="R98" s="231">
        <f>Q98*H98</f>
        <v>0</v>
      </c>
      <c r="S98" s="231">
        <v>0</v>
      </c>
      <c r="T98" s="232">
        <f>S98*H98</f>
        <v>0</v>
      </c>
      <c r="AR98" s="24" t="s">
        <v>157</v>
      </c>
      <c r="AT98" s="24" t="s">
        <v>153</v>
      </c>
      <c r="AU98" s="24" t="s">
        <v>82</v>
      </c>
      <c r="AY98" s="24" t="s">
        <v>150</v>
      </c>
      <c r="BE98" s="233">
        <f>IF(N98="základní",J98,0)</f>
        <v>0</v>
      </c>
      <c r="BF98" s="233">
        <f>IF(N98="snížená",J98,0)</f>
        <v>0</v>
      </c>
      <c r="BG98" s="233">
        <f>IF(N98="zákl. přenesená",J98,0)</f>
        <v>0</v>
      </c>
      <c r="BH98" s="233">
        <f>IF(N98="sníž. přenesená",J98,0)</f>
        <v>0</v>
      </c>
      <c r="BI98" s="233">
        <f>IF(N98="nulová",J98,0)</f>
        <v>0</v>
      </c>
      <c r="BJ98" s="24" t="s">
        <v>82</v>
      </c>
      <c r="BK98" s="233">
        <f>ROUND(I98*H98,2)</f>
        <v>0</v>
      </c>
      <c r="BL98" s="24" t="s">
        <v>157</v>
      </c>
      <c r="BM98" s="24" t="s">
        <v>486</v>
      </c>
    </row>
    <row r="99" spans="2:65" s="1" customFormat="1" ht="16.5" customHeight="1">
      <c r="B99" s="46"/>
      <c r="C99" s="222" t="s">
        <v>250</v>
      </c>
      <c r="D99" s="222" t="s">
        <v>153</v>
      </c>
      <c r="E99" s="223" t="s">
        <v>862</v>
      </c>
      <c r="F99" s="224" t="s">
        <v>863</v>
      </c>
      <c r="G99" s="225" t="s">
        <v>832</v>
      </c>
      <c r="H99" s="226">
        <v>5</v>
      </c>
      <c r="I99" s="227"/>
      <c r="J99" s="228">
        <f>ROUND(I99*H99,2)</f>
        <v>0</v>
      </c>
      <c r="K99" s="224" t="s">
        <v>21</v>
      </c>
      <c r="L99" s="72"/>
      <c r="M99" s="229" t="s">
        <v>21</v>
      </c>
      <c r="N99" s="230" t="s">
        <v>45</v>
      </c>
      <c r="O99" s="47"/>
      <c r="P99" s="231">
        <f>O99*H99</f>
        <v>0</v>
      </c>
      <c r="Q99" s="231">
        <v>0</v>
      </c>
      <c r="R99" s="231">
        <f>Q99*H99</f>
        <v>0</v>
      </c>
      <c r="S99" s="231">
        <v>0</v>
      </c>
      <c r="T99" s="232">
        <f>S99*H99</f>
        <v>0</v>
      </c>
      <c r="AR99" s="24" t="s">
        <v>157</v>
      </c>
      <c r="AT99" s="24" t="s">
        <v>153</v>
      </c>
      <c r="AU99" s="24" t="s">
        <v>82</v>
      </c>
      <c r="AY99" s="24" t="s">
        <v>150</v>
      </c>
      <c r="BE99" s="233">
        <f>IF(N99="základní",J99,0)</f>
        <v>0</v>
      </c>
      <c r="BF99" s="233">
        <f>IF(N99="snížená",J99,0)</f>
        <v>0</v>
      </c>
      <c r="BG99" s="233">
        <f>IF(N99="zákl. přenesená",J99,0)</f>
        <v>0</v>
      </c>
      <c r="BH99" s="233">
        <f>IF(N99="sníž. přenesená",J99,0)</f>
        <v>0</v>
      </c>
      <c r="BI99" s="233">
        <f>IF(N99="nulová",J99,0)</f>
        <v>0</v>
      </c>
      <c r="BJ99" s="24" t="s">
        <v>82</v>
      </c>
      <c r="BK99" s="233">
        <f>ROUND(I99*H99,2)</f>
        <v>0</v>
      </c>
      <c r="BL99" s="24" t="s">
        <v>157</v>
      </c>
      <c r="BM99" s="24" t="s">
        <v>269</v>
      </c>
    </row>
    <row r="100" spans="2:65" s="1" customFormat="1" ht="16.5" customHeight="1">
      <c r="B100" s="46"/>
      <c r="C100" s="222" t="s">
        <v>259</v>
      </c>
      <c r="D100" s="222" t="s">
        <v>153</v>
      </c>
      <c r="E100" s="223" t="s">
        <v>864</v>
      </c>
      <c r="F100" s="224" t="s">
        <v>865</v>
      </c>
      <c r="G100" s="225" t="s">
        <v>832</v>
      </c>
      <c r="H100" s="226">
        <v>5</v>
      </c>
      <c r="I100" s="227"/>
      <c r="J100" s="228">
        <f>ROUND(I100*H100,2)</f>
        <v>0</v>
      </c>
      <c r="K100" s="224" t="s">
        <v>21</v>
      </c>
      <c r="L100" s="72"/>
      <c r="M100" s="229" t="s">
        <v>21</v>
      </c>
      <c r="N100" s="230" t="s">
        <v>45</v>
      </c>
      <c r="O100" s="47"/>
      <c r="P100" s="231">
        <f>O100*H100</f>
        <v>0</v>
      </c>
      <c r="Q100" s="231">
        <v>0</v>
      </c>
      <c r="R100" s="231">
        <f>Q100*H100</f>
        <v>0</v>
      </c>
      <c r="S100" s="231">
        <v>0</v>
      </c>
      <c r="T100" s="232">
        <f>S100*H100</f>
        <v>0</v>
      </c>
      <c r="AR100" s="24" t="s">
        <v>157</v>
      </c>
      <c r="AT100" s="24" t="s">
        <v>153</v>
      </c>
      <c r="AU100" s="24" t="s">
        <v>82</v>
      </c>
      <c r="AY100" s="24" t="s">
        <v>150</v>
      </c>
      <c r="BE100" s="233">
        <f>IF(N100="základní",J100,0)</f>
        <v>0</v>
      </c>
      <c r="BF100" s="233">
        <f>IF(N100="snížená",J100,0)</f>
        <v>0</v>
      </c>
      <c r="BG100" s="233">
        <f>IF(N100="zákl. přenesená",J100,0)</f>
        <v>0</v>
      </c>
      <c r="BH100" s="233">
        <f>IF(N100="sníž. přenesená",J100,0)</f>
        <v>0</v>
      </c>
      <c r="BI100" s="233">
        <f>IF(N100="nulová",J100,0)</f>
        <v>0</v>
      </c>
      <c r="BJ100" s="24" t="s">
        <v>82</v>
      </c>
      <c r="BK100" s="233">
        <f>ROUND(I100*H100,2)</f>
        <v>0</v>
      </c>
      <c r="BL100" s="24" t="s">
        <v>157</v>
      </c>
      <c r="BM100" s="24" t="s">
        <v>504</v>
      </c>
    </row>
    <row r="101" spans="2:65" s="1" customFormat="1" ht="16.5" customHeight="1">
      <c r="B101" s="46"/>
      <c r="C101" s="222" t="s">
        <v>265</v>
      </c>
      <c r="D101" s="222" t="s">
        <v>153</v>
      </c>
      <c r="E101" s="223" t="s">
        <v>866</v>
      </c>
      <c r="F101" s="224" t="s">
        <v>867</v>
      </c>
      <c r="G101" s="225" t="s">
        <v>832</v>
      </c>
      <c r="H101" s="226">
        <v>3</v>
      </c>
      <c r="I101" s="227"/>
      <c r="J101" s="228">
        <f>ROUND(I101*H101,2)</f>
        <v>0</v>
      </c>
      <c r="K101" s="224" t="s">
        <v>21</v>
      </c>
      <c r="L101" s="72"/>
      <c r="M101" s="229" t="s">
        <v>21</v>
      </c>
      <c r="N101" s="230" t="s">
        <v>45</v>
      </c>
      <c r="O101" s="47"/>
      <c r="P101" s="231">
        <f>O101*H101</f>
        <v>0</v>
      </c>
      <c r="Q101" s="231">
        <v>0</v>
      </c>
      <c r="R101" s="231">
        <f>Q101*H101</f>
        <v>0</v>
      </c>
      <c r="S101" s="231">
        <v>0</v>
      </c>
      <c r="T101" s="232">
        <f>S101*H101</f>
        <v>0</v>
      </c>
      <c r="AR101" s="24" t="s">
        <v>157</v>
      </c>
      <c r="AT101" s="24" t="s">
        <v>153</v>
      </c>
      <c r="AU101" s="24" t="s">
        <v>82</v>
      </c>
      <c r="AY101" s="24" t="s">
        <v>150</v>
      </c>
      <c r="BE101" s="233">
        <f>IF(N101="základní",J101,0)</f>
        <v>0</v>
      </c>
      <c r="BF101" s="233">
        <f>IF(N101="snížená",J101,0)</f>
        <v>0</v>
      </c>
      <c r="BG101" s="233">
        <f>IF(N101="zákl. přenesená",J101,0)</f>
        <v>0</v>
      </c>
      <c r="BH101" s="233">
        <f>IF(N101="sníž. přenesená",J101,0)</f>
        <v>0</v>
      </c>
      <c r="BI101" s="233">
        <f>IF(N101="nulová",J101,0)</f>
        <v>0</v>
      </c>
      <c r="BJ101" s="24" t="s">
        <v>82</v>
      </c>
      <c r="BK101" s="233">
        <f>ROUND(I101*H101,2)</f>
        <v>0</v>
      </c>
      <c r="BL101" s="24" t="s">
        <v>157</v>
      </c>
      <c r="BM101" s="24" t="s">
        <v>514</v>
      </c>
    </row>
    <row r="102" spans="2:65" s="1" customFormat="1" ht="16.5" customHeight="1">
      <c r="B102" s="46"/>
      <c r="C102" s="222" t="s">
        <v>273</v>
      </c>
      <c r="D102" s="222" t="s">
        <v>153</v>
      </c>
      <c r="E102" s="223" t="s">
        <v>868</v>
      </c>
      <c r="F102" s="224" t="s">
        <v>869</v>
      </c>
      <c r="G102" s="225" t="s">
        <v>832</v>
      </c>
      <c r="H102" s="226">
        <v>1</v>
      </c>
      <c r="I102" s="227"/>
      <c r="J102" s="228">
        <f>ROUND(I102*H102,2)</f>
        <v>0</v>
      </c>
      <c r="K102" s="224" t="s">
        <v>21</v>
      </c>
      <c r="L102" s="72"/>
      <c r="M102" s="229" t="s">
        <v>21</v>
      </c>
      <c r="N102" s="230" t="s">
        <v>45</v>
      </c>
      <c r="O102" s="47"/>
      <c r="P102" s="231">
        <f>O102*H102</f>
        <v>0</v>
      </c>
      <c r="Q102" s="231">
        <v>0</v>
      </c>
      <c r="R102" s="231">
        <f>Q102*H102</f>
        <v>0</v>
      </c>
      <c r="S102" s="231">
        <v>0</v>
      </c>
      <c r="T102" s="232">
        <f>S102*H102</f>
        <v>0</v>
      </c>
      <c r="AR102" s="24" t="s">
        <v>157</v>
      </c>
      <c r="AT102" s="24" t="s">
        <v>153</v>
      </c>
      <c r="AU102" s="24" t="s">
        <v>82</v>
      </c>
      <c r="AY102" s="24" t="s">
        <v>150</v>
      </c>
      <c r="BE102" s="233">
        <f>IF(N102="základní",J102,0)</f>
        <v>0</v>
      </c>
      <c r="BF102" s="233">
        <f>IF(N102="snížená",J102,0)</f>
        <v>0</v>
      </c>
      <c r="BG102" s="233">
        <f>IF(N102="zákl. přenesená",J102,0)</f>
        <v>0</v>
      </c>
      <c r="BH102" s="233">
        <f>IF(N102="sníž. přenesená",J102,0)</f>
        <v>0</v>
      </c>
      <c r="BI102" s="233">
        <f>IF(N102="nulová",J102,0)</f>
        <v>0</v>
      </c>
      <c r="BJ102" s="24" t="s">
        <v>82</v>
      </c>
      <c r="BK102" s="233">
        <f>ROUND(I102*H102,2)</f>
        <v>0</v>
      </c>
      <c r="BL102" s="24" t="s">
        <v>157</v>
      </c>
      <c r="BM102" s="24" t="s">
        <v>524</v>
      </c>
    </row>
    <row r="103" spans="2:65" s="1" customFormat="1" ht="16.5" customHeight="1">
      <c r="B103" s="46"/>
      <c r="C103" s="222" t="s">
        <v>278</v>
      </c>
      <c r="D103" s="222" t="s">
        <v>153</v>
      </c>
      <c r="E103" s="223" t="s">
        <v>870</v>
      </c>
      <c r="F103" s="224" t="s">
        <v>871</v>
      </c>
      <c r="G103" s="225" t="s">
        <v>832</v>
      </c>
      <c r="H103" s="226">
        <v>1</v>
      </c>
      <c r="I103" s="227"/>
      <c r="J103" s="228">
        <f>ROUND(I103*H103,2)</f>
        <v>0</v>
      </c>
      <c r="K103" s="224" t="s">
        <v>21</v>
      </c>
      <c r="L103" s="72"/>
      <c r="M103" s="229" t="s">
        <v>21</v>
      </c>
      <c r="N103" s="230" t="s">
        <v>45</v>
      </c>
      <c r="O103" s="47"/>
      <c r="P103" s="231">
        <f>O103*H103</f>
        <v>0</v>
      </c>
      <c r="Q103" s="231">
        <v>0</v>
      </c>
      <c r="R103" s="231">
        <f>Q103*H103</f>
        <v>0</v>
      </c>
      <c r="S103" s="231">
        <v>0</v>
      </c>
      <c r="T103" s="232">
        <f>S103*H103</f>
        <v>0</v>
      </c>
      <c r="AR103" s="24" t="s">
        <v>157</v>
      </c>
      <c r="AT103" s="24" t="s">
        <v>153</v>
      </c>
      <c r="AU103" s="24" t="s">
        <v>82</v>
      </c>
      <c r="AY103" s="24" t="s">
        <v>150</v>
      </c>
      <c r="BE103" s="233">
        <f>IF(N103="základní",J103,0)</f>
        <v>0</v>
      </c>
      <c r="BF103" s="233">
        <f>IF(N103="snížená",J103,0)</f>
        <v>0</v>
      </c>
      <c r="BG103" s="233">
        <f>IF(N103="zákl. přenesená",J103,0)</f>
        <v>0</v>
      </c>
      <c r="BH103" s="233">
        <f>IF(N103="sníž. přenesená",J103,0)</f>
        <v>0</v>
      </c>
      <c r="BI103" s="233">
        <f>IF(N103="nulová",J103,0)</f>
        <v>0</v>
      </c>
      <c r="BJ103" s="24" t="s">
        <v>82</v>
      </c>
      <c r="BK103" s="233">
        <f>ROUND(I103*H103,2)</f>
        <v>0</v>
      </c>
      <c r="BL103" s="24" t="s">
        <v>157</v>
      </c>
      <c r="BM103" s="24" t="s">
        <v>534</v>
      </c>
    </row>
    <row r="104" spans="2:65" s="1" customFormat="1" ht="16.5" customHeight="1">
      <c r="B104" s="46"/>
      <c r="C104" s="222" t="s">
        <v>9</v>
      </c>
      <c r="D104" s="222" t="s">
        <v>153</v>
      </c>
      <c r="E104" s="223" t="s">
        <v>872</v>
      </c>
      <c r="F104" s="224" t="s">
        <v>873</v>
      </c>
      <c r="G104" s="225" t="s">
        <v>838</v>
      </c>
      <c r="H104" s="226">
        <v>1</v>
      </c>
      <c r="I104" s="227"/>
      <c r="J104" s="228">
        <f>ROUND(I104*H104,2)</f>
        <v>0</v>
      </c>
      <c r="K104" s="224" t="s">
        <v>21</v>
      </c>
      <c r="L104" s="72"/>
      <c r="M104" s="229" t="s">
        <v>21</v>
      </c>
      <c r="N104" s="230" t="s">
        <v>45</v>
      </c>
      <c r="O104" s="47"/>
      <c r="P104" s="231">
        <f>O104*H104</f>
        <v>0</v>
      </c>
      <c r="Q104" s="231">
        <v>0</v>
      </c>
      <c r="R104" s="231">
        <f>Q104*H104</f>
        <v>0</v>
      </c>
      <c r="S104" s="231">
        <v>0</v>
      </c>
      <c r="T104" s="232">
        <f>S104*H104</f>
        <v>0</v>
      </c>
      <c r="AR104" s="24" t="s">
        <v>157</v>
      </c>
      <c r="AT104" s="24" t="s">
        <v>153</v>
      </c>
      <c r="AU104" s="24" t="s">
        <v>82</v>
      </c>
      <c r="AY104" s="24" t="s">
        <v>150</v>
      </c>
      <c r="BE104" s="233">
        <f>IF(N104="základní",J104,0)</f>
        <v>0</v>
      </c>
      <c r="BF104" s="233">
        <f>IF(N104="snížená",J104,0)</f>
        <v>0</v>
      </c>
      <c r="BG104" s="233">
        <f>IF(N104="zákl. přenesená",J104,0)</f>
        <v>0</v>
      </c>
      <c r="BH104" s="233">
        <f>IF(N104="sníž. přenesená",J104,0)</f>
        <v>0</v>
      </c>
      <c r="BI104" s="233">
        <f>IF(N104="nulová",J104,0)</f>
        <v>0</v>
      </c>
      <c r="BJ104" s="24" t="s">
        <v>82</v>
      </c>
      <c r="BK104" s="233">
        <f>ROUND(I104*H104,2)</f>
        <v>0</v>
      </c>
      <c r="BL104" s="24" t="s">
        <v>157</v>
      </c>
      <c r="BM104" s="24" t="s">
        <v>542</v>
      </c>
    </row>
    <row r="105" spans="2:47" s="1" customFormat="1" ht="13.5">
      <c r="B105" s="46"/>
      <c r="C105" s="74"/>
      <c r="D105" s="236" t="s">
        <v>213</v>
      </c>
      <c r="E105" s="74"/>
      <c r="F105" s="257" t="s">
        <v>874</v>
      </c>
      <c r="G105" s="74"/>
      <c r="H105" s="74"/>
      <c r="I105" s="192"/>
      <c r="J105" s="74"/>
      <c r="K105" s="74"/>
      <c r="L105" s="72"/>
      <c r="M105" s="258"/>
      <c r="N105" s="47"/>
      <c r="O105" s="47"/>
      <c r="P105" s="47"/>
      <c r="Q105" s="47"/>
      <c r="R105" s="47"/>
      <c r="S105" s="47"/>
      <c r="T105" s="95"/>
      <c r="AT105" s="24" t="s">
        <v>213</v>
      </c>
      <c r="AU105" s="24" t="s">
        <v>82</v>
      </c>
    </row>
    <row r="106" spans="2:65" s="1" customFormat="1" ht="16.5" customHeight="1">
      <c r="B106" s="46"/>
      <c r="C106" s="222" t="s">
        <v>441</v>
      </c>
      <c r="D106" s="222" t="s">
        <v>153</v>
      </c>
      <c r="E106" s="223" t="s">
        <v>875</v>
      </c>
      <c r="F106" s="224" t="s">
        <v>876</v>
      </c>
      <c r="G106" s="225" t="s">
        <v>838</v>
      </c>
      <c r="H106" s="226">
        <v>1</v>
      </c>
      <c r="I106" s="227"/>
      <c r="J106" s="228">
        <f>ROUND(I106*H106,2)</f>
        <v>0</v>
      </c>
      <c r="K106" s="224" t="s">
        <v>21</v>
      </c>
      <c r="L106" s="72"/>
      <c r="M106" s="229" t="s">
        <v>21</v>
      </c>
      <c r="N106" s="230" t="s">
        <v>45</v>
      </c>
      <c r="O106" s="47"/>
      <c r="P106" s="231">
        <f>O106*H106</f>
        <v>0</v>
      </c>
      <c r="Q106" s="231">
        <v>0</v>
      </c>
      <c r="R106" s="231">
        <f>Q106*H106</f>
        <v>0</v>
      </c>
      <c r="S106" s="231">
        <v>0</v>
      </c>
      <c r="T106" s="232">
        <f>S106*H106</f>
        <v>0</v>
      </c>
      <c r="AR106" s="24" t="s">
        <v>157</v>
      </c>
      <c r="AT106" s="24" t="s">
        <v>153</v>
      </c>
      <c r="AU106" s="24" t="s">
        <v>82</v>
      </c>
      <c r="AY106" s="24" t="s">
        <v>150</v>
      </c>
      <c r="BE106" s="233">
        <f>IF(N106="základní",J106,0)</f>
        <v>0</v>
      </c>
      <c r="BF106" s="233">
        <f>IF(N106="snížená",J106,0)</f>
        <v>0</v>
      </c>
      <c r="BG106" s="233">
        <f>IF(N106="zákl. přenesená",J106,0)</f>
        <v>0</v>
      </c>
      <c r="BH106" s="233">
        <f>IF(N106="sníž. přenesená",J106,0)</f>
        <v>0</v>
      </c>
      <c r="BI106" s="233">
        <f>IF(N106="nulová",J106,0)</f>
        <v>0</v>
      </c>
      <c r="BJ106" s="24" t="s">
        <v>82</v>
      </c>
      <c r="BK106" s="233">
        <f>ROUND(I106*H106,2)</f>
        <v>0</v>
      </c>
      <c r="BL106" s="24" t="s">
        <v>157</v>
      </c>
      <c r="BM106" s="24" t="s">
        <v>550</v>
      </c>
    </row>
    <row r="107" spans="2:47" s="1" customFormat="1" ht="13.5">
      <c r="B107" s="46"/>
      <c r="C107" s="74"/>
      <c r="D107" s="236" t="s">
        <v>213</v>
      </c>
      <c r="E107" s="74"/>
      <c r="F107" s="257" t="s">
        <v>874</v>
      </c>
      <c r="G107" s="74"/>
      <c r="H107" s="74"/>
      <c r="I107" s="192"/>
      <c r="J107" s="74"/>
      <c r="K107" s="74"/>
      <c r="L107" s="72"/>
      <c r="M107" s="258"/>
      <c r="N107" s="47"/>
      <c r="O107" s="47"/>
      <c r="P107" s="47"/>
      <c r="Q107" s="47"/>
      <c r="R107" s="47"/>
      <c r="S107" s="47"/>
      <c r="T107" s="95"/>
      <c r="AT107" s="24" t="s">
        <v>213</v>
      </c>
      <c r="AU107" s="24" t="s">
        <v>82</v>
      </c>
    </row>
    <row r="108" spans="2:65" s="1" customFormat="1" ht="16.5" customHeight="1">
      <c r="B108" s="46"/>
      <c r="C108" s="222" t="s">
        <v>447</v>
      </c>
      <c r="D108" s="222" t="s">
        <v>153</v>
      </c>
      <c r="E108" s="223" t="s">
        <v>877</v>
      </c>
      <c r="F108" s="224" t="s">
        <v>878</v>
      </c>
      <c r="G108" s="225" t="s">
        <v>838</v>
      </c>
      <c r="H108" s="226">
        <v>1</v>
      </c>
      <c r="I108" s="227"/>
      <c r="J108" s="228">
        <f>ROUND(I108*H108,2)</f>
        <v>0</v>
      </c>
      <c r="K108" s="224" t="s">
        <v>21</v>
      </c>
      <c r="L108" s="72"/>
      <c r="M108" s="229" t="s">
        <v>21</v>
      </c>
      <c r="N108" s="230" t="s">
        <v>45</v>
      </c>
      <c r="O108" s="47"/>
      <c r="P108" s="231">
        <f>O108*H108</f>
        <v>0</v>
      </c>
      <c r="Q108" s="231">
        <v>0</v>
      </c>
      <c r="R108" s="231">
        <f>Q108*H108</f>
        <v>0</v>
      </c>
      <c r="S108" s="231">
        <v>0</v>
      </c>
      <c r="T108" s="232">
        <f>S108*H108</f>
        <v>0</v>
      </c>
      <c r="AR108" s="24" t="s">
        <v>157</v>
      </c>
      <c r="AT108" s="24" t="s">
        <v>153</v>
      </c>
      <c r="AU108" s="24" t="s">
        <v>82</v>
      </c>
      <c r="AY108" s="24" t="s">
        <v>150</v>
      </c>
      <c r="BE108" s="233">
        <f>IF(N108="základní",J108,0)</f>
        <v>0</v>
      </c>
      <c r="BF108" s="233">
        <f>IF(N108="snížená",J108,0)</f>
        <v>0</v>
      </c>
      <c r="BG108" s="233">
        <f>IF(N108="zákl. přenesená",J108,0)</f>
        <v>0</v>
      </c>
      <c r="BH108" s="233">
        <f>IF(N108="sníž. přenesená",J108,0)</f>
        <v>0</v>
      </c>
      <c r="BI108" s="233">
        <f>IF(N108="nulová",J108,0)</f>
        <v>0</v>
      </c>
      <c r="BJ108" s="24" t="s">
        <v>82</v>
      </c>
      <c r="BK108" s="233">
        <f>ROUND(I108*H108,2)</f>
        <v>0</v>
      </c>
      <c r="BL108" s="24" t="s">
        <v>157</v>
      </c>
      <c r="BM108" s="24" t="s">
        <v>558</v>
      </c>
    </row>
    <row r="109" spans="2:47" s="1" customFormat="1" ht="13.5">
      <c r="B109" s="46"/>
      <c r="C109" s="74"/>
      <c r="D109" s="236" t="s">
        <v>213</v>
      </c>
      <c r="E109" s="74"/>
      <c r="F109" s="257" t="s">
        <v>879</v>
      </c>
      <c r="G109" s="74"/>
      <c r="H109" s="74"/>
      <c r="I109" s="192"/>
      <c r="J109" s="74"/>
      <c r="K109" s="74"/>
      <c r="L109" s="72"/>
      <c r="M109" s="258"/>
      <c r="N109" s="47"/>
      <c r="O109" s="47"/>
      <c r="P109" s="47"/>
      <c r="Q109" s="47"/>
      <c r="R109" s="47"/>
      <c r="S109" s="47"/>
      <c r="T109" s="95"/>
      <c r="AT109" s="24" t="s">
        <v>213</v>
      </c>
      <c r="AU109" s="24" t="s">
        <v>82</v>
      </c>
    </row>
    <row r="110" spans="2:63" s="10" customFormat="1" ht="37.4" customHeight="1">
      <c r="B110" s="206"/>
      <c r="C110" s="207"/>
      <c r="D110" s="208" t="s">
        <v>73</v>
      </c>
      <c r="E110" s="209" t="s">
        <v>880</v>
      </c>
      <c r="F110" s="209" t="s">
        <v>881</v>
      </c>
      <c r="G110" s="207"/>
      <c r="H110" s="207"/>
      <c r="I110" s="210"/>
      <c r="J110" s="211">
        <f>BK110</f>
        <v>0</v>
      </c>
      <c r="K110" s="207"/>
      <c r="L110" s="212"/>
      <c r="M110" s="213"/>
      <c r="N110" s="214"/>
      <c r="O110" s="214"/>
      <c r="P110" s="215">
        <f>SUM(P111:P121)</f>
        <v>0</v>
      </c>
      <c r="Q110" s="214"/>
      <c r="R110" s="215">
        <f>SUM(R111:R121)</f>
        <v>0</v>
      </c>
      <c r="S110" s="214"/>
      <c r="T110" s="216">
        <f>SUM(T111:T121)</f>
        <v>0</v>
      </c>
      <c r="AR110" s="217" t="s">
        <v>82</v>
      </c>
      <c r="AT110" s="218" t="s">
        <v>73</v>
      </c>
      <c r="AU110" s="218" t="s">
        <v>74</v>
      </c>
      <c r="AY110" s="217" t="s">
        <v>150</v>
      </c>
      <c r="BK110" s="219">
        <f>SUM(BK111:BK121)</f>
        <v>0</v>
      </c>
    </row>
    <row r="111" spans="2:65" s="1" customFormat="1" ht="16.5" customHeight="1">
      <c r="B111" s="46"/>
      <c r="C111" s="222" t="s">
        <v>518</v>
      </c>
      <c r="D111" s="222" t="s">
        <v>153</v>
      </c>
      <c r="E111" s="223" t="s">
        <v>882</v>
      </c>
      <c r="F111" s="224" t="s">
        <v>883</v>
      </c>
      <c r="G111" s="225" t="s">
        <v>211</v>
      </c>
      <c r="H111" s="226">
        <v>27.5</v>
      </c>
      <c r="I111" s="227"/>
      <c r="J111" s="228">
        <f>ROUND(I111*H111,2)</f>
        <v>0</v>
      </c>
      <c r="K111" s="224" t="s">
        <v>21</v>
      </c>
      <c r="L111" s="72"/>
      <c r="M111" s="229" t="s">
        <v>21</v>
      </c>
      <c r="N111" s="230" t="s">
        <v>45</v>
      </c>
      <c r="O111" s="47"/>
      <c r="P111" s="231">
        <f>O111*H111</f>
        <v>0</v>
      </c>
      <c r="Q111" s="231">
        <v>0</v>
      </c>
      <c r="R111" s="231">
        <f>Q111*H111</f>
        <v>0</v>
      </c>
      <c r="S111" s="231">
        <v>0</v>
      </c>
      <c r="T111" s="232">
        <f>S111*H111</f>
        <v>0</v>
      </c>
      <c r="AR111" s="24" t="s">
        <v>157</v>
      </c>
      <c r="AT111" s="24" t="s">
        <v>153</v>
      </c>
      <c r="AU111" s="24" t="s">
        <v>82</v>
      </c>
      <c r="AY111" s="24" t="s">
        <v>150</v>
      </c>
      <c r="BE111" s="233">
        <f>IF(N111="základní",J111,0)</f>
        <v>0</v>
      </c>
      <c r="BF111" s="233">
        <f>IF(N111="snížená",J111,0)</f>
        <v>0</v>
      </c>
      <c r="BG111" s="233">
        <f>IF(N111="zákl. přenesená",J111,0)</f>
        <v>0</v>
      </c>
      <c r="BH111" s="233">
        <f>IF(N111="sníž. přenesená",J111,0)</f>
        <v>0</v>
      </c>
      <c r="BI111" s="233">
        <f>IF(N111="nulová",J111,0)</f>
        <v>0</v>
      </c>
      <c r="BJ111" s="24" t="s">
        <v>82</v>
      </c>
      <c r="BK111" s="233">
        <f>ROUND(I111*H111,2)</f>
        <v>0</v>
      </c>
      <c r="BL111" s="24" t="s">
        <v>157</v>
      </c>
      <c r="BM111" s="24" t="s">
        <v>884</v>
      </c>
    </row>
    <row r="112" spans="2:65" s="1" customFormat="1" ht="16.5" customHeight="1">
      <c r="B112" s="46"/>
      <c r="C112" s="222" t="s">
        <v>524</v>
      </c>
      <c r="D112" s="222" t="s">
        <v>153</v>
      </c>
      <c r="E112" s="223" t="s">
        <v>885</v>
      </c>
      <c r="F112" s="224" t="s">
        <v>886</v>
      </c>
      <c r="G112" s="225" t="s">
        <v>832</v>
      </c>
      <c r="H112" s="226">
        <v>2</v>
      </c>
      <c r="I112" s="227"/>
      <c r="J112" s="228">
        <f>ROUND(I112*H112,2)</f>
        <v>0</v>
      </c>
      <c r="K112" s="224" t="s">
        <v>21</v>
      </c>
      <c r="L112" s="72"/>
      <c r="M112" s="229" t="s">
        <v>21</v>
      </c>
      <c r="N112" s="230" t="s">
        <v>45</v>
      </c>
      <c r="O112" s="47"/>
      <c r="P112" s="231">
        <f>O112*H112</f>
        <v>0</v>
      </c>
      <c r="Q112" s="231">
        <v>0</v>
      </c>
      <c r="R112" s="231">
        <f>Q112*H112</f>
        <v>0</v>
      </c>
      <c r="S112" s="231">
        <v>0</v>
      </c>
      <c r="T112" s="232">
        <f>S112*H112</f>
        <v>0</v>
      </c>
      <c r="AR112" s="24" t="s">
        <v>157</v>
      </c>
      <c r="AT112" s="24" t="s">
        <v>153</v>
      </c>
      <c r="AU112" s="24" t="s">
        <v>82</v>
      </c>
      <c r="AY112" s="24" t="s">
        <v>150</v>
      </c>
      <c r="BE112" s="233">
        <f>IF(N112="základní",J112,0)</f>
        <v>0</v>
      </c>
      <c r="BF112" s="233">
        <f>IF(N112="snížená",J112,0)</f>
        <v>0</v>
      </c>
      <c r="BG112" s="233">
        <f>IF(N112="zákl. přenesená",J112,0)</f>
        <v>0</v>
      </c>
      <c r="BH112" s="233">
        <f>IF(N112="sníž. přenesená",J112,0)</f>
        <v>0</v>
      </c>
      <c r="BI112" s="233">
        <f>IF(N112="nulová",J112,0)</f>
        <v>0</v>
      </c>
      <c r="BJ112" s="24" t="s">
        <v>82</v>
      </c>
      <c r="BK112" s="233">
        <f>ROUND(I112*H112,2)</f>
        <v>0</v>
      </c>
      <c r="BL112" s="24" t="s">
        <v>157</v>
      </c>
      <c r="BM112" s="24" t="s">
        <v>887</v>
      </c>
    </row>
    <row r="113" spans="2:65" s="1" customFormat="1" ht="16.5" customHeight="1">
      <c r="B113" s="46"/>
      <c r="C113" s="222" t="s">
        <v>530</v>
      </c>
      <c r="D113" s="222" t="s">
        <v>153</v>
      </c>
      <c r="E113" s="223" t="s">
        <v>888</v>
      </c>
      <c r="F113" s="224" t="s">
        <v>889</v>
      </c>
      <c r="G113" s="225" t="s">
        <v>832</v>
      </c>
      <c r="H113" s="226">
        <v>1</v>
      </c>
      <c r="I113" s="227"/>
      <c r="J113" s="228">
        <f>ROUND(I113*H113,2)</f>
        <v>0</v>
      </c>
      <c r="K113" s="224" t="s">
        <v>21</v>
      </c>
      <c r="L113" s="72"/>
      <c r="M113" s="229" t="s">
        <v>21</v>
      </c>
      <c r="N113" s="230" t="s">
        <v>45</v>
      </c>
      <c r="O113" s="47"/>
      <c r="P113" s="231">
        <f>O113*H113</f>
        <v>0</v>
      </c>
      <c r="Q113" s="231">
        <v>0</v>
      </c>
      <c r="R113" s="231">
        <f>Q113*H113</f>
        <v>0</v>
      </c>
      <c r="S113" s="231">
        <v>0</v>
      </c>
      <c r="T113" s="232">
        <f>S113*H113</f>
        <v>0</v>
      </c>
      <c r="AR113" s="24" t="s">
        <v>157</v>
      </c>
      <c r="AT113" s="24" t="s">
        <v>153</v>
      </c>
      <c r="AU113" s="24" t="s">
        <v>82</v>
      </c>
      <c r="AY113" s="24" t="s">
        <v>150</v>
      </c>
      <c r="BE113" s="233">
        <f>IF(N113="základní",J113,0)</f>
        <v>0</v>
      </c>
      <c r="BF113" s="233">
        <f>IF(N113="snížená",J113,0)</f>
        <v>0</v>
      </c>
      <c r="BG113" s="233">
        <f>IF(N113="zákl. přenesená",J113,0)</f>
        <v>0</v>
      </c>
      <c r="BH113" s="233">
        <f>IF(N113="sníž. přenesená",J113,0)</f>
        <v>0</v>
      </c>
      <c r="BI113" s="233">
        <f>IF(N113="nulová",J113,0)</f>
        <v>0</v>
      </c>
      <c r="BJ113" s="24" t="s">
        <v>82</v>
      </c>
      <c r="BK113" s="233">
        <f>ROUND(I113*H113,2)</f>
        <v>0</v>
      </c>
      <c r="BL113" s="24" t="s">
        <v>157</v>
      </c>
      <c r="BM113" s="24" t="s">
        <v>890</v>
      </c>
    </row>
    <row r="114" spans="2:65" s="1" customFormat="1" ht="16.5" customHeight="1">
      <c r="B114" s="46"/>
      <c r="C114" s="222" t="s">
        <v>534</v>
      </c>
      <c r="D114" s="222" t="s">
        <v>153</v>
      </c>
      <c r="E114" s="223" t="s">
        <v>891</v>
      </c>
      <c r="F114" s="224" t="s">
        <v>892</v>
      </c>
      <c r="G114" s="225" t="s">
        <v>832</v>
      </c>
      <c r="H114" s="226">
        <v>1</v>
      </c>
      <c r="I114" s="227"/>
      <c r="J114" s="228">
        <f>ROUND(I114*H114,2)</f>
        <v>0</v>
      </c>
      <c r="K114" s="224" t="s">
        <v>21</v>
      </c>
      <c r="L114" s="72"/>
      <c r="M114" s="229" t="s">
        <v>21</v>
      </c>
      <c r="N114" s="230" t="s">
        <v>45</v>
      </c>
      <c r="O114" s="47"/>
      <c r="P114" s="231">
        <f>O114*H114</f>
        <v>0</v>
      </c>
      <c r="Q114" s="231">
        <v>0</v>
      </c>
      <c r="R114" s="231">
        <f>Q114*H114</f>
        <v>0</v>
      </c>
      <c r="S114" s="231">
        <v>0</v>
      </c>
      <c r="T114" s="232">
        <f>S114*H114</f>
        <v>0</v>
      </c>
      <c r="AR114" s="24" t="s">
        <v>157</v>
      </c>
      <c r="AT114" s="24" t="s">
        <v>153</v>
      </c>
      <c r="AU114" s="24" t="s">
        <v>82</v>
      </c>
      <c r="AY114" s="24" t="s">
        <v>150</v>
      </c>
      <c r="BE114" s="233">
        <f>IF(N114="základní",J114,0)</f>
        <v>0</v>
      </c>
      <c r="BF114" s="233">
        <f>IF(N114="snížená",J114,0)</f>
        <v>0</v>
      </c>
      <c r="BG114" s="233">
        <f>IF(N114="zákl. přenesená",J114,0)</f>
        <v>0</v>
      </c>
      <c r="BH114" s="233">
        <f>IF(N114="sníž. přenesená",J114,0)</f>
        <v>0</v>
      </c>
      <c r="BI114" s="233">
        <f>IF(N114="nulová",J114,0)</f>
        <v>0</v>
      </c>
      <c r="BJ114" s="24" t="s">
        <v>82</v>
      </c>
      <c r="BK114" s="233">
        <f>ROUND(I114*H114,2)</f>
        <v>0</v>
      </c>
      <c r="BL114" s="24" t="s">
        <v>157</v>
      </c>
      <c r="BM114" s="24" t="s">
        <v>893</v>
      </c>
    </row>
    <row r="115" spans="2:65" s="1" customFormat="1" ht="16.5" customHeight="1">
      <c r="B115" s="46"/>
      <c r="C115" s="222" t="s">
        <v>538</v>
      </c>
      <c r="D115" s="222" t="s">
        <v>153</v>
      </c>
      <c r="E115" s="223" t="s">
        <v>894</v>
      </c>
      <c r="F115" s="224" t="s">
        <v>895</v>
      </c>
      <c r="G115" s="225" t="s">
        <v>832</v>
      </c>
      <c r="H115" s="226">
        <v>1</v>
      </c>
      <c r="I115" s="227"/>
      <c r="J115" s="228">
        <f>ROUND(I115*H115,2)</f>
        <v>0</v>
      </c>
      <c r="K115" s="224" t="s">
        <v>21</v>
      </c>
      <c r="L115" s="72"/>
      <c r="M115" s="229" t="s">
        <v>21</v>
      </c>
      <c r="N115" s="230" t="s">
        <v>45</v>
      </c>
      <c r="O115" s="47"/>
      <c r="P115" s="231">
        <f>O115*H115</f>
        <v>0</v>
      </c>
      <c r="Q115" s="231">
        <v>0</v>
      </c>
      <c r="R115" s="231">
        <f>Q115*H115</f>
        <v>0</v>
      </c>
      <c r="S115" s="231">
        <v>0</v>
      </c>
      <c r="T115" s="232">
        <f>S115*H115</f>
        <v>0</v>
      </c>
      <c r="AR115" s="24" t="s">
        <v>157</v>
      </c>
      <c r="AT115" s="24" t="s">
        <v>153</v>
      </c>
      <c r="AU115" s="24" t="s">
        <v>82</v>
      </c>
      <c r="AY115" s="24" t="s">
        <v>150</v>
      </c>
      <c r="BE115" s="233">
        <f>IF(N115="základní",J115,0)</f>
        <v>0</v>
      </c>
      <c r="BF115" s="233">
        <f>IF(N115="snížená",J115,0)</f>
        <v>0</v>
      </c>
      <c r="BG115" s="233">
        <f>IF(N115="zákl. přenesená",J115,0)</f>
        <v>0</v>
      </c>
      <c r="BH115" s="233">
        <f>IF(N115="sníž. přenesená",J115,0)</f>
        <v>0</v>
      </c>
      <c r="BI115" s="233">
        <f>IF(N115="nulová",J115,0)</f>
        <v>0</v>
      </c>
      <c r="BJ115" s="24" t="s">
        <v>82</v>
      </c>
      <c r="BK115" s="233">
        <f>ROUND(I115*H115,2)</f>
        <v>0</v>
      </c>
      <c r="BL115" s="24" t="s">
        <v>157</v>
      </c>
      <c r="BM115" s="24" t="s">
        <v>896</v>
      </c>
    </row>
    <row r="116" spans="2:65" s="1" customFormat="1" ht="16.5" customHeight="1">
      <c r="B116" s="46"/>
      <c r="C116" s="222" t="s">
        <v>542</v>
      </c>
      <c r="D116" s="222" t="s">
        <v>153</v>
      </c>
      <c r="E116" s="223" t="s">
        <v>897</v>
      </c>
      <c r="F116" s="224" t="s">
        <v>871</v>
      </c>
      <c r="G116" s="225" t="s">
        <v>832</v>
      </c>
      <c r="H116" s="226">
        <v>1</v>
      </c>
      <c r="I116" s="227"/>
      <c r="J116" s="228">
        <f>ROUND(I116*H116,2)</f>
        <v>0</v>
      </c>
      <c r="K116" s="224" t="s">
        <v>21</v>
      </c>
      <c r="L116" s="72"/>
      <c r="M116" s="229" t="s">
        <v>21</v>
      </c>
      <c r="N116" s="230" t="s">
        <v>45</v>
      </c>
      <c r="O116" s="47"/>
      <c r="P116" s="231">
        <f>O116*H116</f>
        <v>0</v>
      </c>
      <c r="Q116" s="231">
        <v>0</v>
      </c>
      <c r="R116" s="231">
        <f>Q116*H116</f>
        <v>0</v>
      </c>
      <c r="S116" s="231">
        <v>0</v>
      </c>
      <c r="T116" s="232">
        <f>S116*H116</f>
        <v>0</v>
      </c>
      <c r="AR116" s="24" t="s">
        <v>157</v>
      </c>
      <c r="AT116" s="24" t="s">
        <v>153</v>
      </c>
      <c r="AU116" s="24" t="s">
        <v>82</v>
      </c>
      <c r="AY116" s="24" t="s">
        <v>150</v>
      </c>
      <c r="BE116" s="233">
        <f>IF(N116="základní",J116,0)</f>
        <v>0</v>
      </c>
      <c r="BF116" s="233">
        <f>IF(N116="snížená",J116,0)</f>
        <v>0</v>
      </c>
      <c r="BG116" s="233">
        <f>IF(N116="zákl. přenesená",J116,0)</f>
        <v>0</v>
      </c>
      <c r="BH116" s="233">
        <f>IF(N116="sníž. přenesená",J116,0)</f>
        <v>0</v>
      </c>
      <c r="BI116" s="233">
        <f>IF(N116="nulová",J116,0)</f>
        <v>0</v>
      </c>
      <c r="BJ116" s="24" t="s">
        <v>82</v>
      </c>
      <c r="BK116" s="233">
        <f>ROUND(I116*H116,2)</f>
        <v>0</v>
      </c>
      <c r="BL116" s="24" t="s">
        <v>157</v>
      </c>
      <c r="BM116" s="24" t="s">
        <v>898</v>
      </c>
    </row>
    <row r="117" spans="2:65" s="1" customFormat="1" ht="16.5" customHeight="1">
      <c r="B117" s="46"/>
      <c r="C117" s="222" t="s">
        <v>546</v>
      </c>
      <c r="D117" s="222" t="s">
        <v>153</v>
      </c>
      <c r="E117" s="223" t="s">
        <v>899</v>
      </c>
      <c r="F117" s="224" t="s">
        <v>900</v>
      </c>
      <c r="G117" s="225" t="s">
        <v>838</v>
      </c>
      <c r="H117" s="226">
        <v>6</v>
      </c>
      <c r="I117" s="227"/>
      <c r="J117" s="228">
        <f>ROUND(I117*H117,2)</f>
        <v>0</v>
      </c>
      <c r="K117" s="224" t="s">
        <v>21</v>
      </c>
      <c r="L117" s="72"/>
      <c r="M117" s="229" t="s">
        <v>21</v>
      </c>
      <c r="N117" s="230" t="s">
        <v>45</v>
      </c>
      <c r="O117" s="47"/>
      <c r="P117" s="231">
        <f>O117*H117</f>
        <v>0</v>
      </c>
      <c r="Q117" s="231">
        <v>0</v>
      </c>
      <c r="R117" s="231">
        <f>Q117*H117</f>
        <v>0</v>
      </c>
      <c r="S117" s="231">
        <v>0</v>
      </c>
      <c r="T117" s="232">
        <f>S117*H117</f>
        <v>0</v>
      </c>
      <c r="AR117" s="24" t="s">
        <v>157</v>
      </c>
      <c r="AT117" s="24" t="s">
        <v>153</v>
      </c>
      <c r="AU117" s="24" t="s">
        <v>82</v>
      </c>
      <c r="AY117" s="24" t="s">
        <v>150</v>
      </c>
      <c r="BE117" s="233">
        <f>IF(N117="základní",J117,0)</f>
        <v>0</v>
      </c>
      <c r="BF117" s="233">
        <f>IF(N117="snížená",J117,0)</f>
        <v>0</v>
      </c>
      <c r="BG117" s="233">
        <f>IF(N117="zákl. přenesená",J117,0)</f>
        <v>0</v>
      </c>
      <c r="BH117" s="233">
        <f>IF(N117="sníž. přenesená",J117,0)</f>
        <v>0</v>
      </c>
      <c r="BI117" s="233">
        <f>IF(N117="nulová",J117,0)</f>
        <v>0</v>
      </c>
      <c r="BJ117" s="24" t="s">
        <v>82</v>
      </c>
      <c r="BK117" s="233">
        <f>ROUND(I117*H117,2)</f>
        <v>0</v>
      </c>
      <c r="BL117" s="24" t="s">
        <v>157</v>
      </c>
      <c r="BM117" s="24" t="s">
        <v>901</v>
      </c>
    </row>
    <row r="118" spans="2:47" s="1" customFormat="1" ht="13.5">
      <c r="B118" s="46"/>
      <c r="C118" s="74"/>
      <c r="D118" s="236" t="s">
        <v>213</v>
      </c>
      <c r="E118" s="74"/>
      <c r="F118" s="257" t="s">
        <v>902</v>
      </c>
      <c r="G118" s="74"/>
      <c r="H118" s="74"/>
      <c r="I118" s="192"/>
      <c r="J118" s="74"/>
      <c r="K118" s="74"/>
      <c r="L118" s="72"/>
      <c r="M118" s="258"/>
      <c r="N118" s="47"/>
      <c r="O118" s="47"/>
      <c r="P118" s="47"/>
      <c r="Q118" s="47"/>
      <c r="R118" s="47"/>
      <c r="S118" s="47"/>
      <c r="T118" s="95"/>
      <c r="AT118" s="24" t="s">
        <v>213</v>
      </c>
      <c r="AU118" s="24" t="s">
        <v>82</v>
      </c>
    </row>
    <row r="119" spans="2:65" s="1" customFormat="1" ht="16.5" customHeight="1">
      <c r="B119" s="46"/>
      <c r="C119" s="222" t="s">
        <v>550</v>
      </c>
      <c r="D119" s="222" t="s">
        <v>153</v>
      </c>
      <c r="E119" s="223" t="s">
        <v>903</v>
      </c>
      <c r="F119" s="224" t="s">
        <v>904</v>
      </c>
      <c r="G119" s="225" t="s">
        <v>838</v>
      </c>
      <c r="H119" s="226">
        <v>3</v>
      </c>
      <c r="I119" s="227"/>
      <c r="J119" s="228">
        <f>ROUND(I119*H119,2)</f>
        <v>0</v>
      </c>
      <c r="K119" s="224" t="s">
        <v>21</v>
      </c>
      <c r="L119" s="72"/>
      <c r="M119" s="229" t="s">
        <v>21</v>
      </c>
      <c r="N119" s="230" t="s">
        <v>45</v>
      </c>
      <c r="O119" s="47"/>
      <c r="P119" s="231">
        <f>O119*H119</f>
        <v>0</v>
      </c>
      <c r="Q119" s="231">
        <v>0</v>
      </c>
      <c r="R119" s="231">
        <f>Q119*H119</f>
        <v>0</v>
      </c>
      <c r="S119" s="231">
        <v>0</v>
      </c>
      <c r="T119" s="232">
        <f>S119*H119</f>
        <v>0</v>
      </c>
      <c r="AR119" s="24" t="s">
        <v>157</v>
      </c>
      <c r="AT119" s="24" t="s">
        <v>153</v>
      </c>
      <c r="AU119" s="24" t="s">
        <v>82</v>
      </c>
      <c r="AY119" s="24" t="s">
        <v>150</v>
      </c>
      <c r="BE119" s="233">
        <f>IF(N119="základní",J119,0)</f>
        <v>0</v>
      </c>
      <c r="BF119" s="233">
        <f>IF(N119="snížená",J119,0)</f>
        <v>0</v>
      </c>
      <c r="BG119" s="233">
        <f>IF(N119="zákl. přenesená",J119,0)</f>
        <v>0</v>
      </c>
      <c r="BH119" s="233">
        <f>IF(N119="sníž. přenesená",J119,0)</f>
        <v>0</v>
      </c>
      <c r="BI119" s="233">
        <f>IF(N119="nulová",J119,0)</f>
        <v>0</v>
      </c>
      <c r="BJ119" s="24" t="s">
        <v>82</v>
      </c>
      <c r="BK119" s="233">
        <f>ROUND(I119*H119,2)</f>
        <v>0</v>
      </c>
      <c r="BL119" s="24" t="s">
        <v>157</v>
      </c>
      <c r="BM119" s="24" t="s">
        <v>905</v>
      </c>
    </row>
    <row r="120" spans="2:47" s="1" customFormat="1" ht="13.5">
      <c r="B120" s="46"/>
      <c r="C120" s="74"/>
      <c r="D120" s="236" t="s">
        <v>213</v>
      </c>
      <c r="E120" s="74"/>
      <c r="F120" s="257" t="s">
        <v>902</v>
      </c>
      <c r="G120" s="74"/>
      <c r="H120" s="74"/>
      <c r="I120" s="192"/>
      <c r="J120" s="74"/>
      <c r="K120" s="74"/>
      <c r="L120" s="72"/>
      <c r="M120" s="258"/>
      <c r="N120" s="47"/>
      <c r="O120" s="47"/>
      <c r="P120" s="47"/>
      <c r="Q120" s="47"/>
      <c r="R120" s="47"/>
      <c r="S120" s="47"/>
      <c r="T120" s="95"/>
      <c r="AT120" s="24" t="s">
        <v>213</v>
      </c>
      <c r="AU120" s="24" t="s">
        <v>82</v>
      </c>
    </row>
    <row r="121" spans="2:65" s="1" customFormat="1" ht="16.5" customHeight="1">
      <c r="B121" s="46"/>
      <c r="C121" s="222" t="s">
        <v>554</v>
      </c>
      <c r="D121" s="222" t="s">
        <v>153</v>
      </c>
      <c r="E121" s="223" t="s">
        <v>906</v>
      </c>
      <c r="F121" s="224" t="s">
        <v>878</v>
      </c>
      <c r="G121" s="225" t="s">
        <v>838</v>
      </c>
      <c r="H121" s="226">
        <v>1</v>
      </c>
      <c r="I121" s="227"/>
      <c r="J121" s="228">
        <f>ROUND(I121*H121,2)</f>
        <v>0</v>
      </c>
      <c r="K121" s="224" t="s">
        <v>21</v>
      </c>
      <c r="L121" s="72"/>
      <c r="M121" s="229" t="s">
        <v>21</v>
      </c>
      <c r="N121" s="230" t="s">
        <v>45</v>
      </c>
      <c r="O121" s="47"/>
      <c r="P121" s="231">
        <f>O121*H121</f>
        <v>0</v>
      </c>
      <c r="Q121" s="231">
        <v>0</v>
      </c>
      <c r="R121" s="231">
        <f>Q121*H121</f>
        <v>0</v>
      </c>
      <c r="S121" s="231">
        <v>0</v>
      </c>
      <c r="T121" s="232">
        <f>S121*H121</f>
        <v>0</v>
      </c>
      <c r="AR121" s="24" t="s">
        <v>157</v>
      </c>
      <c r="AT121" s="24" t="s">
        <v>153</v>
      </c>
      <c r="AU121" s="24" t="s">
        <v>82</v>
      </c>
      <c r="AY121" s="24" t="s">
        <v>150</v>
      </c>
      <c r="BE121" s="233">
        <f>IF(N121="základní",J121,0)</f>
        <v>0</v>
      </c>
      <c r="BF121" s="233">
        <f>IF(N121="snížená",J121,0)</f>
        <v>0</v>
      </c>
      <c r="BG121" s="233">
        <f>IF(N121="zákl. přenesená",J121,0)</f>
        <v>0</v>
      </c>
      <c r="BH121" s="233">
        <f>IF(N121="sníž. přenesená",J121,0)</f>
        <v>0</v>
      </c>
      <c r="BI121" s="233">
        <f>IF(N121="nulová",J121,0)</f>
        <v>0</v>
      </c>
      <c r="BJ121" s="24" t="s">
        <v>82</v>
      </c>
      <c r="BK121" s="233">
        <f>ROUND(I121*H121,2)</f>
        <v>0</v>
      </c>
      <c r="BL121" s="24" t="s">
        <v>157</v>
      </c>
      <c r="BM121" s="24" t="s">
        <v>907</v>
      </c>
    </row>
    <row r="122" spans="2:63" s="10" customFormat="1" ht="37.4" customHeight="1">
      <c r="B122" s="206"/>
      <c r="C122" s="207"/>
      <c r="D122" s="208" t="s">
        <v>73</v>
      </c>
      <c r="E122" s="209" t="s">
        <v>908</v>
      </c>
      <c r="F122" s="209" t="s">
        <v>909</v>
      </c>
      <c r="G122" s="207"/>
      <c r="H122" s="207"/>
      <c r="I122" s="210"/>
      <c r="J122" s="211">
        <f>BK122</f>
        <v>0</v>
      </c>
      <c r="K122" s="207"/>
      <c r="L122" s="212"/>
      <c r="M122" s="213"/>
      <c r="N122" s="214"/>
      <c r="O122" s="214"/>
      <c r="P122" s="215">
        <f>SUM(P123:P124)</f>
        <v>0</v>
      </c>
      <c r="Q122" s="214"/>
      <c r="R122" s="215">
        <f>SUM(R123:R124)</f>
        <v>0</v>
      </c>
      <c r="S122" s="214"/>
      <c r="T122" s="216">
        <f>SUM(T123:T124)</f>
        <v>0</v>
      </c>
      <c r="AR122" s="217" t="s">
        <v>82</v>
      </c>
      <c r="AT122" s="218" t="s">
        <v>73</v>
      </c>
      <c r="AU122" s="218" t="s">
        <v>74</v>
      </c>
      <c r="AY122" s="217" t="s">
        <v>150</v>
      </c>
      <c r="BK122" s="219">
        <f>SUM(BK123:BK124)</f>
        <v>0</v>
      </c>
    </row>
    <row r="123" spans="2:65" s="1" customFormat="1" ht="16.5" customHeight="1">
      <c r="B123" s="46"/>
      <c r="C123" s="222" t="s">
        <v>558</v>
      </c>
      <c r="D123" s="222" t="s">
        <v>153</v>
      </c>
      <c r="E123" s="223" t="s">
        <v>908</v>
      </c>
      <c r="F123" s="224" t="s">
        <v>910</v>
      </c>
      <c r="G123" s="225" t="s">
        <v>838</v>
      </c>
      <c r="H123" s="226">
        <v>1</v>
      </c>
      <c r="I123" s="227"/>
      <c r="J123" s="228">
        <f>ROUND(I123*H123,2)</f>
        <v>0</v>
      </c>
      <c r="K123" s="224" t="s">
        <v>21</v>
      </c>
      <c r="L123" s="72"/>
      <c r="M123" s="229" t="s">
        <v>21</v>
      </c>
      <c r="N123" s="230" t="s">
        <v>45</v>
      </c>
      <c r="O123" s="47"/>
      <c r="P123" s="231">
        <f>O123*H123</f>
        <v>0</v>
      </c>
      <c r="Q123" s="231">
        <v>0</v>
      </c>
      <c r="R123" s="231">
        <f>Q123*H123</f>
        <v>0</v>
      </c>
      <c r="S123" s="231">
        <v>0</v>
      </c>
      <c r="T123" s="232">
        <f>S123*H123</f>
        <v>0</v>
      </c>
      <c r="AR123" s="24" t="s">
        <v>157</v>
      </c>
      <c r="AT123" s="24" t="s">
        <v>153</v>
      </c>
      <c r="AU123" s="24" t="s">
        <v>82</v>
      </c>
      <c r="AY123" s="24" t="s">
        <v>150</v>
      </c>
      <c r="BE123" s="233">
        <f>IF(N123="základní",J123,0)</f>
        <v>0</v>
      </c>
      <c r="BF123" s="233">
        <f>IF(N123="snížená",J123,0)</f>
        <v>0</v>
      </c>
      <c r="BG123" s="233">
        <f>IF(N123="zákl. přenesená",J123,0)</f>
        <v>0</v>
      </c>
      <c r="BH123" s="233">
        <f>IF(N123="sníž. přenesená",J123,0)</f>
        <v>0</v>
      </c>
      <c r="BI123" s="233">
        <f>IF(N123="nulová",J123,0)</f>
        <v>0</v>
      </c>
      <c r="BJ123" s="24" t="s">
        <v>82</v>
      </c>
      <c r="BK123" s="233">
        <f>ROUND(I123*H123,2)</f>
        <v>0</v>
      </c>
      <c r="BL123" s="24" t="s">
        <v>157</v>
      </c>
      <c r="BM123" s="24" t="s">
        <v>911</v>
      </c>
    </row>
    <row r="124" spans="2:47" s="1" customFormat="1" ht="13.5">
      <c r="B124" s="46"/>
      <c r="C124" s="74"/>
      <c r="D124" s="236" t="s">
        <v>213</v>
      </c>
      <c r="E124" s="74"/>
      <c r="F124" s="257" t="s">
        <v>912</v>
      </c>
      <c r="G124" s="74"/>
      <c r="H124" s="74"/>
      <c r="I124" s="192"/>
      <c r="J124" s="74"/>
      <c r="K124" s="74"/>
      <c r="L124" s="72"/>
      <c r="M124" s="279"/>
      <c r="N124" s="280"/>
      <c r="O124" s="280"/>
      <c r="P124" s="280"/>
      <c r="Q124" s="280"/>
      <c r="R124" s="280"/>
      <c r="S124" s="280"/>
      <c r="T124" s="281"/>
      <c r="AT124" s="24" t="s">
        <v>213</v>
      </c>
      <c r="AU124" s="24" t="s">
        <v>82</v>
      </c>
    </row>
    <row r="125" spans="2:12" s="1" customFormat="1" ht="6.95" customHeight="1">
      <c r="B125" s="67"/>
      <c r="C125" s="68"/>
      <c r="D125" s="68"/>
      <c r="E125" s="68"/>
      <c r="F125" s="68"/>
      <c r="G125" s="68"/>
      <c r="H125" s="68"/>
      <c r="I125" s="167"/>
      <c r="J125" s="68"/>
      <c r="K125" s="68"/>
      <c r="L125" s="72"/>
    </row>
  </sheetData>
  <sheetProtection password="CC35" sheet="1" objects="1" scenarios="1" formatColumns="0" formatRows="0" autoFilter="0"/>
  <autoFilter ref="C79:K124"/>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80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109</v>
      </c>
      <c r="G1" s="139" t="s">
        <v>110</v>
      </c>
      <c r="H1" s="139"/>
      <c r="I1" s="140"/>
      <c r="J1" s="139" t="s">
        <v>111</v>
      </c>
      <c r="K1" s="138" t="s">
        <v>112</v>
      </c>
      <c r="L1" s="139" t="s">
        <v>113</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97</v>
      </c>
    </row>
    <row r="3" spans="2:46" ht="6.95" customHeight="1">
      <c r="B3" s="25"/>
      <c r="C3" s="26"/>
      <c r="D3" s="26"/>
      <c r="E3" s="26"/>
      <c r="F3" s="26"/>
      <c r="G3" s="26"/>
      <c r="H3" s="26"/>
      <c r="I3" s="142"/>
      <c r="J3" s="26"/>
      <c r="K3" s="27"/>
      <c r="AT3" s="24" t="s">
        <v>84</v>
      </c>
    </row>
    <row r="4" spans="2:46" ht="36.95" customHeight="1">
      <c r="B4" s="28"/>
      <c r="C4" s="29"/>
      <c r="D4" s="30" t="s">
        <v>118</v>
      </c>
      <c r="E4" s="29"/>
      <c r="F4" s="29"/>
      <c r="G4" s="29"/>
      <c r="H4" s="29"/>
      <c r="I4" s="143"/>
      <c r="J4" s="29"/>
      <c r="K4" s="31"/>
      <c r="M4" s="32" t="s">
        <v>12</v>
      </c>
      <c r="AT4" s="24" t="s">
        <v>6</v>
      </c>
    </row>
    <row r="5" spans="2:11" ht="6.95" customHeight="1">
      <c r="B5" s="28"/>
      <c r="C5" s="29"/>
      <c r="D5" s="29"/>
      <c r="E5" s="29"/>
      <c r="F5" s="29"/>
      <c r="G5" s="29"/>
      <c r="H5" s="29"/>
      <c r="I5" s="143"/>
      <c r="J5" s="29"/>
      <c r="K5" s="31"/>
    </row>
    <row r="6" spans="2:11" ht="13.5">
      <c r="B6" s="28"/>
      <c r="C6" s="29"/>
      <c r="D6" s="40" t="s">
        <v>18</v>
      </c>
      <c r="E6" s="29"/>
      <c r="F6" s="29"/>
      <c r="G6" s="29"/>
      <c r="H6" s="29"/>
      <c r="I6" s="143"/>
      <c r="J6" s="29"/>
      <c r="K6" s="31"/>
    </row>
    <row r="7" spans="2:11" ht="16.5" customHeight="1">
      <c r="B7" s="28"/>
      <c r="C7" s="29"/>
      <c r="D7" s="29"/>
      <c r="E7" s="144" t="str">
        <f>'Rekapitulace stavby'!K6</f>
        <v>ČOV TPCA - PD techn. čištění OV - 1.etapa</v>
      </c>
      <c r="F7" s="40"/>
      <c r="G7" s="40"/>
      <c r="H7" s="40"/>
      <c r="I7" s="143"/>
      <c r="J7" s="29"/>
      <c r="K7" s="31"/>
    </row>
    <row r="8" spans="2:11" s="1" customFormat="1" ht="13.5">
      <c r="B8" s="46"/>
      <c r="C8" s="47"/>
      <c r="D8" s="40" t="s">
        <v>119</v>
      </c>
      <c r="E8" s="47"/>
      <c r="F8" s="47"/>
      <c r="G8" s="47"/>
      <c r="H8" s="47"/>
      <c r="I8" s="145"/>
      <c r="J8" s="47"/>
      <c r="K8" s="51"/>
    </row>
    <row r="9" spans="2:11" s="1" customFormat="1" ht="36.95" customHeight="1">
      <c r="B9" s="46"/>
      <c r="C9" s="47"/>
      <c r="D9" s="47"/>
      <c r="E9" s="146" t="s">
        <v>913</v>
      </c>
      <c r="F9" s="47"/>
      <c r="G9" s="47"/>
      <c r="H9" s="47"/>
      <c r="I9" s="145"/>
      <c r="J9" s="47"/>
      <c r="K9" s="51"/>
    </row>
    <row r="10" spans="2:11" s="1" customFormat="1" ht="13.5">
      <c r="B10" s="46"/>
      <c r="C10" s="47"/>
      <c r="D10" s="47"/>
      <c r="E10" s="47"/>
      <c r="F10" s="47"/>
      <c r="G10" s="47"/>
      <c r="H10" s="47"/>
      <c r="I10" s="145"/>
      <c r="J10" s="47"/>
      <c r="K10" s="51"/>
    </row>
    <row r="11" spans="2:11" s="1" customFormat="1" ht="14.4" customHeight="1">
      <c r="B11" s="46"/>
      <c r="C11" s="47"/>
      <c r="D11" s="40" t="s">
        <v>20</v>
      </c>
      <c r="E11" s="47"/>
      <c r="F11" s="35" t="s">
        <v>98</v>
      </c>
      <c r="G11" s="47"/>
      <c r="H11" s="47"/>
      <c r="I11" s="147" t="s">
        <v>22</v>
      </c>
      <c r="J11" s="35" t="s">
        <v>914</v>
      </c>
      <c r="K11" s="51"/>
    </row>
    <row r="12" spans="2:11" s="1" customFormat="1" ht="14.4" customHeight="1">
      <c r="B12" s="46"/>
      <c r="C12" s="47"/>
      <c r="D12" s="40" t="s">
        <v>23</v>
      </c>
      <c r="E12" s="47"/>
      <c r="F12" s="35" t="s">
        <v>24</v>
      </c>
      <c r="G12" s="47"/>
      <c r="H12" s="47"/>
      <c r="I12" s="147" t="s">
        <v>25</v>
      </c>
      <c r="J12" s="148" t="str">
        <f>'Rekapitulace stavby'!AN8</f>
        <v>11. 9. 2018</v>
      </c>
      <c r="K12" s="51"/>
    </row>
    <row r="13" spans="2:11" s="1" customFormat="1" ht="21.8" customHeight="1">
      <c r="B13" s="46"/>
      <c r="C13" s="47"/>
      <c r="D13" s="34" t="s">
        <v>915</v>
      </c>
      <c r="E13" s="47"/>
      <c r="F13" s="296" t="s">
        <v>916</v>
      </c>
      <c r="G13" s="47"/>
      <c r="H13" s="47"/>
      <c r="I13" s="297" t="s">
        <v>917</v>
      </c>
      <c r="J13" s="296" t="s">
        <v>918</v>
      </c>
      <c r="K13" s="51"/>
    </row>
    <row r="14" spans="2:11" s="1" customFormat="1" ht="14.4" customHeight="1">
      <c r="B14" s="46"/>
      <c r="C14" s="47"/>
      <c r="D14" s="40" t="s">
        <v>27</v>
      </c>
      <c r="E14" s="47"/>
      <c r="F14" s="47"/>
      <c r="G14" s="47"/>
      <c r="H14" s="47"/>
      <c r="I14" s="147" t="s">
        <v>28</v>
      </c>
      <c r="J14" s="35" t="s">
        <v>21</v>
      </c>
      <c r="K14" s="51"/>
    </row>
    <row r="15" spans="2:11" s="1" customFormat="1" ht="18" customHeight="1">
      <c r="B15" s="46"/>
      <c r="C15" s="47"/>
      <c r="D15" s="47"/>
      <c r="E15" s="35" t="s">
        <v>30</v>
      </c>
      <c r="F15" s="47"/>
      <c r="G15" s="47"/>
      <c r="H15" s="47"/>
      <c r="I15" s="147" t="s">
        <v>31</v>
      </c>
      <c r="J15" s="35" t="s">
        <v>21</v>
      </c>
      <c r="K15" s="51"/>
    </row>
    <row r="16" spans="2:11" s="1" customFormat="1" ht="6.95" customHeight="1">
      <c r="B16" s="46"/>
      <c r="C16" s="47"/>
      <c r="D16" s="47"/>
      <c r="E16" s="47"/>
      <c r="F16" s="47"/>
      <c r="G16" s="47"/>
      <c r="H16" s="47"/>
      <c r="I16" s="145"/>
      <c r="J16" s="47"/>
      <c r="K16" s="51"/>
    </row>
    <row r="17" spans="2:11" s="1" customFormat="1" ht="14.4" customHeight="1">
      <c r="B17" s="46"/>
      <c r="C17" s="47"/>
      <c r="D17" s="40" t="s">
        <v>32</v>
      </c>
      <c r="E17" s="47"/>
      <c r="F17" s="47"/>
      <c r="G17" s="47"/>
      <c r="H17" s="47"/>
      <c r="I17" s="147"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7" t="s">
        <v>31</v>
      </c>
      <c r="J18" s="35" t="str">
        <f>IF('Rekapitulace stavby'!AN14="Vyplň údaj","",IF('Rekapitulace stavby'!AN14="","",'Rekapitulace stavby'!AN14))</f>
        <v/>
      </c>
      <c r="K18" s="51"/>
    </row>
    <row r="19" spans="2:11" s="1" customFormat="1" ht="6.95" customHeight="1">
      <c r="B19" s="46"/>
      <c r="C19" s="47"/>
      <c r="D19" s="47"/>
      <c r="E19" s="47"/>
      <c r="F19" s="47"/>
      <c r="G19" s="47"/>
      <c r="H19" s="47"/>
      <c r="I19" s="145"/>
      <c r="J19" s="47"/>
      <c r="K19" s="51"/>
    </row>
    <row r="20" spans="2:11" s="1" customFormat="1" ht="14.4" customHeight="1">
      <c r="B20" s="46"/>
      <c r="C20" s="47"/>
      <c r="D20" s="40" t="s">
        <v>34</v>
      </c>
      <c r="E20" s="47"/>
      <c r="F20" s="47"/>
      <c r="G20" s="47"/>
      <c r="H20" s="47"/>
      <c r="I20" s="147" t="s">
        <v>28</v>
      </c>
      <c r="J20" s="35" t="s">
        <v>21</v>
      </c>
      <c r="K20" s="51"/>
    </row>
    <row r="21" spans="2:11" s="1" customFormat="1" ht="18" customHeight="1">
      <c r="B21" s="46"/>
      <c r="C21" s="47"/>
      <c r="D21" s="47"/>
      <c r="E21" s="35" t="s">
        <v>919</v>
      </c>
      <c r="F21" s="47"/>
      <c r="G21" s="47"/>
      <c r="H21" s="47"/>
      <c r="I21" s="147" t="s">
        <v>31</v>
      </c>
      <c r="J21" s="35" t="s">
        <v>21</v>
      </c>
      <c r="K21" s="51"/>
    </row>
    <row r="22" spans="2:11" s="1" customFormat="1" ht="6.95" customHeight="1">
      <c r="B22" s="46"/>
      <c r="C22" s="47"/>
      <c r="D22" s="47"/>
      <c r="E22" s="47"/>
      <c r="F22" s="47"/>
      <c r="G22" s="47"/>
      <c r="H22" s="47"/>
      <c r="I22" s="145"/>
      <c r="J22" s="47"/>
      <c r="K22" s="51"/>
    </row>
    <row r="23" spans="2:11" s="1" customFormat="1" ht="14.4" customHeight="1">
      <c r="B23" s="46"/>
      <c r="C23" s="47"/>
      <c r="D23" s="40" t="s">
        <v>39</v>
      </c>
      <c r="E23" s="47"/>
      <c r="F23" s="47"/>
      <c r="G23" s="47"/>
      <c r="H23" s="47"/>
      <c r="I23" s="145"/>
      <c r="J23" s="47"/>
      <c r="K23" s="51"/>
    </row>
    <row r="24" spans="2:11" s="6" customFormat="1" ht="71.25" customHeight="1">
      <c r="B24" s="149"/>
      <c r="C24" s="150"/>
      <c r="D24" s="150"/>
      <c r="E24" s="44" t="s">
        <v>920</v>
      </c>
      <c r="F24" s="44"/>
      <c r="G24" s="44"/>
      <c r="H24" s="44"/>
      <c r="I24" s="151"/>
      <c r="J24" s="150"/>
      <c r="K24" s="152"/>
    </row>
    <row r="25" spans="2:11" s="1" customFormat="1" ht="6.95" customHeight="1">
      <c r="B25" s="46"/>
      <c r="C25" s="47"/>
      <c r="D25" s="47"/>
      <c r="E25" s="47"/>
      <c r="F25" s="47"/>
      <c r="G25" s="47"/>
      <c r="H25" s="47"/>
      <c r="I25" s="145"/>
      <c r="J25" s="47"/>
      <c r="K25" s="51"/>
    </row>
    <row r="26" spans="2:11" s="1" customFormat="1" ht="6.95" customHeight="1">
      <c r="B26" s="46"/>
      <c r="C26" s="47"/>
      <c r="D26" s="106"/>
      <c r="E26" s="106"/>
      <c r="F26" s="106"/>
      <c r="G26" s="106"/>
      <c r="H26" s="106"/>
      <c r="I26" s="153"/>
      <c r="J26" s="106"/>
      <c r="K26" s="154"/>
    </row>
    <row r="27" spans="2:11" s="1" customFormat="1" ht="25.4" customHeight="1">
      <c r="B27" s="46"/>
      <c r="C27" s="47"/>
      <c r="D27" s="155" t="s">
        <v>40</v>
      </c>
      <c r="E27" s="47"/>
      <c r="F27" s="47"/>
      <c r="G27" s="47"/>
      <c r="H27" s="47"/>
      <c r="I27" s="145"/>
      <c r="J27" s="156">
        <f>ROUND(J87,2)</f>
        <v>0</v>
      </c>
      <c r="K27" s="51"/>
    </row>
    <row r="28" spans="2:11" s="1" customFormat="1" ht="6.95" customHeight="1">
      <c r="B28" s="46"/>
      <c r="C28" s="47"/>
      <c r="D28" s="106"/>
      <c r="E28" s="106"/>
      <c r="F28" s="106"/>
      <c r="G28" s="106"/>
      <c r="H28" s="106"/>
      <c r="I28" s="153"/>
      <c r="J28" s="106"/>
      <c r="K28" s="154"/>
    </row>
    <row r="29" spans="2:11" s="1" customFormat="1" ht="14.4" customHeight="1">
      <c r="B29" s="46"/>
      <c r="C29" s="47"/>
      <c r="D29" s="47"/>
      <c r="E29" s="47"/>
      <c r="F29" s="52" t="s">
        <v>42</v>
      </c>
      <c r="G29" s="47"/>
      <c r="H29" s="47"/>
      <c r="I29" s="157" t="s">
        <v>41</v>
      </c>
      <c r="J29" s="52" t="s">
        <v>43</v>
      </c>
      <c r="K29" s="51"/>
    </row>
    <row r="30" spans="2:11" s="1" customFormat="1" ht="14.4" customHeight="1">
      <c r="B30" s="46"/>
      <c r="C30" s="47"/>
      <c r="D30" s="55" t="s">
        <v>44</v>
      </c>
      <c r="E30" s="55" t="s">
        <v>45</v>
      </c>
      <c r="F30" s="158">
        <f>ROUND(SUM(BE87:BE805),2)</f>
        <v>0</v>
      </c>
      <c r="G30" s="47"/>
      <c r="H30" s="47"/>
      <c r="I30" s="159">
        <v>0.21</v>
      </c>
      <c r="J30" s="158">
        <f>ROUND(ROUND((SUM(BE87:BE805)),2)*I30,2)</f>
        <v>0</v>
      </c>
      <c r="K30" s="51"/>
    </row>
    <row r="31" spans="2:11" s="1" customFormat="1" ht="14.4" customHeight="1">
      <c r="B31" s="46"/>
      <c r="C31" s="47"/>
      <c r="D31" s="47"/>
      <c r="E31" s="55" t="s">
        <v>46</v>
      </c>
      <c r="F31" s="158">
        <f>ROUND(SUM(BF87:BF805),2)</f>
        <v>0</v>
      </c>
      <c r="G31" s="47"/>
      <c r="H31" s="47"/>
      <c r="I31" s="159">
        <v>0.15</v>
      </c>
      <c r="J31" s="158">
        <f>ROUND(ROUND((SUM(BF87:BF805)),2)*I31,2)</f>
        <v>0</v>
      </c>
      <c r="K31" s="51"/>
    </row>
    <row r="32" spans="2:11" s="1" customFormat="1" ht="14.4" customHeight="1" hidden="1">
      <c r="B32" s="46"/>
      <c r="C32" s="47"/>
      <c r="D32" s="47"/>
      <c r="E32" s="55" t="s">
        <v>47</v>
      </c>
      <c r="F32" s="158">
        <f>ROUND(SUM(BG87:BG805),2)</f>
        <v>0</v>
      </c>
      <c r="G32" s="47"/>
      <c r="H32" s="47"/>
      <c r="I32" s="159">
        <v>0.21</v>
      </c>
      <c r="J32" s="158">
        <v>0</v>
      </c>
      <c r="K32" s="51"/>
    </row>
    <row r="33" spans="2:11" s="1" customFormat="1" ht="14.4" customHeight="1" hidden="1">
      <c r="B33" s="46"/>
      <c r="C33" s="47"/>
      <c r="D33" s="47"/>
      <c r="E33" s="55" t="s">
        <v>48</v>
      </c>
      <c r="F33" s="158">
        <f>ROUND(SUM(BH87:BH805),2)</f>
        <v>0</v>
      </c>
      <c r="G33" s="47"/>
      <c r="H33" s="47"/>
      <c r="I33" s="159">
        <v>0.15</v>
      </c>
      <c r="J33" s="158">
        <v>0</v>
      </c>
      <c r="K33" s="51"/>
    </row>
    <row r="34" spans="2:11" s="1" customFormat="1" ht="14.4" customHeight="1" hidden="1">
      <c r="B34" s="46"/>
      <c r="C34" s="47"/>
      <c r="D34" s="47"/>
      <c r="E34" s="55" t="s">
        <v>49</v>
      </c>
      <c r="F34" s="158">
        <f>ROUND(SUM(BI87:BI805),2)</f>
        <v>0</v>
      </c>
      <c r="G34" s="47"/>
      <c r="H34" s="47"/>
      <c r="I34" s="159">
        <v>0</v>
      </c>
      <c r="J34" s="158">
        <v>0</v>
      </c>
      <c r="K34" s="51"/>
    </row>
    <row r="35" spans="2:11" s="1" customFormat="1" ht="6.95" customHeight="1">
      <c r="B35" s="46"/>
      <c r="C35" s="47"/>
      <c r="D35" s="47"/>
      <c r="E35" s="47"/>
      <c r="F35" s="47"/>
      <c r="G35" s="47"/>
      <c r="H35" s="47"/>
      <c r="I35" s="145"/>
      <c r="J35" s="47"/>
      <c r="K35" s="51"/>
    </row>
    <row r="36" spans="2:11" s="1" customFormat="1" ht="25.4" customHeight="1">
      <c r="B36" s="46"/>
      <c r="C36" s="160"/>
      <c r="D36" s="161" t="s">
        <v>50</v>
      </c>
      <c r="E36" s="98"/>
      <c r="F36" s="98"/>
      <c r="G36" s="162" t="s">
        <v>51</v>
      </c>
      <c r="H36" s="163" t="s">
        <v>52</v>
      </c>
      <c r="I36" s="164"/>
      <c r="J36" s="165">
        <f>SUM(J27:J34)</f>
        <v>0</v>
      </c>
      <c r="K36" s="166"/>
    </row>
    <row r="37" spans="2:11" s="1" customFormat="1" ht="14.4" customHeight="1">
      <c r="B37" s="67"/>
      <c r="C37" s="68"/>
      <c r="D37" s="68"/>
      <c r="E37" s="68"/>
      <c r="F37" s="68"/>
      <c r="G37" s="68"/>
      <c r="H37" s="68"/>
      <c r="I37" s="167"/>
      <c r="J37" s="68"/>
      <c r="K37" s="69"/>
    </row>
    <row r="41" spans="2:11" s="1" customFormat="1" ht="6.95" customHeight="1">
      <c r="B41" s="168"/>
      <c r="C41" s="169"/>
      <c r="D41" s="169"/>
      <c r="E41" s="169"/>
      <c r="F41" s="169"/>
      <c r="G41" s="169"/>
      <c r="H41" s="169"/>
      <c r="I41" s="170"/>
      <c r="J41" s="169"/>
      <c r="K41" s="171"/>
    </row>
    <row r="42" spans="2:11" s="1" customFormat="1" ht="36.95" customHeight="1">
      <c r="B42" s="46"/>
      <c r="C42" s="30" t="s">
        <v>121</v>
      </c>
      <c r="D42" s="47"/>
      <c r="E42" s="47"/>
      <c r="F42" s="47"/>
      <c r="G42" s="47"/>
      <c r="H42" s="47"/>
      <c r="I42" s="145"/>
      <c r="J42" s="47"/>
      <c r="K42" s="51"/>
    </row>
    <row r="43" spans="2:11" s="1" customFormat="1" ht="6.95" customHeight="1">
      <c r="B43" s="46"/>
      <c r="C43" s="47"/>
      <c r="D43" s="47"/>
      <c r="E43" s="47"/>
      <c r="F43" s="47"/>
      <c r="G43" s="47"/>
      <c r="H43" s="47"/>
      <c r="I43" s="145"/>
      <c r="J43" s="47"/>
      <c r="K43" s="51"/>
    </row>
    <row r="44" spans="2:11" s="1" customFormat="1" ht="14.4" customHeight="1">
      <c r="B44" s="46"/>
      <c r="C44" s="40" t="s">
        <v>18</v>
      </c>
      <c r="D44" s="47"/>
      <c r="E44" s="47"/>
      <c r="F44" s="47"/>
      <c r="G44" s="47"/>
      <c r="H44" s="47"/>
      <c r="I44" s="145"/>
      <c r="J44" s="47"/>
      <c r="K44" s="51"/>
    </row>
    <row r="45" spans="2:11" s="1" customFormat="1" ht="16.5" customHeight="1">
      <c r="B45" s="46"/>
      <c r="C45" s="47"/>
      <c r="D45" s="47"/>
      <c r="E45" s="144" t="str">
        <f>E7</f>
        <v>ČOV TPCA - PD techn. čištění OV - 1.etapa</v>
      </c>
      <c r="F45" s="40"/>
      <c r="G45" s="40"/>
      <c r="H45" s="40"/>
      <c r="I45" s="145"/>
      <c r="J45" s="47"/>
      <c r="K45" s="51"/>
    </row>
    <row r="46" spans="2:11" s="1" customFormat="1" ht="14.4" customHeight="1">
      <c r="B46" s="46"/>
      <c r="C46" s="40" t="s">
        <v>119</v>
      </c>
      <c r="D46" s="47"/>
      <c r="E46" s="47"/>
      <c r="F46" s="47"/>
      <c r="G46" s="47"/>
      <c r="H46" s="47"/>
      <c r="I46" s="145"/>
      <c r="J46" s="47"/>
      <c r="K46" s="51"/>
    </row>
    <row r="47" spans="2:11" s="1" customFormat="1" ht="17.25" customHeight="1">
      <c r="B47" s="46"/>
      <c r="C47" s="47"/>
      <c r="D47" s="47"/>
      <c r="E47" s="146" t="str">
        <f>E9</f>
        <v>PS 02.1 - Elektrotechnologická část - 1. etapa</v>
      </c>
      <c r="F47" s="47"/>
      <c r="G47" s="47"/>
      <c r="H47" s="47"/>
      <c r="I47" s="145"/>
      <c r="J47" s="47"/>
      <c r="K47" s="51"/>
    </row>
    <row r="48" spans="2:11" s="1" customFormat="1" ht="6.95" customHeight="1">
      <c r="B48" s="46"/>
      <c r="C48" s="47"/>
      <c r="D48" s="47"/>
      <c r="E48" s="47"/>
      <c r="F48" s="47"/>
      <c r="G48" s="47"/>
      <c r="H48" s="47"/>
      <c r="I48" s="145"/>
      <c r="J48" s="47"/>
      <c r="K48" s="51"/>
    </row>
    <row r="49" spans="2:11" s="1" customFormat="1" ht="18" customHeight="1">
      <c r="B49" s="46"/>
      <c r="C49" s="40" t="s">
        <v>23</v>
      </c>
      <c r="D49" s="47"/>
      <c r="E49" s="47"/>
      <c r="F49" s="35" t="str">
        <f>F12</f>
        <v>Kolín</v>
      </c>
      <c r="G49" s="47"/>
      <c r="H49" s="47"/>
      <c r="I49" s="147" t="s">
        <v>25</v>
      </c>
      <c r="J49" s="148" t="str">
        <f>IF(J12="","",J12)</f>
        <v>11. 9. 2018</v>
      </c>
      <c r="K49" s="51"/>
    </row>
    <row r="50" spans="2:11" s="1" customFormat="1" ht="6.95" customHeight="1">
      <c r="B50" s="46"/>
      <c r="C50" s="47"/>
      <c r="D50" s="47"/>
      <c r="E50" s="47"/>
      <c r="F50" s="47"/>
      <c r="G50" s="47"/>
      <c r="H50" s="47"/>
      <c r="I50" s="145"/>
      <c r="J50" s="47"/>
      <c r="K50" s="51"/>
    </row>
    <row r="51" spans="2:11" s="1" customFormat="1" ht="13.5">
      <c r="B51" s="46"/>
      <c r="C51" s="40" t="s">
        <v>27</v>
      </c>
      <c r="D51" s="47"/>
      <c r="E51" s="47"/>
      <c r="F51" s="35" t="str">
        <f>E15</f>
        <v>Město Kolín</v>
      </c>
      <c r="G51" s="47"/>
      <c r="H51" s="47"/>
      <c r="I51" s="147" t="s">
        <v>34</v>
      </c>
      <c r="J51" s="44" t="str">
        <f>E21</f>
        <v>Ing. Jiří Boušek</v>
      </c>
      <c r="K51" s="51"/>
    </row>
    <row r="52" spans="2:11" s="1" customFormat="1" ht="14.4" customHeight="1">
      <c r="B52" s="46"/>
      <c r="C52" s="40" t="s">
        <v>32</v>
      </c>
      <c r="D52" s="47"/>
      <c r="E52" s="47"/>
      <c r="F52" s="35" t="str">
        <f>IF(E18="","",E18)</f>
        <v/>
      </c>
      <c r="G52" s="47"/>
      <c r="H52" s="47"/>
      <c r="I52" s="145"/>
      <c r="J52" s="172"/>
      <c r="K52" s="51"/>
    </row>
    <row r="53" spans="2:11" s="1" customFormat="1" ht="10.3" customHeight="1">
      <c r="B53" s="46"/>
      <c r="C53" s="47"/>
      <c r="D53" s="47"/>
      <c r="E53" s="47"/>
      <c r="F53" s="47"/>
      <c r="G53" s="47"/>
      <c r="H53" s="47"/>
      <c r="I53" s="145"/>
      <c r="J53" s="47"/>
      <c r="K53" s="51"/>
    </row>
    <row r="54" spans="2:11" s="1" customFormat="1" ht="29.25" customHeight="1">
      <c r="B54" s="46"/>
      <c r="C54" s="173" t="s">
        <v>122</v>
      </c>
      <c r="D54" s="160"/>
      <c r="E54" s="160"/>
      <c r="F54" s="160"/>
      <c r="G54" s="160"/>
      <c r="H54" s="160"/>
      <c r="I54" s="174"/>
      <c r="J54" s="175" t="s">
        <v>123</v>
      </c>
      <c r="K54" s="176"/>
    </row>
    <row r="55" spans="2:11" s="1" customFormat="1" ht="10.3" customHeight="1">
      <c r="B55" s="46"/>
      <c r="C55" s="47"/>
      <c r="D55" s="47"/>
      <c r="E55" s="47"/>
      <c r="F55" s="47"/>
      <c r="G55" s="47"/>
      <c r="H55" s="47"/>
      <c r="I55" s="145"/>
      <c r="J55" s="47"/>
      <c r="K55" s="51"/>
    </row>
    <row r="56" spans="2:47" s="1" customFormat="1" ht="29.25" customHeight="1">
      <c r="B56" s="46"/>
      <c r="C56" s="177" t="s">
        <v>124</v>
      </c>
      <c r="D56" s="47"/>
      <c r="E56" s="47"/>
      <c r="F56" s="47"/>
      <c r="G56" s="47"/>
      <c r="H56" s="47"/>
      <c r="I56" s="145"/>
      <c r="J56" s="156">
        <f>J87</f>
        <v>0</v>
      </c>
      <c r="K56" s="51"/>
      <c r="AU56" s="24" t="s">
        <v>125</v>
      </c>
    </row>
    <row r="57" spans="2:11" s="7" customFormat="1" ht="24.95" customHeight="1">
      <c r="B57" s="178"/>
      <c r="C57" s="179"/>
      <c r="D57" s="180" t="s">
        <v>126</v>
      </c>
      <c r="E57" s="181"/>
      <c r="F57" s="181"/>
      <c r="G57" s="181"/>
      <c r="H57" s="181"/>
      <c r="I57" s="182"/>
      <c r="J57" s="183">
        <f>J88</f>
        <v>0</v>
      </c>
      <c r="K57" s="184"/>
    </row>
    <row r="58" spans="2:11" s="8" customFormat="1" ht="19.9" customHeight="1">
      <c r="B58" s="185"/>
      <c r="C58" s="186"/>
      <c r="D58" s="187" t="s">
        <v>128</v>
      </c>
      <c r="E58" s="188"/>
      <c r="F58" s="188"/>
      <c r="G58" s="188"/>
      <c r="H58" s="188"/>
      <c r="I58" s="189"/>
      <c r="J58" s="190">
        <f>J89</f>
        <v>0</v>
      </c>
      <c r="K58" s="191"/>
    </row>
    <row r="59" spans="2:11" s="8" customFormat="1" ht="19.9" customHeight="1">
      <c r="B59" s="185"/>
      <c r="C59" s="186"/>
      <c r="D59" s="187" t="s">
        <v>129</v>
      </c>
      <c r="E59" s="188"/>
      <c r="F59" s="188"/>
      <c r="G59" s="188"/>
      <c r="H59" s="188"/>
      <c r="I59" s="189"/>
      <c r="J59" s="190">
        <f>J99</f>
        <v>0</v>
      </c>
      <c r="K59" s="191"/>
    </row>
    <row r="60" spans="2:11" s="7" customFormat="1" ht="24.95" customHeight="1">
      <c r="B60" s="178"/>
      <c r="C60" s="179"/>
      <c r="D60" s="180" t="s">
        <v>131</v>
      </c>
      <c r="E60" s="181"/>
      <c r="F60" s="181"/>
      <c r="G60" s="181"/>
      <c r="H60" s="181"/>
      <c r="I60" s="182"/>
      <c r="J60" s="183">
        <f>J182</f>
        <v>0</v>
      </c>
      <c r="K60" s="184"/>
    </row>
    <row r="61" spans="2:11" s="8" customFormat="1" ht="19.9" customHeight="1">
      <c r="B61" s="185"/>
      <c r="C61" s="186"/>
      <c r="D61" s="187" t="s">
        <v>921</v>
      </c>
      <c r="E61" s="188"/>
      <c r="F61" s="188"/>
      <c r="G61" s="188"/>
      <c r="H61" s="188"/>
      <c r="I61" s="189"/>
      <c r="J61" s="190">
        <f>J183</f>
        <v>0</v>
      </c>
      <c r="K61" s="191"/>
    </row>
    <row r="62" spans="2:11" s="8" customFormat="1" ht="19.9" customHeight="1">
      <c r="B62" s="185"/>
      <c r="C62" s="186"/>
      <c r="D62" s="187" t="s">
        <v>922</v>
      </c>
      <c r="E62" s="188"/>
      <c r="F62" s="188"/>
      <c r="G62" s="188"/>
      <c r="H62" s="188"/>
      <c r="I62" s="189"/>
      <c r="J62" s="190">
        <f>J510</f>
        <v>0</v>
      </c>
      <c r="K62" s="191"/>
    </row>
    <row r="63" spans="2:11" s="8" customFormat="1" ht="19.9" customHeight="1">
      <c r="B63" s="185"/>
      <c r="C63" s="186"/>
      <c r="D63" s="187" t="s">
        <v>923</v>
      </c>
      <c r="E63" s="188"/>
      <c r="F63" s="188"/>
      <c r="G63" s="188"/>
      <c r="H63" s="188"/>
      <c r="I63" s="189"/>
      <c r="J63" s="190">
        <f>J598</f>
        <v>0</v>
      </c>
      <c r="K63" s="191"/>
    </row>
    <row r="64" spans="2:11" s="7" customFormat="1" ht="24.95" customHeight="1">
      <c r="B64" s="178"/>
      <c r="C64" s="179"/>
      <c r="D64" s="180" t="s">
        <v>330</v>
      </c>
      <c r="E64" s="181"/>
      <c r="F64" s="181"/>
      <c r="G64" s="181"/>
      <c r="H64" s="181"/>
      <c r="I64" s="182"/>
      <c r="J64" s="183">
        <f>J626</f>
        <v>0</v>
      </c>
      <c r="K64" s="184"/>
    </row>
    <row r="65" spans="2:11" s="8" customFormat="1" ht="19.9" customHeight="1">
      <c r="B65" s="185"/>
      <c r="C65" s="186"/>
      <c r="D65" s="187" t="s">
        <v>924</v>
      </c>
      <c r="E65" s="188"/>
      <c r="F65" s="188"/>
      <c r="G65" s="188"/>
      <c r="H65" s="188"/>
      <c r="I65" s="189"/>
      <c r="J65" s="190">
        <f>J627</f>
        <v>0</v>
      </c>
      <c r="K65" s="191"/>
    </row>
    <row r="66" spans="2:11" s="8" customFormat="1" ht="19.9" customHeight="1">
      <c r="B66" s="185"/>
      <c r="C66" s="186"/>
      <c r="D66" s="187" t="s">
        <v>925</v>
      </c>
      <c r="E66" s="188"/>
      <c r="F66" s="188"/>
      <c r="G66" s="188"/>
      <c r="H66" s="188"/>
      <c r="I66" s="189"/>
      <c r="J66" s="190">
        <f>J654</f>
        <v>0</v>
      </c>
      <c r="K66" s="191"/>
    </row>
    <row r="67" spans="2:11" s="7" customFormat="1" ht="24.95" customHeight="1">
      <c r="B67" s="178"/>
      <c r="C67" s="179"/>
      <c r="D67" s="180" t="s">
        <v>133</v>
      </c>
      <c r="E67" s="181"/>
      <c r="F67" s="181"/>
      <c r="G67" s="181"/>
      <c r="H67" s="181"/>
      <c r="I67" s="182"/>
      <c r="J67" s="183">
        <f>J775</f>
        <v>0</v>
      </c>
      <c r="K67" s="184"/>
    </row>
    <row r="68" spans="2:11" s="1" customFormat="1" ht="21.8" customHeight="1">
      <c r="B68" s="46"/>
      <c r="C68" s="47"/>
      <c r="D68" s="47"/>
      <c r="E68" s="47"/>
      <c r="F68" s="47"/>
      <c r="G68" s="47"/>
      <c r="H68" s="47"/>
      <c r="I68" s="145"/>
      <c r="J68" s="47"/>
      <c r="K68" s="51"/>
    </row>
    <row r="69" spans="2:11" s="1" customFormat="1" ht="6.95" customHeight="1">
      <c r="B69" s="67"/>
      <c r="C69" s="68"/>
      <c r="D69" s="68"/>
      <c r="E69" s="68"/>
      <c r="F69" s="68"/>
      <c r="G69" s="68"/>
      <c r="H69" s="68"/>
      <c r="I69" s="167"/>
      <c r="J69" s="68"/>
      <c r="K69" s="69"/>
    </row>
    <row r="73" spans="2:12" s="1" customFormat="1" ht="6.95" customHeight="1">
      <c r="B73" s="70"/>
      <c r="C73" s="71"/>
      <c r="D73" s="71"/>
      <c r="E73" s="71"/>
      <c r="F73" s="71"/>
      <c r="G73" s="71"/>
      <c r="H73" s="71"/>
      <c r="I73" s="170"/>
      <c r="J73" s="71"/>
      <c r="K73" s="71"/>
      <c r="L73" s="72"/>
    </row>
    <row r="74" spans="2:12" s="1" customFormat="1" ht="36.95" customHeight="1">
      <c r="B74" s="46"/>
      <c r="C74" s="73" t="s">
        <v>134</v>
      </c>
      <c r="D74" s="74"/>
      <c r="E74" s="74"/>
      <c r="F74" s="74"/>
      <c r="G74" s="74"/>
      <c r="H74" s="74"/>
      <c r="I74" s="192"/>
      <c r="J74" s="74"/>
      <c r="K74" s="74"/>
      <c r="L74" s="72"/>
    </row>
    <row r="75" spans="2:12" s="1" customFormat="1" ht="6.95" customHeight="1">
      <c r="B75" s="46"/>
      <c r="C75" s="74"/>
      <c r="D75" s="74"/>
      <c r="E75" s="74"/>
      <c r="F75" s="74"/>
      <c r="G75" s="74"/>
      <c r="H75" s="74"/>
      <c r="I75" s="192"/>
      <c r="J75" s="74"/>
      <c r="K75" s="74"/>
      <c r="L75" s="72"/>
    </row>
    <row r="76" spans="2:12" s="1" customFormat="1" ht="14.4" customHeight="1">
      <c r="B76" s="46"/>
      <c r="C76" s="76" t="s">
        <v>18</v>
      </c>
      <c r="D76" s="74"/>
      <c r="E76" s="74"/>
      <c r="F76" s="74"/>
      <c r="G76" s="74"/>
      <c r="H76" s="74"/>
      <c r="I76" s="192"/>
      <c r="J76" s="74"/>
      <c r="K76" s="74"/>
      <c r="L76" s="72"/>
    </row>
    <row r="77" spans="2:12" s="1" customFormat="1" ht="16.5" customHeight="1">
      <c r="B77" s="46"/>
      <c r="C77" s="74"/>
      <c r="D77" s="74"/>
      <c r="E77" s="193" t="str">
        <f>E7</f>
        <v>ČOV TPCA - PD techn. čištění OV - 1.etapa</v>
      </c>
      <c r="F77" s="76"/>
      <c r="G77" s="76"/>
      <c r="H77" s="76"/>
      <c r="I77" s="192"/>
      <c r="J77" s="74"/>
      <c r="K77" s="74"/>
      <c r="L77" s="72"/>
    </row>
    <row r="78" spans="2:12" s="1" customFormat="1" ht="14.4" customHeight="1">
      <c r="B78" s="46"/>
      <c r="C78" s="76" t="s">
        <v>119</v>
      </c>
      <c r="D78" s="74"/>
      <c r="E78" s="74"/>
      <c r="F78" s="74"/>
      <c r="G78" s="74"/>
      <c r="H78" s="74"/>
      <c r="I78" s="192"/>
      <c r="J78" s="74"/>
      <c r="K78" s="74"/>
      <c r="L78" s="72"/>
    </row>
    <row r="79" spans="2:12" s="1" customFormat="1" ht="17.25" customHeight="1">
      <c r="B79" s="46"/>
      <c r="C79" s="74"/>
      <c r="D79" s="74"/>
      <c r="E79" s="82" t="str">
        <f>E9</f>
        <v>PS 02.1 - Elektrotechnologická část - 1. etapa</v>
      </c>
      <c r="F79" s="74"/>
      <c r="G79" s="74"/>
      <c r="H79" s="74"/>
      <c r="I79" s="192"/>
      <c r="J79" s="74"/>
      <c r="K79" s="74"/>
      <c r="L79" s="72"/>
    </row>
    <row r="80" spans="2:12" s="1" customFormat="1" ht="6.95" customHeight="1">
      <c r="B80" s="46"/>
      <c r="C80" s="74"/>
      <c r="D80" s="74"/>
      <c r="E80" s="74"/>
      <c r="F80" s="74"/>
      <c r="G80" s="74"/>
      <c r="H80" s="74"/>
      <c r="I80" s="192"/>
      <c r="J80" s="74"/>
      <c r="K80" s="74"/>
      <c r="L80" s="72"/>
    </row>
    <row r="81" spans="2:12" s="1" customFormat="1" ht="18" customHeight="1">
      <c r="B81" s="46"/>
      <c r="C81" s="76" t="s">
        <v>23</v>
      </c>
      <c r="D81" s="74"/>
      <c r="E81" s="74"/>
      <c r="F81" s="194" t="str">
        <f>F12</f>
        <v>Kolín</v>
      </c>
      <c r="G81" s="74"/>
      <c r="H81" s="74"/>
      <c r="I81" s="195" t="s">
        <v>25</v>
      </c>
      <c r="J81" s="85" t="str">
        <f>IF(J12="","",J12)</f>
        <v>11. 9. 2018</v>
      </c>
      <c r="K81" s="74"/>
      <c r="L81" s="72"/>
    </row>
    <row r="82" spans="2:12" s="1" customFormat="1" ht="6.95" customHeight="1">
      <c r="B82" s="46"/>
      <c r="C82" s="74"/>
      <c r="D82" s="74"/>
      <c r="E82" s="74"/>
      <c r="F82" s="74"/>
      <c r="G82" s="74"/>
      <c r="H82" s="74"/>
      <c r="I82" s="192"/>
      <c r="J82" s="74"/>
      <c r="K82" s="74"/>
      <c r="L82" s="72"/>
    </row>
    <row r="83" spans="2:12" s="1" customFormat="1" ht="13.5">
      <c r="B83" s="46"/>
      <c r="C83" s="76" t="s">
        <v>27</v>
      </c>
      <c r="D83" s="74"/>
      <c r="E83" s="74"/>
      <c r="F83" s="194" t="str">
        <f>E15</f>
        <v>Město Kolín</v>
      </c>
      <c r="G83" s="74"/>
      <c r="H83" s="74"/>
      <c r="I83" s="195" t="s">
        <v>34</v>
      </c>
      <c r="J83" s="194" t="str">
        <f>E21</f>
        <v>Ing. Jiří Boušek</v>
      </c>
      <c r="K83" s="74"/>
      <c r="L83" s="72"/>
    </row>
    <row r="84" spans="2:12" s="1" customFormat="1" ht="14.4" customHeight="1">
      <c r="B84" s="46"/>
      <c r="C84" s="76" t="s">
        <v>32</v>
      </c>
      <c r="D84" s="74"/>
      <c r="E84" s="74"/>
      <c r="F84" s="194" t="str">
        <f>IF(E18="","",E18)</f>
        <v/>
      </c>
      <c r="G84" s="74"/>
      <c r="H84" s="74"/>
      <c r="I84" s="192"/>
      <c r="J84" s="74"/>
      <c r="K84" s="74"/>
      <c r="L84" s="72"/>
    </row>
    <row r="85" spans="2:12" s="1" customFormat="1" ht="10.3" customHeight="1">
      <c r="B85" s="46"/>
      <c r="C85" s="74"/>
      <c r="D85" s="74"/>
      <c r="E85" s="74"/>
      <c r="F85" s="74"/>
      <c r="G85" s="74"/>
      <c r="H85" s="74"/>
      <c r="I85" s="192"/>
      <c r="J85" s="74"/>
      <c r="K85" s="74"/>
      <c r="L85" s="72"/>
    </row>
    <row r="86" spans="2:20" s="9" customFormat="1" ht="29.25" customHeight="1">
      <c r="B86" s="196"/>
      <c r="C86" s="197" t="s">
        <v>135</v>
      </c>
      <c r="D86" s="198" t="s">
        <v>59</v>
      </c>
      <c r="E86" s="198" t="s">
        <v>55</v>
      </c>
      <c r="F86" s="198" t="s">
        <v>136</v>
      </c>
      <c r="G86" s="198" t="s">
        <v>137</v>
      </c>
      <c r="H86" s="198" t="s">
        <v>138</v>
      </c>
      <c r="I86" s="199" t="s">
        <v>139</v>
      </c>
      <c r="J86" s="198" t="s">
        <v>123</v>
      </c>
      <c r="K86" s="200" t="s">
        <v>140</v>
      </c>
      <c r="L86" s="201"/>
      <c r="M86" s="102" t="s">
        <v>141</v>
      </c>
      <c r="N86" s="103" t="s">
        <v>44</v>
      </c>
      <c r="O86" s="103" t="s">
        <v>142</v>
      </c>
      <c r="P86" s="103" t="s">
        <v>143</v>
      </c>
      <c r="Q86" s="103" t="s">
        <v>144</v>
      </c>
      <c r="R86" s="103" t="s">
        <v>145</v>
      </c>
      <c r="S86" s="103" t="s">
        <v>146</v>
      </c>
      <c r="T86" s="104" t="s">
        <v>147</v>
      </c>
    </row>
    <row r="87" spans="2:63" s="1" customFormat="1" ht="29.25" customHeight="1">
      <c r="B87" s="46"/>
      <c r="C87" s="108" t="s">
        <v>124</v>
      </c>
      <c r="D87" s="74"/>
      <c r="E87" s="74"/>
      <c r="F87" s="74"/>
      <c r="G87" s="74"/>
      <c r="H87" s="74"/>
      <c r="I87" s="192"/>
      <c r="J87" s="202">
        <f>BK87</f>
        <v>0</v>
      </c>
      <c r="K87" s="74"/>
      <c r="L87" s="72"/>
      <c r="M87" s="105"/>
      <c r="N87" s="106"/>
      <c r="O87" s="106"/>
      <c r="P87" s="203">
        <f>P88+P182+P626+P775</f>
        <v>0</v>
      </c>
      <c r="Q87" s="106"/>
      <c r="R87" s="203">
        <f>R88+R182+R626+R775</f>
        <v>18.855202</v>
      </c>
      <c r="S87" s="106"/>
      <c r="T87" s="204">
        <f>T88+T182+T626+T775</f>
        <v>17.25075</v>
      </c>
      <c r="AT87" s="24" t="s">
        <v>73</v>
      </c>
      <c r="AU87" s="24" t="s">
        <v>125</v>
      </c>
      <c r="BK87" s="205">
        <f>BK88+BK182+BK626+BK775</f>
        <v>0</v>
      </c>
    </row>
    <row r="88" spans="2:63" s="10" customFormat="1" ht="37.4" customHeight="1">
      <c r="B88" s="206"/>
      <c r="C88" s="207"/>
      <c r="D88" s="208" t="s">
        <v>73</v>
      </c>
      <c r="E88" s="209" t="s">
        <v>148</v>
      </c>
      <c r="F88" s="209" t="s">
        <v>149</v>
      </c>
      <c r="G88" s="207"/>
      <c r="H88" s="207"/>
      <c r="I88" s="210"/>
      <c r="J88" s="211">
        <f>BK88</f>
        <v>0</v>
      </c>
      <c r="K88" s="207"/>
      <c r="L88" s="212"/>
      <c r="M88" s="213"/>
      <c r="N88" s="214"/>
      <c r="O88" s="214"/>
      <c r="P88" s="215">
        <f>P89+P99</f>
        <v>0</v>
      </c>
      <c r="Q88" s="214"/>
      <c r="R88" s="215">
        <f>R89+R99</f>
        <v>0.0076500000000000005</v>
      </c>
      <c r="S88" s="214"/>
      <c r="T88" s="216">
        <f>T89+T99</f>
        <v>0</v>
      </c>
      <c r="AR88" s="217" t="s">
        <v>82</v>
      </c>
      <c r="AT88" s="218" t="s">
        <v>73</v>
      </c>
      <c r="AU88" s="218" t="s">
        <v>74</v>
      </c>
      <c r="AY88" s="217" t="s">
        <v>150</v>
      </c>
      <c r="BK88" s="219">
        <f>BK89+BK99</f>
        <v>0</v>
      </c>
    </row>
    <row r="89" spans="2:63" s="10" customFormat="1" ht="19.9" customHeight="1">
      <c r="B89" s="206"/>
      <c r="C89" s="207"/>
      <c r="D89" s="208" t="s">
        <v>73</v>
      </c>
      <c r="E89" s="220" t="s">
        <v>179</v>
      </c>
      <c r="F89" s="220" t="s">
        <v>180</v>
      </c>
      <c r="G89" s="207"/>
      <c r="H89" s="207"/>
      <c r="I89" s="210"/>
      <c r="J89" s="221">
        <f>BK89</f>
        <v>0</v>
      </c>
      <c r="K89" s="207"/>
      <c r="L89" s="212"/>
      <c r="M89" s="213"/>
      <c r="N89" s="214"/>
      <c r="O89" s="214"/>
      <c r="P89" s="215">
        <f>SUM(P90:P98)</f>
        <v>0</v>
      </c>
      <c r="Q89" s="214"/>
      <c r="R89" s="215">
        <f>SUM(R90:R98)</f>
        <v>0.0076500000000000005</v>
      </c>
      <c r="S89" s="214"/>
      <c r="T89" s="216">
        <f>SUM(T90:T98)</f>
        <v>0</v>
      </c>
      <c r="AR89" s="217" t="s">
        <v>82</v>
      </c>
      <c r="AT89" s="218" t="s">
        <v>73</v>
      </c>
      <c r="AU89" s="218" t="s">
        <v>82</v>
      </c>
      <c r="AY89" s="217" t="s">
        <v>150</v>
      </c>
      <c r="BK89" s="219">
        <f>SUM(BK90:BK98)</f>
        <v>0</v>
      </c>
    </row>
    <row r="90" spans="2:65" s="1" customFormat="1" ht="25.5" customHeight="1">
      <c r="B90" s="46"/>
      <c r="C90" s="222" t="s">
        <v>82</v>
      </c>
      <c r="D90" s="222" t="s">
        <v>153</v>
      </c>
      <c r="E90" s="223" t="s">
        <v>926</v>
      </c>
      <c r="F90" s="224" t="s">
        <v>927</v>
      </c>
      <c r="G90" s="225" t="s">
        <v>164</v>
      </c>
      <c r="H90" s="226">
        <v>15</v>
      </c>
      <c r="I90" s="227"/>
      <c r="J90" s="228">
        <f>ROUND(I90*H90,2)</f>
        <v>0</v>
      </c>
      <c r="K90" s="224" t="s">
        <v>928</v>
      </c>
      <c r="L90" s="72"/>
      <c r="M90" s="229" t="s">
        <v>21</v>
      </c>
      <c r="N90" s="230" t="s">
        <v>45</v>
      </c>
      <c r="O90" s="47"/>
      <c r="P90" s="231">
        <f>O90*H90</f>
        <v>0</v>
      </c>
      <c r="Q90" s="231">
        <v>0.00051</v>
      </c>
      <c r="R90" s="231">
        <f>Q90*H90</f>
        <v>0.0076500000000000005</v>
      </c>
      <c r="S90" s="231">
        <v>0</v>
      </c>
      <c r="T90" s="232">
        <f>S90*H90</f>
        <v>0</v>
      </c>
      <c r="AR90" s="24" t="s">
        <v>157</v>
      </c>
      <c r="AT90" s="24" t="s">
        <v>153</v>
      </c>
      <c r="AU90" s="24" t="s">
        <v>84</v>
      </c>
      <c r="AY90" s="24" t="s">
        <v>150</v>
      </c>
      <c r="BE90" s="233">
        <f>IF(N90="základní",J90,0)</f>
        <v>0</v>
      </c>
      <c r="BF90" s="233">
        <f>IF(N90="snížená",J90,0)</f>
        <v>0</v>
      </c>
      <c r="BG90" s="233">
        <f>IF(N90="zákl. přenesená",J90,0)</f>
        <v>0</v>
      </c>
      <c r="BH90" s="233">
        <f>IF(N90="sníž. přenesená",J90,0)</f>
        <v>0</v>
      </c>
      <c r="BI90" s="233">
        <f>IF(N90="nulová",J90,0)</f>
        <v>0</v>
      </c>
      <c r="BJ90" s="24" t="s">
        <v>82</v>
      </c>
      <c r="BK90" s="233">
        <f>ROUND(I90*H90,2)</f>
        <v>0</v>
      </c>
      <c r="BL90" s="24" t="s">
        <v>157</v>
      </c>
      <c r="BM90" s="24" t="s">
        <v>929</v>
      </c>
    </row>
    <row r="91" spans="2:47" s="1" customFormat="1" ht="13.5">
      <c r="B91" s="46"/>
      <c r="C91" s="74"/>
      <c r="D91" s="236" t="s">
        <v>166</v>
      </c>
      <c r="E91" s="74"/>
      <c r="F91" s="257" t="s">
        <v>808</v>
      </c>
      <c r="G91" s="74"/>
      <c r="H91" s="74"/>
      <c r="I91" s="192"/>
      <c r="J91" s="74"/>
      <c r="K91" s="74"/>
      <c r="L91" s="72"/>
      <c r="M91" s="258"/>
      <c r="N91" s="47"/>
      <c r="O91" s="47"/>
      <c r="P91" s="47"/>
      <c r="Q91" s="47"/>
      <c r="R91" s="47"/>
      <c r="S91" s="47"/>
      <c r="T91" s="95"/>
      <c r="AT91" s="24" t="s">
        <v>166</v>
      </c>
      <c r="AU91" s="24" t="s">
        <v>84</v>
      </c>
    </row>
    <row r="92" spans="2:51" s="13" customFormat="1" ht="13.5">
      <c r="B92" s="259"/>
      <c r="C92" s="260"/>
      <c r="D92" s="236" t="s">
        <v>159</v>
      </c>
      <c r="E92" s="261" t="s">
        <v>21</v>
      </c>
      <c r="F92" s="262" t="s">
        <v>930</v>
      </c>
      <c r="G92" s="260"/>
      <c r="H92" s="261" t="s">
        <v>21</v>
      </c>
      <c r="I92" s="263"/>
      <c r="J92" s="260"/>
      <c r="K92" s="260"/>
      <c r="L92" s="264"/>
      <c r="M92" s="265"/>
      <c r="N92" s="266"/>
      <c r="O92" s="266"/>
      <c r="P92" s="266"/>
      <c r="Q92" s="266"/>
      <c r="R92" s="266"/>
      <c r="S92" s="266"/>
      <c r="T92" s="267"/>
      <c r="AT92" s="268" t="s">
        <v>159</v>
      </c>
      <c r="AU92" s="268" t="s">
        <v>84</v>
      </c>
      <c r="AV92" s="13" t="s">
        <v>82</v>
      </c>
      <c r="AW92" s="13" t="s">
        <v>38</v>
      </c>
      <c r="AX92" s="13" t="s">
        <v>74</v>
      </c>
      <c r="AY92" s="268" t="s">
        <v>150</v>
      </c>
    </row>
    <row r="93" spans="2:51" s="13" customFormat="1" ht="13.5">
      <c r="B93" s="259"/>
      <c r="C93" s="260"/>
      <c r="D93" s="236" t="s">
        <v>159</v>
      </c>
      <c r="E93" s="261" t="s">
        <v>21</v>
      </c>
      <c r="F93" s="262" t="s">
        <v>931</v>
      </c>
      <c r="G93" s="260"/>
      <c r="H93" s="261" t="s">
        <v>21</v>
      </c>
      <c r="I93" s="263"/>
      <c r="J93" s="260"/>
      <c r="K93" s="260"/>
      <c r="L93" s="264"/>
      <c r="M93" s="265"/>
      <c r="N93" s="266"/>
      <c r="O93" s="266"/>
      <c r="P93" s="266"/>
      <c r="Q93" s="266"/>
      <c r="R93" s="266"/>
      <c r="S93" s="266"/>
      <c r="T93" s="267"/>
      <c r="AT93" s="268" t="s">
        <v>159</v>
      </c>
      <c r="AU93" s="268" t="s">
        <v>84</v>
      </c>
      <c r="AV93" s="13" t="s">
        <v>82</v>
      </c>
      <c r="AW93" s="13" t="s">
        <v>38</v>
      </c>
      <c r="AX93" s="13" t="s">
        <v>74</v>
      </c>
      <c r="AY93" s="268" t="s">
        <v>150</v>
      </c>
    </row>
    <row r="94" spans="2:51" s="13" customFormat="1" ht="13.5">
      <c r="B94" s="259"/>
      <c r="C94" s="260"/>
      <c r="D94" s="236" t="s">
        <v>159</v>
      </c>
      <c r="E94" s="261" t="s">
        <v>21</v>
      </c>
      <c r="F94" s="262" t="s">
        <v>932</v>
      </c>
      <c r="G94" s="260"/>
      <c r="H94" s="261" t="s">
        <v>21</v>
      </c>
      <c r="I94" s="263"/>
      <c r="J94" s="260"/>
      <c r="K94" s="260"/>
      <c r="L94" s="264"/>
      <c r="M94" s="265"/>
      <c r="N94" s="266"/>
      <c r="O94" s="266"/>
      <c r="P94" s="266"/>
      <c r="Q94" s="266"/>
      <c r="R94" s="266"/>
      <c r="S94" s="266"/>
      <c r="T94" s="267"/>
      <c r="AT94" s="268" t="s">
        <v>159</v>
      </c>
      <c r="AU94" s="268" t="s">
        <v>84</v>
      </c>
      <c r="AV94" s="13" t="s">
        <v>82</v>
      </c>
      <c r="AW94" s="13" t="s">
        <v>38</v>
      </c>
      <c r="AX94" s="13" t="s">
        <v>74</v>
      </c>
      <c r="AY94" s="268" t="s">
        <v>150</v>
      </c>
    </row>
    <row r="95" spans="2:51" s="13" customFormat="1" ht="13.5">
      <c r="B95" s="259"/>
      <c r="C95" s="260"/>
      <c r="D95" s="236" t="s">
        <v>159</v>
      </c>
      <c r="E95" s="261" t="s">
        <v>21</v>
      </c>
      <c r="F95" s="262" t="s">
        <v>933</v>
      </c>
      <c r="G95" s="260"/>
      <c r="H95" s="261" t="s">
        <v>21</v>
      </c>
      <c r="I95" s="263"/>
      <c r="J95" s="260"/>
      <c r="K95" s="260"/>
      <c r="L95" s="264"/>
      <c r="M95" s="265"/>
      <c r="N95" s="266"/>
      <c r="O95" s="266"/>
      <c r="P95" s="266"/>
      <c r="Q95" s="266"/>
      <c r="R95" s="266"/>
      <c r="S95" s="266"/>
      <c r="T95" s="267"/>
      <c r="AT95" s="268" t="s">
        <v>159</v>
      </c>
      <c r="AU95" s="268" t="s">
        <v>84</v>
      </c>
      <c r="AV95" s="13" t="s">
        <v>82</v>
      </c>
      <c r="AW95" s="13" t="s">
        <v>38</v>
      </c>
      <c r="AX95" s="13" t="s">
        <v>74</v>
      </c>
      <c r="AY95" s="268" t="s">
        <v>150</v>
      </c>
    </row>
    <row r="96" spans="2:51" s="13" customFormat="1" ht="13.5">
      <c r="B96" s="259"/>
      <c r="C96" s="260"/>
      <c r="D96" s="236" t="s">
        <v>159</v>
      </c>
      <c r="E96" s="261" t="s">
        <v>21</v>
      </c>
      <c r="F96" s="262" t="s">
        <v>934</v>
      </c>
      <c r="G96" s="260"/>
      <c r="H96" s="261" t="s">
        <v>21</v>
      </c>
      <c r="I96" s="263"/>
      <c r="J96" s="260"/>
      <c r="K96" s="260"/>
      <c r="L96" s="264"/>
      <c r="M96" s="265"/>
      <c r="N96" s="266"/>
      <c r="O96" s="266"/>
      <c r="P96" s="266"/>
      <c r="Q96" s="266"/>
      <c r="R96" s="266"/>
      <c r="S96" s="266"/>
      <c r="T96" s="267"/>
      <c r="AT96" s="268" t="s">
        <v>159</v>
      </c>
      <c r="AU96" s="268" t="s">
        <v>84</v>
      </c>
      <c r="AV96" s="13" t="s">
        <v>82</v>
      </c>
      <c r="AW96" s="13" t="s">
        <v>38</v>
      </c>
      <c r="AX96" s="13" t="s">
        <v>74</v>
      </c>
      <c r="AY96" s="268" t="s">
        <v>150</v>
      </c>
    </row>
    <row r="97" spans="2:51" s="11" customFormat="1" ht="13.5">
      <c r="B97" s="234"/>
      <c r="C97" s="235"/>
      <c r="D97" s="236" t="s">
        <v>159</v>
      </c>
      <c r="E97" s="237" t="s">
        <v>21</v>
      </c>
      <c r="F97" s="238" t="s">
        <v>935</v>
      </c>
      <c r="G97" s="235"/>
      <c r="H97" s="239">
        <v>15</v>
      </c>
      <c r="I97" s="240"/>
      <c r="J97" s="235"/>
      <c r="K97" s="235"/>
      <c r="L97" s="241"/>
      <c r="M97" s="242"/>
      <c r="N97" s="243"/>
      <c r="O97" s="243"/>
      <c r="P97" s="243"/>
      <c r="Q97" s="243"/>
      <c r="R97" s="243"/>
      <c r="S97" s="243"/>
      <c r="T97" s="244"/>
      <c r="AT97" s="245" t="s">
        <v>159</v>
      </c>
      <c r="AU97" s="245" t="s">
        <v>84</v>
      </c>
      <c r="AV97" s="11" t="s">
        <v>84</v>
      </c>
      <c r="AW97" s="11" t="s">
        <v>38</v>
      </c>
      <c r="AX97" s="11" t="s">
        <v>74</v>
      </c>
      <c r="AY97" s="245" t="s">
        <v>150</v>
      </c>
    </row>
    <row r="98" spans="2:51" s="12" customFormat="1" ht="13.5">
      <c r="B98" s="246"/>
      <c r="C98" s="247"/>
      <c r="D98" s="236" t="s">
        <v>159</v>
      </c>
      <c r="E98" s="248" t="s">
        <v>21</v>
      </c>
      <c r="F98" s="249" t="s">
        <v>161</v>
      </c>
      <c r="G98" s="247"/>
      <c r="H98" s="250">
        <v>15</v>
      </c>
      <c r="I98" s="251"/>
      <c r="J98" s="247"/>
      <c r="K98" s="247"/>
      <c r="L98" s="252"/>
      <c r="M98" s="253"/>
      <c r="N98" s="254"/>
      <c r="O98" s="254"/>
      <c r="P98" s="254"/>
      <c r="Q98" s="254"/>
      <c r="R98" s="254"/>
      <c r="S98" s="254"/>
      <c r="T98" s="255"/>
      <c r="AT98" s="256" t="s">
        <v>159</v>
      </c>
      <c r="AU98" s="256" t="s">
        <v>84</v>
      </c>
      <c r="AV98" s="12" t="s">
        <v>157</v>
      </c>
      <c r="AW98" s="12" t="s">
        <v>38</v>
      </c>
      <c r="AX98" s="12" t="s">
        <v>82</v>
      </c>
      <c r="AY98" s="256" t="s">
        <v>150</v>
      </c>
    </row>
    <row r="99" spans="2:63" s="10" customFormat="1" ht="29.85" customHeight="1">
      <c r="B99" s="206"/>
      <c r="C99" s="207"/>
      <c r="D99" s="208" t="s">
        <v>73</v>
      </c>
      <c r="E99" s="220" t="s">
        <v>237</v>
      </c>
      <c r="F99" s="220" t="s">
        <v>238</v>
      </c>
      <c r="G99" s="207"/>
      <c r="H99" s="207"/>
      <c r="I99" s="210"/>
      <c r="J99" s="221">
        <f>BK99</f>
        <v>0</v>
      </c>
      <c r="K99" s="207"/>
      <c r="L99" s="212"/>
      <c r="M99" s="213"/>
      <c r="N99" s="214"/>
      <c r="O99" s="214"/>
      <c r="P99" s="215">
        <f>SUM(P100:P181)</f>
        <v>0</v>
      </c>
      <c r="Q99" s="214"/>
      <c r="R99" s="215">
        <f>SUM(R100:R181)</f>
        <v>0</v>
      </c>
      <c r="S99" s="214"/>
      <c r="T99" s="216">
        <f>SUM(T100:T181)</f>
        <v>0</v>
      </c>
      <c r="AR99" s="217" t="s">
        <v>82</v>
      </c>
      <c r="AT99" s="218" t="s">
        <v>73</v>
      </c>
      <c r="AU99" s="218" t="s">
        <v>82</v>
      </c>
      <c r="AY99" s="217" t="s">
        <v>150</v>
      </c>
      <c r="BK99" s="219">
        <f>SUM(BK100:BK181)</f>
        <v>0</v>
      </c>
    </row>
    <row r="100" spans="2:65" s="1" customFormat="1" ht="25.5" customHeight="1">
      <c r="B100" s="46"/>
      <c r="C100" s="222" t="s">
        <v>84</v>
      </c>
      <c r="D100" s="222" t="s">
        <v>153</v>
      </c>
      <c r="E100" s="223" t="s">
        <v>936</v>
      </c>
      <c r="F100" s="224" t="s">
        <v>937</v>
      </c>
      <c r="G100" s="225" t="s">
        <v>175</v>
      </c>
      <c r="H100" s="226">
        <v>0.001</v>
      </c>
      <c r="I100" s="227"/>
      <c r="J100" s="228">
        <f>ROUND(I100*H100,2)</f>
        <v>0</v>
      </c>
      <c r="K100" s="224" t="s">
        <v>928</v>
      </c>
      <c r="L100" s="72"/>
      <c r="M100" s="229" t="s">
        <v>21</v>
      </c>
      <c r="N100" s="230" t="s">
        <v>45</v>
      </c>
      <c r="O100" s="47"/>
      <c r="P100" s="231">
        <f>O100*H100</f>
        <v>0</v>
      </c>
      <c r="Q100" s="231">
        <v>0</v>
      </c>
      <c r="R100" s="231">
        <f>Q100*H100</f>
        <v>0</v>
      </c>
      <c r="S100" s="231">
        <v>0</v>
      </c>
      <c r="T100" s="232">
        <f>S100*H100</f>
        <v>0</v>
      </c>
      <c r="AR100" s="24" t="s">
        <v>157</v>
      </c>
      <c r="AT100" s="24" t="s">
        <v>153</v>
      </c>
      <c r="AU100" s="24" t="s">
        <v>84</v>
      </c>
      <c r="AY100" s="24" t="s">
        <v>150</v>
      </c>
      <c r="BE100" s="233">
        <f>IF(N100="základní",J100,0)</f>
        <v>0</v>
      </c>
      <c r="BF100" s="233">
        <f>IF(N100="snížená",J100,0)</f>
        <v>0</v>
      </c>
      <c r="BG100" s="233">
        <f>IF(N100="zákl. přenesená",J100,0)</f>
        <v>0</v>
      </c>
      <c r="BH100" s="233">
        <f>IF(N100="sníž. přenesená",J100,0)</f>
        <v>0</v>
      </c>
      <c r="BI100" s="233">
        <f>IF(N100="nulová",J100,0)</f>
        <v>0</v>
      </c>
      <c r="BJ100" s="24" t="s">
        <v>82</v>
      </c>
      <c r="BK100" s="233">
        <f>ROUND(I100*H100,2)</f>
        <v>0</v>
      </c>
      <c r="BL100" s="24" t="s">
        <v>157</v>
      </c>
      <c r="BM100" s="24" t="s">
        <v>938</v>
      </c>
    </row>
    <row r="101" spans="2:51" s="13" customFormat="1" ht="13.5">
      <c r="B101" s="259"/>
      <c r="C101" s="260"/>
      <c r="D101" s="236" t="s">
        <v>159</v>
      </c>
      <c r="E101" s="261" t="s">
        <v>21</v>
      </c>
      <c r="F101" s="262" t="s">
        <v>930</v>
      </c>
      <c r="G101" s="260"/>
      <c r="H101" s="261" t="s">
        <v>21</v>
      </c>
      <c r="I101" s="263"/>
      <c r="J101" s="260"/>
      <c r="K101" s="260"/>
      <c r="L101" s="264"/>
      <c r="M101" s="265"/>
      <c r="N101" s="266"/>
      <c r="O101" s="266"/>
      <c r="P101" s="266"/>
      <c r="Q101" s="266"/>
      <c r="R101" s="266"/>
      <c r="S101" s="266"/>
      <c r="T101" s="267"/>
      <c r="AT101" s="268" t="s">
        <v>159</v>
      </c>
      <c r="AU101" s="268" t="s">
        <v>84</v>
      </c>
      <c r="AV101" s="13" t="s">
        <v>82</v>
      </c>
      <c r="AW101" s="13" t="s">
        <v>38</v>
      </c>
      <c r="AX101" s="13" t="s">
        <v>74</v>
      </c>
      <c r="AY101" s="268" t="s">
        <v>150</v>
      </c>
    </row>
    <row r="102" spans="2:51" s="13" customFormat="1" ht="13.5">
      <c r="B102" s="259"/>
      <c r="C102" s="260"/>
      <c r="D102" s="236" t="s">
        <v>159</v>
      </c>
      <c r="E102" s="261" t="s">
        <v>21</v>
      </c>
      <c r="F102" s="262" t="s">
        <v>931</v>
      </c>
      <c r="G102" s="260"/>
      <c r="H102" s="261" t="s">
        <v>21</v>
      </c>
      <c r="I102" s="263"/>
      <c r="J102" s="260"/>
      <c r="K102" s="260"/>
      <c r="L102" s="264"/>
      <c r="M102" s="265"/>
      <c r="N102" s="266"/>
      <c r="O102" s="266"/>
      <c r="P102" s="266"/>
      <c r="Q102" s="266"/>
      <c r="R102" s="266"/>
      <c r="S102" s="266"/>
      <c r="T102" s="267"/>
      <c r="AT102" s="268" t="s">
        <v>159</v>
      </c>
      <c r="AU102" s="268" t="s">
        <v>84</v>
      </c>
      <c r="AV102" s="13" t="s">
        <v>82</v>
      </c>
      <c r="AW102" s="13" t="s">
        <v>38</v>
      </c>
      <c r="AX102" s="13" t="s">
        <v>74</v>
      </c>
      <c r="AY102" s="268" t="s">
        <v>150</v>
      </c>
    </row>
    <row r="103" spans="2:51" s="13" customFormat="1" ht="13.5">
      <c r="B103" s="259"/>
      <c r="C103" s="260"/>
      <c r="D103" s="236" t="s">
        <v>159</v>
      </c>
      <c r="E103" s="261" t="s">
        <v>21</v>
      </c>
      <c r="F103" s="262" t="s">
        <v>932</v>
      </c>
      <c r="G103" s="260"/>
      <c r="H103" s="261" t="s">
        <v>21</v>
      </c>
      <c r="I103" s="263"/>
      <c r="J103" s="260"/>
      <c r="K103" s="260"/>
      <c r="L103" s="264"/>
      <c r="M103" s="265"/>
      <c r="N103" s="266"/>
      <c r="O103" s="266"/>
      <c r="P103" s="266"/>
      <c r="Q103" s="266"/>
      <c r="R103" s="266"/>
      <c r="S103" s="266"/>
      <c r="T103" s="267"/>
      <c r="AT103" s="268" t="s">
        <v>159</v>
      </c>
      <c r="AU103" s="268" t="s">
        <v>84</v>
      </c>
      <c r="AV103" s="13" t="s">
        <v>82</v>
      </c>
      <c r="AW103" s="13" t="s">
        <v>38</v>
      </c>
      <c r="AX103" s="13" t="s">
        <v>74</v>
      </c>
      <c r="AY103" s="268" t="s">
        <v>150</v>
      </c>
    </row>
    <row r="104" spans="2:51" s="13" customFormat="1" ht="13.5">
      <c r="B104" s="259"/>
      <c r="C104" s="260"/>
      <c r="D104" s="236" t="s">
        <v>159</v>
      </c>
      <c r="E104" s="261" t="s">
        <v>21</v>
      </c>
      <c r="F104" s="262" t="s">
        <v>939</v>
      </c>
      <c r="G104" s="260"/>
      <c r="H104" s="261" t="s">
        <v>21</v>
      </c>
      <c r="I104" s="263"/>
      <c r="J104" s="260"/>
      <c r="K104" s="260"/>
      <c r="L104" s="264"/>
      <c r="M104" s="265"/>
      <c r="N104" s="266"/>
      <c r="O104" s="266"/>
      <c r="P104" s="266"/>
      <c r="Q104" s="266"/>
      <c r="R104" s="266"/>
      <c r="S104" s="266"/>
      <c r="T104" s="267"/>
      <c r="AT104" s="268" t="s">
        <v>159</v>
      </c>
      <c r="AU104" s="268" t="s">
        <v>84</v>
      </c>
      <c r="AV104" s="13" t="s">
        <v>82</v>
      </c>
      <c r="AW104" s="13" t="s">
        <v>38</v>
      </c>
      <c r="AX104" s="13" t="s">
        <v>74</v>
      </c>
      <c r="AY104" s="268" t="s">
        <v>150</v>
      </c>
    </row>
    <row r="105" spans="2:51" s="13" customFormat="1" ht="13.5">
      <c r="B105" s="259"/>
      <c r="C105" s="260"/>
      <c r="D105" s="236" t="s">
        <v>159</v>
      </c>
      <c r="E105" s="261" t="s">
        <v>21</v>
      </c>
      <c r="F105" s="262" t="s">
        <v>940</v>
      </c>
      <c r="G105" s="260"/>
      <c r="H105" s="261" t="s">
        <v>21</v>
      </c>
      <c r="I105" s="263"/>
      <c r="J105" s="260"/>
      <c r="K105" s="260"/>
      <c r="L105" s="264"/>
      <c r="M105" s="265"/>
      <c r="N105" s="266"/>
      <c r="O105" s="266"/>
      <c r="P105" s="266"/>
      <c r="Q105" s="266"/>
      <c r="R105" s="266"/>
      <c r="S105" s="266"/>
      <c r="T105" s="267"/>
      <c r="AT105" s="268" t="s">
        <v>159</v>
      </c>
      <c r="AU105" s="268" t="s">
        <v>84</v>
      </c>
      <c r="AV105" s="13" t="s">
        <v>82</v>
      </c>
      <c r="AW105" s="13" t="s">
        <v>38</v>
      </c>
      <c r="AX105" s="13" t="s">
        <v>74</v>
      </c>
      <c r="AY105" s="268" t="s">
        <v>150</v>
      </c>
    </row>
    <row r="106" spans="2:51" s="13" customFormat="1" ht="13.5">
      <c r="B106" s="259"/>
      <c r="C106" s="260"/>
      <c r="D106" s="236" t="s">
        <v>159</v>
      </c>
      <c r="E106" s="261" t="s">
        <v>21</v>
      </c>
      <c r="F106" s="262" t="s">
        <v>941</v>
      </c>
      <c r="G106" s="260"/>
      <c r="H106" s="261" t="s">
        <v>21</v>
      </c>
      <c r="I106" s="263"/>
      <c r="J106" s="260"/>
      <c r="K106" s="260"/>
      <c r="L106" s="264"/>
      <c r="M106" s="265"/>
      <c r="N106" s="266"/>
      <c r="O106" s="266"/>
      <c r="P106" s="266"/>
      <c r="Q106" s="266"/>
      <c r="R106" s="266"/>
      <c r="S106" s="266"/>
      <c r="T106" s="267"/>
      <c r="AT106" s="268" t="s">
        <v>159</v>
      </c>
      <c r="AU106" s="268" t="s">
        <v>84</v>
      </c>
      <c r="AV106" s="13" t="s">
        <v>82</v>
      </c>
      <c r="AW106" s="13" t="s">
        <v>38</v>
      </c>
      <c r="AX106" s="13" t="s">
        <v>74</v>
      </c>
      <c r="AY106" s="268" t="s">
        <v>150</v>
      </c>
    </row>
    <row r="107" spans="2:51" s="13" customFormat="1" ht="13.5">
      <c r="B107" s="259"/>
      <c r="C107" s="260"/>
      <c r="D107" s="236" t="s">
        <v>159</v>
      </c>
      <c r="E107" s="261" t="s">
        <v>21</v>
      </c>
      <c r="F107" s="262" t="s">
        <v>942</v>
      </c>
      <c r="G107" s="260"/>
      <c r="H107" s="261" t="s">
        <v>21</v>
      </c>
      <c r="I107" s="263"/>
      <c r="J107" s="260"/>
      <c r="K107" s="260"/>
      <c r="L107" s="264"/>
      <c r="M107" s="265"/>
      <c r="N107" s="266"/>
      <c r="O107" s="266"/>
      <c r="P107" s="266"/>
      <c r="Q107" s="266"/>
      <c r="R107" s="266"/>
      <c r="S107" s="266"/>
      <c r="T107" s="267"/>
      <c r="AT107" s="268" t="s">
        <v>159</v>
      </c>
      <c r="AU107" s="268" t="s">
        <v>84</v>
      </c>
      <c r="AV107" s="13" t="s">
        <v>82</v>
      </c>
      <c r="AW107" s="13" t="s">
        <v>38</v>
      </c>
      <c r="AX107" s="13" t="s">
        <v>74</v>
      </c>
      <c r="AY107" s="268" t="s">
        <v>150</v>
      </c>
    </row>
    <row r="108" spans="2:51" s="11" customFormat="1" ht="13.5">
      <c r="B108" s="234"/>
      <c r="C108" s="235"/>
      <c r="D108" s="236" t="s">
        <v>159</v>
      </c>
      <c r="E108" s="237" t="s">
        <v>21</v>
      </c>
      <c r="F108" s="238" t="s">
        <v>14</v>
      </c>
      <c r="G108" s="235"/>
      <c r="H108" s="239">
        <v>0.001</v>
      </c>
      <c r="I108" s="240"/>
      <c r="J108" s="235"/>
      <c r="K108" s="235"/>
      <c r="L108" s="241"/>
      <c r="M108" s="242"/>
      <c r="N108" s="243"/>
      <c r="O108" s="243"/>
      <c r="P108" s="243"/>
      <c r="Q108" s="243"/>
      <c r="R108" s="243"/>
      <c r="S108" s="243"/>
      <c r="T108" s="244"/>
      <c r="AT108" s="245" t="s">
        <v>159</v>
      </c>
      <c r="AU108" s="245" t="s">
        <v>84</v>
      </c>
      <c r="AV108" s="11" t="s">
        <v>84</v>
      </c>
      <c r="AW108" s="11" t="s">
        <v>38</v>
      </c>
      <c r="AX108" s="11" t="s">
        <v>74</v>
      </c>
      <c r="AY108" s="245" t="s">
        <v>150</v>
      </c>
    </row>
    <row r="109" spans="2:51" s="12" customFormat="1" ht="13.5">
      <c r="B109" s="246"/>
      <c r="C109" s="247"/>
      <c r="D109" s="236" t="s">
        <v>159</v>
      </c>
      <c r="E109" s="248" t="s">
        <v>21</v>
      </c>
      <c r="F109" s="249" t="s">
        <v>161</v>
      </c>
      <c r="G109" s="247"/>
      <c r="H109" s="250">
        <v>0.001</v>
      </c>
      <c r="I109" s="251"/>
      <c r="J109" s="247"/>
      <c r="K109" s="247"/>
      <c r="L109" s="252"/>
      <c r="M109" s="253"/>
      <c r="N109" s="254"/>
      <c r="O109" s="254"/>
      <c r="P109" s="254"/>
      <c r="Q109" s="254"/>
      <c r="R109" s="254"/>
      <c r="S109" s="254"/>
      <c r="T109" s="255"/>
      <c r="AT109" s="256" t="s">
        <v>159</v>
      </c>
      <c r="AU109" s="256" t="s">
        <v>84</v>
      </c>
      <c r="AV109" s="12" t="s">
        <v>157</v>
      </c>
      <c r="AW109" s="12" t="s">
        <v>38</v>
      </c>
      <c r="AX109" s="12" t="s">
        <v>82</v>
      </c>
      <c r="AY109" s="256" t="s">
        <v>150</v>
      </c>
    </row>
    <row r="110" spans="2:65" s="1" customFormat="1" ht="25.5" customHeight="1">
      <c r="B110" s="46"/>
      <c r="C110" s="222" t="s">
        <v>151</v>
      </c>
      <c r="D110" s="222" t="s">
        <v>153</v>
      </c>
      <c r="E110" s="223" t="s">
        <v>943</v>
      </c>
      <c r="F110" s="224" t="s">
        <v>944</v>
      </c>
      <c r="G110" s="225" t="s">
        <v>175</v>
      </c>
      <c r="H110" s="226">
        <v>0.001</v>
      </c>
      <c r="I110" s="227"/>
      <c r="J110" s="228">
        <f>ROUND(I110*H110,2)</f>
        <v>0</v>
      </c>
      <c r="K110" s="224" t="s">
        <v>928</v>
      </c>
      <c r="L110" s="72"/>
      <c r="M110" s="229" t="s">
        <v>21</v>
      </c>
      <c r="N110" s="230" t="s">
        <v>45</v>
      </c>
      <c r="O110" s="47"/>
      <c r="P110" s="231">
        <f>O110*H110</f>
        <v>0</v>
      </c>
      <c r="Q110" s="231">
        <v>0</v>
      </c>
      <c r="R110" s="231">
        <f>Q110*H110</f>
        <v>0</v>
      </c>
      <c r="S110" s="231">
        <v>0</v>
      </c>
      <c r="T110" s="232">
        <f>S110*H110</f>
        <v>0</v>
      </c>
      <c r="AR110" s="24" t="s">
        <v>157</v>
      </c>
      <c r="AT110" s="24" t="s">
        <v>153</v>
      </c>
      <c r="AU110" s="24" t="s">
        <v>84</v>
      </c>
      <c r="AY110" s="24" t="s">
        <v>150</v>
      </c>
      <c r="BE110" s="233">
        <f>IF(N110="základní",J110,0)</f>
        <v>0</v>
      </c>
      <c r="BF110" s="233">
        <f>IF(N110="snížená",J110,0)</f>
        <v>0</v>
      </c>
      <c r="BG110" s="233">
        <f>IF(N110="zákl. přenesená",J110,0)</f>
        <v>0</v>
      </c>
      <c r="BH110" s="233">
        <f>IF(N110="sníž. přenesená",J110,0)</f>
        <v>0</v>
      </c>
      <c r="BI110" s="233">
        <f>IF(N110="nulová",J110,0)</f>
        <v>0</v>
      </c>
      <c r="BJ110" s="24" t="s">
        <v>82</v>
      </c>
      <c r="BK110" s="233">
        <f>ROUND(I110*H110,2)</f>
        <v>0</v>
      </c>
      <c r="BL110" s="24" t="s">
        <v>157</v>
      </c>
      <c r="BM110" s="24" t="s">
        <v>945</v>
      </c>
    </row>
    <row r="111" spans="2:47" s="1" customFormat="1" ht="13.5">
      <c r="B111" s="46"/>
      <c r="C111" s="74"/>
      <c r="D111" s="236" t="s">
        <v>166</v>
      </c>
      <c r="E111" s="74"/>
      <c r="F111" s="257" t="s">
        <v>616</v>
      </c>
      <c r="G111" s="74"/>
      <c r="H111" s="74"/>
      <c r="I111" s="192"/>
      <c r="J111" s="74"/>
      <c r="K111" s="74"/>
      <c r="L111" s="72"/>
      <c r="M111" s="258"/>
      <c r="N111" s="47"/>
      <c r="O111" s="47"/>
      <c r="P111" s="47"/>
      <c r="Q111" s="47"/>
      <c r="R111" s="47"/>
      <c r="S111" s="47"/>
      <c r="T111" s="95"/>
      <c r="AT111" s="24" t="s">
        <v>166</v>
      </c>
      <c r="AU111" s="24" t="s">
        <v>84</v>
      </c>
    </row>
    <row r="112" spans="2:51" s="13" customFormat="1" ht="13.5">
      <c r="B112" s="259"/>
      <c r="C112" s="260"/>
      <c r="D112" s="236" t="s">
        <v>159</v>
      </c>
      <c r="E112" s="261" t="s">
        <v>21</v>
      </c>
      <c r="F112" s="262" t="s">
        <v>930</v>
      </c>
      <c r="G112" s="260"/>
      <c r="H112" s="261" t="s">
        <v>21</v>
      </c>
      <c r="I112" s="263"/>
      <c r="J112" s="260"/>
      <c r="K112" s="260"/>
      <c r="L112" s="264"/>
      <c r="M112" s="265"/>
      <c r="N112" s="266"/>
      <c r="O112" s="266"/>
      <c r="P112" s="266"/>
      <c r="Q112" s="266"/>
      <c r="R112" s="266"/>
      <c r="S112" s="266"/>
      <c r="T112" s="267"/>
      <c r="AT112" s="268" t="s">
        <v>159</v>
      </c>
      <c r="AU112" s="268" t="s">
        <v>84</v>
      </c>
      <c r="AV112" s="13" t="s">
        <v>82</v>
      </c>
      <c r="AW112" s="13" t="s">
        <v>38</v>
      </c>
      <c r="AX112" s="13" t="s">
        <v>74</v>
      </c>
      <c r="AY112" s="268" t="s">
        <v>150</v>
      </c>
    </row>
    <row r="113" spans="2:51" s="13" customFormat="1" ht="13.5">
      <c r="B113" s="259"/>
      <c r="C113" s="260"/>
      <c r="D113" s="236" t="s">
        <v>159</v>
      </c>
      <c r="E113" s="261" t="s">
        <v>21</v>
      </c>
      <c r="F113" s="262" t="s">
        <v>931</v>
      </c>
      <c r="G113" s="260"/>
      <c r="H113" s="261" t="s">
        <v>21</v>
      </c>
      <c r="I113" s="263"/>
      <c r="J113" s="260"/>
      <c r="K113" s="260"/>
      <c r="L113" s="264"/>
      <c r="M113" s="265"/>
      <c r="N113" s="266"/>
      <c r="O113" s="266"/>
      <c r="P113" s="266"/>
      <c r="Q113" s="266"/>
      <c r="R113" s="266"/>
      <c r="S113" s="266"/>
      <c r="T113" s="267"/>
      <c r="AT113" s="268" t="s">
        <v>159</v>
      </c>
      <c r="AU113" s="268" t="s">
        <v>84</v>
      </c>
      <c r="AV113" s="13" t="s">
        <v>82</v>
      </c>
      <c r="AW113" s="13" t="s">
        <v>38</v>
      </c>
      <c r="AX113" s="13" t="s">
        <v>74</v>
      </c>
      <c r="AY113" s="268" t="s">
        <v>150</v>
      </c>
    </row>
    <row r="114" spans="2:51" s="13" customFormat="1" ht="13.5">
      <c r="B114" s="259"/>
      <c r="C114" s="260"/>
      <c r="D114" s="236" t="s">
        <v>159</v>
      </c>
      <c r="E114" s="261" t="s">
        <v>21</v>
      </c>
      <c r="F114" s="262" t="s">
        <v>932</v>
      </c>
      <c r="G114" s="260"/>
      <c r="H114" s="261" t="s">
        <v>21</v>
      </c>
      <c r="I114" s="263"/>
      <c r="J114" s="260"/>
      <c r="K114" s="260"/>
      <c r="L114" s="264"/>
      <c r="M114" s="265"/>
      <c r="N114" s="266"/>
      <c r="O114" s="266"/>
      <c r="P114" s="266"/>
      <c r="Q114" s="266"/>
      <c r="R114" s="266"/>
      <c r="S114" s="266"/>
      <c r="T114" s="267"/>
      <c r="AT114" s="268" t="s">
        <v>159</v>
      </c>
      <c r="AU114" s="268" t="s">
        <v>84</v>
      </c>
      <c r="AV114" s="13" t="s">
        <v>82</v>
      </c>
      <c r="AW114" s="13" t="s">
        <v>38</v>
      </c>
      <c r="AX114" s="13" t="s">
        <v>74</v>
      </c>
      <c r="AY114" s="268" t="s">
        <v>150</v>
      </c>
    </row>
    <row r="115" spans="2:51" s="13" customFormat="1" ht="13.5">
      <c r="B115" s="259"/>
      <c r="C115" s="260"/>
      <c r="D115" s="236" t="s">
        <v>159</v>
      </c>
      <c r="E115" s="261" t="s">
        <v>21</v>
      </c>
      <c r="F115" s="262" t="s">
        <v>939</v>
      </c>
      <c r="G115" s="260"/>
      <c r="H115" s="261" t="s">
        <v>21</v>
      </c>
      <c r="I115" s="263"/>
      <c r="J115" s="260"/>
      <c r="K115" s="260"/>
      <c r="L115" s="264"/>
      <c r="M115" s="265"/>
      <c r="N115" s="266"/>
      <c r="O115" s="266"/>
      <c r="P115" s="266"/>
      <c r="Q115" s="266"/>
      <c r="R115" s="266"/>
      <c r="S115" s="266"/>
      <c r="T115" s="267"/>
      <c r="AT115" s="268" t="s">
        <v>159</v>
      </c>
      <c r="AU115" s="268" t="s">
        <v>84</v>
      </c>
      <c r="AV115" s="13" t="s">
        <v>82</v>
      </c>
      <c r="AW115" s="13" t="s">
        <v>38</v>
      </c>
      <c r="AX115" s="13" t="s">
        <v>74</v>
      </c>
      <c r="AY115" s="268" t="s">
        <v>150</v>
      </c>
    </row>
    <row r="116" spans="2:51" s="13" customFormat="1" ht="13.5">
      <c r="B116" s="259"/>
      <c r="C116" s="260"/>
      <c r="D116" s="236" t="s">
        <v>159</v>
      </c>
      <c r="E116" s="261" t="s">
        <v>21</v>
      </c>
      <c r="F116" s="262" t="s">
        <v>940</v>
      </c>
      <c r="G116" s="260"/>
      <c r="H116" s="261" t="s">
        <v>21</v>
      </c>
      <c r="I116" s="263"/>
      <c r="J116" s="260"/>
      <c r="K116" s="260"/>
      <c r="L116" s="264"/>
      <c r="M116" s="265"/>
      <c r="N116" s="266"/>
      <c r="O116" s="266"/>
      <c r="P116" s="266"/>
      <c r="Q116" s="266"/>
      <c r="R116" s="266"/>
      <c r="S116" s="266"/>
      <c r="T116" s="267"/>
      <c r="AT116" s="268" t="s">
        <v>159</v>
      </c>
      <c r="AU116" s="268" t="s">
        <v>84</v>
      </c>
      <c r="AV116" s="13" t="s">
        <v>82</v>
      </c>
      <c r="AW116" s="13" t="s">
        <v>38</v>
      </c>
      <c r="AX116" s="13" t="s">
        <v>74</v>
      </c>
      <c r="AY116" s="268" t="s">
        <v>150</v>
      </c>
    </row>
    <row r="117" spans="2:51" s="13" customFormat="1" ht="13.5">
      <c r="B117" s="259"/>
      <c r="C117" s="260"/>
      <c r="D117" s="236" t="s">
        <v>159</v>
      </c>
      <c r="E117" s="261" t="s">
        <v>21</v>
      </c>
      <c r="F117" s="262" t="s">
        <v>941</v>
      </c>
      <c r="G117" s="260"/>
      <c r="H117" s="261" t="s">
        <v>21</v>
      </c>
      <c r="I117" s="263"/>
      <c r="J117" s="260"/>
      <c r="K117" s="260"/>
      <c r="L117" s="264"/>
      <c r="M117" s="265"/>
      <c r="N117" s="266"/>
      <c r="O117" s="266"/>
      <c r="P117" s="266"/>
      <c r="Q117" s="266"/>
      <c r="R117" s="266"/>
      <c r="S117" s="266"/>
      <c r="T117" s="267"/>
      <c r="AT117" s="268" t="s">
        <v>159</v>
      </c>
      <c r="AU117" s="268" t="s">
        <v>84</v>
      </c>
      <c r="AV117" s="13" t="s">
        <v>82</v>
      </c>
      <c r="AW117" s="13" t="s">
        <v>38</v>
      </c>
      <c r="AX117" s="13" t="s">
        <v>74</v>
      </c>
      <c r="AY117" s="268" t="s">
        <v>150</v>
      </c>
    </row>
    <row r="118" spans="2:51" s="13" customFormat="1" ht="13.5">
      <c r="B118" s="259"/>
      <c r="C118" s="260"/>
      <c r="D118" s="236" t="s">
        <v>159</v>
      </c>
      <c r="E118" s="261" t="s">
        <v>21</v>
      </c>
      <c r="F118" s="262" t="s">
        <v>942</v>
      </c>
      <c r="G118" s="260"/>
      <c r="H118" s="261" t="s">
        <v>21</v>
      </c>
      <c r="I118" s="263"/>
      <c r="J118" s="260"/>
      <c r="K118" s="260"/>
      <c r="L118" s="264"/>
      <c r="M118" s="265"/>
      <c r="N118" s="266"/>
      <c r="O118" s="266"/>
      <c r="P118" s="266"/>
      <c r="Q118" s="266"/>
      <c r="R118" s="266"/>
      <c r="S118" s="266"/>
      <c r="T118" s="267"/>
      <c r="AT118" s="268" t="s">
        <v>159</v>
      </c>
      <c r="AU118" s="268" t="s">
        <v>84</v>
      </c>
      <c r="AV118" s="13" t="s">
        <v>82</v>
      </c>
      <c r="AW118" s="13" t="s">
        <v>38</v>
      </c>
      <c r="AX118" s="13" t="s">
        <v>74</v>
      </c>
      <c r="AY118" s="268" t="s">
        <v>150</v>
      </c>
    </row>
    <row r="119" spans="2:51" s="11" customFormat="1" ht="13.5">
      <c r="B119" s="234"/>
      <c r="C119" s="235"/>
      <c r="D119" s="236" t="s">
        <v>159</v>
      </c>
      <c r="E119" s="237" t="s">
        <v>21</v>
      </c>
      <c r="F119" s="238" t="s">
        <v>14</v>
      </c>
      <c r="G119" s="235"/>
      <c r="H119" s="239">
        <v>0.001</v>
      </c>
      <c r="I119" s="240"/>
      <c r="J119" s="235"/>
      <c r="K119" s="235"/>
      <c r="L119" s="241"/>
      <c r="M119" s="242"/>
      <c r="N119" s="243"/>
      <c r="O119" s="243"/>
      <c r="P119" s="243"/>
      <c r="Q119" s="243"/>
      <c r="R119" s="243"/>
      <c r="S119" s="243"/>
      <c r="T119" s="244"/>
      <c r="AT119" s="245" t="s">
        <v>159</v>
      </c>
      <c r="AU119" s="245" t="s">
        <v>84</v>
      </c>
      <c r="AV119" s="11" t="s">
        <v>84</v>
      </c>
      <c r="AW119" s="11" t="s">
        <v>38</v>
      </c>
      <c r="AX119" s="11" t="s">
        <v>74</v>
      </c>
      <c r="AY119" s="245" t="s">
        <v>150</v>
      </c>
    </row>
    <row r="120" spans="2:51" s="12" customFormat="1" ht="13.5">
      <c r="B120" s="246"/>
      <c r="C120" s="247"/>
      <c r="D120" s="236" t="s">
        <v>159</v>
      </c>
      <c r="E120" s="248" t="s">
        <v>21</v>
      </c>
      <c r="F120" s="249" t="s">
        <v>161</v>
      </c>
      <c r="G120" s="247"/>
      <c r="H120" s="250">
        <v>0.001</v>
      </c>
      <c r="I120" s="251"/>
      <c r="J120" s="247"/>
      <c r="K120" s="247"/>
      <c r="L120" s="252"/>
      <c r="M120" s="253"/>
      <c r="N120" s="254"/>
      <c r="O120" s="254"/>
      <c r="P120" s="254"/>
      <c r="Q120" s="254"/>
      <c r="R120" s="254"/>
      <c r="S120" s="254"/>
      <c r="T120" s="255"/>
      <c r="AT120" s="256" t="s">
        <v>159</v>
      </c>
      <c r="AU120" s="256" t="s">
        <v>84</v>
      </c>
      <c r="AV120" s="12" t="s">
        <v>157</v>
      </c>
      <c r="AW120" s="12" t="s">
        <v>38</v>
      </c>
      <c r="AX120" s="12" t="s">
        <v>82</v>
      </c>
      <c r="AY120" s="256" t="s">
        <v>150</v>
      </c>
    </row>
    <row r="121" spans="2:65" s="1" customFormat="1" ht="25.5" customHeight="1">
      <c r="B121" s="46"/>
      <c r="C121" s="222" t="s">
        <v>157</v>
      </c>
      <c r="D121" s="222" t="s">
        <v>153</v>
      </c>
      <c r="E121" s="223" t="s">
        <v>946</v>
      </c>
      <c r="F121" s="224" t="s">
        <v>619</v>
      </c>
      <c r="G121" s="225" t="s">
        <v>175</v>
      </c>
      <c r="H121" s="226">
        <v>0.015</v>
      </c>
      <c r="I121" s="227"/>
      <c r="J121" s="228">
        <f>ROUND(I121*H121,2)</f>
        <v>0</v>
      </c>
      <c r="K121" s="224" t="s">
        <v>928</v>
      </c>
      <c r="L121" s="72"/>
      <c r="M121" s="229" t="s">
        <v>21</v>
      </c>
      <c r="N121" s="230" t="s">
        <v>45</v>
      </c>
      <c r="O121" s="47"/>
      <c r="P121" s="231">
        <f>O121*H121</f>
        <v>0</v>
      </c>
      <c r="Q121" s="231">
        <v>0</v>
      </c>
      <c r="R121" s="231">
        <f>Q121*H121</f>
        <v>0</v>
      </c>
      <c r="S121" s="231">
        <v>0</v>
      </c>
      <c r="T121" s="232">
        <f>S121*H121</f>
        <v>0</v>
      </c>
      <c r="AR121" s="24" t="s">
        <v>157</v>
      </c>
      <c r="AT121" s="24" t="s">
        <v>153</v>
      </c>
      <c r="AU121" s="24" t="s">
        <v>84</v>
      </c>
      <c r="AY121" s="24" t="s">
        <v>150</v>
      </c>
      <c r="BE121" s="233">
        <f>IF(N121="základní",J121,0)</f>
        <v>0</v>
      </c>
      <c r="BF121" s="233">
        <f>IF(N121="snížená",J121,0)</f>
        <v>0</v>
      </c>
      <c r="BG121" s="233">
        <f>IF(N121="zákl. přenesená",J121,0)</f>
        <v>0</v>
      </c>
      <c r="BH121" s="233">
        <f>IF(N121="sníž. přenesená",J121,0)</f>
        <v>0</v>
      </c>
      <c r="BI121" s="233">
        <f>IF(N121="nulová",J121,0)</f>
        <v>0</v>
      </c>
      <c r="BJ121" s="24" t="s">
        <v>82</v>
      </c>
      <c r="BK121" s="233">
        <f>ROUND(I121*H121,2)</f>
        <v>0</v>
      </c>
      <c r="BL121" s="24" t="s">
        <v>157</v>
      </c>
      <c r="BM121" s="24" t="s">
        <v>947</v>
      </c>
    </row>
    <row r="122" spans="2:47" s="1" customFormat="1" ht="13.5">
      <c r="B122" s="46"/>
      <c r="C122" s="74"/>
      <c r="D122" s="236" t="s">
        <v>166</v>
      </c>
      <c r="E122" s="74"/>
      <c r="F122" s="257" t="s">
        <v>616</v>
      </c>
      <c r="G122" s="74"/>
      <c r="H122" s="74"/>
      <c r="I122" s="192"/>
      <c r="J122" s="74"/>
      <c r="K122" s="74"/>
      <c r="L122" s="72"/>
      <c r="M122" s="258"/>
      <c r="N122" s="47"/>
      <c r="O122" s="47"/>
      <c r="P122" s="47"/>
      <c r="Q122" s="47"/>
      <c r="R122" s="47"/>
      <c r="S122" s="47"/>
      <c r="T122" s="95"/>
      <c r="AT122" s="24" t="s">
        <v>166</v>
      </c>
      <c r="AU122" s="24" t="s">
        <v>84</v>
      </c>
    </row>
    <row r="123" spans="2:51" s="13" customFormat="1" ht="13.5">
      <c r="B123" s="259"/>
      <c r="C123" s="260"/>
      <c r="D123" s="236" t="s">
        <v>159</v>
      </c>
      <c r="E123" s="261" t="s">
        <v>21</v>
      </c>
      <c r="F123" s="262" t="s">
        <v>930</v>
      </c>
      <c r="G123" s="260"/>
      <c r="H123" s="261" t="s">
        <v>21</v>
      </c>
      <c r="I123" s="263"/>
      <c r="J123" s="260"/>
      <c r="K123" s="260"/>
      <c r="L123" s="264"/>
      <c r="M123" s="265"/>
      <c r="N123" s="266"/>
      <c r="O123" s="266"/>
      <c r="P123" s="266"/>
      <c r="Q123" s="266"/>
      <c r="R123" s="266"/>
      <c r="S123" s="266"/>
      <c r="T123" s="267"/>
      <c r="AT123" s="268" t="s">
        <v>159</v>
      </c>
      <c r="AU123" s="268" t="s">
        <v>84</v>
      </c>
      <c r="AV123" s="13" t="s">
        <v>82</v>
      </c>
      <c r="AW123" s="13" t="s">
        <v>38</v>
      </c>
      <c r="AX123" s="13" t="s">
        <v>74</v>
      </c>
      <c r="AY123" s="268" t="s">
        <v>150</v>
      </c>
    </row>
    <row r="124" spans="2:51" s="13" customFormat="1" ht="13.5">
      <c r="B124" s="259"/>
      <c r="C124" s="260"/>
      <c r="D124" s="236" t="s">
        <v>159</v>
      </c>
      <c r="E124" s="261" t="s">
        <v>21</v>
      </c>
      <c r="F124" s="262" t="s">
        <v>931</v>
      </c>
      <c r="G124" s="260"/>
      <c r="H124" s="261" t="s">
        <v>21</v>
      </c>
      <c r="I124" s="263"/>
      <c r="J124" s="260"/>
      <c r="K124" s="260"/>
      <c r="L124" s="264"/>
      <c r="M124" s="265"/>
      <c r="N124" s="266"/>
      <c r="O124" s="266"/>
      <c r="P124" s="266"/>
      <c r="Q124" s="266"/>
      <c r="R124" s="266"/>
      <c r="S124" s="266"/>
      <c r="T124" s="267"/>
      <c r="AT124" s="268" t="s">
        <v>159</v>
      </c>
      <c r="AU124" s="268" t="s">
        <v>84</v>
      </c>
      <c r="AV124" s="13" t="s">
        <v>82</v>
      </c>
      <c r="AW124" s="13" t="s">
        <v>38</v>
      </c>
      <c r="AX124" s="13" t="s">
        <v>74</v>
      </c>
      <c r="AY124" s="268" t="s">
        <v>150</v>
      </c>
    </row>
    <row r="125" spans="2:51" s="13" customFormat="1" ht="13.5">
      <c r="B125" s="259"/>
      <c r="C125" s="260"/>
      <c r="D125" s="236" t="s">
        <v>159</v>
      </c>
      <c r="E125" s="261" t="s">
        <v>21</v>
      </c>
      <c r="F125" s="262" t="s">
        <v>932</v>
      </c>
      <c r="G125" s="260"/>
      <c r="H125" s="261" t="s">
        <v>21</v>
      </c>
      <c r="I125" s="263"/>
      <c r="J125" s="260"/>
      <c r="K125" s="260"/>
      <c r="L125" s="264"/>
      <c r="M125" s="265"/>
      <c r="N125" s="266"/>
      <c r="O125" s="266"/>
      <c r="P125" s="266"/>
      <c r="Q125" s="266"/>
      <c r="R125" s="266"/>
      <c r="S125" s="266"/>
      <c r="T125" s="267"/>
      <c r="AT125" s="268" t="s">
        <v>159</v>
      </c>
      <c r="AU125" s="268" t="s">
        <v>84</v>
      </c>
      <c r="AV125" s="13" t="s">
        <v>82</v>
      </c>
      <c r="AW125" s="13" t="s">
        <v>38</v>
      </c>
      <c r="AX125" s="13" t="s">
        <v>74</v>
      </c>
      <c r="AY125" s="268" t="s">
        <v>150</v>
      </c>
    </row>
    <row r="126" spans="2:51" s="13" customFormat="1" ht="13.5">
      <c r="B126" s="259"/>
      <c r="C126" s="260"/>
      <c r="D126" s="236" t="s">
        <v>159</v>
      </c>
      <c r="E126" s="261" t="s">
        <v>21</v>
      </c>
      <c r="F126" s="262" t="s">
        <v>939</v>
      </c>
      <c r="G126" s="260"/>
      <c r="H126" s="261" t="s">
        <v>21</v>
      </c>
      <c r="I126" s="263"/>
      <c r="J126" s="260"/>
      <c r="K126" s="260"/>
      <c r="L126" s="264"/>
      <c r="M126" s="265"/>
      <c r="N126" s="266"/>
      <c r="O126" s="266"/>
      <c r="P126" s="266"/>
      <c r="Q126" s="266"/>
      <c r="R126" s="266"/>
      <c r="S126" s="266"/>
      <c r="T126" s="267"/>
      <c r="AT126" s="268" t="s">
        <v>159</v>
      </c>
      <c r="AU126" s="268" t="s">
        <v>84</v>
      </c>
      <c r="AV126" s="13" t="s">
        <v>82</v>
      </c>
      <c r="AW126" s="13" t="s">
        <v>38</v>
      </c>
      <c r="AX126" s="13" t="s">
        <v>74</v>
      </c>
      <c r="AY126" s="268" t="s">
        <v>150</v>
      </c>
    </row>
    <row r="127" spans="2:51" s="13" customFormat="1" ht="13.5">
      <c r="B127" s="259"/>
      <c r="C127" s="260"/>
      <c r="D127" s="236" t="s">
        <v>159</v>
      </c>
      <c r="E127" s="261" t="s">
        <v>21</v>
      </c>
      <c r="F127" s="262" t="s">
        <v>940</v>
      </c>
      <c r="G127" s="260"/>
      <c r="H127" s="261" t="s">
        <v>21</v>
      </c>
      <c r="I127" s="263"/>
      <c r="J127" s="260"/>
      <c r="K127" s="260"/>
      <c r="L127" s="264"/>
      <c r="M127" s="265"/>
      <c r="N127" s="266"/>
      <c r="O127" s="266"/>
      <c r="P127" s="266"/>
      <c r="Q127" s="266"/>
      <c r="R127" s="266"/>
      <c r="S127" s="266"/>
      <c r="T127" s="267"/>
      <c r="AT127" s="268" t="s">
        <v>159</v>
      </c>
      <c r="AU127" s="268" t="s">
        <v>84</v>
      </c>
      <c r="AV127" s="13" t="s">
        <v>82</v>
      </c>
      <c r="AW127" s="13" t="s">
        <v>38</v>
      </c>
      <c r="AX127" s="13" t="s">
        <v>74</v>
      </c>
      <c r="AY127" s="268" t="s">
        <v>150</v>
      </c>
    </row>
    <row r="128" spans="2:51" s="13" customFormat="1" ht="13.5">
      <c r="B128" s="259"/>
      <c r="C128" s="260"/>
      <c r="D128" s="236" t="s">
        <v>159</v>
      </c>
      <c r="E128" s="261" t="s">
        <v>21</v>
      </c>
      <c r="F128" s="262" t="s">
        <v>941</v>
      </c>
      <c r="G128" s="260"/>
      <c r="H128" s="261" t="s">
        <v>21</v>
      </c>
      <c r="I128" s="263"/>
      <c r="J128" s="260"/>
      <c r="K128" s="260"/>
      <c r="L128" s="264"/>
      <c r="M128" s="265"/>
      <c r="N128" s="266"/>
      <c r="O128" s="266"/>
      <c r="P128" s="266"/>
      <c r="Q128" s="266"/>
      <c r="R128" s="266"/>
      <c r="S128" s="266"/>
      <c r="T128" s="267"/>
      <c r="AT128" s="268" t="s">
        <v>159</v>
      </c>
      <c r="AU128" s="268" t="s">
        <v>84</v>
      </c>
      <c r="AV128" s="13" t="s">
        <v>82</v>
      </c>
      <c r="AW128" s="13" t="s">
        <v>38</v>
      </c>
      <c r="AX128" s="13" t="s">
        <v>74</v>
      </c>
      <c r="AY128" s="268" t="s">
        <v>150</v>
      </c>
    </row>
    <row r="129" spans="2:51" s="13" customFormat="1" ht="13.5">
      <c r="B129" s="259"/>
      <c r="C129" s="260"/>
      <c r="D129" s="236" t="s">
        <v>159</v>
      </c>
      <c r="E129" s="261" t="s">
        <v>21</v>
      </c>
      <c r="F129" s="262" t="s">
        <v>942</v>
      </c>
      <c r="G129" s="260"/>
      <c r="H129" s="261" t="s">
        <v>21</v>
      </c>
      <c r="I129" s="263"/>
      <c r="J129" s="260"/>
      <c r="K129" s="260"/>
      <c r="L129" s="264"/>
      <c r="M129" s="265"/>
      <c r="N129" s="266"/>
      <c r="O129" s="266"/>
      <c r="P129" s="266"/>
      <c r="Q129" s="266"/>
      <c r="R129" s="266"/>
      <c r="S129" s="266"/>
      <c r="T129" s="267"/>
      <c r="AT129" s="268" t="s">
        <v>159</v>
      </c>
      <c r="AU129" s="268" t="s">
        <v>84</v>
      </c>
      <c r="AV129" s="13" t="s">
        <v>82</v>
      </c>
      <c r="AW129" s="13" t="s">
        <v>38</v>
      </c>
      <c r="AX129" s="13" t="s">
        <v>74</v>
      </c>
      <c r="AY129" s="268" t="s">
        <v>150</v>
      </c>
    </row>
    <row r="130" spans="2:51" s="11" customFormat="1" ht="13.5">
      <c r="B130" s="234"/>
      <c r="C130" s="235"/>
      <c r="D130" s="236" t="s">
        <v>159</v>
      </c>
      <c r="E130" s="237" t="s">
        <v>21</v>
      </c>
      <c r="F130" s="238" t="s">
        <v>14</v>
      </c>
      <c r="G130" s="235"/>
      <c r="H130" s="239">
        <v>0.001</v>
      </c>
      <c r="I130" s="240"/>
      <c r="J130" s="235"/>
      <c r="K130" s="235"/>
      <c r="L130" s="241"/>
      <c r="M130" s="242"/>
      <c r="N130" s="243"/>
      <c r="O130" s="243"/>
      <c r="P130" s="243"/>
      <c r="Q130" s="243"/>
      <c r="R130" s="243"/>
      <c r="S130" s="243"/>
      <c r="T130" s="244"/>
      <c r="AT130" s="245" t="s">
        <v>159</v>
      </c>
      <c r="AU130" s="245" t="s">
        <v>84</v>
      </c>
      <c r="AV130" s="11" t="s">
        <v>84</v>
      </c>
      <c r="AW130" s="11" t="s">
        <v>38</v>
      </c>
      <c r="AX130" s="11" t="s">
        <v>74</v>
      </c>
      <c r="AY130" s="245" t="s">
        <v>150</v>
      </c>
    </row>
    <row r="131" spans="2:51" s="12" customFormat="1" ht="13.5">
      <c r="B131" s="246"/>
      <c r="C131" s="247"/>
      <c r="D131" s="236" t="s">
        <v>159</v>
      </c>
      <c r="E131" s="248" t="s">
        <v>21</v>
      </c>
      <c r="F131" s="249" t="s">
        <v>161</v>
      </c>
      <c r="G131" s="247"/>
      <c r="H131" s="250">
        <v>0.001</v>
      </c>
      <c r="I131" s="251"/>
      <c r="J131" s="247"/>
      <c r="K131" s="247"/>
      <c r="L131" s="252"/>
      <c r="M131" s="253"/>
      <c r="N131" s="254"/>
      <c r="O131" s="254"/>
      <c r="P131" s="254"/>
      <c r="Q131" s="254"/>
      <c r="R131" s="254"/>
      <c r="S131" s="254"/>
      <c r="T131" s="255"/>
      <c r="AT131" s="256" t="s">
        <v>159</v>
      </c>
      <c r="AU131" s="256" t="s">
        <v>84</v>
      </c>
      <c r="AV131" s="12" t="s">
        <v>157</v>
      </c>
      <c r="AW131" s="12" t="s">
        <v>38</v>
      </c>
      <c r="AX131" s="12" t="s">
        <v>74</v>
      </c>
      <c r="AY131" s="256" t="s">
        <v>150</v>
      </c>
    </row>
    <row r="132" spans="2:51" s="11" customFormat="1" ht="13.5">
      <c r="B132" s="234"/>
      <c r="C132" s="235"/>
      <c r="D132" s="236" t="s">
        <v>159</v>
      </c>
      <c r="E132" s="237" t="s">
        <v>21</v>
      </c>
      <c r="F132" s="238" t="s">
        <v>948</v>
      </c>
      <c r="G132" s="235"/>
      <c r="H132" s="239">
        <v>0.015</v>
      </c>
      <c r="I132" s="240"/>
      <c r="J132" s="235"/>
      <c r="K132" s="235"/>
      <c r="L132" s="241"/>
      <c r="M132" s="242"/>
      <c r="N132" s="243"/>
      <c r="O132" s="243"/>
      <c r="P132" s="243"/>
      <c r="Q132" s="243"/>
      <c r="R132" s="243"/>
      <c r="S132" s="243"/>
      <c r="T132" s="244"/>
      <c r="AT132" s="245" t="s">
        <v>159</v>
      </c>
      <c r="AU132" s="245" t="s">
        <v>84</v>
      </c>
      <c r="AV132" s="11" t="s">
        <v>84</v>
      </c>
      <c r="AW132" s="11" t="s">
        <v>38</v>
      </c>
      <c r="AX132" s="11" t="s">
        <v>82</v>
      </c>
      <c r="AY132" s="245" t="s">
        <v>150</v>
      </c>
    </row>
    <row r="133" spans="2:65" s="1" customFormat="1" ht="25.5" customHeight="1">
      <c r="B133" s="46"/>
      <c r="C133" s="222" t="s">
        <v>181</v>
      </c>
      <c r="D133" s="222" t="s">
        <v>153</v>
      </c>
      <c r="E133" s="223" t="s">
        <v>949</v>
      </c>
      <c r="F133" s="224" t="s">
        <v>950</v>
      </c>
      <c r="G133" s="225" t="s">
        <v>175</v>
      </c>
      <c r="H133" s="226">
        <v>17.25</v>
      </c>
      <c r="I133" s="227"/>
      <c r="J133" s="228">
        <f>ROUND(I133*H133,2)</f>
        <v>0</v>
      </c>
      <c r="K133" s="224" t="s">
        <v>928</v>
      </c>
      <c r="L133" s="72"/>
      <c r="M133" s="229" t="s">
        <v>21</v>
      </c>
      <c r="N133" s="230" t="s">
        <v>45</v>
      </c>
      <c r="O133" s="47"/>
      <c r="P133" s="231">
        <f>O133*H133</f>
        <v>0</v>
      </c>
      <c r="Q133" s="231">
        <v>0</v>
      </c>
      <c r="R133" s="231">
        <f>Q133*H133</f>
        <v>0</v>
      </c>
      <c r="S133" s="231">
        <v>0</v>
      </c>
      <c r="T133" s="232">
        <f>S133*H133</f>
        <v>0</v>
      </c>
      <c r="AR133" s="24" t="s">
        <v>157</v>
      </c>
      <c r="AT133" s="24" t="s">
        <v>153</v>
      </c>
      <c r="AU133" s="24" t="s">
        <v>84</v>
      </c>
      <c r="AY133" s="24" t="s">
        <v>150</v>
      </c>
      <c r="BE133" s="233">
        <f>IF(N133="základní",J133,0)</f>
        <v>0</v>
      </c>
      <c r="BF133" s="233">
        <f>IF(N133="snížená",J133,0)</f>
        <v>0</v>
      </c>
      <c r="BG133" s="233">
        <f>IF(N133="zákl. přenesená",J133,0)</f>
        <v>0</v>
      </c>
      <c r="BH133" s="233">
        <f>IF(N133="sníž. přenesená",J133,0)</f>
        <v>0</v>
      </c>
      <c r="BI133" s="233">
        <f>IF(N133="nulová",J133,0)</f>
        <v>0</v>
      </c>
      <c r="BJ133" s="24" t="s">
        <v>82</v>
      </c>
      <c r="BK133" s="233">
        <f>ROUND(I133*H133,2)</f>
        <v>0</v>
      </c>
      <c r="BL133" s="24" t="s">
        <v>157</v>
      </c>
      <c r="BM133" s="24" t="s">
        <v>951</v>
      </c>
    </row>
    <row r="134" spans="2:47" s="1" customFormat="1" ht="13.5">
      <c r="B134" s="46"/>
      <c r="C134" s="74"/>
      <c r="D134" s="236" t="s">
        <v>166</v>
      </c>
      <c r="E134" s="74"/>
      <c r="F134" s="257" t="s">
        <v>952</v>
      </c>
      <c r="G134" s="74"/>
      <c r="H134" s="74"/>
      <c r="I134" s="192"/>
      <c r="J134" s="74"/>
      <c r="K134" s="74"/>
      <c r="L134" s="72"/>
      <c r="M134" s="258"/>
      <c r="N134" s="47"/>
      <c r="O134" s="47"/>
      <c r="P134" s="47"/>
      <c r="Q134" s="47"/>
      <c r="R134" s="47"/>
      <c r="S134" s="47"/>
      <c r="T134" s="95"/>
      <c r="AT134" s="24" t="s">
        <v>166</v>
      </c>
      <c r="AU134" s="24" t="s">
        <v>84</v>
      </c>
    </row>
    <row r="135" spans="2:51" s="13" customFormat="1" ht="13.5">
      <c r="B135" s="259"/>
      <c r="C135" s="260"/>
      <c r="D135" s="236" t="s">
        <v>159</v>
      </c>
      <c r="E135" s="261" t="s">
        <v>21</v>
      </c>
      <c r="F135" s="262" t="s">
        <v>930</v>
      </c>
      <c r="G135" s="260"/>
      <c r="H135" s="261" t="s">
        <v>21</v>
      </c>
      <c r="I135" s="263"/>
      <c r="J135" s="260"/>
      <c r="K135" s="260"/>
      <c r="L135" s="264"/>
      <c r="M135" s="265"/>
      <c r="N135" s="266"/>
      <c r="O135" s="266"/>
      <c r="P135" s="266"/>
      <c r="Q135" s="266"/>
      <c r="R135" s="266"/>
      <c r="S135" s="266"/>
      <c r="T135" s="267"/>
      <c r="AT135" s="268" t="s">
        <v>159</v>
      </c>
      <c r="AU135" s="268" t="s">
        <v>84</v>
      </c>
      <c r="AV135" s="13" t="s">
        <v>82</v>
      </c>
      <c r="AW135" s="13" t="s">
        <v>38</v>
      </c>
      <c r="AX135" s="13" t="s">
        <v>74</v>
      </c>
      <c r="AY135" s="268" t="s">
        <v>150</v>
      </c>
    </row>
    <row r="136" spans="2:51" s="13" customFormat="1" ht="13.5">
      <c r="B136" s="259"/>
      <c r="C136" s="260"/>
      <c r="D136" s="236" t="s">
        <v>159</v>
      </c>
      <c r="E136" s="261" t="s">
        <v>21</v>
      </c>
      <c r="F136" s="262" t="s">
        <v>931</v>
      </c>
      <c r="G136" s="260"/>
      <c r="H136" s="261" t="s">
        <v>21</v>
      </c>
      <c r="I136" s="263"/>
      <c r="J136" s="260"/>
      <c r="K136" s="260"/>
      <c r="L136" s="264"/>
      <c r="M136" s="265"/>
      <c r="N136" s="266"/>
      <c r="O136" s="266"/>
      <c r="P136" s="266"/>
      <c r="Q136" s="266"/>
      <c r="R136" s="266"/>
      <c r="S136" s="266"/>
      <c r="T136" s="267"/>
      <c r="AT136" s="268" t="s">
        <v>159</v>
      </c>
      <c r="AU136" s="268" t="s">
        <v>84</v>
      </c>
      <c r="AV136" s="13" t="s">
        <v>82</v>
      </c>
      <c r="AW136" s="13" t="s">
        <v>38</v>
      </c>
      <c r="AX136" s="13" t="s">
        <v>74</v>
      </c>
      <c r="AY136" s="268" t="s">
        <v>150</v>
      </c>
    </row>
    <row r="137" spans="2:51" s="13" customFormat="1" ht="13.5">
      <c r="B137" s="259"/>
      <c r="C137" s="260"/>
      <c r="D137" s="236" t="s">
        <v>159</v>
      </c>
      <c r="E137" s="261" t="s">
        <v>21</v>
      </c>
      <c r="F137" s="262" t="s">
        <v>932</v>
      </c>
      <c r="G137" s="260"/>
      <c r="H137" s="261" t="s">
        <v>21</v>
      </c>
      <c r="I137" s="263"/>
      <c r="J137" s="260"/>
      <c r="K137" s="260"/>
      <c r="L137" s="264"/>
      <c r="M137" s="265"/>
      <c r="N137" s="266"/>
      <c r="O137" s="266"/>
      <c r="P137" s="266"/>
      <c r="Q137" s="266"/>
      <c r="R137" s="266"/>
      <c r="S137" s="266"/>
      <c r="T137" s="267"/>
      <c r="AT137" s="268" t="s">
        <v>159</v>
      </c>
      <c r="AU137" s="268" t="s">
        <v>84</v>
      </c>
      <c r="AV137" s="13" t="s">
        <v>82</v>
      </c>
      <c r="AW137" s="13" t="s">
        <v>38</v>
      </c>
      <c r="AX137" s="13" t="s">
        <v>74</v>
      </c>
      <c r="AY137" s="268" t="s">
        <v>150</v>
      </c>
    </row>
    <row r="138" spans="2:51" s="13" customFormat="1" ht="13.5">
      <c r="B138" s="259"/>
      <c r="C138" s="260"/>
      <c r="D138" s="236" t="s">
        <v>159</v>
      </c>
      <c r="E138" s="261" t="s">
        <v>21</v>
      </c>
      <c r="F138" s="262" t="s">
        <v>939</v>
      </c>
      <c r="G138" s="260"/>
      <c r="H138" s="261" t="s">
        <v>21</v>
      </c>
      <c r="I138" s="263"/>
      <c r="J138" s="260"/>
      <c r="K138" s="260"/>
      <c r="L138" s="264"/>
      <c r="M138" s="265"/>
      <c r="N138" s="266"/>
      <c r="O138" s="266"/>
      <c r="P138" s="266"/>
      <c r="Q138" s="266"/>
      <c r="R138" s="266"/>
      <c r="S138" s="266"/>
      <c r="T138" s="267"/>
      <c r="AT138" s="268" t="s">
        <v>159</v>
      </c>
      <c r="AU138" s="268" t="s">
        <v>84</v>
      </c>
      <c r="AV138" s="13" t="s">
        <v>82</v>
      </c>
      <c r="AW138" s="13" t="s">
        <v>38</v>
      </c>
      <c r="AX138" s="13" t="s">
        <v>74</v>
      </c>
      <c r="AY138" s="268" t="s">
        <v>150</v>
      </c>
    </row>
    <row r="139" spans="2:51" s="13" customFormat="1" ht="13.5">
      <c r="B139" s="259"/>
      <c r="C139" s="260"/>
      <c r="D139" s="236" t="s">
        <v>159</v>
      </c>
      <c r="E139" s="261" t="s">
        <v>21</v>
      </c>
      <c r="F139" s="262" t="s">
        <v>953</v>
      </c>
      <c r="G139" s="260"/>
      <c r="H139" s="261" t="s">
        <v>21</v>
      </c>
      <c r="I139" s="263"/>
      <c r="J139" s="260"/>
      <c r="K139" s="260"/>
      <c r="L139" s="264"/>
      <c r="M139" s="265"/>
      <c r="N139" s="266"/>
      <c r="O139" s="266"/>
      <c r="P139" s="266"/>
      <c r="Q139" s="266"/>
      <c r="R139" s="266"/>
      <c r="S139" s="266"/>
      <c r="T139" s="267"/>
      <c r="AT139" s="268" t="s">
        <v>159</v>
      </c>
      <c r="AU139" s="268" t="s">
        <v>84</v>
      </c>
      <c r="AV139" s="13" t="s">
        <v>82</v>
      </c>
      <c r="AW139" s="13" t="s">
        <v>38</v>
      </c>
      <c r="AX139" s="13" t="s">
        <v>74</v>
      </c>
      <c r="AY139" s="268" t="s">
        <v>150</v>
      </c>
    </row>
    <row r="140" spans="2:51" s="13" customFormat="1" ht="13.5">
      <c r="B140" s="259"/>
      <c r="C140" s="260"/>
      <c r="D140" s="236" t="s">
        <v>159</v>
      </c>
      <c r="E140" s="261" t="s">
        <v>21</v>
      </c>
      <c r="F140" s="262" t="s">
        <v>954</v>
      </c>
      <c r="G140" s="260"/>
      <c r="H140" s="261" t="s">
        <v>21</v>
      </c>
      <c r="I140" s="263"/>
      <c r="J140" s="260"/>
      <c r="K140" s="260"/>
      <c r="L140" s="264"/>
      <c r="M140" s="265"/>
      <c r="N140" s="266"/>
      <c r="O140" s="266"/>
      <c r="P140" s="266"/>
      <c r="Q140" s="266"/>
      <c r="R140" s="266"/>
      <c r="S140" s="266"/>
      <c r="T140" s="267"/>
      <c r="AT140" s="268" t="s">
        <v>159</v>
      </c>
      <c r="AU140" s="268" t="s">
        <v>84</v>
      </c>
      <c r="AV140" s="13" t="s">
        <v>82</v>
      </c>
      <c r="AW140" s="13" t="s">
        <v>38</v>
      </c>
      <c r="AX140" s="13" t="s">
        <v>74</v>
      </c>
      <c r="AY140" s="268" t="s">
        <v>150</v>
      </c>
    </row>
    <row r="141" spans="2:51" s="11" customFormat="1" ht="13.5">
      <c r="B141" s="234"/>
      <c r="C141" s="235"/>
      <c r="D141" s="236" t="s">
        <v>159</v>
      </c>
      <c r="E141" s="237" t="s">
        <v>21</v>
      </c>
      <c r="F141" s="238" t="s">
        <v>955</v>
      </c>
      <c r="G141" s="235"/>
      <c r="H141" s="239">
        <v>4.5</v>
      </c>
      <c r="I141" s="240"/>
      <c r="J141" s="235"/>
      <c r="K141" s="235"/>
      <c r="L141" s="241"/>
      <c r="M141" s="242"/>
      <c r="N141" s="243"/>
      <c r="O141" s="243"/>
      <c r="P141" s="243"/>
      <c r="Q141" s="243"/>
      <c r="R141" s="243"/>
      <c r="S141" s="243"/>
      <c r="T141" s="244"/>
      <c r="AT141" s="245" t="s">
        <v>159</v>
      </c>
      <c r="AU141" s="245" t="s">
        <v>84</v>
      </c>
      <c r="AV141" s="11" t="s">
        <v>84</v>
      </c>
      <c r="AW141" s="11" t="s">
        <v>38</v>
      </c>
      <c r="AX141" s="11" t="s">
        <v>74</v>
      </c>
      <c r="AY141" s="245" t="s">
        <v>150</v>
      </c>
    </row>
    <row r="142" spans="2:51" s="13" customFormat="1" ht="13.5">
      <c r="B142" s="259"/>
      <c r="C142" s="260"/>
      <c r="D142" s="236" t="s">
        <v>159</v>
      </c>
      <c r="E142" s="261" t="s">
        <v>21</v>
      </c>
      <c r="F142" s="262" t="s">
        <v>956</v>
      </c>
      <c r="G142" s="260"/>
      <c r="H142" s="261" t="s">
        <v>21</v>
      </c>
      <c r="I142" s="263"/>
      <c r="J142" s="260"/>
      <c r="K142" s="260"/>
      <c r="L142" s="264"/>
      <c r="M142" s="265"/>
      <c r="N142" s="266"/>
      <c r="O142" s="266"/>
      <c r="P142" s="266"/>
      <c r="Q142" s="266"/>
      <c r="R142" s="266"/>
      <c r="S142" s="266"/>
      <c r="T142" s="267"/>
      <c r="AT142" s="268" t="s">
        <v>159</v>
      </c>
      <c r="AU142" s="268" t="s">
        <v>84</v>
      </c>
      <c r="AV142" s="13" t="s">
        <v>82</v>
      </c>
      <c r="AW142" s="13" t="s">
        <v>38</v>
      </c>
      <c r="AX142" s="13" t="s">
        <v>74</v>
      </c>
      <c r="AY142" s="268" t="s">
        <v>150</v>
      </c>
    </row>
    <row r="143" spans="2:51" s="13" customFormat="1" ht="13.5">
      <c r="B143" s="259"/>
      <c r="C143" s="260"/>
      <c r="D143" s="236" t="s">
        <v>159</v>
      </c>
      <c r="E143" s="261" t="s">
        <v>21</v>
      </c>
      <c r="F143" s="262" t="s">
        <v>957</v>
      </c>
      <c r="G143" s="260"/>
      <c r="H143" s="261" t="s">
        <v>21</v>
      </c>
      <c r="I143" s="263"/>
      <c r="J143" s="260"/>
      <c r="K143" s="260"/>
      <c r="L143" s="264"/>
      <c r="M143" s="265"/>
      <c r="N143" s="266"/>
      <c r="O143" s="266"/>
      <c r="P143" s="266"/>
      <c r="Q143" s="266"/>
      <c r="R143" s="266"/>
      <c r="S143" s="266"/>
      <c r="T143" s="267"/>
      <c r="AT143" s="268" t="s">
        <v>159</v>
      </c>
      <c r="AU143" s="268" t="s">
        <v>84</v>
      </c>
      <c r="AV143" s="13" t="s">
        <v>82</v>
      </c>
      <c r="AW143" s="13" t="s">
        <v>38</v>
      </c>
      <c r="AX143" s="13" t="s">
        <v>74</v>
      </c>
      <c r="AY143" s="268" t="s">
        <v>150</v>
      </c>
    </row>
    <row r="144" spans="2:51" s="11" customFormat="1" ht="13.5">
      <c r="B144" s="234"/>
      <c r="C144" s="235"/>
      <c r="D144" s="236" t="s">
        <v>159</v>
      </c>
      <c r="E144" s="237" t="s">
        <v>21</v>
      </c>
      <c r="F144" s="238" t="s">
        <v>958</v>
      </c>
      <c r="G144" s="235"/>
      <c r="H144" s="239">
        <v>9.45</v>
      </c>
      <c r="I144" s="240"/>
      <c r="J144" s="235"/>
      <c r="K144" s="235"/>
      <c r="L144" s="241"/>
      <c r="M144" s="242"/>
      <c r="N144" s="243"/>
      <c r="O144" s="243"/>
      <c r="P144" s="243"/>
      <c r="Q144" s="243"/>
      <c r="R144" s="243"/>
      <c r="S144" s="243"/>
      <c r="T144" s="244"/>
      <c r="AT144" s="245" t="s">
        <v>159</v>
      </c>
      <c r="AU144" s="245" t="s">
        <v>84</v>
      </c>
      <c r="AV144" s="11" t="s">
        <v>84</v>
      </c>
      <c r="AW144" s="11" t="s">
        <v>38</v>
      </c>
      <c r="AX144" s="11" t="s">
        <v>74</v>
      </c>
      <c r="AY144" s="245" t="s">
        <v>150</v>
      </c>
    </row>
    <row r="145" spans="2:51" s="13" customFormat="1" ht="13.5">
      <c r="B145" s="259"/>
      <c r="C145" s="260"/>
      <c r="D145" s="236" t="s">
        <v>159</v>
      </c>
      <c r="E145" s="261" t="s">
        <v>21</v>
      </c>
      <c r="F145" s="262" t="s">
        <v>959</v>
      </c>
      <c r="G145" s="260"/>
      <c r="H145" s="261" t="s">
        <v>21</v>
      </c>
      <c r="I145" s="263"/>
      <c r="J145" s="260"/>
      <c r="K145" s="260"/>
      <c r="L145" s="264"/>
      <c r="M145" s="265"/>
      <c r="N145" s="266"/>
      <c r="O145" s="266"/>
      <c r="P145" s="266"/>
      <c r="Q145" s="266"/>
      <c r="R145" s="266"/>
      <c r="S145" s="266"/>
      <c r="T145" s="267"/>
      <c r="AT145" s="268" t="s">
        <v>159</v>
      </c>
      <c r="AU145" s="268" t="s">
        <v>84</v>
      </c>
      <c r="AV145" s="13" t="s">
        <v>82</v>
      </c>
      <c r="AW145" s="13" t="s">
        <v>38</v>
      </c>
      <c r="AX145" s="13" t="s">
        <v>74</v>
      </c>
      <c r="AY145" s="268" t="s">
        <v>150</v>
      </c>
    </row>
    <row r="146" spans="2:51" s="13" customFormat="1" ht="13.5">
      <c r="B146" s="259"/>
      <c r="C146" s="260"/>
      <c r="D146" s="236" t="s">
        <v>159</v>
      </c>
      <c r="E146" s="261" t="s">
        <v>21</v>
      </c>
      <c r="F146" s="262" t="s">
        <v>960</v>
      </c>
      <c r="G146" s="260"/>
      <c r="H146" s="261" t="s">
        <v>21</v>
      </c>
      <c r="I146" s="263"/>
      <c r="J146" s="260"/>
      <c r="K146" s="260"/>
      <c r="L146" s="264"/>
      <c r="M146" s="265"/>
      <c r="N146" s="266"/>
      <c r="O146" s="266"/>
      <c r="P146" s="266"/>
      <c r="Q146" s="266"/>
      <c r="R146" s="266"/>
      <c r="S146" s="266"/>
      <c r="T146" s="267"/>
      <c r="AT146" s="268" t="s">
        <v>159</v>
      </c>
      <c r="AU146" s="268" t="s">
        <v>84</v>
      </c>
      <c r="AV146" s="13" t="s">
        <v>82</v>
      </c>
      <c r="AW146" s="13" t="s">
        <v>38</v>
      </c>
      <c r="AX146" s="13" t="s">
        <v>74</v>
      </c>
      <c r="AY146" s="268" t="s">
        <v>150</v>
      </c>
    </row>
    <row r="147" spans="2:51" s="11" customFormat="1" ht="13.5">
      <c r="B147" s="234"/>
      <c r="C147" s="235"/>
      <c r="D147" s="236" t="s">
        <v>159</v>
      </c>
      <c r="E147" s="237" t="s">
        <v>21</v>
      </c>
      <c r="F147" s="238" t="s">
        <v>961</v>
      </c>
      <c r="G147" s="235"/>
      <c r="H147" s="239">
        <v>3.3</v>
      </c>
      <c r="I147" s="240"/>
      <c r="J147" s="235"/>
      <c r="K147" s="235"/>
      <c r="L147" s="241"/>
      <c r="M147" s="242"/>
      <c r="N147" s="243"/>
      <c r="O147" s="243"/>
      <c r="P147" s="243"/>
      <c r="Q147" s="243"/>
      <c r="R147" s="243"/>
      <c r="S147" s="243"/>
      <c r="T147" s="244"/>
      <c r="AT147" s="245" t="s">
        <v>159</v>
      </c>
      <c r="AU147" s="245" t="s">
        <v>84</v>
      </c>
      <c r="AV147" s="11" t="s">
        <v>84</v>
      </c>
      <c r="AW147" s="11" t="s">
        <v>38</v>
      </c>
      <c r="AX147" s="11" t="s">
        <v>74</v>
      </c>
      <c r="AY147" s="245" t="s">
        <v>150</v>
      </c>
    </row>
    <row r="148" spans="2:51" s="12" customFormat="1" ht="13.5">
      <c r="B148" s="246"/>
      <c r="C148" s="247"/>
      <c r="D148" s="236" t="s">
        <v>159</v>
      </c>
      <c r="E148" s="248" t="s">
        <v>21</v>
      </c>
      <c r="F148" s="249" t="s">
        <v>161</v>
      </c>
      <c r="G148" s="247"/>
      <c r="H148" s="250">
        <v>17.25</v>
      </c>
      <c r="I148" s="251"/>
      <c r="J148" s="247"/>
      <c r="K148" s="247"/>
      <c r="L148" s="252"/>
      <c r="M148" s="253"/>
      <c r="N148" s="254"/>
      <c r="O148" s="254"/>
      <c r="P148" s="254"/>
      <c r="Q148" s="254"/>
      <c r="R148" s="254"/>
      <c r="S148" s="254"/>
      <c r="T148" s="255"/>
      <c r="AT148" s="256" t="s">
        <v>159</v>
      </c>
      <c r="AU148" s="256" t="s">
        <v>84</v>
      </c>
      <c r="AV148" s="12" t="s">
        <v>157</v>
      </c>
      <c r="AW148" s="12" t="s">
        <v>38</v>
      </c>
      <c r="AX148" s="12" t="s">
        <v>82</v>
      </c>
      <c r="AY148" s="256" t="s">
        <v>150</v>
      </c>
    </row>
    <row r="149" spans="2:65" s="1" customFormat="1" ht="38.25" customHeight="1">
      <c r="B149" s="46"/>
      <c r="C149" s="222" t="s">
        <v>187</v>
      </c>
      <c r="D149" s="222" t="s">
        <v>153</v>
      </c>
      <c r="E149" s="223" t="s">
        <v>962</v>
      </c>
      <c r="F149" s="224" t="s">
        <v>963</v>
      </c>
      <c r="G149" s="225" t="s">
        <v>175</v>
      </c>
      <c r="H149" s="226">
        <v>258.75</v>
      </c>
      <c r="I149" s="227"/>
      <c r="J149" s="228">
        <f>ROUND(I149*H149,2)</f>
        <v>0</v>
      </c>
      <c r="K149" s="224" t="s">
        <v>928</v>
      </c>
      <c r="L149" s="72"/>
      <c r="M149" s="229" t="s">
        <v>21</v>
      </c>
      <c r="N149" s="230" t="s">
        <v>45</v>
      </c>
      <c r="O149" s="47"/>
      <c r="P149" s="231">
        <f>O149*H149</f>
        <v>0</v>
      </c>
      <c r="Q149" s="231">
        <v>0</v>
      </c>
      <c r="R149" s="231">
        <f>Q149*H149</f>
        <v>0</v>
      </c>
      <c r="S149" s="231">
        <v>0</v>
      </c>
      <c r="T149" s="232">
        <f>S149*H149</f>
        <v>0</v>
      </c>
      <c r="AR149" s="24" t="s">
        <v>157</v>
      </c>
      <c r="AT149" s="24" t="s">
        <v>153</v>
      </c>
      <c r="AU149" s="24" t="s">
        <v>84</v>
      </c>
      <c r="AY149" s="24" t="s">
        <v>150</v>
      </c>
      <c r="BE149" s="233">
        <f>IF(N149="základní",J149,0)</f>
        <v>0</v>
      </c>
      <c r="BF149" s="233">
        <f>IF(N149="snížená",J149,0)</f>
        <v>0</v>
      </c>
      <c r="BG149" s="233">
        <f>IF(N149="zákl. přenesená",J149,0)</f>
        <v>0</v>
      </c>
      <c r="BH149" s="233">
        <f>IF(N149="sníž. přenesená",J149,0)</f>
        <v>0</v>
      </c>
      <c r="BI149" s="233">
        <f>IF(N149="nulová",J149,0)</f>
        <v>0</v>
      </c>
      <c r="BJ149" s="24" t="s">
        <v>82</v>
      </c>
      <c r="BK149" s="233">
        <f>ROUND(I149*H149,2)</f>
        <v>0</v>
      </c>
      <c r="BL149" s="24" t="s">
        <v>157</v>
      </c>
      <c r="BM149" s="24" t="s">
        <v>964</v>
      </c>
    </row>
    <row r="150" spans="2:47" s="1" customFormat="1" ht="13.5">
      <c r="B150" s="46"/>
      <c r="C150" s="74"/>
      <c r="D150" s="236" t="s">
        <v>166</v>
      </c>
      <c r="E150" s="74"/>
      <c r="F150" s="257" t="s">
        <v>952</v>
      </c>
      <c r="G150" s="74"/>
      <c r="H150" s="74"/>
      <c r="I150" s="192"/>
      <c r="J150" s="74"/>
      <c r="K150" s="74"/>
      <c r="L150" s="72"/>
      <c r="M150" s="258"/>
      <c r="N150" s="47"/>
      <c r="O150" s="47"/>
      <c r="P150" s="47"/>
      <c r="Q150" s="47"/>
      <c r="R150" s="47"/>
      <c r="S150" s="47"/>
      <c r="T150" s="95"/>
      <c r="AT150" s="24" t="s">
        <v>166</v>
      </c>
      <c r="AU150" s="24" t="s">
        <v>84</v>
      </c>
    </row>
    <row r="151" spans="2:51" s="13" customFormat="1" ht="13.5">
      <c r="B151" s="259"/>
      <c r="C151" s="260"/>
      <c r="D151" s="236" t="s">
        <v>159</v>
      </c>
      <c r="E151" s="261" t="s">
        <v>21</v>
      </c>
      <c r="F151" s="262" t="s">
        <v>930</v>
      </c>
      <c r="G151" s="260"/>
      <c r="H151" s="261" t="s">
        <v>21</v>
      </c>
      <c r="I151" s="263"/>
      <c r="J151" s="260"/>
      <c r="K151" s="260"/>
      <c r="L151" s="264"/>
      <c r="M151" s="265"/>
      <c r="N151" s="266"/>
      <c r="O151" s="266"/>
      <c r="P151" s="266"/>
      <c r="Q151" s="266"/>
      <c r="R151" s="266"/>
      <c r="S151" s="266"/>
      <c r="T151" s="267"/>
      <c r="AT151" s="268" t="s">
        <v>159</v>
      </c>
      <c r="AU151" s="268" t="s">
        <v>84</v>
      </c>
      <c r="AV151" s="13" t="s">
        <v>82</v>
      </c>
      <c r="AW151" s="13" t="s">
        <v>38</v>
      </c>
      <c r="AX151" s="13" t="s">
        <v>74</v>
      </c>
      <c r="AY151" s="268" t="s">
        <v>150</v>
      </c>
    </row>
    <row r="152" spans="2:51" s="13" customFormat="1" ht="13.5">
      <c r="B152" s="259"/>
      <c r="C152" s="260"/>
      <c r="D152" s="236" t="s">
        <v>159</v>
      </c>
      <c r="E152" s="261" t="s">
        <v>21</v>
      </c>
      <c r="F152" s="262" t="s">
        <v>931</v>
      </c>
      <c r="G152" s="260"/>
      <c r="H152" s="261" t="s">
        <v>21</v>
      </c>
      <c r="I152" s="263"/>
      <c r="J152" s="260"/>
      <c r="K152" s="260"/>
      <c r="L152" s="264"/>
      <c r="M152" s="265"/>
      <c r="N152" s="266"/>
      <c r="O152" s="266"/>
      <c r="P152" s="266"/>
      <c r="Q152" s="266"/>
      <c r="R152" s="266"/>
      <c r="S152" s="266"/>
      <c r="T152" s="267"/>
      <c r="AT152" s="268" t="s">
        <v>159</v>
      </c>
      <c r="AU152" s="268" t="s">
        <v>84</v>
      </c>
      <c r="AV152" s="13" t="s">
        <v>82</v>
      </c>
      <c r="AW152" s="13" t="s">
        <v>38</v>
      </c>
      <c r="AX152" s="13" t="s">
        <v>74</v>
      </c>
      <c r="AY152" s="268" t="s">
        <v>150</v>
      </c>
    </row>
    <row r="153" spans="2:51" s="13" customFormat="1" ht="13.5">
      <c r="B153" s="259"/>
      <c r="C153" s="260"/>
      <c r="D153" s="236" t="s">
        <v>159</v>
      </c>
      <c r="E153" s="261" t="s">
        <v>21</v>
      </c>
      <c r="F153" s="262" t="s">
        <v>932</v>
      </c>
      <c r="G153" s="260"/>
      <c r="H153" s="261" t="s">
        <v>21</v>
      </c>
      <c r="I153" s="263"/>
      <c r="J153" s="260"/>
      <c r="K153" s="260"/>
      <c r="L153" s="264"/>
      <c r="M153" s="265"/>
      <c r="N153" s="266"/>
      <c r="O153" s="266"/>
      <c r="P153" s="266"/>
      <c r="Q153" s="266"/>
      <c r="R153" s="266"/>
      <c r="S153" s="266"/>
      <c r="T153" s="267"/>
      <c r="AT153" s="268" t="s">
        <v>159</v>
      </c>
      <c r="AU153" s="268" t="s">
        <v>84</v>
      </c>
      <c r="AV153" s="13" t="s">
        <v>82</v>
      </c>
      <c r="AW153" s="13" t="s">
        <v>38</v>
      </c>
      <c r="AX153" s="13" t="s">
        <v>74</v>
      </c>
      <c r="AY153" s="268" t="s">
        <v>150</v>
      </c>
    </row>
    <row r="154" spans="2:51" s="13" customFormat="1" ht="13.5">
      <c r="B154" s="259"/>
      <c r="C154" s="260"/>
      <c r="D154" s="236" t="s">
        <v>159</v>
      </c>
      <c r="E154" s="261" t="s">
        <v>21</v>
      </c>
      <c r="F154" s="262" t="s">
        <v>939</v>
      </c>
      <c r="G154" s="260"/>
      <c r="H154" s="261" t="s">
        <v>21</v>
      </c>
      <c r="I154" s="263"/>
      <c r="J154" s="260"/>
      <c r="K154" s="260"/>
      <c r="L154" s="264"/>
      <c r="M154" s="265"/>
      <c r="N154" s="266"/>
      <c r="O154" s="266"/>
      <c r="P154" s="266"/>
      <c r="Q154" s="266"/>
      <c r="R154" s="266"/>
      <c r="S154" s="266"/>
      <c r="T154" s="267"/>
      <c r="AT154" s="268" t="s">
        <v>159</v>
      </c>
      <c r="AU154" s="268" t="s">
        <v>84</v>
      </c>
      <c r="AV154" s="13" t="s">
        <v>82</v>
      </c>
      <c r="AW154" s="13" t="s">
        <v>38</v>
      </c>
      <c r="AX154" s="13" t="s">
        <v>74</v>
      </c>
      <c r="AY154" s="268" t="s">
        <v>150</v>
      </c>
    </row>
    <row r="155" spans="2:51" s="13" customFormat="1" ht="13.5">
      <c r="B155" s="259"/>
      <c r="C155" s="260"/>
      <c r="D155" s="236" t="s">
        <v>159</v>
      </c>
      <c r="E155" s="261" t="s">
        <v>21</v>
      </c>
      <c r="F155" s="262" t="s">
        <v>953</v>
      </c>
      <c r="G155" s="260"/>
      <c r="H155" s="261" t="s">
        <v>21</v>
      </c>
      <c r="I155" s="263"/>
      <c r="J155" s="260"/>
      <c r="K155" s="260"/>
      <c r="L155" s="264"/>
      <c r="M155" s="265"/>
      <c r="N155" s="266"/>
      <c r="O155" s="266"/>
      <c r="P155" s="266"/>
      <c r="Q155" s="266"/>
      <c r="R155" s="266"/>
      <c r="S155" s="266"/>
      <c r="T155" s="267"/>
      <c r="AT155" s="268" t="s">
        <v>159</v>
      </c>
      <c r="AU155" s="268" t="s">
        <v>84</v>
      </c>
      <c r="AV155" s="13" t="s">
        <v>82</v>
      </c>
      <c r="AW155" s="13" t="s">
        <v>38</v>
      </c>
      <c r="AX155" s="13" t="s">
        <v>74</v>
      </c>
      <c r="AY155" s="268" t="s">
        <v>150</v>
      </c>
    </row>
    <row r="156" spans="2:51" s="13" customFormat="1" ht="13.5">
      <c r="B156" s="259"/>
      <c r="C156" s="260"/>
      <c r="D156" s="236" t="s">
        <v>159</v>
      </c>
      <c r="E156" s="261" t="s">
        <v>21</v>
      </c>
      <c r="F156" s="262" t="s">
        <v>954</v>
      </c>
      <c r="G156" s="260"/>
      <c r="H156" s="261" t="s">
        <v>21</v>
      </c>
      <c r="I156" s="263"/>
      <c r="J156" s="260"/>
      <c r="K156" s="260"/>
      <c r="L156" s="264"/>
      <c r="M156" s="265"/>
      <c r="N156" s="266"/>
      <c r="O156" s="266"/>
      <c r="P156" s="266"/>
      <c r="Q156" s="266"/>
      <c r="R156" s="266"/>
      <c r="S156" s="266"/>
      <c r="T156" s="267"/>
      <c r="AT156" s="268" t="s">
        <v>159</v>
      </c>
      <c r="AU156" s="268" t="s">
        <v>84</v>
      </c>
      <c r="AV156" s="13" t="s">
        <v>82</v>
      </c>
      <c r="AW156" s="13" t="s">
        <v>38</v>
      </c>
      <c r="AX156" s="13" t="s">
        <v>74</v>
      </c>
      <c r="AY156" s="268" t="s">
        <v>150</v>
      </c>
    </row>
    <row r="157" spans="2:51" s="11" customFormat="1" ht="13.5">
      <c r="B157" s="234"/>
      <c r="C157" s="235"/>
      <c r="D157" s="236" t="s">
        <v>159</v>
      </c>
      <c r="E157" s="237" t="s">
        <v>21</v>
      </c>
      <c r="F157" s="238" t="s">
        <v>955</v>
      </c>
      <c r="G157" s="235"/>
      <c r="H157" s="239">
        <v>4.5</v>
      </c>
      <c r="I157" s="240"/>
      <c r="J157" s="235"/>
      <c r="K157" s="235"/>
      <c r="L157" s="241"/>
      <c r="M157" s="242"/>
      <c r="N157" s="243"/>
      <c r="O157" s="243"/>
      <c r="P157" s="243"/>
      <c r="Q157" s="243"/>
      <c r="R157" s="243"/>
      <c r="S157" s="243"/>
      <c r="T157" s="244"/>
      <c r="AT157" s="245" t="s">
        <v>159</v>
      </c>
      <c r="AU157" s="245" t="s">
        <v>84</v>
      </c>
      <c r="AV157" s="11" t="s">
        <v>84</v>
      </c>
      <c r="AW157" s="11" t="s">
        <v>38</v>
      </c>
      <c r="AX157" s="11" t="s">
        <v>74</v>
      </c>
      <c r="AY157" s="245" t="s">
        <v>150</v>
      </c>
    </row>
    <row r="158" spans="2:51" s="13" customFormat="1" ht="13.5">
      <c r="B158" s="259"/>
      <c r="C158" s="260"/>
      <c r="D158" s="236" t="s">
        <v>159</v>
      </c>
      <c r="E158" s="261" t="s">
        <v>21</v>
      </c>
      <c r="F158" s="262" t="s">
        <v>956</v>
      </c>
      <c r="G158" s="260"/>
      <c r="H158" s="261" t="s">
        <v>21</v>
      </c>
      <c r="I158" s="263"/>
      <c r="J158" s="260"/>
      <c r="K158" s="260"/>
      <c r="L158" s="264"/>
      <c r="M158" s="265"/>
      <c r="N158" s="266"/>
      <c r="O158" s="266"/>
      <c r="P158" s="266"/>
      <c r="Q158" s="266"/>
      <c r="R158" s="266"/>
      <c r="S158" s="266"/>
      <c r="T158" s="267"/>
      <c r="AT158" s="268" t="s">
        <v>159</v>
      </c>
      <c r="AU158" s="268" t="s">
        <v>84</v>
      </c>
      <c r="AV158" s="13" t="s">
        <v>82</v>
      </c>
      <c r="AW158" s="13" t="s">
        <v>38</v>
      </c>
      <c r="AX158" s="13" t="s">
        <v>74</v>
      </c>
      <c r="AY158" s="268" t="s">
        <v>150</v>
      </c>
    </row>
    <row r="159" spans="2:51" s="13" customFormat="1" ht="13.5">
      <c r="B159" s="259"/>
      <c r="C159" s="260"/>
      <c r="D159" s="236" t="s">
        <v>159</v>
      </c>
      <c r="E159" s="261" t="s">
        <v>21</v>
      </c>
      <c r="F159" s="262" t="s">
        <v>957</v>
      </c>
      <c r="G159" s="260"/>
      <c r="H159" s="261" t="s">
        <v>21</v>
      </c>
      <c r="I159" s="263"/>
      <c r="J159" s="260"/>
      <c r="K159" s="260"/>
      <c r="L159" s="264"/>
      <c r="M159" s="265"/>
      <c r="N159" s="266"/>
      <c r="O159" s="266"/>
      <c r="P159" s="266"/>
      <c r="Q159" s="266"/>
      <c r="R159" s="266"/>
      <c r="S159" s="266"/>
      <c r="T159" s="267"/>
      <c r="AT159" s="268" t="s">
        <v>159</v>
      </c>
      <c r="AU159" s="268" t="s">
        <v>84</v>
      </c>
      <c r="AV159" s="13" t="s">
        <v>82</v>
      </c>
      <c r="AW159" s="13" t="s">
        <v>38</v>
      </c>
      <c r="AX159" s="13" t="s">
        <v>74</v>
      </c>
      <c r="AY159" s="268" t="s">
        <v>150</v>
      </c>
    </row>
    <row r="160" spans="2:51" s="11" customFormat="1" ht="13.5">
      <c r="B160" s="234"/>
      <c r="C160" s="235"/>
      <c r="D160" s="236" t="s">
        <v>159</v>
      </c>
      <c r="E160" s="237" t="s">
        <v>21</v>
      </c>
      <c r="F160" s="238" t="s">
        <v>958</v>
      </c>
      <c r="G160" s="235"/>
      <c r="H160" s="239">
        <v>9.45</v>
      </c>
      <c r="I160" s="240"/>
      <c r="J160" s="235"/>
      <c r="K160" s="235"/>
      <c r="L160" s="241"/>
      <c r="M160" s="242"/>
      <c r="N160" s="243"/>
      <c r="O160" s="243"/>
      <c r="P160" s="243"/>
      <c r="Q160" s="243"/>
      <c r="R160" s="243"/>
      <c r="S160" s="243"/>
      <c r="T160" s="244"/>
      <c r="AT160" s="245" t="s">
        <v>159</v>
      </c>
      <c r="AU160" s="245" t="s">
        <v>84</v>
      </c>
      <c r="AV160" s="11" t="s">
        <v>84</v>
      </c>
      <c r="AW160" s="11" t="s">
        <v>38</v>
      </c>
      <c r="AX160" s="11" t="s">
        <v>74</v>
      </c>
      <c r="AY160" s="245" t="s">
        <v>150</v>
      </c>
    </row>
    <row r="161" spans="2:51" s="13" customFormat="1" ht="13.5">
      <c r="B161" s="259"/>
      <c r="C161" s="260"/>
      <c r="D161" s="236" t="s">
        <v>159</v>
      </c>
      <c r="E161" s="261" t="s">
        <v>21</v>
      </c>
      <c r="F161" s="262" t="s">
        <v>959</v>
      </c>
      <c r="G161" s="260"/>
      <c r="H161" s="261" t="s">
        <v>21</v>
      </c>
      <c r="I161" s="263"/>
      <c r="J161" s="260"/>
      <c r="K161" s="260"/>
      <c r="L161" s="264"/>
      <c r="M161" s="265"/>
      <c r="N161" s="266"/>
      <c r="O161" s="266"/>
      <c r="P161" s="266"/>
      <c r="Q161" s="266"/>
      <c r="R161" s="266"/>
      <c r="S161" s="266"/>
      <c r="T161" s="267"/>
      <c r="AT161" s="268" t="s">
        <v>159</v>
      </c>
      <c r="AU161" s="268" t="s">
        <v>84</v>
      </c>
      <c r="AV161" s="13" t="s">
        <v>82</v>
      </c>
      <c r="AW161" s="13" t="s">
        <v>38</v>
      </c>
      <c r="AX161" s="13" t="s">
        <v>74</v>
      </c>
      <c r="AY161" s="268" t="s">
        <v>150</v>
      </c>
    </row>
    <row r="162" spans="2:51" s="13" customFormat="1" ht="13.5">
      <c r="B162" s="259"/>
      <c r="C162" s="260"/>
      <c r="D162" s="236" t="s">
        <v>159</v>
      </c>
      <c r="E162" s="261" t="s">
        <v>21</v>
      </c>
      <c r="F162" s="262" t="s">
        <v>960</v>
      </c>
      <c r="G162" s="260"/>
      <c r="H162" s="261" t="s">
        <v>21</v>
      </c>
      <c r="I162" s="263"/>
      <c r="J162" s="260"/>
      <c r="K162" s="260"/>
      <c r="L162" s="264"/>
      <c r="M162" s="265"/>
      <c r="N162" s="266"/>
      <c r="O162" s="266"/>
      <c r="P162" s="266"/>
      <c r="Q162" s="266"/>
      <c r="R162" s="266"/>
      <c r="S162" s="266"/>
      <c r="T162" s="267"/>
      <c r="AT162" s="268" t="s">
        <v>159</v>
      </c>
      <c r="AU162" s="268" t="s">
        <v>84</v>
      </c>
      <c r="AV162" s="13" t="s">
        <v>82</v>
      </c>
      <c r="AW162" s="13" t="s">
        <v>38</v>
      </c>
      <c r="AX162" s="13" t="s">
        <v>74</v>
      </c>
      <c r="AY162" s="268" t="s">
        <v>150</v>
      </c>
    </row>
    <row r="163" spans="2:51" s="11" customFormat="1" ht="13.5">
      <c r="B163" s="234"/>
      <c r="C163" s="235"/>
      <c r="D163" s="236" t="s">
        <v>159</v>
      </c>
      <c r="E163" s="237" t="s">
        <v>21</v>
      </c>
      <c r="F163" s="238" t="s">
        <v>961</v>
      </c>
      <c r="G163" s="235"/>
      <c r="H163" s="239">
        <v>3.3</v>
      </c>
      <c r="I163" s="240"/>
      <c r="J163" s="235"/>
      <c r="K163" s="235"/>
      <c r="L163" s="241"/>
      <c r="M163" s="242"/>
      <c r="N163" s="243"/>
      <c r="O163" s="243"/>
      <c r="P163" s="243"/>
      <c r="Q163" s="243"/>
      <c r="R163" s="243"/>
      <c r="S163" s="243"/>
      <c r="T163" s="244"/>
      <c r="AT163" s="245" t="s">
        <v>159</v>
      </c>
      <c r="AU163" s="245" t="s">
        <v>84</v>
      </c>
      <c r="AV163" s="11" t="s">
        <v>84</v>
      </c>
      <c r="AW163" s="11" t="s">
        <v>38</v>
      </c>
      <c r="AX163" s="11" t="s">
        <v>74</v>
      </c>
      <c r="AY163" s="245" t="s">
        <v>150</v>
      </c>
    </row>
    <row r="164" spans="2:51" s="12" customFormat="1" ht="13.5">
      <c r="B164" s="246"/>
      <c r="C164" s="247"/>
      <c r="D164" s="236" t="s">
        <v>159</v>
      </c>
      <c r="E164" s="248" t="s">
        <v>21</v>
      </c>
      <c r="F164" s="249" t="s">
        <v>161</v>
      </c>
      <c r="G164" s="247"/>
      <c r="H164" s="250">
        <v>17.25</v>
      </c>
      <c r="I164" s="251"/>
      <c r="J164" s="247"/>
      <c r="K164" s="247"/>
      <c r="L164" s="252"/>
      <c r="M164" s="253"/>
      <c r="N164" s="254"/>
      <c r="O164" s="254"/>
      <c r="P164" s="254"/>
      <c r="Q164" s="254"/>
      <c r="R164" s="254"/>
      <c r="S164" s="254"/>
      <c r="T164" s="255"/>
      <c r="AT164" s="256" t="s">
        <v>159</v>
      </c>
      <c r="AU164" s="256" t="s">
        <v>84</v>
      </c>
      <c r="AV164" s="12" t="s">
        <v>157</v>
      </c>
      <c r="AW164" s="12" t="s">
        <v>38</v>
      </c>
      <c r="AX164" s="12" t="s">
        <v>74</v>
      </c>
      <c r="AY164" s="256" t="s">
        <v>150</v>
      </c>
    </row>
    <row r="165" spans="2:51" s="11" customFormat="1" ht="13.5">
      <c r="B165" s="234"/>
      <c r="C165" s="235"/>
      <c r="D165" s="236" t="s">
        <v>159</v>
      </c>
      <c r="E165" s="237" t="s">
        <v>21</v>
      </c>
      <c r="F165" s="238" t="s">
        <v>965</v>
      </c>
      <c r="G165" s="235"/>
      <c r="H165" s="239">
        <v>258.75</v>
      </c>
      <c r="I165" s="240"/>
      <c r="J165" s="235"/>
      <c r="K165" s="235"/>
      <c r="L165" s="241"/>
      <c r="M165" s="242"/>
      <c r="N165" s="243"/>
      <c r="O165" s="243"/>
      <c r="P165" s="243"/>
      <c r="Q165" s="243"/>
      <c r="R165" s="243"/>
      <c r="S165" s="243"/>
      <c r="T165" s="244"/>
      <c r="AT165" s="245" t="s">
        <v>159</v>
      </c>
      <c r="AU165" s="245" t="s">
        <v>84</v>
      </c>
      <c r="AV165" s="11" t="s">
        <v>84</v>
      </c>
      <c r="AW165" s="11" t="s">
        <v>38</v>
      </c>
      <c r="AX165" s="11" t="s">
        <v>82</v>
      </c>
      <c r="AY165" s="245" t="s">
        <v>150</v>
      </c>
    </row>
    <row r="166" spans="2:65" s="1" customFormat="1" ht="25.5" customHeight="1">
      <c r="B166" s="46"/>
      <c r="C166" s="222" t="s">
        <v>193</v>
      </c>
      <c r="D166" s="222" t="s">
        <v>153</v>
      </c>
      <c r="E166" s="223" t="s">
        <v>966</v>
      </c>
      <c r="F166" s="224" t="s">
        <v>967</v>
      </c>
      <c r="G166" s="225" t="s">
        <v>175</v>
      </c>
      <c r="H166" s="226">
        <v>17.25</v>
      </c>
      <c r="I166" s="227"/>
      <c r="J166" s="228">
        <f>ROUND(I166*H166,2)</f>
        <v>0</v>
      </c>
      <c r="K166" s="224" t="s">
        <v>928</v>
      </c>
      <c r="L166" s="72"/>
      <c r="M166" s="229" t="s">
        <v>21</v>
      </c>
      <c r="N166" s="230" t="s">
        <v>45</v>
      </c>
      <c r="O166" s="47"/>
      <c r="P166" s="231">
        <f>O166*H166</f>
        <v>0</v>
      </c>
      <c r="Q166" s="231">
        <v>0</v>
      </c>
      <c r="R166" s="231">
        <f>Q166*H166</f>
        <v>0</v>
      </c>
      <c r="S166" s="231">
        <v>0</v>
      </c>
      <c r="T166" s="232">
        <f>S166*H166</f>
        <v>0</v>
      </c>
      <c r="AR166" s="24" t="s">
        <v>157</v>
      </c>
      <c r="AT166" s="24" t="s">
        <v>153</v>
      </c>
      <c r="AU166" s="24" t="s">
        <v>84</v>
      </c>
      <c r="AY166" s="24" t="s">
        <v>150</v>
      </c>
      <c r="BE166" s="233">
        <f>IF(N166="základní",J166,0)</f>
        <v>0</v>
      </c>
      <c r="BF166" s="233">
        <f>IF(N166="snížená",J166,0)</f>
        <v>0</v>
      </c>
      <c r="BG166" s="233">
        <f>IF(N166="zákl. přenesená",J166,0)</f>
        <v>0</v>
      </c>
      <c r="BH166" s="233">
        <f>IF(N166="sníž. přenesená",J166,0)</f>
        <v>0</v>
      </c>
      <c r="BI166" s="233">
        <f>IF(N166="nulová",J166,0)</f>
        <v>0</v>
      </c>
      <c r="BJ166" s="24" t="s">
        <v>82</v>
      </c>
      <c r="BK166" s="233">
        <f>ROUND(I166*H166,2)</f>
        <v>0</v>
      </c>
      <c r="BL166" s="24" t="s">
        <v>157</v>
      </c>
      <c r="BM166" s="24" t="s">
        <v>968</v>
      </c>
    </row>
    <row r="167" spans="2:47" s="1" customFormat="1" ht="13.5">
      <c r="B167" s="46"/>
      <c r="C167" s="74"/>
      <c r="D167" s="236" t="s">
        <v>166</v>
      </c>
      <c r="E167" s="74"/>
      <c r="F167" s="257" t="s">
        <v>626</v>
      </c>
      <c r="G167" s="74"/>
      <c r="H167" s="74"/>
      <c r="I167" s="192"/>
      <c r="J167" s="74"/>
      <c r="K167" s="74"/>
      <c r="L167" s="72"/>
      <c r="M167" s="258"/>
      <c r="N167" s="47"/>
      <c r="O167" s="47"/>
      <c r="P167" s="47"/>
      <c r="Q167" s="47"/>
      <c r="R167" s="47"/>
      <c r="S167" s="47"/>
      <c r="T167" s="95"/>
      <c r="AT167" s="24" t="s">
        <v>166</v>
      </c>
      <c r="AU167" s="24" t="s">
        <v>84</v>
      </c>
    </row>
    <row r="168" spans="2:51" s="13" customFormat="1" ht="13.5">
      <c r="B168" s="259"/>
      <c r="C168" s="260"/>
      <c r="D168" s="236" t="s">
        <v>159</v>
      </c>
      <c r="E168" s="261" t="s">
        <v>21</v>
      </c>
      <c r="F168" s="262" t="s">
        <v>930</v>
      </c>
      <c r="G168" s="260"/>
      <c r="H168" s="261" t="s">
        <v>21</v>
      </c>
      <c r="I168" s="263"/>
      <c r="J168" s="260"/>
      <c r="K168" s="260"/>
      <c r="L168" s="264"/>
      <c r="M168" s="265"/>
      <c r="N168" s="266"/>
      <c r="O168" s="266"/>
      <c r="P168" s="266"/>
      <c r="Q168" s="266"/>
      <c r="R168" s="266"/>
      <c r="S168" s="266"/>
      <c r="T168" s="267"/>
      <c r="AT168" s="268" t="s">
        <v>159</v>
      </c>
      <c r="AU168" s="268" t="s">
        <v>84</v>
      </c>
      <c r="AV168" s="13" t="s">
        <v>82</v>
      </c>
      <c r="AW168" s="13" t="s">
        <v>38</v>
      </c>
      <c r="AX168" s="13" t="s">
        <v>74</v>
      </c>
      <c r="AY168" s="268" t="s">
        <v>150</v>
      </c>
    </row>
    <row r="169" spans="2:51" s="13" customFormat="1" ht="13.5">
      <c r="B169" s="259"/>
      <c r="C169" s="260"/>
      <c r="D169" s="236" t="s">
        <v>159</v>
      </c>
      <c r="E169" s="261" t="s">
        <v>21</v>
      </c>
      <c r="F169" s="262" t="s">
        <v>931</v>
      </c>
      <c r="G169" s="260"/>
      <c r="H169" s="261" t="s">
        <v>21</v>
      </c>
      <c r="I169" s="263"/>
      <c r="J169" s="260"/>
      <c r="K169" s="260"/>
      <c r="L169" s="264"/>
      <c r="M169" s="265"/>
      <c r="N169" s="266"/>
      <c r="O169" s="266"/>
      <c r="P169" s="266"/>
      <c r="Q169" s="266"/>
      <c r="R169" s="266"/>
      <c r="S169" s="266"/>
      <c r="T169" s="267"/>
      <c r="AT169" s="268" t="s">
        <v>159</v>
      </c>
      <c r="AU169" s="268" t="s">
        <v>84</v>
      </c>
      <c r="AV169" s="13" t="s">
        <v>82</v>
      </c>
      <c r="AW169" s="13" t="s">
        <v>38</v>
      </c>
      <c r="AX169" s="13" t="s">
        <v>74</v>
      </c>
      <c r="AY169" s="268" t="s">
        <v>150</v>
      </c>
    </row>
    <row r="170" spans="2:51" s="13" customFormat="1" ht="13.5">
      <c r="B170" s="259"/>
      <c r="C170" s="260"/>
      <c r="D170" s="236" t="s">
        <v>159</v>
      </c>
      <c r="E170" s="261" t="s">
        <v>21</v>
      </c>
      <c r="F170" s="262" t="s">
        <v>932</v>
      </c>
      <c r="G170" s="260"/>
      <c r="H170" s="261" t="s">
        <v>21</v>
      </c>
      <c r="I170" s="263"/>
      <c r="J170" s="260"/>
      <c r="K170" s="260"/>
      <c r="L170" s="264"/>
      <c r="M170" s="265"/>
      <c r="N170" s="266"/>
      <c r="O170" s="266"/>
      <c r="P170" s="266"/>
      <c r="Q170" s="266"/>
      <c r="R170" s="266"/>
      <c r="S170" s="266"/>
      <c r="T170" s="267"/>
      <c r="AT170" s="268" t="s">
        <v>159</v>
      </c>
      <c r="AU170" s="268" t="s">
        <v>84</v>
      </c>
      <c r="AV170" s="13" t="s">
        <v>82</v>
      </c>
      <c r="AW170" s="13" t="s">
        <v>38</v>
      </c>
      <c r="AX170" s="13" t="s">
        <v>74</v>
      </c>
      <c r="AY170" s="268" t="s">
        <v>150</v>
      </c>
    </row>
    <row r="171" spans="2:51" s="13" customFormat="1" ht="13.5">
      <c r="B171" s="259"/>
      <c r="C171" s="260"/>
      <c r="D171" s="236" t="s">
        <v>159</v>
      </c>
      <c r="E171" s="261" t="s">
        <v>21</v>
      </c>
      <c r="F171" s="262" t="s">
        <v>939</v>
      </c>
      <c r="G171" s="260"/>
      <c r="H171" s="261" t="s">
        <v>21</v>
      </c>
      <c r="I171" s="263"/>
      <c r="J171" s="260"/>
      <c r="K171" s="260"/>
      <c r="L171" s="264"/>
      <c r="M171" s="265"/>
      <c r="N171" s="266"/>
      <c r="O171" s="266"/>
      <c r="P171" s="266"/>
      <c r="Q171" s="266"/>
      <c r="R171" s="266"/>
      <c r="S171" s="266"/>
      <c r="T171" s="267"/>
      <c r="AT171" s="268" t="s">
        <v>159</v>
      </c>
      <c r="AU171" s="268" t="s">
        <v>84</v>
      </c>
      <c r="AV171" s="13" t="s">
        <v>82</v>
      </c>
      <c r="AW171" s="13" t="s">
        <v>38</v>
      </c>
      <c r="AX171" s="13" t="s">
        <v>74</v>
      </c>
      <c r="AY171" s="268" t="s">
        <v>150</v>
      </c>
    </row>
    <row r="172" spans="2:51" s="13" customFormat="1" ht="13.5">
      <c r="B172" s="259"/>
      <c r="C172" s="260"/>
      <c r="D172" s="236" t="s">
        <v>159</v>
      </c>
      <c r="E172" s="261" t="s">
        <v>21</v>
      </c>
      <c r="F172" s="262" t="s">
        <v>953</v>
      </c>
      <c r="G172" s="260"/>
      <c r="H172" s="261" t="s">
        <v>21</v>
      </c>
      <c r="I172" s="263"/>
      <c r="J172" s="260"/>
      <c r="K172" s="260"/>
      <c r="L172" s="264"/>
      <c r="M172" s="265"/>
      <c r="N172" s="266"/>
      <c r="O172" s="266"/>
      <c r="P172" s="266"/>
      <c r="Q172" s="266"/>
      <c r="R172" s="266"/>
      <c r="S172" s="266"/>
      <c r="T172" s="267"/>
      <c r="AT172" s="268" t="s">
        <v>159</v>
      </c>
      <c r="AU172" s="268" t="s">
        <v>84</v>
      </c>
      <c r="AV172" s="13" t="s">
        <v>82</v>
      </c>
      <c r="AW172" s="13" t="s">
        <v>38</v>
      </c>
      <c r="AX172" s="13" t="s">
        <v>74</v>
      </c>
      <c r="AY172" s="268" t="s">
        <v>150</v>
      </c>
    </row>
    <row r="173" spans="2:51" s="13" customFormat="1" ht="13.5">
      <c r="B173" s="259"/>
      <c r="C173" s="260"/>
      <c r="D173" s="236" t="s">
        <v>159</v>
      </c>
      <c r="E173" s="261" t="s">
        <v>21</v>
      </c>
      <c r="F173" s="262" t="s">
        <v>954</v>
      </c>
      <c r="G173" s="260"/>
      <c r="H173" s="261" t="s">
        <v>21</v>
      </c>
      <c r="I173" s="263"/>
      <c r="J173" s="260"/>
      <c r="K173" s="260"/>
      <c r="L173" s="264"/>
      <c r="M173" s="265"/>
      <c r="N173" s="266"/>
      <c r="O173" s="266"/>
      <c r="P173" s="266"/>
      <c r="Q173" s="266"/>
      <c r="R173" s="266"/>
      <c r="S173" s="266"/>
      <c r="T173" s="267"/>
      <c r="AT173" s="268" t="s">
        <v>159</v>
      </c>
      <c r="AU173" s="268" t="s">
        <v>84</v>
      </c>
      <c r="AV173" s="13" t="s">
        <v>82</v>
      </c>
      <c r="AW173" s="13" t="s">
        <v>38</v>
      </c>
      <c r="AX173" s="13" t="s">
        <v>74</v>
      </c>
      <c r="AY173" s="268" t="s">
        <v>150</v>
      </c>
    </row>
    <row r="174" spans="2:51" s="11" customFormat="1" ht="13.5">
      <c r="B174" s="234"/>
      <c r="C174" s="235"/>
      <c r="D174" s="236" t="s">
        <v>159</v>
      </c>
      <c r="E174" s="237" t="s">
        <v>21</v>
      </c>
      <c r="F174" s="238" t="s">
        <v>955</v>
      </c>
      <c r="G174" s="235"/>
      <c r="H174" s="239">
        <v>4.5</v>
      </c>
      <c r="I174" s="240"/>
      <c r="J174" s="235"/>
      <c r="K174" s="235"/>
      <c r="L174" s="241"/>
      <c r="M174" s="242"/>
      <c r="N174" s="243"/>
      <c r="O174" s="243"/>
      <c r="P174" s="243"/>
      <c r="Q174" s="243"/>
      <c r="R174" s="243"/>
      <c r="S174" s="243"/>
      <c r="T174" s="244"/>
      <c r="AT174" s="245" t="s">
        <v>159</v>
      </c>
      <c r="AU174" s="245" t="s">
        <v>84</v>
      </c>
      <c r="AV174" s="11" t="s">
        <v>84</v>
      </c>
      <c r="AW174" s="11" t="s">
        <v>38</v>
      </c>
      <c r="AX174" s="11" t="s">
        <v>74</v>
      </c>
      <c r="AY174" s="245" t="s">
        <v>150</v>
      </c>
    </row>
    <row r="175" spans="2:51" s="13" customFormat="1" ht="13.5">
      <c r="B175" s="259"/>
      <c r="C175" s="260"/>
      <c r="D175" s="236" t="s">
        <v>159</v>
      </c>
      <c r="E175" s="261" t="s">
        <v>21</v>
      </c>
      <c r="F175" s="262" t="s">
        <v>956</v>
      </c>
      <c r="G175" s="260"/>
      <c r="H175" s="261" t="s">
        <v>21</v>
      </c>
      <c r="I175" s="263"/>
      <c r="J175" s="260"/>
      <c r="K175" s="260"/>
      <c r="L175" s="264"/>
      <c r="M175" s="265"/>
      <c r="N175" s="266"/>
      <c r="O175" s="266"/>
      <c r="P175" s="266"/>
      <c r="Q175" s="266"/>
      <c r="R175" s="266"/>
      <c r="S175" s="266"/>
      <c r="T175" s="267"/>
      <c r="AT175" s="268" t="s">
        <v>159</v>
      </c>
      <c r="AU175" s="268" t="s">
        <v>84</v>
      </c>
      <c r="AV175" s="13" t="s">
        <v>82</v>
      </c>
      <c r="AW175" s="13" t="s">
        <v>38</v>
      </c>
      <c r="AX175" s="13" t="s">
        <v>74</v>
      </c>
      <c r="AY175" s="268" t="s">
        <v>150</v>
      </c>
    </row>
    <row r="176" spans="2:51" s="13" customFormat="1" ht="13.5">
      <c r="B176" s="259"/>
      <c r="C176" s="260"/>
      <c r="D176" s="236" t="s">
        <v>159</v>
      </c>
      <c r="E176" s="261" t="s">
        <v>21</v>
      </c>
      <c r="F176" s="262" t="s">
        <v>957</v>
      </c>
      <c r="G176" s="260"/>
      <c r="H176" s="261" t="s">
        <v>21</v>
      </c>
      <c r="I176" s="263"/>
      <c r="J176" s="260"/>
      <c r="K176" s="260"/>
      <c r="L176" s="264"/>
      <c r="M176" s="265"/>
      <c r="N176" s="266"/>
      <c r="O176" s="266"/>
      <c r="P176" s="266"/>
      <c r="Q176" s="266"/>
      <c r="R176" s="266"/>
      <c r="S176" s="266"/>
      <c r="T176" s="267"/>
      <c r="AT176" s="268" t="s">
        <v>159</v>
      </c>
      <c r="AU176" s="268" t="s">
        <v>84</v>
      </c>
      <c r="AV176" s="13" t="s">
        <v>82</v>
      </c>
      <c r="AW176" s="13" t="s">
        <v>38</v>
      </c>
      <c r="AX176" s="13" t="s">
        <v>74</v>
      </c>
      <c r="AY176" s="268" t="s">
        <v>150</v>
      </c>
    </row>
    <row r="177" spans="2:51" s="11" customFormat="1" ht="13.5">
      <c r="B177" s="234"/>
      <c r="C177" s="235"/>
      <c r="D177" s="236" t="s">
        <v>159</v>
      </c>
      <c r="E177" s="237" t="s">
        <v>21</v>
      </c>
      <c r="F177" s="238" t="s">
        <v>958</v>
      </c>
      <c r="G177" s="235"/>
      <c r="H177" s="239">
        <v>9.45</v>
      </c>
      <c r="I177" s="240"/>
      <c r="J177" s="235"/>
      <c r="K177" s="235"/>
      <c r="L177" s="241"/>
      <c r="M177" s="242"/>
      <c r="N177" s="243"/>
      <c r="O177" s="243"/>
      <c r="P177" s="243"/>
      <c r="Q177" s="243"/>
      <c r="R177" s="243"/>
      <c r="S177" s="243"/>
      <c r="T177" s="244"/>
      <c r="AT177" s="245" t="s">
        <v>159</v>
      </c>
      <c r="AU177" s="245" t="s">
        <v>84</v>
      </c>
      <c r="AV177" s="11" t="s">
        <v>84</v>
      </c>
      <c r="AW177" s="11" t="s">
        <v>38</v>
      </c>
      <c r="AX177" s="11" t="s">
        <v>74</v>
      </c>
      <c r="AY177" s="245" t="s">
        <v>150</v>
      </c>
    </row>
    <row r="178" spans="2:51" s="13" customFormat="1" ht="13.5">
      <c r="B178" s="259"/>
      <c r="C178" s="260"/>
      <c r="D178" s="236" t="s">
        <v>159</v>
      </c>
      <c r="E178" s="261" t="s">
        <v>21</v>
      </c>
      <c r="F178" s="262" t="s">
        <v>959</v>
      </c>
      <c r="G178" s="260"/>
      <c r="H178" s="261" t="s">
        <v>21</v>
      </c>
      <c r="I178" s="263"/>
      <c r="J178" s="260"/>
      <c r="K178" s="260"/>
      <c r="L178" s="264"/>
      <c r="M178" s="265"/>
      <c r="N178" s="266"/>
      <c r="O178" s="266"/>
      <c r="P178" s="266"/>
      <c r="Q178" s="266"/>
      <c r="R178" s="266"/>
      <c r="S178" s="266"/>
      <c r="T178" s="267"/>
      <c r="AT178" s="268" t="s">
        <v>159</v>
      </c>
      <c r="AU178" s="268" t="s">
        <v>84</v>
      </c>
      <c r="AV178" s="13" t="s">
        <v>82</v>
      </c>
      <c r="AW178" s="13" t="s">
        <v>38</v>
      </c>
      <c r="AX178" s="13" t="s">
        <v>74</v>
      </c>
      <c r="AY178" s="268" t="s">
        <v>150</v>
      </c>
    </row>
    <row r="179" spans="2:51" s="13" customFormat="1" ht="13.5">
      <c r="B179" s="259"/>
      <c r="C179" s="260"/>
      <c r="D179" s="236" t="s">
        <v>159</v>
      </c>
      <c r="E179" s="261" t="s">
        <v>21</v>
      </c>
      <c r="F179" s="262" t="s">
        <v>960</v>
      </c>
      <c r="G179" s="260"/>
      <c r="H179" s="261" t="s">
        <v>21</v>
      </c>
      <c r="I179" s="263"/>
      <c r="J179" s="260"/>
      <c r="K179" s="260"/>
      <c r="L179" s="264"/>
      <c r="M179" s="265"/>
      <c r="N179" s="266"/>
      <c r="O179" s="266"/>
      <c r="P179" s="266"/>
      <c r="Q179" s="266"/>
      <c r="R179" s="266"/>
      <c r="S179" s="266"/>
      <c r="T179" s="267"/>
      <c r="AT179" s="268" t="s">
        <v>159</v>
      </c>
      <c r="AU179" s="268" t="s">
        <v>84</v>
      </c>
      <c r="AV179" s="13" t="s">
        <v>82</v>
      </c>
      <c r="AW179" s="13" t="s">
        <v>38</v>
      </c>
      <c r="AX179" s="13" t="s">
        <v>74</v>
      </c>
      <c r="AY179" s="268" t="s">
        <v>150</v>
      </c>
    </row>
    <row r="180" spans="2:51" s="11" customFormat="1" ht="13.5">
      <c r="B180" s="234"/>
      <c r="C180" s="235"/>
      <c r="D180" s="236" t="s">
        <v>159</v>
      </c>
      <c r="E180" s="237" t="s">
        <v>21</v>
      </c>
      <c r="F180" s="238" t="s">
        <v>961</v>
      </c>
      <c r="G180" s="235"/>
      <c r="H180" s="239">
        <v>3.3</v>
      </c>
      <c r="I180" s="240"/>
      <c r="J180" s="235"/>
      <c r="K180" s="235"/>
      <c r="L180" s="241"/>
      <c r="M180" s="242"/>
      <c r="N180" s="243"/>
      <c r="O180" s="243"/>
      <c r="P180" s="243"/>
      <c r="Q180" s="243"/>
      <c r="R180" s="243"/>
      <c r="S180" s="243"/>
      <c r="T180" s="244"/>
      <c r="AT180" s="245" t="s">
        <v>159</v>
      </c>
      <c r="AU180" s="245" t="s">
        <v>84</v>
      </c>
      <c r="AV180" s="11" t="s">
        <v>84</v>
      </c>
      <c r="AW180" s="11" t="s">
        <v>38</v>
      </c>
      <c r="AX180" s="11" t="s">
        <v>74</v>
      </c>
      <c r="AY180" s="245" t="s">
        <v>150</v>
      </c>
    </row>
    <row r="181" spans="2:51" s="12" customFormat="1" ht="13.5">
      <c r="B181" s="246"/>
      <c r="C181" s="247"/>
      <c r="D181" s="236" t="s">
        <v>159</v>
      </c>
      <c r="E181" s="248" t="s">
        <v>21</v>
      </c>
      <c r="F181" s="249" t="s">
        <v>161</v>
      </c>
      <c r="G181" s="247"/>
      <c r="H181" s="250">
        <v>17.25</v>
      </c>
      <c r="I181" s="251"/>
      <c r="J181" s="247"/>
      <c r="K181" s="247"/>
      <c r="L181" s="252"/>
      <c r="M181" s="253"/>
      <c r="N181" s="254"/>
      <c r="O181" s="254"/>
      <c r="P181" s="254"/>
      <c r="Q181" s="254"/>
      <c r="R181" s="254"/>
      <c r="S181" s="254"/>
      <c r="T181" s="255"/>
      <c r="AT181" s="256" t="s">
        <v>159</v>
      </c>
      <c r="AU181" s="256" t="s">
        <v>84</v>
      </c>
      <c r="AV181" s="12" t="s">
        <v>157</v>
      </c>
      <c r="AW181" s="12" t="s">
        <v>38</v>
      </c>
      <c r="AX181" s="12" t="s">
        <v>82</v>
      </c>
      <c r="AY181" s="256" t="s">
        <v>150</v>
      </c>
    </row>
    <row r="182" spans="2:63" s="10" customFormat="1" ht="37.4" customHeight="1">
      <c r="B182" s="206"/>
      <c r="C182" s="207"/>
      <c r="D182" s="208" t="s">
        <v>73</v>
      </c>
      <c r="E182" s="209" t="s">
        <v>255</v>
      </c>
      <c r="F182" s="209" t="s">
        <v>256</v>
      </c>
      <c r="G182" s="207"/>
      <c r="H182" s="207"/>
      <c r="I182" s="210"/>
      <c r="J182" s="211">
        <f>BK182</f>
        <v>0</v>
      </c>
      <c r="K182" s="207"/>
      <c r="L182" s="212"/>
      <c r="M182" s="213"/>
      <c r="N182" s="214"/>
      <c r="O182" s="214"/>
      <c r="P182" s="215">
        <f>P183+P510+P598</f>
        <v>0</v>
      </c>
      <c r="Q182" s="214"/>
      <c r="R182" s="215">
        <f>R183+R510+R598</f>
        <v>0.27599</v>
      </c>
      <c r="S182" s="214"/>
      <c r="T182" s="216">
        <f>T183+T510+T598</f>
        <v>0.00075</v>
      </c>
      <c r="AR182" s="217" t="s">
        <v>84</v>
      </c>
      <c r="AT182" s="218" t="s">
        <v>73</v>
      </c>
      <c r="AU182" s="218" t="s">
        <v>74</v>
      </c>
      <c r="AY182" s="217" t="s">
        <v>150</v>
      </c>
      <c r="BK182" s="219">
        <f>BK183+BK510+BK598</f>
        <v>0</v>
      </c>
    </row>
    <row r="183" spans="2:63" s="10" customFormat="1" ht="19.9" customHeight="1">
      <c r="B183" s="206"/>
      <c r="C183" s="207"/>
      <c r="D183" s="208" t="s">
        <v>73</v>
      </c>
      <c r="E183" s="220" t="s">
        <v>969</v>
      </c>
      <c r="F183" s="220" t="s">
        <v>970</v>
      </c>
      <c r="G183" s="207"/>
      <c r="H183" s="207"/>
      <c r="I183" s="210"/>
      <c r="J183" s="221">
        <f>BK183</f>
        <v>0</v>
      </c>
      <c r="K183" s="207"/>
      <c r="L183" s="212"/>
      <c r="M183" s="213"/>
      <c r="N183" s="214"/>
      <c r="O183" s="214"/>
      <c r="P183" s="215">
        <f>SUM(P184:P509)</f>
        <v>0</v>
      </c>
      <c r="Q183" s="214"/>
      <c r="R183" s="215">
        <f>SUM(R184:R509)</f>
        <v>0.19220000000000004</v>
      </c>
      <c r="S183" s="214"/>
      <c r="T183" s="216">
        <f>SUM(T184:T509)</f>
        <v>0.00075</v>
      </c>
      <c r="AR183" s="217" t="s">
        <v>84</v>
      </c>
      <c r="AT183" s="218" t="s">
        <v>73</v>
      </c>
      <c r="AU183" s="218" t="s">
        <v>82</v>
      </c>
      <c r="AY183" s="217" t="s">
        <v>150</v>
      </c>
      <c r="BK183" s="219">
        <f>SUM(BK184:BK509)</f>
        <v>0</v>
      </c>
    </row>
    <row r="184" spans="2:65" s="1" customFormat="1" ht="25.5" customHeight="1">
      <c r="B184" s="46"/>
      <c r="C184" s="222" t="s">
        <v>191</v>
      </c>
      <c r="D184" s="222" t="s">
        <v>153</v>
      </c>
      <c r="E184" s="223" t="s">
        <v>971</v>
      </c>
      <c r="F184" s="224" t="s">
        <v>972</v>
      </c>
      <c r="G184" s="225" t="s">
        <v>211</v>
      </c>
      <c r="H184" s="226">
        <v>5</v>
      </c>
      <c r="I184" s="227"/>
      <c r="J184" s="228">
        <f>ROUND(I184*H184,2)</f>
        <v>0</v>
      </c>
      <c r="K184" s="224" t="s">
        <v>928</v>
      </c>
      <c r="L184" s="72"/>
      <c r="M184" s="229" t="s">
        <v>21</v>
      </c>
      <c r="N184" s="230" t="s">
        <v>45</v>
      </c>
      <c r="O184" s="47"/>
      <c r="P184" s="231">
        <f>O184*H184</f>
        <v>0</v>
      </c>
      <c r="Q184" s="231">
        <v>0</v>
      </c>
      <c r="R184" s="231">
        <f>Q184*H184</f>
        <v>0</v>
      </c>
      <c r="S184" s="231">
        <v>0</v>
      </c>
      <c r="T184" s="232">
        <f>S184*H184</f>
        <v>0</v>
      </c>
      <c r="AR184" s="24" t="s">
        <v>250</v>
      </c>
      <c r="AT184" s="24" t="s">
        <v>153</v>
      </c>
      <c r="AU184" s="24" t="s">
        <v>84</v>
      </c>
      <c r="AY184" s="24" t="s">
        <v>150</v>
      </c>
      <c r="BE184" s="233">
        <f>IF(N184="základní",J184,0)</f>
        <v>0</v>
      </c>
      <c r="BF184" s="233">
        <f>IF(N184="snížená",J184,0)</f>
        <v>0</v>
      </c>
      <c r="BG184" s="233">
        <f>IF(N184="zákl. přenesená",J184,0)</f>
        <v>0</v>
      </c>
      <c r="BH184" s="233">
        <f>IF(N184="sníž. přenesená",J184,0)</f>
        <v>0</v>
      </c>
      <c r="BI184" s="233">
        <f>IF(N184="nulová",J184,0)</f>
        <v>0</v>
      </c>
      <c r="BJ184" s="24" t="s">
        <v>82</v>
      </c>
      <c r="BK184" s="233">
        <f>ROUND(I184*H184,2)</f>
        <v>0</v>
      </c>
      <c r="BL184" s="24" t="s">
        <v>250</v>
      </c>
      <c r="BM184" s="24" t="s">
        <v>973</v>
      </c>
    </row>
    <row r="185" spans="2:51" s="13" customFormat="1" ht="13.5">
      <c r="B185" s="259"/>
      <c r="C185" s="260"/>
      <c r="D185" s="236" t="s">
        <v>159</v>
      </c>
      <c r="E185" s="261" t="s">
        <v>21</v>
      </c>
      <c r="F185" s="262" t="s">
        <v>930</v>
      </c>
      <c r="G185" s="260"/>
      <c r="H185" s="261" t="s">
        <v>21</v>
      </c>
      <c r="I185" s="263"/>
      <c r="J185" s="260"/>
      <c r="K185" s="260"/>
      <c r="L185" s="264"/>
      <c r="M185" s="265"/>
      <c r="N185" s="266"/>
      <c r="O185" s="266"/>
      <c r="P185" s="266"/>
      <c r="Q185" s="266"/>
      <c r="R185" s="266"/>
      <c r="S185" s="266"/>
      <c r="T185" s="267"/>
      <c r="AT185" s="268" t="s">
        <v>159</v>
      </c>
      <c r="AU185" s="268" t="s">
        <v>84</v>
      </c>
      <c r="AV185" s="13" t="s">
        <v>82</v>
      </c>
      <c r="AW185" s="13" t="s">
        <v>38</v>
      </c>
      <c r="AX185" s="13" t="s">
        <v>74</v>
      </c>
      <c r="AY185" s="268" t="s">
        <v>150</v>
      </c>
    </row>
    <row r="186" spans="2:51" s="13" customFormat="1" ht="13.5">
      <c r="B186" s="259"/>
      <c r="C186" s="260"/>
      <c r="D186" s="236" t="s">
        <v>159</v>
      </c>
      <c r="E186" s="261" t="s">
        <v>21</v>
      </c>
      <c r="F186" s="262" t="s">
        <v>931</v>
      </c>
      <c r="G186" s="260"/>
      <c r="H186" s="261" t="s">
        <v>21</v>
      </c>
      <c r="I186" s="263"/>
      <c r="J186" s="260"/>
      <c r="K186" s="260"/>
      <c r="L186" s="264"/>
      <c r="M186" s="265"/>
      <c r="N186" s="266"/>
      <c r="O186" s="266"/>
      <c r="P186" s="266"/>
      <c r="Q186" s="266"/>
      <c r="R186" s="266"/>
      <c r="S186" s="266"/>
      <c r="T186" s="267"/>
      <c r="AT186" s="268" t="s">
        <v>159</v>
      </c>
      <c r="AU186" s="268" t="s">
        <v>84</v>
      </c>
      <c r="AV186" s="13" t="s">
        <v>82</v>
      </c>
      <c r="AW186" s="13" t="s">
        <v>38</v>
      </c>
      <c r="AX186" s="13" t="s">
        <v>74</v>
      </c>
      <c r="AY186" s="268" t="s">
        <v>150</v>
      </c>
    </row>
    <row r="187" spans="2:51" s="13" customFormat="1" ht="13.5">
      <c r="B187" s="259"/>
      <c r="C187" s="260"/>
      <c r="D187" s="236" t="s">
        <v>159</v>
      </c>
      <c r="E187" s="261" t="s">
        <v>21</v>
      </c>
      <c r="F187" s="262" t="s">
        <v>932</v>
      </c>
      <c r="G187" s="260"/>
      <c r="H187" s="261" t="s">
        <v>21</v>
      </c>
      <c r="I187" s="263"/>
      <c r="J187" s="260"/>
      <c r="K187" s="260"/>
      <c r="L187" s="264"/>
      <c r="M187" s="265"/>
      <c r="N187" s="266"/>
      <c r="O187" s="266"/>
      <c r="P187" s="266"/>
      <c r="Q187" s="266"/>
      <c r="R187" s="266"/>
      <c r="S187" s="266"/>
      <c r="T187" s="267"/>
      <c r="AT187" s="268" t="s">
        <v>159</v>
      </c>
      <c r="AU187" s="268" t="s">
        <v>84</v>
      </c>
      <c r="AV187" s="13" t="s">
        <v>82</v>
      </c>
      <c r="AW187" s="13" t="s">
        <v>38</v>
      </c>
      <c r="AX187" s="13" t="s">
        <v>74</v>
      </c>
      <c r="AY187" s="268" t="s">
        <v>150</v>
      </c>
    </row>
    <row r="188" spans="2:51" s="13" customFormat="1" ht="13.5">
      <c r="B188" s="259"/>
      <c r="C188" s="260"/>
      <c r="D188" s="236" t="s">
        <v>159</v>
      </c>
      <c r="E188" s="261" t="s">
        <v>21</v>
      </c>
      <c r="F188" s="262" t="s">
        <v>933</v>
      </c>
      <c r="G188" s="260"/>
      <c r="H188" s="261" t="s">
        <v>21</v>
      </c>
      <c r="I188" s="263"/>
      <c r="J188" s="260"/>
      <c r="K188" s="260"/>
      <c r="L188" s="264"/>
      <c r="M188" s="265"/>
      <c r="N188" s="266"/>
      <c r="O188" s="266"/>
      <c r="P188" s="266"/>
      <c r="Q188" s="266"/>
      <c r="R188" s="266"/>
      <c r="S188" s="266"/>
      <c r="T188" s="267"/>
      <c r="AT188" s="268" t="s">
        <v>159</v>
      </c>
      <c r="AU188" s="268" t="s">
        <v>84</v>
      </c>
      <c r="AV188" s="13" t="s">
        <v>82</v>
      </c>
      <c r="AW188" s="13" t="s">
        <v>38</v>
      </c>
      <c r="AX188" s="13" t="s">
        <v>74</v>
      </c>
      <c r="AY188" s="268" t="s">
        <v>150</v>
      </c>
    </row>
    <row r="189" spans="2:51" s="13" customFormat="1" ht="13.5">
      <c r="B189" s="259"/>
      <c r="C189" s="260"/>
      <c r="D189" s="236" t="s">
        <v>159</v>
      </c>
      <c r="E189" s="261" t="s">
        <v>21</v>
      </c>
      <c r="F189" s="262" t="s">
        <v>974</v>
      </c>
      <c r="G189" s="260"/>
      <c r="H189" s="261" t="s">
        <v>21</v>
      </c>
      <c r="I189" s="263"/>
      <c r="J189" s="260"/>
      <c r="K189" s="260"/>
      <c r="L189" s="264"/>
      <c r="M189" s="265"/>
      <c r="N189" s="266"/>
      <c r="O189" s="266"/>
      <c r="P189" s="266"/>
      <c r="Q189" s="266"/>
      <c r="R189" s="266"/>
      <c r="S189" s="266"/>
      <c r="T189" s="267"/>
      <c r="AT189" s="268" t="s">
        <v>159</v>
      </c>
      <c r="AU189" s="268" t="s">
        <v>84</v>
      </c>
      <c r="AV189" s="13" t="s">
        <v>82</v>
      </c>
      <c r="AW189" s="13" t="s">
        <v>38</v>
      </c>
      <c r="AX189" s="13" t="s">
        <v>74</v>
      </c>
      <c r="AY189" s="268" t="s">
        <v>150</v>
      </c>
    </row>
    <row r="190" spans="2:51" s="13" customFormat="1" ht="13.5">
      <c r="B190" s="259"/>
      <c r="C190" s="260"/>
      <c r="D190" s="236" t="s">
        <v>159</v>
      </c>
      <c r="E190" s="261" t="s">
        <v>21</v>
      </c>
      <c r="F190" s="262" t="s">
        <v>975</v>
      </c>
      <c r="G190" s="260"/>
      <c r="H190" s="261" t="s">
        <v>21</v>
      </c>
      <c r="I190" s="263"/>
      <c r="J190" s="260"/>
      <c r="K190" s="260"/>
      <c r="L190" s="264"/>
      <c r="M190" s="265"/>
      <c r="N190" s="266"/>
      <c r="O190" s="266"/>
      <c r="P190" s="266"/>
      <c r="Q190" s="266"/>
      <c r="R190" s="266"/>
      <c r="S190" s="266"/>
      <c r="T190" s="267"/>
      <c r="AT190" s="268" t="s">
        <v>159</v>
      </c>
      <c r="AU190" s="268" t="s">
        <v>84</v>
      </c>
      <c r="AV190" s="13" t="s">
        <v>82</v>
      </c>
      <c r="AW190" s="13" t="s">
        <v>38</v>
      </c>
      <c r="AX190" s="13" t="s">
        <v>74</v>
      </c>
      <c r="AY190" s="268" t="s">
        <v>150</v>
      </c>
    </row>
    <row r="191" spans="2:51" s="11" customFormat="1" ht="13.5">
      <c r="B191" s="234"/>
      <c r="C191" s="235"/>
      <c r="D191" s="236" t="s">
        <v>159</v>
      </c>
      <c r="E191" s="237" t="s">
        <v>21</v>
      </c>
      <c r="F191" s="238" t="s">
        <v>976</v>
      </c>
      <c r="G191" s="235"/>
      <c r="H191" s="239">
        <v>5</v>
      </c>
      <c r="I191" s="240"/>
      <c r="J191" s="235"/>
      <c r="K191" s="235"/>
      <c r="L191" s="241"/>
      <c r="M191" s="242"/>
      <c r="N191" s="243"/>
      <c r="O191" s="243"/>
      <c r="P191" s="243"/>
      <c r="Q191" s="243"/>
      <c r="R191" s="243"/>
      <c r="S191" s="243"/>
      <c r="T191" s="244"/>
      <c r="AT191" s="245" t="s">
        <v>159</v>
      </c>
      <c r="AU191" s="245" t="s">
        <v>84</v>
      </c>
      <c r="AV191" s="11" t="s">
        <v>84</v>
      </c>
      <c r="AW191" s="11" t="s">
        <v>38</v>
      </c>
      <c r="AX191" s="11" t="s">
        <v>74</v>
      </c>
      <c r="AY191" s="245" t="s">
        <v>150</v>
      </c>
    </row>
    <row r="192" spans="2:51" s="12" customFormat="1" ht="13.5">
      <c r="B192" s="246"/>
      <c r="C192" s="247"/>
      <c r="D192" s="236" t="s">
        <v>159</v>
      </c>
      <c r="E192" s="248" t="s">
        <v>21</v>
      </c>
      <c r="F192" s="249" t="s">
        <v>161</v>
      </c>
      <c r="G192" s="247"/>
      <c r="H192" s="250">
        <v>5</v>
      </c>
      <c r="I192" s="251"/>
      <c r="J192" s="247"/>
      <c r="K192" s="247"/>
      <c r="L192" s="252"/>
      <c r="M192" s="253"/>
      <c r="N192" s="254"/>
      <c r="O192" s="254"/>
      <c r="P192" s="254"/>
      <c r="Q192" s="254"/>
      <c r="R192" s="254"/>
      <c r="S192" s="254"/>
      <c r="T192" s="255"/>
      <c r="AT192" s="256" t="s">
        <v>159</v>
      </c>
      <c r="AU192" s="256" t="s">
        <v>84</v>
      </c>
      <c r="AV192" s="12" t="s">
        <v>157</v>
      </c>
      <c r="AW192" s="12" t="s">
        <v>38</v>
      </c>
      <c r="AX192" s="12" t="s">
        <v>82</v>
      </c>
      <c r="AY192" s="256" t="s">
        <v>150</v>
      </c>
    </row>
    <row r="193" spans="2:65" s="1" customFormat="1" ht="16.5" customHeight="1">
      <c r="B193" s="46"/>
      <c r="C193" s="269" t="s">
        <v>179</v>
      </c>
      <c r="D193" s="269" t="s">
        <v>188</v>
      </c>
      <c r="E193" s="270" t="s">
        <v>977</v>
      </c>
      <c r="F193" s="271" t="s">
        <v>978</v>
      </c>
      <c r="G193" s="272" t="s">
        <v>211</v>
      </c>
      <c r="H193" s="273">
        <v>5</v>
      </c>
      <c r="I193" s="274"/>
      <c r="J193" s="275">
        <f>ROUND(I193*H193,2)</f>
        <v>0</v>
      </c>
      <c r="K193" s="271" t="s">
        <v>928</v>
      </c>
      <c r="L193" s="276"/>
      <c r="M193" s="277" t="s">
        <v>21</v>
      </c>
      <c r="N193" s="278" t="s">
        <v>45</v>
      </c>
      <c r="O193" s="47"/>
      <c r="P193" s="231">
        <f>O193*H193</f>
        <v>0</v>
      </c>
      <c r="Q193" s="231">
        <v>0.00031</v>
      </c>
      <c r="R193" s="231">
        <f>Q193*H193</f>
        <v>0.00155</v>
      </c>
      <c r="S193" s="231">
        <v>0</v>
      </c>
      <c r="T193" s="232">
        <f>S193*H193</f>
        <v>0</v>
      </c>
      <c r="AR193" s="24" t="s">
        <v>269</v>
      </c>
      <c r="AT193" s="24" t="s">
        <v>188</v>
      </c>
      <c r="AU193" s="24" t="s">
        <v>84</v>
      </c>
      <c r="AY193" s="24" t="s">
        <v>150</v>
      </c>
      <c r="BE193" s="233">
        <f>IF(N193="základní",J193,0)</f>
        <v>0</v>
      </c>
      <c r="BF193" s="233">
        <f>IF(N193="snížená",J193,0)</f>
        <v>0</v>
      </c>
      <c r="BG193" s="233">
        <f>IF(N193="zákl. přenesená",J193,0)</f>
        <v>0</v>
      </c>
      <c r="BH193" s="233">
        <f>IF(N193="sníž. přenesená",J193,0)</f>
        <v>0</v>
      </c>
      <c r="BI193" s="233">
        <f>IF(N193="nulová",J193,0)</f>
        <v>0</v>
      </c>
      <c r="BJ193" s="24" t="s">
        <v>82</v>
      </c>
      <c r="BK193" s="233">
        <f>ROUND(I193*H193,2)</f>
        <v>0</v>
      </c>
      <c r="BL193" s="24" t="s">
        <v>250</v>
      </c>
      <c r="BM193" s="24" t="s">
        <v>979</v>
      </c>
    </row>
    <row r="194" spans="2:51" s="13" customFormat="1" ht="13.5">
      <c r="B194" s="259"/>
      <c r="C194" s="260"/>
      <c r="D194" s="236" t="s">
        <v>159</v>
      </c>
      <c r="E194" s="261" t="s">
        <v>21</v>
      </c>
      <c r="F194" s="262" t="s">
        <v>930</v>
      </c>
      <c r="G194" s="260"/>
      <c r="H194" s="261" t="s">
        <v>21</v>
      </c>
      <c r="I194" s="263"/>
      <c r="J194" s="260"/>
      <c r="K194" s="260"/>
      <c r="L194" s="264"/>
      <c r="M194" s="265"/>
      <c r="N194" s="266"/>
      <c r="O194" s="266"/>
      <c r="P194" s="266"/>
      <c r="Q194" s="266"/>
      <c r="R194" s="266"/>
      <c r="S194" s="266"/>
      <c r="T194" s="267"/>
      <c r="AT194" s="268" t="s">
        <v>159</v>
      </c>
      <c r="AU194" s="268" t="s">
        <v>84</v>
      </c>
      <c r="AV194" s="13" t="s">
        <v>82</v>
      </c>
      <c r="AW194" s="13" t="s">
        <v>38</v>
      </c>
      <c r="AX194" s="13" t="s">
        <v>74</v>
      </c>
      <c r="AY194" s="268" t="s">
        <v>150</v>
      </c>
    </row>
    <row r="195" spans="2:51" s="13" customFormat="1" ht="13.5">
      <c r="B195" s="259"/>
      <c r="C195" s="260"/>
      <c r="D195" s="236" t="s">
        <v>159</v>
      </c>
      <c r="E195" s="261" t="s">
        <v>21</v>
      </c>
      <c r="F195" s="262" t="s">
        <v>931</v>
      </c>
      <c r="G195" s="260"/>
      <c r="H195" s="261" t="s">
        <v>21</v>
      </c>
      <c r="I195" s="263"/>
      <c r="J195" s="260"/>
      <c r="K195" s="260"/>
      <c r="L195" s="264"/>
      <c r="M195" s="265"/>
      <c r="N195" s="266"/>
      <c r="O195" s="266"/>
      <c r="P195" s="266"/>
      <c r="Q195" s="266"/>
      <c r="R195" s="266"/>
      <c r="S195" s="266"/>
      <c r="T195" s="267"/>
      <c r="AT195" s="268" t="s">
        <v>159</v>
      </c>
      <c r="AU195" s="268" t="s">
        <v>84</v>
      </c>
      <c r="AV195" s="13" t="s">
        <v>82</v>
      </c>
      <c r="AW195" s="13" t="s">
        <v>38</v>
      </c>
      <c r="AX195" s="13" t="s">
        <v>74</v>
      </c>
      <c r="AY195" s="268" t="s">
        <v>150</v>
      </c>
    </row>
    <row r="196" spans="2:51" s="13" customFormat="1" ht="13.5">
      <c r="B196" s="259"/>
      <c r="C196" s="260"/>
      <c r="D196" s="236" t="s">
        <v>159</v>
      </c>
      <c r="E196" s="261" t="s">
        <v>21</v>
      </c>
      <c r="F196" s="262" t="s">
        <v>932</v>
      </c>
      <c r="G196" s="260"/>
      <c r="H196" s="261" t="s">
        <v>21</v>
      </c>
      <c r="I196" s="263"/>
      <c r="J196" s="260"/>
      <c r="K196" s="260"/>
      <c r="L196" s="264"/>
      <c r="M196" s="265"/>
      <c r="N196" s="266"/>
      <c r="O196" s="266"/>
      <c r="P196" s="266"/>
      <c r="Q196" s="266"/>
      <c r="R196" s="266"/>
      <c r="S196" s="266"/>
      <c r="T196" s="267"/>
      <c r="AT196" s="268" t="s">
        <v>159</v>
      </c>
      <c r="AU196" s="268" t="s">
        <v>84</v>
      </c>
      <c r="AV196" s="13" t="s">
        <v>82</v>
      </c>
      <c r="AW196" s="13" t="s">
        <v>38</v>
      </c>
      <c r="AX196" s="13" t="s">
        <v>74</v>
      </c>
      <c r="AY196" s="268" t="s">
        <v>150</v>
      </c>
    </row>
    <row r="197" spans="2:51" s="13" customFormat="1" ht="13.5">
      <c r="B197" s="259"/>
      <c r="C197" s="260"/>
      <c r="D197" s="236" t="s">
        <v>159</v>
      </c>
      <c r="E197" s="261" t="s">
        <v>21</v>
      </c>
      <c r="F197" s="262" t="s">
        <v>980</v>
      </c>
      <c r="G197" s="260"/>
      <c r="H197" s="261" t="s">
        <v>21</v>
      </c>
      <c r="I197" s="263"/>
      <c r="J197" s="260"/>
      <c r="K197" s="260"/>
      <c r="L197" s="264"/>
      <c r="M197" s="265"/>
      <c r="N197" s="266"/>
      <c r="O197" s="266"/>
      <c r="P197" s="266"/>
      <c r="Q197" s="266"/>
      <c r="R197" s="266"/>
      <c r="S197" s="266"/>
      <c r="T197" s="267"/>
      <c r="AT197" s="268" t="s">
        <v>159</v>
      </c>
      <c r="AU197" s="268" t="s">
        <v>84</v>
      </c>
      <c r="AV197" s="13" t="s">
        <v>82</v>
      </c>
      <c r="AW197" s="13" t="s">
        <v>38</v>
      </c>
      <c r="AX197" s="13" t="s">
        <v>74</v>
      </c>
      <c r="AY197" s="268" t="s">
        <v>150</v>
      </c>
    </row>
    <row r="198" spans="2:51" s="13" customFormat="1" ht="13.5">
      <c r="B198" s="259"/>
      <c r="C198" s="260"/>
      <c r="D198" s="236" t="s">
        <v>159</v>
      </c>
      <c r="E198" s="261" t="s">
        <v>21</v>
      </c>
      <c r="F198" s="262" t="s">
        <v>974</v>
      </c>
      <c r="G198" s="260"/>
      <c r="H198" s="261" t="s">
        <v>21</v>
      </c>
      <c r="I198" s="263"/>
      <c r="J198" s="260"/>
      <c r="K198" s="260"/>
      <c r="L198" s="264"/>
      <c r="M198" s="265"/>
      <c r="N198" s="266"/>
      <c r="O198" s="266"/>
      <c r="P198" s="266"/>
      <c r="Q198" s="266"/>
      <c r="R198" s="266"/>
      <c r="S198" s="266"/>
      <c r="T198" s="267"/>
      <c r="AT198" s="268" t="s">
        <v>159</v>
      </c>
      <c r="AU198" s="268" t="s">
        <v>84</v>
      </c>
      <c r="AV198" s="13" t="s">
        <v>82</v>
      </c>
      <c r="AW198" s="13" t="s">
        <v>38</v>
      </c>
      <c r="AX198" s="13" t="s">
        <v>74</v>
      </c>
      <c r="AY198" s="268" t="s">
        <v>150</v>
      </c>
    </row>
    <row r="199" spans="2:51" s="13" customFormat="1" ht="13.5">
      <c r="B199" s="259"/>
      <c r="C199" s="260"/>
      <c r="D199" s="236" t="s">
        <v>159</v>
      </c>
      <c r="E199" s="261" t="s">
        <v>21</v>
      </c>
      <c r="F199" s="262" t="s">
        <v>975</v>
      </c>
      <c r="G199" s="260"/>
      <c r="H199" s="261" t="s">
        <v>21</v>
      </c>
      <c r="I199" s="263"/>
      <c r="J199" s="260"/>
      <c r="K199" s="260"/>
      <c r="L199" s="264"/>
      <c r="M199" s="265"/>
      <c r="N199" s="266"/>
      <c r="O199" s="266"/>
      <c r="P199" s="266"/>
      <c r="Q199" s="266"/>
      <c r="R199" s="266"/>
      <c r="S199" s="266"/>
      <c r="T199" s="267"/>
      <c r="AT199" s="268" t="s">
        <v>159</v>
      </c>
      <c r="AU199" s="268" t="s">
        <v>84</v>
      </c>
      <c r="AV199" s="13" t="s">
        <v>82</v>
      </c>
      <c r="AW199" s="13" t="s">
        <v>38</v>
      </c>
      <c r="AX199" s="13" t="s">
        <v>74</v>
      </c>
      <c r="AY199" s="268" t="s">
        <v>150</v>
      </c>
    </row>
    <row r="200" spans="2:51" s="11" customFormat="1" ht="13.5">
      <c r="B200" s="234"/>
      <c r="C200" s="235"/>
      <c r="D200" s="236" t="s">
        <v>159</v>
      </c>
      <c r="E200" s="237" t="s">
        <v>21</v>
      </c>
      <c r="F200" s="238" t="s">
        <v>976</v>
      </c>
      <c r="G200" s="235"/>
      <c r="H200" s="239">
        <v>5</v>
      </c>
      <c r="I200" s="240"/>
      <c r="J200" s="235"/>
      <c r="K200" s="235"/>
      <c r="L200" s="241"/>
      <c r="M200" s="242"/>
      <c r="N200" s="243"/>
      <c r="O200" s="243"/>
      <c r="P200" s="243"/>
      <c r="Q200" s="243"/>
      <c r="R200" s="243"/>
      <c r="S200" s="243"/>
      <c r="T200" s="244"/>
      <c r="AT200" s="245" t="s">
        <v>159</v>
      </c>
      <c r="AU200" s="245" t="s">
        <v>84</v>
      </c>
      <c r="AV200" s="11" t="s">
        <v>84</v>
      </c>
      <c r="AW200" s="11" t="s">
        <v>38</v>
      </c>
      <c r="AX200" s="11" t="s">
        <v>74</v>
      </c>
      <c r="AY200" s="245" t="s">
        <v>150</v>
      </c>
    </row>
    <row r="201" spans="2:51" s="12" customFormat="1" ht="13.5">
      <c r="B201" s="246"/>
      <c r="C201" s="247"/>
      <c r="D201" s="236" t="s">
        <v>159</v>
      </c>
      <c r="E201" s="248" t="s">
        <v>21</v>
      </c>
      <c r="F201" s="249" t="s">
        <v>161</v>
      </c>
      <c r="G201" s="247"/>
      <c r="H201" s="250">
        <v>5</v>
      </c>
      <c r="I201" s="251"/>
      <c r="J201" s="247"/>
      <c r="K201" s="247"/>
      <c r="L201" s="252"/>
      <c r="M201" s="253"/>
      <c r="N201" s="254"/>
      <c r="O201" s="254"/>
      <c r="P201" s="254"/>
      <c r="Q201" s="254"/>
      <c r="R201" s="254"/>
      <c r="S201" s="254"/>
      <c r="T201" s="255"/>
      <c r="AT201" s="256" t="s">
        <v>159</v>
      </c>
      <c r="AU201" s="256" t="s">
        <v>84</v>
      </c>
      <c r="AV201" s="12" t="s">
        <v>157</v>
      </c>
      <c r="AW201" s="12" t="s">
        <v>38</v>
      </c>
      <c r="AX201" s="12" t="s">
        <v>82</v>
      </c>
      <c r="AY201" s="256" t="s">
        <v>150</v>
      </c>
    </row>
    <row r="202" spans="2:65" s="1" customFormat="1" ht="25.5" customHeight="1">
      <c r="B202" s="46"/>
      <c r="C202" s="222" t="s">
        <v>208</v>
      </c>
      <c r="D202" s="222" t="s">
        <v>153</v>
      </c>
      <c r="E202" s="223" t="s">
        <v>981</v>
      </c>
      <c r="F202" s="224" t="s">
        <v>982</v>
      </c>
      <c r="G202" s="225" t="s">
        <v>211</v>
      </c>
      <c r="H202" s="226">
        <v>5</v>
      </c>
      <c r="I202" s="227"/>
      <c r="J202" s="228">
        <f>ROUND(I202*H202,2)</f>
        <v>0</v>
      </c>
      <c r="K202" s="224" t="s">
        <v>928</v>
      </c>
      <c r="L202" s="72"/>
      <c r="M202" s="229" t="s">
        <v>21</v>
      </c>
      <c r="N202" s="230" t="s">
        <v>45</v>
      </c>
      <c r="O202" s="47"/>
      <c r="P202" s="231">
        <f>O202*H202</f>
        <v>0</v>
      </c>
      <c r="Q202" s="231">
        <v>0</v>
      </c>
      <c r="R202" s="231">
        <f>Q202*H202</f>
        <v>0</v>
      </c>
      <c r="S202" s="231">
        <v>0</v>
      </c>
      <c r="T202" s="232">
        <f>S202*H202</f>
        <v>0</v>
      </c>
      <c r="AR202" s="24" t="s">
        <v>250</v>
      </c>
      <c r="AT202" s="24" t="s">
        <v>153</v>
      </c>
      <c r="AU202" s="24" t="s">
        <v>84</v>
      </c>
      <c r="AY202" s="24" t="s">
        <v>150</v>
      </c>
      <c r="BE202" s="233">
        <f>IF(N202="základní",J202,0)</f>
        <v>0</v>
      </c>
      <c r="BF202" s="233">
        <f>IF(N202="snížená",J202,0)</f>
        <v>0</v>
      </c>
      <c r="BG202" s="233">
        <f>IF(N202="zákl. přenesená",J202,0)</f>
        <v>0</v>
      </c>
      <c r="BH202" s="233">
        <f>IF(N202="sníž. přenesená",J202,0)</f>
        <v>0</v>
      </c>
      <c r="BI202" s="233">
        <f>IF(N202="nulová",J202,0)</f>
        <v>0</v>
      </c>
      <c r="BJ202" s="24" t="s">
        <v>82</v>
      </c>
      <c r="BK202" s="233">
        <f>ROUND(I202*H202,2)</f>
        <v>0</v>
      </c>
      <c r="BL202" s="24" t="s">
        <v>250</v>
      </c>
      <c r="BM202" s="24" t="s">
        <v>983</v>
      </c>
    </row>
    <row r="203" spans="2:51" s="13" customFormat="1" ht="13.5">
      <c r="B203" s="259"/>
      <c r="C203" s="260"/>
      <c r="D203" s="236" t="s">
        <v>159</v>
      </c>
      <c r="E203" s="261" t="s">
        <v>21</v>
      </c>
      <c r="F203" s="262" t="s">
        <v>930</v>
      </c>
      <c r="G203" s="260"/>
      <c r="H203" s="261" t="s">
        <v>21</v>
      </c>
      <c r="I203" s="263"/>
      <c r="J203" s="260"/>
      <c r="K203" s="260"/>
      <c r="L203" s="264"/>
      <c r="M203" s="265"/>
      <c r="N203" s="266"/>
      <c r="O203" s="266"/>
      <c r="P203" s="266"/>
      <c r="Q203" s="266"/>
      <c r="R203" s="266"/>
      <c r="S203" s="266"/>
      <c r="T203" s="267"/>
      <c r="AT203" s="268" t="s">
        <v>159</v>
      </c>
      <c r="AU203" s="268" t="s">
        <v>84</v>
      </c>
      <c r="AV203" s="13" t="s">
        <v>82</v>
      </c>
      <c r="AW203" s="13" t="s">
        <v>38</v>
      </c>
      <c r="AX203" s="13" t="s">
        <v>74</v>
      </c>
      <c r="AY203" s="268" t="s">
        <v>150</v>
      </c>
    </row>
    <row r="204" spans="2:51" s="13" customFormat="1" ht="13.5">
      <c r="B204" s="259"/>
      <c r="C204" s="260"/>
      <c r="D204" s="236" t="s">
        <v>159</v>
      </c>
      <c r="E204" s="261" t="s">
        <v>21</v>
      </c>
      <c r="F204" s="262" t="s">
        <v>931</v>
      </c>
      <c r="G204" s="260"/>
      <c r="H204" s="261" t="s">
        <v>21</v>
      </c>
      <c r="I204" s="263"/>
      <c r="J204" s="260"/>
      <c r="K204" s="260"/>
      <c r="L204" s="264"/>
      <c r="M204" s="265"/>
      <c r="N204" s="266"/>
      <c r="O204" s="266"/>
      <c r="P204" s="266"/>
      <c r="Q204" s="266"/>
      <c r="R204" s="266"/>
      <c r="S204" s="266"/>
      <c r="T204" s="267"/>
      <c r="AT204" s="268" t="s">
        <v>159</v>
      </c>
      <c r="AU204" s="268" t="s">
        <v>84</v>
      </c>
      <c r="AV204" s="13" t="s">
        <v>82</v>
      </c>
      <c r="AW204" s="13" t="s">
        <v>38</v>
      </c>
      <c r="AX204" s="13" t="s">
        <v>74</v>
      </c>
      <c r="AY204" s="268" t="s">
        <v>150</v>
      </c>
    </row>
    <row r="205" spans="2:51" s="13" customFormat="1" ht="13.5">
      <c r="B205" s="259"/>
      <c r="C205" s="260"/>
      <c r="D205" s="236" t="s">
        <v>159</v>
      </c>
      <c r="E205" s="261" t="s">
        <v>21</v>
      </c>
      <c r="F205" s="262" t="s">
        <v>932</v>
      </c>
      <c r="G205" s="260"/>
      <c r="H205" s="261" t="s">
        <v>21</v>
      </c>
      <c r="I205" s="263"/>
      <c r="J205" s="260"/>
      <c r="K205" s="260"/>
      <c r="L205" s="264"/>
      <c r="M205" s="265"/>
      <c r="N205" s="266"/>
      <c r="O205" s="266"/>
      <c r="P205" s="266"/>
      <c r="Q205" s="266"/>
      <c r="R205" s="266"/>
      <c r="S205" s="266"/>
      <c r="T205" s="267"/>
      <c r="AT205" s="268" t="s">
        <v>159</v>
      </c>
      <c r="AU205" s="268" t="s">
        <v>84</v>
      </c>
      <c r="AV205" s="13" t="s">
        <v>82</v>
      </c>
      <c r="AW205" s="13" t="s">
        <v>38</v>
      </c>
      <c r="AX205" s="13" t="s">
        <v>74</v>
      </c>
      <c r="AY205" s="268" t="s">
        <v>150</v>
      </c>
    </row>
    <row r="206" spans="2:51" s="13" customFormat="1" ht="13.5">
      <c r="B206" s="259"/>
      <c r="C206" s="260"/>
      <c r="D206" s="236" t="s">
        <v>159</v>
      </c>
      <c r="E206" s="261" t="s">
        <v>21</v>
      </c>
      <c r="F206" s="262" t="s">
        <v>933</v>
      </c>
      <c r="G206" s="260"/>
      <c r="H206" s="261" t="s">
        <v>21</v>
      </c>
      <c r="I206" s="263"/>
      <c r="J206" s="260"/>
      <c r="K206" s="260"/>
      <c r="L206" s="264"/>
      <c r="M206" s="265"/>
      <c r="N206" s="266"/>
      <c r="O206" s="266"/>
      <c r="P206" s="266"/>
      <c r="Q206" s="266"/>
      <c r="R206" s="266"/>
      <c r="S206" s="266"/>
      <c r="T206" s="267"/>
      <c r="AT206" s="268" t="s">
        <v>159</v>
      </c>
      <c r="AU206" s="268" t="s">
        <v>84</v>
      </c>
      <c r="AV206" s="13" t="s">
        <v>82</v>
      </c>
      <c r="AW206" s="13" t="s">
        <v>38</v>
      </c>
      <c r="AX206" s="13" t="s">
        <v>74</v>
      </c>
      <c r="AY206" s="268" t="s">
        <v>150</v>
      </c>
    </row>
    <row r="207" spans="2:51" s="13" customFormat="1" ht="13.5">
      <c r="B207" s="259"/>
      <c r="C207" s="260"/>
      <c r="D207" s="236" t="s">
        <v>159</v>
      </c>
      <c r="E207" s="261" t="s">
        <v>21</v>
      </c>
      <c r="F207" s="262" t="s">
        <v>974</v>
      </c>
      <c r="G207" s="260"/>
      <c r="H207" s="261" t="s">
        <v>21</v>
      </c>
      <c r="I207" s="263"/>
      <c r="J207" s="260"/>
      <c r="K207" s="260"/>
      <c r="L207" s="264"/>
      <c r="M207" s="265"/>
      <c r="N207" s="266"/>
      <c r="O207" s="266"/>
      <c r="P207" s="266"/>
      <c r="Q207" s="266"/>
      <c r="R207" s="266"/>
      <c r="S207" s="266"/>
      <c r="T207" s="267"/>
      <c r="AT207" s="268" t="s">
        <v>159</v>
      </c>
      <c r="AU207" s="268" t="s">
        <v>84</v>
      </c>
      <c r="AV207" s="13" t="s">
        <v>82</v>
      </c>
      <c r="AW207" s="13" t="s">
        <v>38</v>
      </c>
      <c r="AX207" s="13" t="s">
        <v>74</v>
      </c>
      <c r="AY207" s="268" t="s">
        <v>150</v>
      </c>
    </row>
    <row r="208" spans="2:51" s="13" customFormat="1" ht="13.5">
      <c r="B208" s="259"/>
      <c r="C208" s="260"/>
      <c r="D208" s="236" t="s">
        <v>159</v>
      </c>
      <c r="E208" s="261" t="s">
        <v>21</v>
      </c>
      <c r="F208" s="262" t="s">
        <v>984</v>
      </c>
      <c r="G208" s="260"/>
      <c r="H208" s="261" t="s">
        <v>21</v>
      </c>
      <c r="I208" s="263"/>
      <c r="J208" s="260"/>
      <c r="K208" s="260"/>
      <c r="L208" s="264"/>
      <c r="M208" s="265"/>
      <c r="N208" s="266"/>
      <c r="O208" s="266"/>
      <c r="P208" s="266"/>
      <c r="Q208" s="266"/>
      <c r="R208" s="266"/>
      <c r="S208" s="266"/>
      <c r="T208" s="267"/>
      <c r="AT208" s="268" t="s">
        <v>159</v>
      </c>
      <c r="AU208" s="268" t="s">
        <v>84</v>
      </c>
      <c r="AV208" s="13" t="s">
        <v>82</v>
      </c>
      <c r="AW208" s="13" t="s">
        <v>38</v>
      </c>
      <c r="AX208" s="13" t="s">
        <v>74</v>
      </c>
      <c r="AY208" s="268" t="s">
        <v>150</v>
      </c>
    </row>
    <row r="209" spans="2:51" s="11" customFormat="1" ht="13.5">
      <c r="B209" s="234"/>
      <c r="C209" s="235"/>
      <c r="D209" s="236" t="s">
        <v>159</v>
      </c>
      <c r="E209" s="237" t="s">
        <v>21</v>
      </c>
      <c r="F209" s="238" t="s">
        <v>976</v>
      </c>
      <c r="G209" s="235"/>
      <c r="H209" s="239">
        <v>5</v>
      </c>
      <c r="I209" s="240"/>
      <c r="J209" s="235"/>
      <c r="K209" s="235"/>
      <c r="L209" s="241"/>
      <c r="M209" s="242"/>
      <c r="N209" s="243"/>
      <c r="O209" s="243"/>
      <c r="P209" s="243"/>
      <c r="Q209" s="243"/>
      <c r="R209" s="243"/>
      <c r="S209" s="243"/>
      <c r="T209" s="244"/>
      <c r="AT209" s="245" t="s">
        <v>159</v>
      </c>
      <c r="AU209" s="245" t="s">
        <v>84</v>
      </c>
      <c r="AV209" s="11" t="s">
        <v>84</v>
      </c>
      <c r="AW209" s="11" t="s">
        <v>38</v>
      </c>
      <c r="AX209" s="11" t="s">
        <v>74</v>
      </c>
      <c r="AY209" s="245" t="s">
        <v>150</v>
      </c>
    </row>
    <row r="210" spans="2:51" s="12" customFormat="1" ht="13.5">
      <c r="B210" s="246"/>
      <c r="C210" s="247"/>
      <c r="D210" s="236" t="s">
        <v>159</v>
      </c>
      <c r="E210" s="248" t="s">
        <v>21</v>
      </c>
      <c r="F210" s="249" t="s">
        <v>161</v>
      </c>
      <c r="G210" s="247"/>
      <c r="H210" s="250">
        <v>5</v>
      </c>
      <c r="I210" s="251"/>
      <c r="J210" s="247"/>
      <c r="K210" s="247"/>
      <c r="L210" s="252"/>
      <c r="M210" s="253"/>
      <c r="N210" s="254"/>
      <c r="O210" s="254"/>
      <c r="P210" s="254"/>
      <c r="Q210" s="254"/>
      <c r="R210" s="254"/>
      <c r="S210" s="254"/>
      <c r="T210" s="255"/>
      <c r="AT210" s="256" t="s">
        <v>159</v>
      </c>
      <c r="AU210" s="256" t="s">
        <v>84</v>
      </c>
      <c r="AV210" s="12" t="s">
        <v>157</v>
      </c>
      <c r="AW210" s="12" t="s">
        <v>38</v>
      </c>
      <c r="AX210" s="12" t="s">
        <v>82</v>
      </c>
      <c r="AY210" s="256" t="s">
        <v>150</v>
      </c>
    </row>
    <row r="211" spans="2:65" s="1" customFormat="1" ht="16.5" customHeight="1">
      <c r="B211" s="46"/>
      <c r="C211" s="269" t="s">
        <v>217</v>
      </c>
      <c r="D211" s="269" t="s">
        <v>188</v>
      </c>
      <c r="E211" s="270" t="s">
        <v>985</v>
      </c>
      <c r="F211" s="271" t="s">
        <v>986</v>
      </c>
      <c r="G211" s="272" t="s">
        <v>211</v>
      </c>
      <c r="H211" s="273">
        <v>5</v>
      </c>
      <c r="I211" s="274"/>
      <c r="J211" s="275">
        <f>ROUND(I211*H211,2)</f>
        <v>0</v>
      </c>
      <c r="K211" s="271" t="s">
        <v>928</v>
      </c>
      <c r="L211" s="276"/>
      <c r="M211" s="277" t="s">
        <v>21</v>
      </c>
      <c r="N211" s="278" t="s">
        <v>45</v>
      </c>
      <c r="O211" s="47"/>
      <c r="P211" s="231">
        <f>O211*H211</f>
        <v>0</v>
      </c>
      <c r="Q211" s="231">
        <v>4E-05</v>
      </c>
      <c r="R211" s="231">
        <f>Q211*H211</f>
        <v>0.0002</v>
      </c>
      <c r="S211" s="231">
        <v>0</v>
      </c>
      <c r="T211" s="232">
        <f>S211*H211</f>
        <v>0</v>
      </c>
      <c r="AR211" s="24" t="s">
        <v>269</v>
      </c>
      <c r="AT211" s="24" t="s">
        <v>188</v>
      </c>
      <c r="AU211" s="24" t="s">
        <v>84</v>
      </c>
      <c r="AY211" s="24" t="s">
        <v>150</v>
      </c>
      <c r="BE211" s="233">
        <f>IF(N211="základní",J211,0)</f>
        <v>0</v>
      </c>
      <c r="BF211" s="233">
        <f>IF(N211="snížená",J211,0)</f>
        <v>0</v>
      </c>
      <c r="BG211" s="233">
        <f>IF(N211="zákl. přenesená",J211,0)</f>
        <v>0</v>
      </c>
      <c r="BH211" s="233">
        <f>IF(N211="sníž. přenesená",J211,0)</f>
        <v>0</v>
      </c>
      <c r="BI211" s="233">
        <f>IF(N211="nulová",J211,0)</f>
        <v>0</v>
      </c>
      <c r="BJ211" s="24" t="s">
        <v>82</v>
      </c>
      <c r="BK211" s="233">
        <f>ROUND(I211*H211,2)</f>
        <v>0</v>
      </c>
      <c r="BL211" s="24" t="s">
        <v>250</v>
      </c>
      <c r="BM211" s="24" t="s">
        <v>987</v>
      </c>
    </row>
    <row r="212" spans="2:51" s="13" customFormat="1" ht="13.5">
      <c r="B212" s="259"/>
      <c r="C212" s="260"/>
      <c r="D212" s="236" t="s">
        <v>159</v>
      </c>
      <c r="E212" s="261" t="s">
        <v>21</v>
      </c>
      <c r="F212" s="262" t="s">
        <v>930</v>
      </c>
      <c r="G212" s="260"/>
      <c r="H212" s="261" t="s">
        <v>21</v>
      </c>
      <c r="I212" s="263"/>
      <c r="J212" s="260"/>
      <c r="K212" s="260"/>
      <c r="L212" s="264"/>
      <c r="M212" s="265"/>
      <c r="N212" s="266"/>
      <c r="O212" s="266"/>
      <c r="P212" s="266"/>
      <c r="Q212" s="266"/>
      <c r="R212" s="266"/>
      <c r="S212" s="266"/>
      <c r="T212" s="267"/>
      <c r="AT212" s="268" t="s">
        <v>159</v>
      </c>
      <c r="AU212" s="268" t="s">
        <v>84</v>
      </c>
      <c r="AV212" s="13" t="s">
        <v>82</v>
      </c>
      <c r="AW212" s="13" t="s">
        <v>38</v>
      </c>
      <c r="AX212" s="13" t="s">
        <v>74</v>
      </c>
      <c r="AY212" s="268" t="s">
        <v>150</v>
      </c>
    </row>
    <row r="213" spans="2:51" s="13" customFormat="1" ht="13.5">
      <c r="B213" s="259"/>
      <c r="C213" s="260"/>
      <c r="D213" s="236" t="s">
        <v>159</v>
      </c>
      <c r="E213" s="261" t="s">
        <v>21</v>
      </c>
      <c r="F213" s="262" t="s">
        <v>931</v>
      </c>
      <c r="G213" s="260"/>
      <c r="H213" s="261" t="s">
        <v>21</v>
      </c>
      <c r="I213" s="263"/>
      <c r="J213" s="260"/>
      <c r="K213" s="260"/>
      <c r="L213" s="264"/>
      <c r="M213" s="265"/>
      <c r="N213" s="266"/>
      <c r="O213" s="266"/>
      <c r="P213" s="266"/>
      <c r="Q213" s="266"/>
      <c r="R213" s="266"/>
      <c r="S213" s="266"/>
      <c r="T213" s="267"/>
      <c r="AT213" s="268" t="s">
        <v>159</v>
      </c>
      <c r="AU213" s="268" t="s">
        <v>84</v>
      </c>
      <c r="AV213" s="13" t="s">
        <v>82</v>
      </c>
      <c r="AW213" s="13" t="s">
        <v>38</v>
      </c>
      <c r="AX213" s="13" t="s">
        <v>74</v>
      </c>
      <c r="AY213" s="268" t="s">
        <v>150</v>
      </c>
    </row>
    <row r="214" spans="2:51" s="13" customFormat="1" ht="13.5">
      <c r="B214" s="259"/>
      <c r="C214" s="260"/>
      <c r="D214" s="236" t="s">
        <v>159</v>
      </c>
      <c r="E214" s="261" t="s">
        <v>21</v>
      </c>
      <c r="F214" s="262" t="s">
        <v>932</v>
      </c>
      <c r="G214" s="260"/>
      <c r="H214" s="261" t="s">
        <v>21</v>
      </c>
      <c r="I214" s="263"/>
      <c r="J214" s="260"/>
      <c r="K214" s="260"/>
      <c r="L214" s="264"/>
      <c r="M214" s="265"/>
      <c r="N214" s="266"/>
      <c r="O214" s="266"/>
      <c r="P214" s="266"/>
      <c r="Q214" s="266"/>
      <c r="R214" s="266"/>
      <c r="S214" s="266"/>
      <c r="T214" s="267"/>
      <c r="AT214" s="268" t="s">
        <v>159</v>
      </c>
      <c r="AU214" s="268" t="s">
        <v>84</v>
      </c>
      <c r="AV214" s="13" t="s">
        <v>82</v>
      </c>
      <c r="AW214" s="13" t="s">
        <v>38</v>
      </c>
      <c r="AX214" s="13" t="s">
        <v>74</v>
      </c>
      <c r="AY214" s="268" t="s">
        <v>150</v>
      </c>
    </row>
    <row r="215" spans="2:51" s="13" customFormat="1" ht="13.5">
      <c r="B215" s="259"/>
      <c r="C215" s="260"/>
      <c r="D215" s="236" t="s">
        <v>159</v>
      </c>
      <c r="E215" s="261" t="s">
        <v>21</v>
      </c>
      <c r="F215" s="262" t="s">
        <v>980</v>
      </c>
      <c r="G215" s="260"/>
      <c r="H215" s="261" t="s">
        <v>21</v>
      </c>
      <c r="I215" s="263"/>
      <c r="J215" s="260"/>
      <c r="K215" s="260"/>
      <c r="L215" s="264"/>
      <c r="M215" s="265"/>
      <c r="N215" s="266"/>
      <c r="O215" s="266"/>
      <c r="P215" s="266"/>
      <c r="Q215" s="266"/>
      <c r="R215" s="266"/>
      <c r="S215" s="266"/>
      <c r="T215" s="267"/>
      <c r="AT215" s="268" t="s">
        <v>159</v>
      </c>
      <c r="AU215" s="268" t="s">
        <v>84</v>
      </c>
      <c r="AV215" s="13" t="s">
        <v>82</v>
      </c>
      <c r="AW215" s="13" t="s">
        <v>38</v>
      </c>
      <c r="AX215" s="13" t="s">
        <v>74</v>
      </c>
      <c r="AY215" s="268" t="s">
        <v>150</v>
      </c>
    </row>
    <row r="216" spans="2:51" s="13" customFormat="1" ht="13.5">
      <c r="B216" s="259"/>
      <c r="C216" s="260"/>
      <c r="D216" s="236" t="s">
        <v>159</v>
      </c>
      <c r="E216" s="261" t="s">
        <v>21</v>
      </c>
      <c r="F216" s="262" t="s">
        <v>974</v>
      </c>
      <c r="G216" s="260"/>
      <c r="H216" s="261" t="s">
        <v>21</v>
      </c>
      <c r="I216" s="263"/>
      <c r="J216" s="260"/>
      <c r="K216" s="260"/>
      <c r="L216" s="264"/>
      <c r="M216" s="265"/>
      <c r="N216" s="266"/>
      <c r="O216" s="266"/>
      <c r="P216" s="266"/>
      <c r="Q216" s="266"/>
      <c r="R216" s="266"/>
      <c r="S216" s="266"/>
      <c r="T216" s="267"/>
      <c r="AT216" s="268" t="s">
        <v>159</v>
      </c>
      <c r="AU216" s="268" t="s">
        <v>84</v>
      </c>
      <c r="AV216" s="13" t="s">
        <v>82</v>
      </c>
      <c r="AW216" s="13" t="s">
        <v>38</v>
      </c>
      <c r="AX216" s="13" t="s">
        <v>74</v>
      </c>
      <c r="AY216" s="268" t="s">
        <v>150</v>
      </c>
    </row>
    <row r="217" spans="2:51" s="13" customFormat="1" ht="13.5">
      <c r="B217" s="259"/>
      <c r="C217" s="260"/>
      <c r="D217" s="236" t="s">
        <v>159</v>
      </c>
      <c r="E217" s="261" t="s">
        <v>21</v>
      </c>
      <c r="F217" s="262" t="s">
        <v>984</v>
      </c>
      <c r="G217" s="260"/>
      <c r="H217" s="261" t="s">
        <v>21</v>
      </c>
      <c r="I217" s="263"/>
      <c r="J217" s="260"/>
      <c r="K217" s="260"/>
      <c r="L217" s="264"/>
      <c r="M217" s="265"/>
      <c r="N217" s="266"/>
      <c r="O217" s="266"/>
      <c r="P217" s="266"/>
      <c r="Q217" s="266"/>
      <c r="R217" s="266"/>
      <c r="S217" s="266"/>
      <c r="T217" s="267"/>
      <c r="AT217" s="268" t="s">
        <v>159</v>
      </c>
      <c r="AU217" s="268" t="s">
        <v>84</v>
      </c>
      <c r="AV217" s="13" t="s">
        <v>82</v>
      </c>
      <c r="AW217" s="13" t="s">
        <v>38</v>
      </c>
      <c r="AX217" s="13" t="s">
        <v>74</v>
      </c>
      <c r="AY217" s="268" t="s">
        <v>150</v>
      </c>
    </row>
    <row r="218" spans="2:51" s="11" customFormat="1" ht="13.5">
      <c r="B218" s="234"/>
      <c r="C218" s="235"/>
      <c r="D218" s="236" t="s">
        <v>159</v>
      </c>
      <c r="E218" s="237" t="s">
        <v>21</v>
      </c>
      <c r="F218" s="238" t="s">
        <v>976</v>
      </c>
      <c r="G218" s="235"/>
      <c r="H218" s="239">
        <v>5</v>
      </c>
      <c r="I218" s="240"/>
      <c r="J218" s="235"/>
      <c r="K218" s="235"/>
      <c r="L218" s="241"/>
      <c r="M218" s="242"/>
      <c r="N218" s="243"/>
      <c r="O218" s="243"/>
      <c r="P218" s="243"/>
      <c r="Q218" s="243"/>
      <c r="R218" s="243"/>
      <c r="S218" s="243"/>
      <c r="T218" s="244"/>
      <c r="AT218" s="245" t="s">
        <v>159</v>
      </c>
      <c r="AU218" s="245" t="s">
        <v>84</v>
      </c>
      <c r="AV218" s="11" t="s">
        <v>84</v>
      </c>
      <c r="AW218" s="11" t="s">
        <v>38</v>
      </c>
      <c r="AX218" s="11" t="s">
        <v>74</v>
      </c>
      <c r="AY218" s="245" t="s">
        <v>150</v>
      </c>
    </row>
    <row r="219" spans="2:51" s="12" customFormat="1" ht="13.5">
      <c r="B219" s="246"/>
      <c r="C219" s="247"/>
      <c r="D219" s="236" t="s">
        <v>159</v>
      </c>
      <c r="E219" s="248" t="s">
        <v>21</v>
      </c>
      <c r="F219" s="249" t="s">
        <v>161</v>
      </c>
      <c r="G219" s="247"/>
      <c r="H219" s="250">
        <v>5</v>
      </c>
      <c r="I219" s="251"/>
      <c r="J219" s="247"/>
      <c r="K219" s="247"/>
      <c r="L219" s="252"/>
      <c r="M219" s="253"/>
      <c r="N219" s="254"/>
      <c r="O219" s="254"/>
      <c r="P219" s="254"/>
      <c r="Q219" s="254"/>
      <c r="R219" s="254"/>
      <c r="S219" s="254"/>
      <c r="T219" s="255"/>
      <c r="AT219" s="256" t="s">
        <v>159</v>
      </c>
      <c r="AU219" s="256" t="s">
        <v>84</v>
      </c>
      <c r="AV219" s="12" t="s">
        <v>157</v>
      </c>
      <c r="AW219" s="12" t="s">
        <v>38</v>
      </c>
      <c r="AX219" s="12" t="s">
        <v>82</v>
      </c>
      <c r="AY219" s="256" t="s">
        <v>150</v>
      </c>
    </row>
    <row r="220" spans="2:65" s="1" customFormat="1" ht="25.5" customHeight="1">
      <c r="B220" s="46"/>
      <c r="C220" s="222" t="s">
        <v>224</v>
      </c>
      <c r="D220" s="222" t="s">
        <v>153</v>
      </c>
      <c r="E220" s="223" t="s">
        <v>988</v>
      </c>
      <c r="F220" s="224" t="s">
        <v>989</v>
      </c>
      <c r="G220" s="225" t="s">
        <v>211</v>
      </c>
      <c r="H220" s="226">
        <v>185</v>
      </c>
      <c r="I220" s="227"/>
      <c r="J220" s="228">
        <f>ROUND(I220*H220,2)</f>
        <v>0</v>
      </c>
      <c r="K220" s="224" t="s">
        <v>928</v>
      </c>
      <c r="L220" s="72"/>
      <c r="M220" s="229" t="s">
        <v>21</v>
      </c>
      <c r="N220" s="230" t="s">
        <v>45</v>
      </c>
      <c r="O220" s="47"/>
      <c r="P220" s="231">
        <f>O220*H220</f>
        <v>0</v>
      </c>
      <c r="Q220" s="231">
        <v>0</v>
      </c>
      <c r="R220" s="231">
        <f>Q220*H220</f>
        <v>0</v>
      </c>
      <c r="S220" s="231">
        <v>0</v>
      </c>
      <c r="T220" s="232">
        <f>S220*H220</f>
        <v>0</v>
      </c>
      <c r="AR220" s="24" t="s">
        <v>250</v>
      </c>
      <c r="AT220" s="24" t="s">
        <v>153</v>
      </c>
      <c r="AU220" s="24" t="s">
        <v>84</v>
      </c>
      <c r="AY220" s="24" t="s">
        <v>150</v>
      </c>
      <c r="BE220" s="233">
        <f>IF(N220="základní",J220,0)</f>
        <v>0</v>
      </c>
      <c r="BF220" s="233">
        <f>IF(N220="snížená",J220,0)</f>
        <v>0</v>
      </c>
      <c r="BG220" s="233">
        <f>IF(N220="zákl. přenesená",J220,0)</f>
        <v>0</v>
      </c>
      <c r="BH220" s="233">
        <f>IF(N220="sníž. přenesená",J220,0)</f>
        <v>0</v>
      </c>
      <c r="BI220" s="233">
        <f>IF(N220="nulová",J220,0)</f>
        <v>0</v>
      </c>
      <c r="BJ220" s="24" t="s">
        <v>82</v>
      </c>
      <c r="BK220" s="233">
        <f>ROUND(I220*H220,2)</f>
        <v>0</v>
      </c>
      <c r="BL220" s="24" t="s">
        <v>250</v>
      </c>
      <c r="BM220" s="24" t="s">
        <v>990</v>
      </c>
    </row>
    <row r="221" spans="2:51" s="13" customFormat="1" ht="13.5">
      <c r="B221" s="259"/>
      <c r="C221" s="260"/>
      <c r="D221" s="236" t="s">
        <v>159</v>
      </c>
      <c r="E221" s="261" t="s">
        <v>21</v>
      </c>
      <c r="F221" s="262" t="s">
        <v>930</v>
      </c>
      <c r="G221" s="260"/>
      <c r="H221" s="261" t="s">
        <v>21</v>
      </c>
      <c r="I221" s="263"/>
      <c r="J221" s="260"/>
      <c r="K221" s="260"/>
      <c r="L221" s="264"/>
      <c r="M221" s="265"/>
      <c r="N221" s="266"/>
      <c r="O221" s="266"/>
      <c r="P221" s="266"/>
      <c r="Q221" s="266"/>
      <c r="R221" s="266"/>
      <c r="S221" s="266"/>
      <c r="T221" s="267"/>
      <c r="AT221" s="268" t="s">
        <v>159</v>
      </c>
      <c r="AU221" s="268" t="s">
        <v>84</v>
      </c>
      <c r="AV221" s="13" t="s">
        <v>82</v>
      </c>
      <c r="AW221" s="13" t="s">
        <v>38</v>
      </c>
      <c r="AX221" s="13" t="s">
        <v>74</v>
      </c>
      <c r="AY221" s="268" t="s">
        <v>150</v>
      </c>
    </row>
    <row r="222" spans="2:51" s="13" customFormat="1" ht="13.5">
      <c r="B222" s="259"/>
      <c r="C222" s="260"/>
      <c r="D222" s="236" t="s">
        <v>159</v>
      </c>
      <c r="E222" s="261" t="s">
        <v>21</v>
      </c>
      <c r="F222" s="262" t="s">
        <v>931</v>
      </c>
      <c r="G222" s="260"/>
      <c r="H222" s="261" t="s">
        <v>21</v>
      </c>
      <c r="I222" s="263"/>
      <c r="J222" s="260"/>
      <c r="K222" s="260"/>
      <c r="L222" s="264"/>
      <c r="M222" s="265"/>
      <c r="N222" s="266"/>
      <c r="O222" s="266"/>
      <c r="P222" s="266"/>
      <c r="Q222" s="266"/>
      <c r="R222" s="266"/>
      <c r="S222" s="266"/>
      <c r="T222" s="267"/>
      <c r="AT222" s="268" t="s">
        <v>159</v>
      </c>
      <c r="AU222" s="268" t="s">
        <v>84</v>
      </c>
      <c r="AV222" s="13" t="s">
        <v>82</v>
      </c>
      <c r="AW222" s="13" t="s">
        <v>38</v>
      </c>
      <c r="AX222" s="13" t="s">
        <v>74</v>
      </c>
      <c r="AY222" s="268" t="s">
        <v>150</v>
      </c>
    </row>
    <row r="223" spans="2:51" s="13" customFormat="1" ht="13.5">
      <c r="B223" s="259"/>
      <c r="C223" s="260"/>
      <c r="D223" s="236" t="s">
        <v>159</v>
      </c>
      <c r="E223" s="261" t="s">
        <v>21</v>
      </c>
      <c r="F223" s="262" t="s">
        <v>932</v>
      </c>
      <c r="G223" s="260"/>
      <c r="H223" s="261" t="s">
        <v>21</v>
      </c>
      <c r="I223" s="263"/>
      <c r="J223" s="260"/>
      <c r="K223" s="260"/>
      <c r="L223" s="264"/>
      <c r="M223" s="265"/>
      <c r="N223" s="266"/>
      <c r="O223" s="266"/>
      <c r="P223" s="266"/>
      <c r="Q223" s="266"/>
      <c r="R223" s="266"/>
      <c r="S223" s="266"/>
      <c r="T223" s="267"/>
      <c r="AT223" s="268" t="s">
        <v>159</v>
      </c>
      <c r="AU223" s="268" t="s">
        <v>84</v>
      </c>
      <c r="AV223" s="13" t="s">
        <v>82</v>
      </c>
      <c r="AW223" s="13" t="s">
        <v>38</v>
      </c>
      <c r="AX223" s="13" t="s">
        <v>74</v>
      </c>
      <c r="AY223" s="268" t="s">
        <v>150</v>
      </c>
    </row>
    <row r="224" spans="2:51" s="13" customFormat="1" ht="13.5">
      <c r="B224" s="259"/>
      <c r="C224" s="260"/>
      <c r="D224" s="236" t="s">
        <v>159</v>
      </c>
      <c r="E224" s="261" t="s">
        <v>21</v>
      </c>
      <c r="F224" s="262" t="s">
        <v>933</v>
      </c>
      <c r="G224" s="260"/>
      <c r="H224" s="261" t="s">
        <v>21</v>
      </c>
      <c r="I224" s="263"/>
      <c r="J224" s="260"/>
      <c r="K224" s="260"/>
      <c r="L224" s="264"/>
      <c r="M224" s="265"/>
      <c r="N224" s="266"/>
      <c r="O224" s="266"/>
      <c r="P224" s="266"/>
      <c r="Q224" s="266"/>
      <c r="R224" s="266"/>
      <c r="S224" s="266"/>
      <c r="T224" s="267"/>
      <c r="AT224" s="268" t="s">
        <v>159</v>
      </c>
      <c r="AU224" s="268" t="s">
        <v>84</v>
      </c>
      <c r="AV224" s="13" t="s">
        <v>82</v>
      </c>
      <c r="AW224" s="13" t="s">
        <v>38</v>
      </c>
      <c r="AX224" s="13" t="s">
        <v>74</v>
      </c>
      <c r="AY224" s="268" t="s">
        <v>150</v>
      </c>
    </row>
    <row r="225" spans="2:51" s="13" customFormat="1" ht="13.5">
      <c r="B225" s="259"/>
      <c r="C225" s="260"/>
      <c r="D225" s="236" t="s">
        <v>159</v>
      </c>
      <c r="E225" s="261" t="s">
        <v>21</v>
      </c>
      <c r="F225" s="262" t="s">
        <v>991</v>
      </c>
      <c r="G225" s="260"/>
      <c r="H225" s="261" t="s">
        <v>21</v>
      </c>
      <c r="I225" s="263"/>
      <c r="J225" s="260"/>
      <c r="K225" s="260"/>
      <c r="L225" s="264"/>
      <c r="M225" s="265"/>
      <c r="N225" s="266"/>
      <c r="O225" s="266"/>
      <c r="P225" s="266"/>
      <c r="Q225" s="266"/>
      <c r="R225" s="266"/>
      <c r="S225" s="266"/>
      <c r="T225" s="267"/>
      <c r="AT225" s="268" t="s">
        <v>159</v>
      </c>
      <c r="AU225" s="268" t="s">
        <v>84</v>
      </c>
      <c r="AV225" s="13" t="s">
        <v>82</v>
      </c>
      <c r="AW225" s="13" t="s">
        <v>38</v>
      </c>
      <c r="AX225" s="13" t="s">
        <v>74</v>
      </c>
      <c r="AY225" s="268" t="s">
        <v>150</v>
      </c>
    </row>
    <row r="226" spans="2:51" s="11" customFormat="1" ht="13.5">
      <c r="B226" s="234"/>
      <c r="C226" s="235"/>
      <c r="D226" s="236" t="s">
        <v>159</v>
      </c>
      <c r="E226" s="237" t="s">
        <v>21</v>
      </c>
      <c r="F226" s="238" t="s">
        <v>992</v>
      </c>
      <c r="G226" s="235"/>
      <c r="H226" s="239">
        <v>185</v>
      </c>
      <c r="I226" s="240"/>
      <c r="J226" s="235"/>
      <c r="K226" s="235"/>
      <c r="L226" s="241"/>
      <c r="M226" s="242"/>
      <c r="N226" s="243"/>
      <c r="O226" s="243"/>
      <c r="P226" s="243"/>
      <c r="Q226" s="243"/>
      <c r="R226" s="243"/>
      <c r="S226" s="243"/>
      <c r="T226" s="244"/>
      <c r="AT226" s="245" t="s">
        <v>159</v>
      </c>
      <c r="AU226" s="245" t="s">
        <v>84</v>
      </c>
      <c r="AV226" s="11" t="s">
        <v>84</v>
      </c>
      <c r="AW226" s="11" t="s">
        <v>38</v>
      </c>
      <c r="AX226" s="11" t="s">
        <v>74</v>
      </c>
      <c r="AY226" s="245" t="s">
        <v>150</v>
      </c>
    </row>
    <row r="227" spans="2:51" s="12" customFormat="1" ht="13.5">
      <c r="B227" s="246"/>
      <c r="C227" s="247"/>
      <c r="D227" s="236" t="s">
        <v>159</v>
      </c>
      <c r="E227" s="248" t="s">
        <v>21</v>
      </c>
      <c r="F227" s="249" t="s">
        <v>161</v>
      </c>
      <c r="G227" s="247"/>
      <c r="H227" s="250">
        <v>185</v>
      </c>
      <c r="I227" s="251"/>
      <c r="J227" s="247"/>
      <c r="K227" s="247"/>
      <c r="L227" s="252"/>
      <c r="M227" s="253"/>
      <c r="N227" s="254"/>
      <c r="O227" s="254"/>
      <c r="P227" s="254"/>
      <c r="Q227" s="254"/>
      <c r="R227" s="254"/>
      <c r="S227" s="254"/>
      <c r="T227" s="255"/>
      <c r="AT227" s="256" t="s">
        <v>159</v>
      </c>
      <c r="AU227" s="256" t="s">
        <v>84</v>
      </c>
      <c r="AV227" s="12" t="s">
        <v>157</v>
      </c>
      <c r="AW227" s="12" t="s">
        <v>38</v>
      </c>
      <c r="AX227" s="12" t="s">
        <v>82</v>
      </c>
      <c r="AY227" s="256" t="s">
        <v>150</v>
      </c>
    </row>
    <row r="228" spans="2:65" s="1" customFormat="1" ht="16.5" customHeight="1">
      <c r="B228" s="46"/>
      <c r="C228" s="269" t="s">
        <v>231</v>
      </c>
      <c r="D228" s="269" t="s">
        <v>188</v>
      </c>
      <c r="E228" s="270" t="s">
        <v>993</v>
      </c>
      <c r="F228" s="271" t="s">
        <v>994</v>
      </c>
      <c r="G228" s="272" t="s">
        <v>211</v>
      </c>
      <c r="H228" s="273">
        <v>185</v>
      </c>
      <c r="I228" s="274"/>
      <c r="J228" s="275">
        <f>ROUND(I228*H228,2)</f>
        <v>0</v>
      </c>
      <c r="K228" s="271" t="s">
        <v>928</v>
      </c>
      <c r="L228" s="276"/>
      <c r="M228" s="277" t="s">
        <v>21</v>
      </c>
      <c r="N228" s="278" t="s">
        <v>45</v>
      </c>
      <c r="O228" s="47"/>
      <c r="P228" s="231">
        <f>O228*H228</f>
        <v>0</v>
      </c>
      <c r="Q228" s="231">
        <v>0.00021</v>
      </c>
      <c r="R228" s="231">
        <f>Q228*H228</f>
        <v>0.03885</v>
      </c>
      <c r="S228" s="231">
        <v>0</v>
      </c>
      <c r="T228" s="232">
        <f>S228*H228</f>
        <v>0</v>
      </c>
      <c r="AR228" s="24" t="s">
        <v>269</v>
      </c>
      <c r="AT228" s="24" t="s">
        <v>188</v>
      </c>
      <c r="AU228" s="24" t="s">
        <v>84</v>
      </c>
      <c r="AY228" s="24" t="s">
        <v>150</v>
      </c>
      <c r="BE228" s="233">
        <f>IF(N228="základní",J228,0)</f>
        <v>0</v>
      </c>
      <c r="BF228" s="233">
        <f>IF(N228="snížená",J228,0)</f>
        <v>0</v>
      </c>
      <c r="BG228" s="233">
        <f>IF(N228="zákl. přenesená",J228,0)</f>
        <v>0</v>
      </c>
      <c r="BH228" s="233">
        <f>IF(N228="sníž. přenesená",J228,0)</f>
        <v>0</v>
      </c>
      <c r="BI228" s="233">
        <f>IF(N228="nulová",J228,0)</f>
        <v>0</v>
      </c>
      <c r="BJ228" s="24" t="s">
        <v>82</v>
      </c>
      <c r="BK228" s="233">
        <f>ROUND(I228*H228,2)</f>
        <v>0</v>
      </c>
      <c r="BL228" s="24" t="s">
        <v>250</v>
      </c>
      <c r="BM228" s="24" t="s">
        <v>995</v>
      </c>
    </row>
    <row r="229" spans="2:51" s="13" customFormat="1" ht="13.5">
      <c r="B229" s="259"/>
      <c r="C229" s="260"/>
      <c r="D229" s="236" t="s">
        <v>159</v>
      </c>
      <c r="E229" s="261" t="s">
        <v>21</v>
      </c>
      <c r="F229" s="262" t="s">
        <v>930</v>
      </c>
      <c r="G229" s="260"/>
      <c r="H229" s="261" t="s">
        <v>21</v>
      </c>
      <c r="I229" s="263"/>
      <c r="J229" s="260"/>
      <c r="K229" s="260"/>
      <c r="L229" s="264"/>
      <c r="M229" s="265"/>
      <c r="N229" s="266"/>
      <c r="O229" s="266"/>
      <c r="P229" s="266"/>
      <c r="Q229" s="266"/>
      <c r="R229" s="266"/>
      <c r="S229" s="266"/>
      <c r="T229" s="267"/>
      <c r="AT229" s="268" t="s">
        <v>159</v>
      </c>
      <c r="AU229" s="268" t="s">
        <v>84</v>
      </c>
      <c r="AV229" s="13" t="s">
        <v>82</v>
      </c>
      <c r="AW229" s="13" t="s">
        <v>38</v>
      </c>
      <c r="AX229" s="13" t="s">
        <v>74</v>
      </c>
      <c r="AY229" s="268" t="s">
        <v>150</v>
      </c>
    </row>
    <row r="230" spans="2:51" s="13" customFormat="1" ht="13.5">
      <c r="B230" s="259"/>
      <c r="C230" s="260"/>
      <c r="D230" s="236" t="s">
        <v>159</v>
      </c>
      <c r="E230" s="261" t="s">
        <v>21</v>
      </c>
      <c r="F230" s="262" t="s">
        <v>931</v>
      </c>
      <c r="G230" s="260"/>
      <c r="H230" s="261" t="s">
        <v>21</v>
      </c>
      <c r="I230" s="263"/>
      <c r="J230" s="260"/>
      <c r="K230" s="260"/>
      <c r="L230" s="264"/>
      <c r="M230" s="265"/>
      <c r="N230" s="266"/>
      <c r="O230" s="266"/>
      <c r="P230" s="266"/>
      <c r="Q230" s="266"/>
      <c r="R230" s="266"/>
      <c r="S230" s="266"/>
      <c r="T230" s="267"/>
      <c r="AT230" s="268" t="s">
        <v>159</v>
      </c>
      <c r="AU230" s="268" t="s">
        <v>84</v>
      </c>
      <c r="AV230" s="13" t="s">
        <v>82</v>
      </c>
      <c r="AW230" s="13" t="s">
        <v>38</v>
      </c>
      <c r="AX230" s="13" t="s">
        <v>74</v>
      </c>
      <c r="AY230" s="268" t="s">
        <v>150</v>
      </c>
    </row>
    <row r="231" spans="2:51" s="13" customFormat="1" ht="13.5">
      <c r="B231" s="259"/>
      <c r="C231" s="260"/>
      <c r="D231" s="236" t="s">
        <v>159</v>
      </c>
      <c r="E231" s="261" t="s">
        <v>21</v>
      </c>
      <c r="F231" s="262" t="s">
        <v>932</v>
      </c>
      <c r="G231" s="260"/>
      <c r="H231" s="261" t="s">
        <v>21</v>
      </c>
      <c r="I231" s="263"/>
      <c r="J231" s="260"/>
      <c r="K231" s="260"/>
      <c r="L231" s="264"/>
      <c r="M231" s="265"/>
      <c r="N231" s="266"/>
      <c r="O231" s="266"/>
      <c r="P231" s="266"/>
      <c r="Q231" s="266"/>
      <c r="R231" s="266"/>
      <c r="S231" s="266"/>
      <c r="T231" s="267"/>
      <c r="AT231" s="268" t="s">
        <v>159</v>
      </c>
      <c r="AU231" s="268" t="s">
        <v>84</v>
      </c>
      <c r="AV231" s="13" t="s">
        <v>82</v>
      </c>
      <c r="AW231" s="13" t="s">
        <v>38</v>
      </c>
      <c r="AX231" s="13" t="s">
        <v>74</v>
      </c>
      <c r="AY231" s="268" t="s">
        <v>150</v>
      </c>
    </row>
    <row r="232" spans="2:51" s="13" customFormat="1" ht="13.5">
      <c r="B232" s="259"/>
      <c r="C232" s="260"/>
      <c r="D232" s="236" t="s">
        <v>159</v>
      </c>
      <c r="E232" s="261" t="s">
        <v>21</v>
      </c>
      <c r="F232" s="262" t="s">
        <v>980</v>
      </c>
      <c r="G232" s="260"/>
      <c r="H232" s="261" t="s">
        <v>21</v>
      </c>
      <c r="I232" s="263"/>
      <c r="J232" s="260"/>
      <c r="K232" s="260"/>
      <c r="L232" s="264"/>
      <c r="M232" s="265"/>
      <c r="N232" s="266"/>
      <c r="O232" s="266"/>
      <c r="P232" s="266"/>
      <c r="Q232" s="266"/>
      <c r="R232" s="266"/>
      <c r="S232" s="266"/>
      <c r="T232" s="267"/>
      <c r="AT232" s="268" t="s">
        <v>159</v>
      </c>
      <c r="AU232" s="268" t="s">
        <v>84</v>
      </c>
      <c r="AV232" s="13" t="s">
        <v>82</v>
      </c>
      <c r="AW232" s="13" t="s">
        <v>38</v>
      </c>
      <c r="AX232" s="13" t="s">
        <v>74</v>
      </c>
      <c r="AY232" s="268" t="s">
        <v>150</v>
      </c>
    </row>
    <row r="233" spans="2:51" s="13" customFormat="1" ht="13.5">
      <c r="B233" s="259"/>
      <c r="C233" s="260"/>
      <c r="D233" s="236" t="s">
        <v>159</v>
      </c>
      <c r="E233" s="261" t="s">
        <v>21</v>
      </c>
      <c r="F233" s="262" t="s">
        <v>991</v>
      </c>
      <c r="G233" s="260"/>
      <c r="H233" s="261" t="s">
        <v>21</v>
      </c>
      <c r="I233" s="263"/>
      <c r="J233" s="260"/>
      <c r="K233" s="260"/>
      <c r="L233" s="264"/>
      <c r="M233" s="265"/>
      <c r="N233" s="266"/>
      <c r="O233" s="266"/>
      <c r="P233" s="266"/>
      <c r="Q233" s="266"/>
      <c r="R233" s="266"/>
      <c r="S233" s="266"/>
      <c r="T233" s="267"/>
      <c r="AT233" s="268" t="s">
        <v>159</v>
      </c>
      <c r="AU233" s="268" t="s">
        <v>84</v>
      </c>
      <c r="AV233" s="13" t="s">
        <v>82</v>
      </c>
      <c r="AW233" s="13" t="s">
        <v>38</v>
      </c>
      <c r="AX233" s="13" t="s">
        <v>74</v>
      </c>
      <c r="AY233" s="268" t="s">
        <v>150</v>
      </c>
    </row>
    <row r="234" spans="2:51" s="11" customFormat="1" ht="13.5">
      <c r="B234" s="234"/>
      <c r="C234" s="235"/>
      <c r="D234" s="236" t="s">
        <v>159</v>
      </c>
      <c r="E234" s="237" t="s">
        <v>21</v>
      </c>
      <c r="F234" s="238" t="s">
        <v>992</v>
      </c>
      <c r="G234" s="235"/>
      <c r="H234" s="239">
        <v>185</v>
      </c>
      <c r="I234" s="240"/>
      <c r="J234" s="235"/>
      <c r="K234" s="235"/>
      <c r="L234" s="241"/>
      <c r="M234" s="242"/>
      <c r="N234" s="243"/>
      <c r="O234" s="243"/>
      <c r="P234" s="243"/>
      <c r="Q234" s="243"/>
      <c r="R234" s="243"/>
      <c r="S234" s="243"/>
      <c r="T234" s="244"/>
      <c r="AT234" s="245" t="s">
        <v>159</v>
      </c>
      <c r="AU234" s="245" t="s">
        <v>84</v>
      </c>
      <c r="AV234" s="11" t="s">
        <v>84</v>
      </c>
      <c r="AW234" s="11" t="s">
        <v>38</v>
      </c>
      <c r="AX234" s="11" t="s">
        <v>74</v>
      </c>
      <c r="AY234" s="245" t="s">
        <v>150</v>
      </c>
    </row>
    <row r="235" spans="2:51" s="12" customFormat="1" ht="13.5">
      <c r="B235" s="246"/>
      <c r="C235" s="247"/>
      <c r="D235" s="236" t="s">
        <v>159</v>
      </c>
      <c r="E235" s="248" t="s">
        <v>21</v>
      </c>
      <c r="F235" s="249" t="s">
        <v>161</v>
      </c>
      <c r="G235" s="247"/>
      <c r="H235" s="250">
        <v>185</v>
      </c>
      <c r="I235" s="251"/>
      <c r="J235" s="247"/>
      <c r="K235" s="247"/>
      <c r="L235" s="252"/>
      <c r="M235" s="253"/>
      <c r="N235" s="254"/>
      <c r="O235" s="254"/>
      <c r="P235" s="254"/>
      <c r="Q235" s="254"/>
      <c r="R235" s="254"/>
      <c r="S235" s="254"/>
      <c r="T235" s="255"/>
      <c r="AT235" s="256" t="s">
        <v>159</v>
      </c>
      <c r="AU235" s="256" t="s">
        <v>84</v>
      </c>
      <c r="AV235" s="12" t="s">
        <v>157</v>
      </c>
      <c r="AW235" s="12" t="s">
        <v>38</v>
      </c>
      <c r="AX235" s="12" t="s">
        <v>82</v>
      </c>
      <c r="AY235" s="256" t="s">
        <v>150</v>
      </c>
    </row>
    <row r="236" spans="2:65" s="1" customFormat="1" ht="25.5" customHeight="1">
      <c r="B236" s="46"/>
      <c r="C236" s="222" t="s">
        <v>239</v>
      </c>
      <c r="D236" s="222" t="s">
        <v>153</v>
      </c>
      <c r="E236" s="223" t="s">
        <v>996</v>
      </c>
      <c r="F236" s="224" t="s">
        <v>997</v>
      </c>
      <c r="G236" s="225" t="s">
        <v>211</v>
      </c>
      <c r="H236" s="226">
        <v>185</v>
      </c>
      <c r="I236" s="227"/>
      <c r="J236" s="228">
        <f>ROUND(I236*H236,2)</f>
        <v>0</v>
      </c>
      <c r="K236" s="224" t="s">
        <v>928</v>
      </c>
      <c r="L236" s="72"/>
      <c r="M236" s="229" t="s">
        <v>21</v>
      </c>
      <c r="N236" s="230" t="s">
        <v>45</v>
      </c>
      <c r="O236" s="47"/>
      <c r="P236" s="231">
        <f>O236*H236</f>
        <v>0</v>
      </c>
      <c r="Q236" s="231">
        <v>0</v>
      </c>
      <c r="R236" s="231">
        <f>Q236*H236</f>
        <v>0</v>
      </c>
      <c r="S236" s="231">
        <v>0</v>
      </c>
      <c r="T236" s="232">
        <f>S236*H236</f>
        <v>0</v>
      </c>
      <c r="AR236" s="24" t="s">
        <v>250</v>
      </c>
      <c r="AT236" s="24" t="s">
        <v>153</v>
      </c>
      <c r="AU236" s="24" t="s">
        <v>84</v>
      </c>
      <c r="AY236" s="24" t="s">
        <v>150</v>
      </c>
      <c r="BE236" s="233">
        <f>IF(N236="základní",J236,0)</f>
        <v>0</v>
      </c>
      <c r="BF236" s="233">
        <f>IF(N236="snížená",J236,0)</f>
        <v>0</v>
      </c>
      <c r="BG236" s="233">
        <f>IF(N236="zákl. přenesená",J236,0)</f>
        <v>0</v>
      </c>
      <c r="BH236" s="233">
        <f>IF(N236="sníž. přenesená",J236,0)</f>
        <v>0</v>
      </c>
      <c r="BI236" s="233">
        <f>IF(N236="nulová",J236,0)</f>
        <v>0</v>
      </c>
      <c r="BJ236" s="24" t="s">
        <v>82</v>
      </c>
      <c r="BK236" s="233">
        <f>ROUND(I236*H236,2)</f>
        <v>0</v>
      </c>
      <c r="BL236" s="24" t="s">
        <v>250</v>
      </c>
      <c r="BM236" s="24" t="s">
        <v>998</v>
      </c>
    </row>
    <row r="237" spans="2:51" s="13" customFormat="1" ht="13.5">
      <c r="B237" s="259"/>
      <c r="C237" s="260"/>
      <c r="D237" s="236" t="s">
        <v>159</v>
      </c>
      <c r="E237" s="261" t="s">
        <v>21</v>
      </c>
      <c r="F237" s="262" t="s">
        <v>930</v>
      </c>
      <c r="G237" s="260"/>
      <c r="H237" s="261" t="s">
        <v>21</v>
      </c>
      <c r="I237" s="263"/>
      <c r="J237" s="260"/>
      <c r="K237" s="260"/>
      <c r="L237" s="264"/>
      <c r="M237" s="265"/>
      <c r="N237" s="266"/>
      <c r="O237" s="266"/>
      <c r="P237" s="266"/>
      <c r="Q237" s="266"/>
      <c r="R237" s="266"/>
      <c r="S237" s="266"/>
      <c r="T237" s="267"/>
      <c r="AT237" s="268" t="s">
        <v>159</v>
      </c>
      <c r="AU237" s="268" t="s">
        <v>84</v>
      </c>
      <c r="AV237" s="13" t="s">
        <v>82</v>
      </c>
      <c r="AW237" s="13" t="s">
        <v>38</v>
      </c>
      <c r="AX237" s="13" t="s">
        <v>74</v>
      </c>
      <c r="AY237" s="268" t="s">
        <v>150</v>
      </c>
    </row>
    <row r="238" spans="2:51" s="13" customFormat="1" ht="13.5">
      <c r="B238" s="259"/>
      <c r="C238" s="260"/>
      <c r="D238" s="236" t="s">
        <v>159</v>
      </c>
      <c r="E238" s="261" t="s">
        <v>21</v>
      </c>
      <c r="F238" s="262" t="s">
        <v>931</v>
      </c>
      <c r="G238" s="260"/>
      <c r="H238" s="261" t="s">
        <v>21</v>
      </c>
      <c r="I238" s="263"/>
      <c r="J238" s="260"/>
      <c r="K238" s="260"/>
      <c r="L238" s="264"/>
      <c r="M238" s="265"/>
      <c r="N238" s="266"/>
      <c r="O238" s="266"/>
      <c r="P238" s="266"/>
      <c r="Q238" s="266"/>
      <c r="R238" s="266"/>
      <c r="S238" s="266"/>
      <c r="T238" s="267"/>
      <c r="AT238" s="268" t="s">
        <v>159</v>
      </c>
      <c r="AU238" s="268" t="s">
        <v>84</v>
      </c>
      <c r="AV238" s="13" t="s">
        <v>82</v>
      </c>
      <c r="AW238" s="13" t="s">
        <v>38</v>
      </c>
      <c r="AX238" s="13" t="s">
        <v>74</v>
      </c>
      <c r="AY238" s="268" t="s">
        <v>150</v>
      </c>
    </row>
    <row r="239" spans="2:51" s="13" customFormat="1" ht="13.5">
      <c r="B239" s="259"/>
      <c r="C239" s="260"/>
      <c r="D239" s="236" t="s">
        <v>159</v>
      </c>
      <c r="E239" s="261" t="s">
        <v>21</v>
      </c>
      <c r="F239" s="262" t="s">
        <v>932</v>
      </c>
      <c r="G239" s="260"/>
      <c r="H239" s="261" t="s">
        <v>21</v>
      </c>
      <c r="I239" s="263"/>
      <c r="J239" s="260"/>
      <c r="K239" s="260"/>
      <c r="L239" s="264"/>
      <c r="M239" s="265"/>
      <c r="N239" s="266"/>
      <c r="O239" s="266"/>
      <c r="P239" s="266"/>
      <c r="Q239" s="266"/>
      <c r="R239" s="266"/>
      <c r="S239" s="266"/>
      <c r="T239" s="267"/>
      <c r="AT239" s="268" t="s">
        <v>159</v>
      </c>
      <c r="AU239" s="268" t="s">
        <v>84</v>
      </c>
      <c r="AV239" s="13" t="s">
        <v>82</v>
      </c>
      <c r="AW239" s="13" t="s">
        <v>38</v>
      </c>
      <c r="AX239" s="13" t="s">
        <v>74</v>
      </c>
      <c r="AY239" s="268" t="s">
        <v>150</v>
      </c>
    </row>
    <row r="240" spans="2:51" s="13" customFormat="1" ht="13.5">
      <c r="B240" s="259"/>
      <c r="C240" s="260"/>
      <c r="D240" s="236" t="s">
        <v>159</v>
      </c>
      <c r="E240" s="261" t="s">
        <v>21</v>
      </c>
      <c r="F240" s="262" t="s">
        <v>933</v>
      </c>
      <c r="G240" s="260"/>
      <c r="H240" s="261" t="s">
        <v>21</v>
      </c>
      <c r="I240" s="263"/>
      <c r="J240" s="260"/>
      <c r="K240" s="260"/>
      <c r="L240" s="264"/>
      <c r="M240" s="265"/>
      <c r="N240" s="266"/>
      <c r="O240" s="266"/>
      <c r="P240" s="266"/>
      <c r="Q240" s="266"/>
      <c r="R240" s="266"/>
      <c r="S240" s="266"/>
      <c r="T240" s="267"/>
      <c r="AT240" s="268" t="s">
        <v>159</v>
      </c>
      <c r="AU240" s="268" t="s">
        <v>84</v>
      </c>
      <c r="AV240" s="13" t="s">
        <v>82</v>
      </c>
      <c r="AW240" s="13" t="s">
        <v>38</v>
      </c>
      <c r="AX240" s="13" t="s">
        <v>74</v>
      </c>
      <c r="AY240" s="268" t="s">
        <v>150</v>
      </c>
    </row>
    <row r="241" spans="2:51" s="13" customFormat="1" ht="13.5">
      <c r="B241" s="259"/>
      <c r="C241" s="260"/>
      <c r="D241" s="236" t="s">
        <v>159</v>
      </c>
      <c r="E241" s="261" t="s">
        <v>21</v>
      </c>
      <c r="F241" s="262" t="s">
        <v>999</v>
      </c>
      <c r="G241" s="260"/>
      <c r="H241" s="261" t="s">
        <v>21</v>
      </c>
      <c r="I241" s="263"/>
      <c r="J241" s="260"/>
      <c r="K241" s="260"/>
      <c r="L241" s="264"/>
      <c r="M241" s="265"/>
      <c r="N241" s="266"/>
      <c r="O241" s="266"/>
      <c r="P241" s="266"/>
      <c r="Q241" s="266"/>
      <c r="R241" s="266"/>
      <c r="S241" s="266"/>
      <c r="T241" s="267"/>
      <c r="AT241" s="268" t="s">
        <v>159</v>
      </c>
      <c r="AU241" s="268" t="s">
        <v>84</v>
      </c>
      <c r="AV241" s="13" t="s">
        <v>82</v>
      </c>
      <c r="AW241" s="13" t="s">
        <v>38</v>
      </c>
      <c r="AX241" s="13" t="s">
        <v>74</v>
      </c>
      <c r="AY241" s="268" t="s">
        <v>150</v>
      </c>
    </row>
    <row r="242" spans="2:51" s="11" customFormat="1" ht="13.5">
      <c r="B242" s="234"/>
      <c r="C242" s="235"/>
      <c r="D242" s="236" t="s">
        <v>159</v>
      </c>
      <c r="E242" s="237" t="s">
        <v>21</v>
      </c>
      <c r="F242" s="238" t="s">
        <v>992</v>
      </c>
      <c r="G242" s="235"/>
      <c r="H242" s="239">
        <v>185</v>
      </c>
      <c r="I242" s="240"/>
      <c r="J242" s="235"/>
      <c r="K242" s="235"/>
      <c r="L242" s="241"/>
      <c r="M242" s="242"/>
      <c r="N242" s="243"/>
      <c r="O242" s="243"/>
      <c r="P242" s="243"/>
      <c r="Q242" s="243"/>
      <c r="R242" s="243"/>
      <c r="S242" s="243"/>
      <c r="T242" s="244"/>
      <c r="AT242" s="245" t="s">
        <v>159</v>
      </c>
      <c r="AU242" s="245" t="s">
        <v>84</v>
      </c>
      <c r="AV242" s="11" t="s">
        <v>84</v>
      </c>
      <c r="AW242" s="11" t="s">
        <v>38</v>
      </c>
      <c r="AX242" s="11" t="s">
        <v>74</v>
      </c>
      <c r="AY242" s="245" t="s">
        <v>150</v>
      </c>
    </row>
    <row r="243" spans="2:51" s="12" customFormat="1" ht="13.5">
      <c r="B243" s="246"/>
      <c r="C243" s="247"/>
      <c r="D243" s="236" t="s">
        <v>159</v>
      </c>
      <c r="E243" s="248" t="s">
        <v>21</v>
      </c>
      <c r="F243" s="249" t="s">
        <v>161</v>
      </c>
      <c r="G243" s="247"/>
      <c r="H243" s="250">
        <v>185</v>
      </c>
      <c r="I243" s="251"/>
      <c r="J243" s="247"/>
      <c r="K243" s="247"/>
      <c r="L243" s="252"/>
      <c r="M243" s="253"/>
      <c r="N243" s="254"/>
      <c r="O243" s="254"/>
      <c r="P243" s="254"/>
      <c r="Q243" s="254"/>
      <c r="R243" s="254"/>
      <c r="S243" s="254"/>
      <c r="T243" s="255"/>
      <c r="AT243" s="256" t="s">
        <v>159</v>
      </c>
      <c r="AU243" s="256" t="s">
        <v>84</v>
      </c>
      <c r="AV243" s="12" t="s">
        <v>157</v>
      </c>
      <c r="AW243" s="12" t="s">
        <v>38</v>
      </c>
      <c r="AX243" s="12" t="s">
        <v>82</v>
      </c>
      <c r="AY243" s="256" t="s">
        <v>150</v>
      </c>
    </row>
    <row r="244" spans="2:65" s="1" customFormat="1" ht="16.5" customHeight="1">
      <c r="B244" s="46"/>
      <c r="C244" s="269" t="s">
        <v>10</v>
      </c>
      <c r="D244" s="269" t="s">
        <v>188</v>
      </c>
      <c r="E244" s="270" t="s">
        <v>1000</v>
      </c>
      <c r="F244" s="271" t="s">
        <v>1001</v>
      </c>
      <c r="G244" s="272" t="s">
        <v>211</v>
      </c>
      <c r="H244" s="273">
        <v>185</v>
      </c>
      <c r="I244" s="274"/>
      <c r="J244" s="275">
        <f>ROUND(I244*H244,2)</f>
        <v>0</v>
      </c>
      <c r="K244" s="271" t="s">
        <v>928</v>
      </c>
      <c r="L244" s="276"/>
      <c r="M244" s="277" t="s">
        <v>21</v>
      </c>
      <c r="N244" s="278" t="s">
        <v>45</v>
      </c>
      <c r="O244" s="47"/>
      <c r="P244" s="231">
        <f>O244*H244</f>
        <v>0</v>
      </c>
      <c r="Q244" s="231">
        <v>0.00021</v>
      </c>
      <c r="R244" s="231">
        <f>Q244*H244</f>
        <v>0.03885</v>
      </c>
      <c r="S244" s="231">
        <v>0</v>
      </c>
      <c r="T244" s="232">
        <f>S244*H244</f>
        <v>0</v>
      </c>
      <c r="AR244" s="24" t="s">
        <v>269</v>
      </c>
      <c r="AT244" s="24" t="s">
        <v>188</v>
      </c>
      <c r="AU244" s="24" t="s">
        <v>84</v>
      </c>
      <c r="AY244" s="24" t="s">
        <v>150</v>
      </c>
      <c r="BE244" s="233">
        <f>IF(N244="základní",J244,0)</f>
        <v>0</v>
      </c>
      <c r="BF244" s="233">
        <f>IF(N244="snížená",J244,0)</f>
        <v>0</v>
      </c>
      <c r="BG244" s="233">
        <f>IF(N244="zákl. přenesená",J244,0)</f>
        <v>0</v>
      </c>
      <c r="BH244" s="233">
        <f>IF(N244="sníž. přenesená",J244,0)</f>
        <v>0</v>
      </c>
      <c r="BI244" s="233">
        <f>IF(N244="nulová",J244,0)</f>
        <v>0</v>
      </c>
      <c r="BJ244" s="24" t="s">
        <v>82</v>
      </c>
      <c r="BK244" s="233">
        <f>ROUND(I244*H244,2)</f>
        <v>0</v>
      </c>
      <c r="BL244" s="24" t="s">
        <v>250</v>
      </c>
      <c r="BM244" s="24" t="s">
        <v>1002</v>
      </c>
    </row>
    <row r="245" spans="2:51" s="13" customFormat="1" ht="13.5">
      <c r="B245" s="259"/>
      <c r="C245" s="260"/>
      <c r="D245" s="236" t="s">
        <v>159</v>
      </c>
      <c r="E245" s="261" t="s">
        <v>21</v>
      </c>
      <c r="F245" s="262" t="s">
        <v>930</v>
      </c>
      <c r="G245" s="260"/>
      <c r="H245" s="261" t="s">
        <v>21</v>
      </c>
      <c r="I245" s="263"/>
      <c r="J245" s="260"/>
      <c r="K245" s="260"/>
      <c r="L245" s="264"/>
      <c r="M245" s="265"/>
      <c r="N245" s="266"/>
      <c r="O245" s="266"/>
      <c r="P245" s="266"/>
      <c r="Q245" s="266"/>
      <c r="R245" s="266"/>
      <c r="S245" s="266"/>
      <c r="T245" s="267"/>
      <c r="AT245" s="268" t="s">
        <v>159</v>
      </c>
      <c r="AU245" s="268" t="s">
        <v>84</v>
      </c>
      <c r="AV245" s="13" t="s">
        <v>82</v>
      </c>
      <c r="AW245" s="13" t="s">
        <v>38</v>
      </c>
      <c r="AX245" s="13" t="s">
        <v>74</v>
      </c>
      <c r="AY245" s="268" t="s">
        <v>150</v>
      </c>
    </row>
    <row r="246" spans="2:51" s="13" customFormat="1" ht="13.5">
      <c r="B246" s="259"/>
      <c r="C246" s="260"/>
      <c r="D246" s="236" t="s">
        <v>159</v>
      </c>
      <c r="E246" s="261" t="s">
        <v>21</v>
      </c>
      <c r="F246" s="262" t="s">
        <v>931</v>
      </c>
      <c r="G246" s="260"/>
      <c r="H246" s="261" t="s">
        <v>21</v>
      </c>
      <c r="I246" s="263"/>
      <c r="J246" s="260"/>
      <c r="K246" s="260"/>
      <c r="L246" s="264"/>
      <c r="M246" s="265"/>
      <c r="N246" s="266"/>
      <c r="O246" s="266"/>
      <c r="P246" s="266"/>
      <c r="Q246" s="266"/>
      <c r="R246" s="266"/>
      <c r="S246" s="266"/>
      <c r="T246" s="267"/>
      <c r="AT246" s="268" t="s">
        <v>159</v>
      </c>
      <c r="AU246" s="268" t="s">
        <v>84</v>
      </c>
      <c r="AV246" s="13" t="s">
        <v>82</v>
      </c>
      <c r="AW246" s="13" t="s">
        <v>38</v>
      </c>
      <c r="AX246" s="13" t="s">
        <v>74</v>
      </c>
      <c r="AY246" s="268" t="s">
        <v>150</v>
      </c>
    </row>
    <row r="247" spans="2:51" s="13" customFormat="1" ht="13.5">
      <c r="B247" s="259"/>
      <c r="C247" s="260"/>
      <c r="D247" s="236" t="s">
        <v>159</v>
      </c>
      <c r="E247" s="261" t="s">
        <v>21</v>
      </c>
      <c r="F247" s="262" t="s">
        <v>932</v>
      </c>
      <c r="G247" s="260"/>
      <c r="H247" s="261" t="s">
        <v>21</v>
      </c>
      <c r="I247" s="263"/>
      <c r="J247" s="260"/>
      <c r="K247" s="260"/>
      <c r="L247" s="264"/>
      <c r="M247" s="265"/>
      <c r="N247" s="266"/>
      <c r="O247" s="266"/>
      <c r="P247" s="266"/>
      <c r="Q247" s="266"/>
      <c r="R247" s="266"/>
      <c r="S247" s="266"/>
      <c r="T247" s="267"/>
      <c r="AT247" s="268" t="s">
        <v>159</v>
      </c>
      <c r="AU247" s="268" t="s">
        <v>84</v>
      </c>
      <c r="AV247" s="13" t="s">
        <v>82</v>
      </c>
      <c r="AW247" s="13" t="s">
        <v>38</v>
      </c>
      <c r="AX247" s="13" t="s">
        <v>74</v>
      </c>
      <c r="AY247" s="268" t="s">
        <v>150</v>
      </c>
    </row>
    <row r="248" spans="2:51" s="13" customFormat="1" ht="13.5">
      <c r="B248" s="259"/>
      <c r="C248" s="260"/>
      <c r="D248" s="236" t="s">
        <v>159</v>
      </c>
      <c r="E248" s="261" t="s">
        <v>21</v>
      </c>
      <c r="F248" s="262" t="s">
        <v>980</v>
      </c>
      <c r="G248" s="260"/>
      <c r="H248" s="261" t="s">
        <v>21</v>
      </c>
      <c r="I248" s="263"/>
      <c r="J248" s="260"/>
      <c r="K248" s="260"/>
      <c r="L248" s="264"/>
      <c r="M248" s="265"/>
      <c r="N248" s="266"/>
      <c r="O248" s="266"/>
      <c r="P248" s="266"/>
      <c r="Q248" s="266"/>
      <c r="R248" s="266"/>
      <c r="S248" s="266"/>
      <c r="T248" s="267"/>
      <c r="AT248" s="268" t="s">
        <v>159</v>
      </c>
      <c r="AU248" s="268" t="s">
        <v>84</v>
      </c>
      <c r="AV248" s="13" t="s">
        <v>82</v>
      </c>
      <c r="AW248" s="13" t="s">
        <v>38</v>
      </c>
      <c r="AX248" s="13" t="s">
        <v>74</v>
      </c>
      <c r="AY248" s="268" t="s">
        <v>150</v>
      </c>
    </row>
    <row r="249" spans="2:51" s="13" customFormat="1" ht="13.5">
      <c r="B249" s="259"/>
      <c r="C249" s="260"/>
      <c r="D249" s="236" t="s">
        <v>159</v>
      </c>
      <c r="E249" s="261" t="s">
        <v>21</v>
      </c>
      <c r="F249" s="262" t="s">
        <v>999</v>
      </c>
      <c r="G249" s="260"/>
      <c r="H249" s="261" t="s">
        <v>21</v>
      </c>
      <c r="I249" s="263"/>
      <c r="J249" s="260"/>
      <c r="K249" s="260"/>
      <c r="L249" s="264"/>
      <c r="M249" s="265"/>
      <c r="N249" s="266"/>
      <c r="O249" s="266"/>
      <c r="P249" s="266"/>
      <c r="Q249" s="266"/>
      <c r="R249" s="266"/>
      <c r="S249" s="266"/>
      <c r="T249" s="267"/>
      <c r="AT249" s="268" t="s">
        <v>159</v>
      </c>
      <c r="AU249" s="268" t="s">
        <v>84</v>
      </c>
      <c r="AV249" s="13" t="s">
        <v>82</v>
      </c>
      <c r="AW249" s="13" t="s">
        <v>38</v>
      </c>
      <c r="AX249" s="13" t="s">
        <v>74</v>
      </c>
      <c r="AY249" s="268" t="s">
        <v>150</v>
      </c>
    </row>
    <row r="250" spans="2:51" s="11" customFormat="1" ht="13.5">
      <c r="B250" s="234"/>
      <c r="C250" s="235"/>
      <c r="D250" s="236" t="s">
        <v>159</v>
      </c>
      <c r="E250" s="237" t="s">
        <v>21</v>
      </c>
      <c r="F250" s="238" t="s">
        <v>992</v>
      </c>
      <c r="G250" s="235"/>
      <c r="H250" s="239">
        <v>185</v>
      </c>
      <c r="I250" s="240"/>
      <c r="J250" s="235"/>
      <c r="K250" s="235"/>
      <c r="L250" s="241"/>
      <c r="M250" s="242"/>
      <c r="N250" s="243"/>
      <c r="O250" s="243"/>
      <c r="P250" s="243"/>
      <c r="Q250" s="243"/>
      <c r="R250" s="243"/>
      <c r="S250" s="243"/>
      <c r="T250" s="244"/>
      <c r="AT250" s="245" t="s">
        <v>159</v>
      </c>
      <c r="AU250" s="245" t="s">
        <v>84</v>
      </c>
      <c r="AV250" s="11" t="s">
        <v>84</v>
      </c>
      <c r="AW250" s="11" t="s">
        <v>38</v>
      </c>
      <c r="AX250" s="11" t="s">
        <v>74</v>
      </c>
      <c r="AY250" s="245" t="s">
        <v>150</v>
      </c>
    </row>
    <row r="251" spans="2:51" s="12" customFormat="1" ht="13.5">
      <c r="B251" s="246"/>
      <c r="C251" s="247"/>
      <c r="D251" s="236" t="s">
        <v>159</v>
      </c>
      <c r="E251" s="248" t="s">
        <v>21</v>
      </c>
      <c r="F251" s="249" t="s">
        <v>161</v>
      </c>
      <c r="G251" s="247"/>
      <c r="H251" s="250">
        <v>185</v>
      </c>
      <c r="I251" s="251"/>
      <c r="J251" s="247"/>
      <c r="K251" s="247"/>
      <c r="L251" s="252"/>
      <c r="M251" s="253"/>
      <c r="N251" s="254"/>
      <c r="O251" s="254"/>
      <c r="P251" s="254"/>
      <c r="Q251" s="254"/>
      <c r="R251" s="254"/>
      <c r="S251" s="254"/>
      <c r="T251" s="255"/>
      <c r="AT251" s="256" t="s">
        <v>159</v>
      </c>
      <c r="AU251" s="256" t="s">
        <v>84</v>
      </c>
      <c r="AV251" s="12" t="s">
        <v>157</v>
      </c>
      <c r="AW251" s="12" t="s">
        <v>38</v>
      </c>
      <c r="AX251" s="12" t="s">
        <v>82</v>
      </c>
      <c r="AY251" s="256" t="s">
        <v>150</v>
      </c>
    </row>
    <row r="252" spans="2:65" s="1" customFormat="1" ht="25.5" customHeight="1">
      <c r="B252" s="46"/>
      <c r="C252" s="222" t="s">
        <v>250</v>
      </c>
      <c r="D252" s="222" t="s">
        <v>153</v>
      </c>
      <c r="E252" s="223" t="s">
        <v>1003</v>
      </c>
      <c r="F252" s="224" t="s">
        <v>1004</v>
      </c>
      <c r="G252" s="225" t="s">
        <v>432</v>
      </c>
      <c r="H252" s="226">
        <v>15</v>
      </c>
      <c r="I252" s="227"/>
      <c r="J252" s="228">
        <f>ROUND(I252*H252,2)</f>
        <v>0</v>
      </c>
      <c r="K252" s="224" t="s">
        <v>928</v>
      </c>
      <c r="L252" s="72"/>
      <c r="M252" s="229" t="s">
        <v>21</v>
      </c>
      <c r="N252" s="230" t="s">
        <v>45</v>
      </c>
      <c r="O252" s="47"/>
      <c r="P252" s="231">
        <f>O252*H252</f>
        <v>0</v>
      </c>
      <c r="Q252" s="231">
        <v>0</v>
      </c>
      <c r="R252" s="231">
        <f>Q252*H252</f>
        <v>0</v>
      </c>
      <c r="S252" s="231">
        <v>0</v>
      </c>
      <c r="T252" s="232">
        <f>S252*H252</f>
        <v>0</v>
      </c>
      <c r="AR252" s="24" t="s">
        <v>250</v>
      </c>
      <c r="AT252" s="24" t="s">
        <v>153</v>
      </c>
      <c r="AU252" s="24" t="s">
        <v>84</v>
      </c>
      <c r="AY252" s="24" t="s">
        <v>150</v>
      </c>
      <c r="BE252" s="233">
        <f>IF(N252="základní",J252,0)</f>
        <v>0</v>
      </c>
      <c r="BF252" s="233">
        <f>IF(N252="snížená",J252,0)</f>
        <v>0</v>
      </c>
      <c r="BG252" s="233">
        <f>IF(N252="zákl. přenesená",J252,0)</f>
        <v>0</v>
      </c>
      <c r="BH252" s="233">
        <f>IF(N252="sníž. přenesená",J252,0)</f>
        <v>0</v>
      </c>
      <c r="BI252" s="233">
        <f>IF(N252="nulová",J252,0)</f>
        <v>0</v>
      </c>
      <c r="BJ252" s="24" t="s">
        <v>82</v>
      </c>
      <c r="BK252" s="233">
        <f>ROUND(I252*H252,2)</f>
        <v>0</v>
      </c>
      <c r="BL252" s="24" t="s">
        <v>250</v>
      </c>
      <c r="BM252" s="24" t="s">
        <v>1005</v>
      </c>
    </row>
    <row r="253" spans="2:51" s="13" customFormat="1" ht="13.5">
      <c r="B253" s="259"/>
      <c r="C253" s="260"/>
      <c r="D253" s="236" t="s">
        <v>159</v>
      </c>
      <c r="E253" s="261" t="s">
        <v>21</v>
      </c>
      <c r="F253" s="262" t="s">
        <v>930</v>
      </c>
      <c r="G253" s="260"/>
      <c r="H253" s="261" t="s">
        <v>21</v>
      </c>
      <c r="I253" s="263"/>
      <c r="J253" s="260"/>
      <c r="K253" s="260"/>
      <c r="L253" s="264"/>
      <c r="M253" s="265"/>
      <c r="N253" s="266"/>
      <c r="O253" s="266"/>
      <c r="P253" s="266"/>
      <c r="Q253" s="266"/>
      <c r="R253" s="266"/>
      <c r="S253" s="266"/>
      <c r="T253" s="267"/>
      <c r="AT253" s="268" t="s">
        <v>159</v>
      </c>
      <c r="AU253" s="268" t="s">
        <v>84</v>
      </c>
      <c r="AV253" s="13" t="s">
        <v>82</v>
      </c>
      <c r="AW253" s="13" t="s">
        <v>38</v>
      </c>
      <c r="AX253" s="13" t="s">
        <v>74</v>
      </c>
      <c r="AY253" s="268" t="s">
        <v>150</v>
      </c>
    </row>
    <row r="254" spans="2:51" s="13" customFormat="1" ht="13.5">
      <c r="B254" s="259"/>
      <c r="C254" s="260"/>
      <c r="D254" s="236" t="s">
        <v>159</v>
      </c>
      <c r="E254" s="261" t="s">
        <v>21</v>
      </c>
      <c r="F254" s="262" t="s">
        <v>931</v>
      </c>
      <c r="G254" s="260"/>
      <c r="H254" s="261" t="s">
        <v>21</v>
      </c>
      <c r="I254" s="263"/>
      <c r="J254" s="260"/>
      <c r="K254" s="260"/>
      <c r="L254" s="264"/>
      <c r="M254" s="265"/>
      <c r="N254" s="266"/>
      <c r="O254" s="266"/>
      <c r="P254" s="266"/>
      <c r="Q254" s="266"/>
      <c r="R254" s="266"/>
      <c r="S254" s="266"/>
      <c r="T254" s="267"/>
      <c r="AT254" s="268" t="s">
        <v>159</v>
      </c>
      <c r="AU254" s="268" t="s">
        <v>84</v>
      </c>
      <c r="AV254" s="13" t="s">
        <v>82</v>
      </c>
      <c r="AW254" s="13" t="s">
        <v>38</v>
      </c>
      <c r="AX254" s="13" t="s">
        <v>74</v>
      </c>
      <c r="AY254" s="268" t="s">
        <v>150</v>
      </c>
    </row>
    <row r="255" spans="2:51" s="13" customFormat="1" ht="13.5">
      <c r="B255" s="259"/>
      <c r="C255" s="260"/>
      <c r="D255" s="236" t="s">
        <v>159</v>
      </c>
      <c r="E255" s="261" t="s">
        <v>21</v>
      </c>
      <c r="F255" s="262" t="s">
        <v>932</v>
      </c>
      <c r="G255" s="260"/>
      <c r="H255" s="261" t="s">
        <v>21</v>
      </c>
      <c r="I255" s="263"/>
      <c r="J255" s="260"/>
      <c r="K255" s="260"/>
      <c r="L255" s="264"/>
      <c r="M255" s="265"/>
      <c r="N255" s="266"/>
      <c r="O255" s="266"/>
      <c r="P255" s="266"/>
      <c r="Q255" s="266"/>
      <c r="R255" s="266"/>
      <c r="S255" s="266"/>
      <c r="T255" s="267"/>
      <c r="AT255" s="268" t="s">
        <v>159</v>
      </c>
      <c r="AU255" s="268" t="s">
        <v>84</v>
      </c>
      <c r="AV255" s="13" t="s">
        <v>82</v>
      </c>
      <c r="AW255" s="13" t="s">
        <v>38</v>
      </c>
      <c r="AX255" s="13" t="s">
        <v>74</v>
      </c>
      <c r="AY255" s="268" t="s">
        <v>150</v>
      </c>
    </row>
    <row r="256" spans="2:51" s="13" customFormat="1" ht="13.5">
      <c r="B256" s="259"/>
      <c r="C256" s="260"/>
      <c r="D256" s="236" t="s">
        <v>159</v>
      </c>
      <c r="E256" s="261" t="s">
        <v>21</v>
      </c>
      <c r="F256" s="262" t="s">
        <v>933</v>
      </c>
      <c r="G256" s="260"/>
      <c r="H256" s="261" t="s">
        <v>21</v>
      </c>
      <c r="I256" s="263"/>
      <c r="J256" s="260"/>
      <c r="K256" s="260"/>
      <c r="L256" s="264"/>
      <c r="M256" s="265"/>
      <c r="N256" s="266"/>
      <c r="O256" s="266"/>
      <c r="P256" s="266"/>
      <c r="Q256" s="266"/>
      <c r="R256" s="266"/>
      <c r="S256" s="266"/>
      <c r="T256" s="267"/>
      <c r="AT256" s="268" t="s">
        <v>159</v>
      </c>
      <c r="AU256" s="268" t="s">
        <v>84</v>
      </c>
      <c r="AV256" s="13" t="s">
        <v>82</v>
      </c>
      <c r="AW256" s="13" t="s">
        <v>38</v>
      </c>
      <c r="AX256" s="13" t="s">
        <v>74</v>
      </c>
      <c r="AY256" s="268" t="s">
        <v>150</v>
      </c>
    </row>
    <row r="257" spans="2:51" s="13" customFormat="1" ht="13.5">
      <c r="B257" s="259"/>
      <c r="C257" s="260"/>
      <c r="D257" s="236" t="s">
        <v>159</v>
      </c>
      <c r="E257" s="261" t="s">
        <v>21</v>
      </c>
      <c r="F257" s="262" t="s">
        <v>1006</v>
      </c>
      <c r="G257" s="260"/>
      <c r="H257" s="261" t="s">
        <v>21</v>
      </c>
      <c r="I257" s="263"/>
      <c r="J257" s="260"/>
      <c r="K257" s="260"/>
      <c r="L257" s="264"/>
      <c r="M257" s="265"/>
      <c r="N257" s="266"/>
      <c r="O257" s="266"/>
      <c r="P257" s="266"/>
      <c r="Q257" s="266"/>
      <c r="R257" s="266"/>
      <c r="S257" s="266"/>
      <c r="T257" s="267"/>
      <c r="AT257" s="268" t="s">
        <v>159</v>
      </c>
      <c r="AU257" s="268" t="s">
        <v>84</v>
      </c>
      <c r="AV257" s="13" t="s">
        <v>82</v>
      </c>
      <c r="AW257" s="13" t="s">
        <v>38</v>
      </c>
      <c r="AX257" s="13" t="s">
        <v>74</v>
      </c>
      <c r="AY257" s="268" t="s">
        <v>150</v>
      </c>
    </row>
    <row r="258" spans="2:51" s="11" customFormat="1" ht="13.5">
      <c r="B258" s="234"/>
      <c r="C258" s="235"/>
      <c r="D258" s="236" t="s">
        <v>159</v>
      </c>
      <c r="E258" s="237" t="s">
        <v>21</v>
      </c>
      <c r="F258" s="238" t="s">
        <v>10</v>
      </c>
      <c r="G258" s="235"/>
      <c r="H258" s="239">
        <v>15</v>
      </c>
      <c r="I258" s="240"/>
      <c r="J258" s="235"/>
      <c r="K258" s="235"/>
      <c r="L258" s="241"/>
      <c r="M258" s="242"/>
      <c r="N258" s="243"/>
      <c r="O258" s="243"/>
      <c r="P258" s="243"/>
      <c r="Q258" s="243"/>
      <c r="R258" s="243"/>
      <c r="S258" s="243"/>
      <c r="T258" s="244"/>
      <c r="AT258" s="245" t="s">
        <v>159</v>
      </c>
      <c r="AU258" s="245" t="s">
        <v>84</v>
      </c>
      <c r="AV258" s="11" t="s">
        <v>84</v>
      </c>
      <c r="AW258" s="11" t="s">
        <v>38</v>
      </c>
      <c r="AX258" s="11" t="s">
        <v>74</v>
      </c>
      <c r="AY258" s="245" t="s">
        <v>150</v>
      </c>
    </row>
    <row r="259" spans="2:51" s="12" customFormat="1" ht="13.5">
      <c r="B259" s="246"/>
      <c r="C259" s="247"/>
      <c r="D259" s="236" t="s">
        <v>159</v>
      </c>
      <c r="E259" s="248" t="s">
        <v>21</v>
      </c>
      <c r="F259" s="249" t="s">
        <v>161</v>
      </c>
      <c r="G259" s="247"/>
      <c r="H259" s="250">
        <v>15</v>
      </c>
      <c r="I259" s="251"/>
      <c r="J259" s="247"/>
      <c r="K259" s="247"/>
      <c r="L259" s="252"/>
      <c r="M259" s="253"/>
      <c r="N259" s="254"/>
      <c r="O259" s="254"/>
      <c r="P259" s="254"/>
      <c r="Q259" s="254"/>
      <c r="R259" s="254"/>
      <c r="S259" s="254"/>
      <c r="T259" s="255"/>
      <c r="AT259" s="256" t="s">
        <v>159</v>
      </c>
      <c r="AU259" s="256" t="s">
        <v>84</v>
      </c>
      <c r="AV259" s="12" t="s">
        <v>157</v>
      </c>
      <c r="AW259" s="12" t="s">
        <v>38</v>
      </c>
      <c r="AX259" s="12" t="s">
        <v>82</v>
      </c>
      <c r="AY259" s="256" t="s">
        <v>150</v>
      </c>
    </row>
    <row r="260" spans="2:65" s="1" customFormat="1" ht="16.5" customHeight="1">
      <c r="B260" s="46"/>
      <c r="C260" s="269" t="s">
        <v>259</v>
      </c>
      <c r="D260" s="269" t="s">
        <v>188</v>
      </c>
      <c r="E260" s="270" t="s">
        <v>1007</v>
      </c>
      <c r="F260" s="271" t="s">
        <v>1008</v>
      </c>
      <c r="G260" s="272" t="s">
        <v>432</v>
      </c>
      <c r="H260" s="273">
        <v>15</v>
      </c>
      <c r="I260" s="274"/>
      <c r="J260" s="275">
        <f>ROUND(I260*H260,2)</f>
        <v>0</v>
      </c>
      <c r="K260" s="271" t="s">
        <v>204</v>
      </c>
      <c r="L260" s="276"/>
      <c r="M260" s="277" t="s">
        <v>21</v>
      </c>
      <c r="N260" s="278" t="s">
        <v>45</v>
      </c>
      <c r="O260" s="47"/>
      <c r="P260" s="231">
        <f>O260*H260</f>
        <v>0</v>
      </c>
      <c r="Q260" s="231">
        <v>0</v>
      </c>
      <c r="R260" s="231">
        <f>Q260*H260</f>
        <v>0</v>
      </c>
      <c r="S260" s="231">
        <v>0</v>
      </c>
      <c r="T260" s="232">
        <f>S260*H260</f>
        <v>0</v>
      </c>
      <c r="AR260" s="24" t="s">
        <v>269</v>
      </c>
      <c r="AT260" s="24" t="s">
        <v>188</v>
      </c>
      <c r="AU260" s="24" t="s">
        <v>84</v>
      </c>
      <c r="AY260" s="24" t="s">
        <v>150</v>
      </c>
      <c r="BE260" s="233">
        <f>IF(N260="základní",J260,0)</f>
        <v>0</v>
      </c>
      <c r="BF260" s="233">
        <f>IF(N260="snížená",J260,0)</f>
        <v>0</v>
      </c>
      <c r="BG260" s="233">
        <f>IF(N260="zákl. přenesená",J260,0)</f>
        <v>0</v>
      </c>
      <c r="BH260" s="233">
        <f>IF(N260="sníž. přenesená",J260,0)</f>
        <v>0</v>
      </c>
      <c r="BI260" s="233">
        <f>IF(N260="nulová",J260,0)</f>
        <v>0</v>
      </c>
      <c r="BJ260" s="24" t="s">
        <v>82</v>
      </c>
      <c r="BK260" s="233">
        <f>ROUND(I260*H260,2)</f>
        <v>0</v>
      </c>
      <c r="BL260" s="24" t="s">
        <v>250</v>
      </c>
      <c r="BM260" s="24" t="s">
        <v>1009</v>
      </c>
    </row>
    <row r="261" spans="2:65" s="1" customFormat="1" ht="25.5" customHeight="1">
      <c r="B261" s="46"/>
      <c r="C261" s="222" t="s">
        <v>265</v>
      </c>
      <c r="D261" s="222" t="s">
        <v>153</v>
      </c>
      <c r="E261" s="223" t="s">
        <v>1010</v>
      </c>
      <c r="F261" s="224" t="s">
        <v>1011</v>
      </c>
      <c r="G261" s="225" t="s">
        <v>211</v>
      </c>
      <c r="H261" s="226">
        <v>22</v>
      </c>
      <c r="I261" s="227"/>
      <c r="J261" s="228">
        <f>ROUND(I261*H261,2)</f>
        <v>0</v>
      </c>
      <c r="K261" s="224" t="s">
        <v>928</v>
      </c>
      <c r="L261" s="72"/>
      <c r="M261" s="229" t="s">
        <v>21</v>
      </c>
      <c r="N261" s="230" t="s">
        <v>45</v>
      </c>
      <c r="O261" s="47"/>
      <c r="P261" s="231">
        <f>O261*H261</f>
        <v>0</v>
      </c>
      <c r="Q261" s="231">
        <v>0</v>
      </c>
      <c r="R261" s="231">
        <f>Q261*H261</f>
        <v>0</v>
      </c>
      <c r="S261" s="231">
        <v>0</v>
      </c>
      <c r="T261" s="232">
        <f>S261*H261</f>
        <v>0</v>
      </c>
      <c r="AR261" s="24" t="s">
        <v>250</v>
      </c>
      <c r="AT261" s="24" t="s">
        <v>153</v>
      </c>
      <c r="AU261" s="24" t="s">
        <v>84</v>
      </c>
      <c r="AY261" s="24" t="s">
        <v>150</v>
      </c>
      <c r="BE261" s="233">
        <f>IF(N261="základní",J261,0)</f>
        <v>0</v>
      </c>
      <c r="BF261" s="233">
        <f>IF(N261="snížená",J261,0)</f>
        <v>0</v>
      </c>
      <c r="BG261" s="233">
        <f>IF(N261="zákl. přenesená",J261,0)</f>
        <v>0</v>
      </c>
      <c r="BH261" s="233">
        <f>IF(N261="sníž. přenesená",J261,0)</f>
        <v>0</v>
      </c>
      <c r="BI261" s="233">
        <f>IF(N261="nulová",J261,0)</f>
        <v>0</v>
      </c>
      <c r="BJ261" s="24" t="s">
        <v>82</v>
      </c>
      <c r="BK261" s="233">
        <f>ROUND(I261*H261,2)</f>
        <v>0</v>
      </c>
      <c r="BL261" s="24" t="s">
        <v>250</v>
      </c>
      <c r="BM261" s="24" t="s">
        <v>1012</v>
      </c>
    </row>
    <row r="262" spans="2:51" s="13" customFormat="1" ht="13.5">
      <c r="B262" s="259"/>
      <c r="C262" s="260"/>
      <c r="D262" s="236" t="s">
        <v>159</v>
      </c>
      <c r="E262" s="261" t="s">
        <v>21</v>
      </c>
      <c r="F262" s="262" t="s">
        <v>930</v>
      </c>
      <c r="G262" s="260"/>
      <c r="H262" s="261" t="s">
        <v>21</v>
      </c>
      <c r="I262" s="263"/>
      <c r="J262" s="260"/>
      <c r="K262" s="260"/>
      <c r="L262" s="264"/>
      <c r="M262" s="265"/>
      <c r="N262" s="266"/>
      <c r="O262" s="266"/>
      <c r="P262" s="266"/>
      <c r="Q262" s="266"/>
      <c r="R262" s="266"/>
      <c r="S262" s="266"/>
      <c r="T262" s="267"/>
      <c r="AT262" s="268" t="s">
        <v>159</v>
      </c>
      <c r="AU262" s="268" t="s">
        <v>84</v>
      </c>
      <c r="AV262" s="13" t="s">
        <v>82</v>
      </c>
      <c r="AW262" s="13" t="s">
        <v>38</v>
      </c>
      <c r="AX262" s="13" t="s">
        <v>74</v>
      </c>
      <c r="AY262" s="268" t="s">
        <v>150</v>
      </c>
    </row>
    <row r="263" spans="2:51" s="13" customFormat="1" ht="13.5">
      <c r="B263" s="259"/>
      <c r="C263" s="260"/>
      <c r="D263" s="236" t="s">
        <v>159</v>
      </c>
      <c r="E263" s="261" t="s">
        <v>21</v>
      </c>
      <c r="F263" s="262" t="s">
        <v>931</v>
      </c>
      <c r="G263" s="260"/>
      <c r="H263" s="261" t="s">
        <v>21</v>
      </c>
      <c r="I263" s="263"/>
      <c r="J263" s="260"/>
      <c r="K263" s="260"/>
      <c r="L263" s="264"/>
      <c r="M263" s="265"/>
      <c r="N263" s="266"/>
      <c r="O263" s="266"/>
      <c r="P263" s="266"/>
      <c r="Q263" s="266"/>
      <c r="R263" s="266"/>
      <c r="S263" s="266"/>
      <c r="T263" s="267"/>
      <c r="AT263" s="268" t="s">
        <v>159</v>
      </c>
      <c r="AU263" s="268" t="s">
        <v>84</v>
      </c>
      <c r="AV263" s="13" t="s">
        <v>82</v>
      </c>
      <c r="AW263" s="13" t="s">
        <v>38</v>
      </c>
      <c r="AX263" s="13" t="s">
        <v>74</v>
      </c>
      <c r="AY263" s="268" t="s">
        <v>150</v>
      </c>
    </row>
    <row r="264" spans="2:51" s="13" customFormat="1" ht="13.5">
      <c r="B264" s="259"/>
      <c r="C264" s="260"/>
      <c r="D264" s="236" t="s">
        <v>159</v>
      </c>
      <c r="E264" s="261" t="s">
        <v>21</v>
      </c>
      <c r="F264" s="262" t="s">
        <v>932</v>
      </c>
      <c r="G264" s="260"/>
      <c r="H264" s="261" t="s">
        <v>21</v>
      </c>
      <c r="I264" s="263"/>
      <c r="J264" s="260"/>
      <c r="K264" s="260"/>
      <c r="L264" s="264"/>
      <c r="M264" s="265"/>
      <c r="N264" s="266"/>
      <c r="O264" s="266"/>
      <c r="P264" s="266"/>
      <c r="Q264" s="266"/>
      <c r="R264" s="266"/>
      <c r="S264" s="266"/>
      <c r="T264" s="267"/>
      <c r="AT264" s="268" t="s">
        <v>159</v>
      </c>
      <c r="AU264" s="268" t="s">
        <v>84</v>
      </c>
      <c r="AV264" s="13" t="s">
        <v>82</v>
      </c>
      <c r="AW264" s="13" t="s">
        <v>38</v>
      </c>
      <c r="AX264" s="13" t="s">
        <v>74</v>
      </c>
      <c r="AY264" s="268" t="s">
        <v>150</v>
      </c>
    </row>
    <row r="265" spans="2:51" s="13" customFormat="1" ht="13.5">
      <c r="B265" s="259"/>
      <c r="C265" s="260"/>
      <c r="D265" s="236" t="s">
        <v>159</v>
      </c>
      <c r="E265" s="261" t="s">
        <v>21</v>
      </c>
      <c r="F265" s="262" t="s">
        <v>933</v>
      </c>
      <c r="G265" s="260"/>
      <c r="H265" s="261" t="s">
        <v>21</v>
      </c>
      <c r="I265" s="263"/>
      <c r="J265" s="260"/>
      <c r="K265" s="260"/>
      <c r="L265" s="264"/>
      <c r="M265" s="265"/>
      <c r="N265" s="266"/>
      <c r="O265" s="266"/>
      <c r="P265" s="266"/>
      <c r="Q265" s="266"/>
      <c r="R265" s="266"/>
      <c r="S265" s="266"/>
      <c r="T265" s="267"/>
      <c r="AT265" s="268" t="s">
        <v>159</v>
      </c>
      <c r="AU265" s="268" t="s">
        <v>84</v>
      </c>
      <c r="AV265" s="13" t="s">
        <v>82</v>
      </c>
      <c r="AW265" s="13" t="s">
        <v>38</v>
      </c>
      <c r="AX265" s="13" t="s">
        <v>74</v>
      </c>
      <c r="AY265" s="268" t="s">
        <v>150</v>
      </c>
    </row>
    <row r="266" spans="2:51" s="13" customFormat="1" ht="13.5">
      <c r="B266" s="259"/>
      <c r="C266" s="260"/>
      <c r="D266" s="236" t="s">
        <v>159</v>
      </c>
      <c r="E266" s="261" t="s">
        <v>21</v>
      </c>
      <c r="F266" s="262" t="s">
        <v>974</v>
      </c>
      <c r="G266" s="260"/>
      <c r="H266" s="261" t="s">
        <v>21</v>
      </c>
      <c r="I266" s="263"/>
      <c r="J266" s="260"/>
      <c r="K266" s="260"/>
      <c r="L266" s="264"/>
      <c r="M266" s="265"/>
      <c r="N266" s="266"/>
      <c r="O266" s="266"/>
      <c r="P266" s="266"/>
      <c r="Q266" s="266"/>
      <c r="R266" s="266"/>
      <c r="S266" s="266"/>
      <c r="T266" s="267"/>
      <c r="AT266" s="268" t="s">
        <v>159</v>
      </c>
      <c r="AU266" s="268" t="s">
        <v>84</v>
      </c>
      <c r="AV266" s="13" t="s">
        <v>82</v>
      </c>
      <c r="AW266" s="13" t="s">
        <v>38</v>
      </c>
      <c r="AX266" s="13" t="s">
        <v>74</v>
      </c>
      <c r="AY266" s="268" t="s">
        <v>150</v>
      </c>
    </row>
    <row r="267" spans="2:51" s="13" customFormat="1" ht="13.5">
      <c r="B267" s="259"/>
      <c r="C267" s="260"/>
      <c r="D267" s="236" t="s">
        <v>159</v>
      </c>
      <c r="E267" s="261" t="s">
        <v>21</v>
      </c>
      <c r="F267" s="262" t="s">
        <v>1013</v>
      </c>
      <c r="G267" s="260"/>
      <c r="H267" s="261" t="s">
        <v>21</v>
      </c>
      <c r="I267" s="263"/>
      <c r="J267" s="260"/>
      <c r="K267" s="260"/>
      <c r="L267" s="264"/>
      <c r="M267" s="265"/>
      <c r="N267" s="266"/>
      <c r="O267" s="266"/>
      <c r="P267" s="266"/>
      <c r="Q267" s="266"/>
      <c r="R267" s="266"/>
      <c r="S267" s="266"/>
      <c r="T267" s="267"/>
      <c r="AT267" s="268" t="s">
        <v>159</v>
      </c>
      <c r="AU267" s="268" t="s">
        <v>84</v>
      </c>
      <c r="AV267" s="13" t="s">
        <v>82</v>
      </c>
      <c r="AW267" s="13" t="s">
        <v>38</v>
      </c>
      <c r="AX267" s="13" t="s">
        <v>74</v>
      </c>
      <c r="AY267" s="268" t="s">
        <v>150</v>
      </c>
    </row>
    <row r="268" spans="2:51" s="11" customFormat="1" ht="13.5">
      <c r="B268" s="234"/>
      <c r="C268" s="235"/>
      <c r="D268" s="236" t="s">
        <v>159</v>
      </c>
      <c r="E268" s="237" t="s">
        <v>21</v>
      </c>
      <c r="F268" s="238" t="s">
        <v>976</v>
      </c>
      <c r="G268" s="235"/>
      <c r="H268" s="239">
        <v>5</v>
      </c>
      <c r="I268" s="240"/>
      <c r="J268" s="235"/>
      <c r="K268" s="235"/>
      <c r="L268" s="241"/>
      <c r="M268" s="242"/>
      <c r="N268" s="243"/>
      <c r="O268" s="243"/>
      <c r="P268" s="243"/>
      <c r="Q268" s="243"/>
      <c r="R268" s="243"/>
      <c r="S268" s="243"/>
      <c r="T268" s="244"/>
      <c r="AT268" s="245" t="s">
        <v>159</v>
      </c>
      <c r="AU268" s="245" t="s">
        <v>84</v>
      </c>
      <c r="AV268" s="11" t="s">
        <v>84</v>
      </c>
      <c r="AW268" s="11" t="s">
        <v>38</v>
      </c>
      <c r="AX268" s="11" t="s">
        <v>74</v>
      </c>
      <c r="AY268" s="245" t="s">
        <v>150</v>
      </c>
    </row>
    <row r="269" spans="2:51" s="13" customFormat="1" ht="13.5">
      <c r="B269" s="259"/>
      <c r="C269" s="260"/>
      <c r="D269" s="236" t="s">
        <v>159</v>
      </c>
      <c r="E269" s="261" t="s">
        <v>21</v>
      </c>
      <c r="F269" s="262" t="s">
        <v>1014</v>
      </c>
      <c r="G269" s="260"/>
      <c r="H269" s="261" t="s">
        <v>21</v>
      </c>
      <c r="I269" s="263"/>
      <c r="J269" s="260"/>
      <c r="K269" s="260"/>
      <c r="L269" s="264"/>
      <c r="M269" s="265"/>
      <c r="N269" s="266"/>
      <c r="O269" s="266"/>
      <c r="P269" s="266"/>
      <c r="Q269" s="266"/>
      <c r="R269" s="266"/>
      <c r="S269" s="266"/>
      <c r="T269" s="267"/>
      <c r="AT269" s="268" t="s">
        <v>159</v>
      </c>
      <c r="AU269" s="268" t="s">
        <v>84</v>
      </c>
      <c r="AV269" s="13" t="s">
        <v>82</v>
      </c>
      <c r="AW269" s="13" t="s">
        <v>38</v>
      </c>
      <c r="AX269" s="13" t="s">
        <v>74</v>
      </c>
      <c r="AY269" s="268" t="s">
        <v>150</v>
      </c>
    </row>
    <row r="270" spans="2:51" s="11" customFormat="1" ht="13.5">
      <c r="B270" s="234"/>
      <c r="C270" s="235"/>
      <c r="D270" s="236" t="s">
        <v>159</v>
      </c>
      <c r="E270" s="237" t="s">
        <v>21</v>
      </c>
      <c r="F270" s="238" t="s">
        <v>976</v>
      </c>
      <c r="G270" s="235"/>
      <c r="H270" s="239">
        <v>5</v>
      </c>
      <c r="I270" s="240"/>
      <c r="J270" s="235"/>
      <c r="K270" s="235"/>
      <c r="L270" s="241"/>
      <c r="M270" s="242"/>
      <c r="N270" s="243"/>
      <c r="O270" s="243"/>
      <c r="P270" s="243"/>
      <c r="Q270" s="243"/>
      <c r="R270" s="243"/>
      <c r="S270" s="243"/>
      <c r="T270" s="244"/>
      <c r="AT270" s="245" t="s">
        <v>159</v>
      </c>
      <c r="AU270" s="245" t="s">
        <v>84</v>
      </c>
      <c r="AV270" s="11" t="s">
        <v>84</v>
      </c>
      <c r="AW270" s="11" t="s">
        <v>38</v>
      </c>
      <c r="AX270" s="11" t="s">
        <v>74</v>
      </c>
      <c r="AY270" s="245" t="s">
        <v>150</v>
      </c>
    </row>
    <row r="271" spans="2:51" s="13" customFormat="1" ht="13.5">
      <c r="B271" s="259"/>
      <c r="C271" s="260"/>
      <c r="D271" s="236" t="s">
        <v>159</v>
      </c>
      <c r="E271" s="261" t="s">
        <v>21</v>
      </c>
      <c r="F271" s="262" t="s">
        <v>1015</v>
      </c>
      <c r="G271" s="260"/>
      <c r="H271" s="261" t="s">
        <v>21</v>
      </c>
      <c r="I271" s="263"/>
      <c r="J271" s="260"/>
      <c r="K271" s="260"/>
      <c r="L271" s="264"/>
      <c r="M271" s="265"/>
      <c r="N271" s="266"/>
      <c r="O271" s="266"/>
      <c r="P271" s="266"/>
      <c r="Q271" s="266"/>
      <c r="R271" s="266"/>
      <c r="S271" s="266"/>
      <c r="T271" s="267"/>
      <c r="AT271" s="268" t="s">
        <v>159</v>
      </c>
      <c r="AU271" s="268" t="s">
        <v>84</v>
      </c>
      <c r="AV271" s="13" t="s">
        <v>82</v>
      </c>
      <c r="AW271" s="13" t="s">
        <v>38</v>
      </c>
      <c r="AX271" s="13" t="s">
        <v>74</v>
      </c>
      <c r="AY271" s="268" t="s">
        <v>150</v>
      </c>
    </row>
    <row r="272" spans="2:51" s="11" customFormat="1" ht="13.5">
      <c r="B272" s="234"/>
      <c r="C272" s="235"/>
      <c r="D272" s="236" t="s">
        <v>159</v>
      </c>
      <c r="E272" s="237" t="s">
        <v>21</v>
      </c>
      <c r="F272" s="238" t="s">
        <v>1016</v>
      </c>
      <c r="G272" s="235"/>
      <c r="H272" s="239">
        <v>12</v>
      </c>
      <c r="I272" s="240"/>
      <c r="J272" s="235"/>
      <c r="K272" s="235"/>
      <c r="L272" s="241"/>
      <c r="M272" s="242"/>
      <c r="N272" s="243"/>
      <c r="O272" s="243"/>
      <c r="P272" s="243"/>
      <c r="Q272" s="243"/>
      <c r="R272" s="243"/>
      <c r="S272" s="243"/>
      <c r="T272" s="244"/>
      <c r="AT272" s="245" t="s">
        <v>159</v>
      </c>
      <c r="AU272" s="245" t="s">
        <v>84</v>
      </c>
      <c r="AV272" s="11" t="s">
        <v>84</v>
      </c>
      <c r="AW272" s="11" t="s">
        <v>38</v>
      </c>
      <c r="AX272" s="11" t="s">
        <v>74</v>
      </c>
      <c r="AY272" s="245" t="s">
        <v>150</v>
      </c>
    </row>
    <row r="273" spans="2:51" s="12" customFormat="1" ht="13.5">
      <c r="B273" s="246"/>
      <c r="C273" s="247"/>
      <c r="D273" s="236" t="s">
        <v>159</v>
      </c>
      <c r="E273" s="248" t="s">
        <v>21</v>
      </c>
      <c r="F273" s="249" t="s">
        <v>161</v>
      </c>
      <c r="G273" s="247"/>
      <c r="H273" s="250">
        <v>22</v>
      </c>
      <c r="I273" s="251"/>
      <c r="J273" s="247"/>
      <c r="K273" s="247"/>
      <c r="L273" s="252"/>
      <c r="M273" s="253"/>
      <c r="N273" s="254"/>
      <c r="O273" s="254"/>
      <c r="P273" s="254"/>
      <c r="Q273" s="254"/>
      <c r="R273" s="254"/>
      <c r="S273" s="254"/>
      <c r="T273" s="255"/>
      <c r="AT273" s="256" t="s">
        <v>159</v>
      </c>
      <c r="AU273" s="256" t="s">
        <v>84</v>
      </c>
      <c r="AV273" s="12" t="s">
        <v>157</v>
      </c>
      <c r="AW273" s="12" t="s">
        <v>38</v>
      </c>
      <c r="AX273" s="12" t="s">
        <v>82</v>
      </c>
      <c r="AY273" s="256" t="s">
        <v>150</v>
      </c>
    </row>
    <row r="274" spans="2:65" s="1" customFormat="1" ht="25.5" customHeight="1">
      <c r="B274" s="46"/>
      <c r="C274" s="222" t="s">
        <v>273</v>
      </c>
      <c r="D274" s="222" t="s">
        <v>153</v>
      </c>
      <c r="E274" s="223" t="s">
        <v>1017</v>
      </c>
      <c r="F274" s="224" t="s">
        <v>1018</v>
      </c>
      <c r="G274" s="225" t="s">
        <v>432</v>
      </c>
      <c r="H274" s="226">
        <v>15</v>
      </c>
      <c r="I274" s="227"/>
      <c r="J274" s="228">
        <f>ROUND(I274*H274,2)</f>
        <v>0</v>
      </c>
      <c r="K274" s="224" t="s">
        <v>928</v>
      </c>
      <c r="L274" s="72"/>
      <c r="M274" s="229" t="s">
        <v>21</v>
      </c>
      <c r="N274" s="230" t="s">
        <v>45</v>
      </c>
      <c r="O274" s="47"/>
      <c r="P274" s="231">
        <f>O274*H274</f>
        <v>0</v>
      </c>
      <c r="Q274" s="231">
        <v>0</v>
      </c>
      <c r="R274" s="231">
        <f>Q274*H274</f>
        <v>0</v>
      </c>
      <c r="S274" s="231">
        <v>0</v>
      </c>
      <c r="T274" s="232">
        <f>S274*H274</f>
        <v>0</v>
      </c>
      <c r="AR274" s="24" t="s">
        <v>250</v>
      </c>
      <c r="AT274" s="24" t="s">
        <v>153</v>
      </c>
      <c r="AU274" s="24" t="s">
        <v>84</v>
      </c>
      <c r="AY274" s="24" t="s">
        <v>150</v>
      </c>
      <c r="BE274" s="233">
        <f>IF(N274="základní",J274,0)</f>
        <v>0</v>
      </c>
      <c r="BF274" s="233">
        <f>IF(N274="snížená",J274,0)</f>
        <v>0</v>
      </c>
      <c r="BG274" s="233">
        <f>IF(N274="zákl. přenesená",J274,0)</f>
        <v>0</v>
      </c>
      <c r="BH274" s="233">
        <f>IF(N274="sníž. přenesená",J274,0)</f>
        <v>0</v>
      </c>
      <c r="BI274" s="233">
        <f>IF(N274="nulová",J274,0)</f>
        <v>0</v>
      </c>
      <c r="BJ274" s="24" t="s">
        <v>82</v>
      </c>
      <c r="BK274" s="233">
        <f>ROUND(I274*H274,2)</f>
        <v>0</v>
      </c>
      <c r="BL274" s="24" t="s">
        <v>250</v>
      </c>
      <c r="BM274" s="24" t="s">
        <v>1019</v>
      </c>
    </row>
    <row r="275" spans="2:51" s="13" customFormat="1" ht="13.5">
      <c r="B275" s="259"/>
      <c r="C275" s="260"/>
      <c r="D275" s="236" t="s">
        <v>159</v>
      </c>
      <c r="E275" s="261" t="s">
        <v>21</v>
      </c>
      <c r="F275" s="262" t="s">
        <v>930</v>
      </c>
      <c r="G275" s="260"/>
      <c r="H275" s="261" t="s">
        <v>21</v>
      </c>
      <c r="I275" s="263"/>
      <c r="J275" s="260"/>
      <c r="K275" s="260"/>
      <c r="L275" s="264"/>
      <c r="M275" s="265"/>
      <c r="N275" s="266"/>
      <c r="O275" s="266"/>
      <c r="P275" s="266"/>
      <c r="Q275" s="266"/>
      <c r="R275" s="266"/>
      <c r="S275" s="266"/>
      <c r="T275" s="267"/>
      <c r="AT275" s="268" t="s">
        <v>159</v>
      </c>
      <c r="AU275" s="268" t="s">
        <v>84</v>
      </c>
      <c r="AV275" s="13" t="s">
        <v>82</v>
      </c>
      <c r="AW275" s="13" t="s">
        <v>38</v>
      </c>
      <c r="AX275" s="13" t="s">
        <v>74</v>
      </c>
      <c r="AY275" s="268" t="s">
        <v>150</v>
      </c>
    </row>
    <row r="276" spans="2:51" s="13" customFormat="1" ht="13.5">
      <c r="B276" s="259"/>
      <c r="C276" s="260"/>
      <c r="D276" s="236" t="s">
        <v>159</v>
      </c>
      <c r="E276" s="261" t="s">
        <v>21</v>
      </c>
      <c r="F276" s="262" t="s">
        <v>931</v>
      </c>
      <c r="G276" s="260"/>
      <c r="H276" s="261" t="s">
        <v>21</v>
      </c>
      <c r="I276" s="263"/>
      <c r="J276" s="260"/>
      <c r="K276" s="260"/>
      <c r="L276" s="264"/>
      <c r="M276" s="265"/>
      <c r="N276" s="266"/>
      <c r="O276" s="266"/>
      <c r="P276" s="266"/>
      <c r="Q276" s="266"/>
      <c r="R276" s="266"/>
      <c r="S276" s="266"/>
      <c r="T276" s="267"/>
      <c r="AT276" s="268" t="s">
        <v>159</v>
      </c>
      <c r="AU276" s="268" t="s">
        <v>84</v>
      </c>
      <c r="AV276" s="13" t="s">
        <v>82</v>
      </c>
      <c r="AW276" s="13" t="s">
        <v>38</v>
      </c>
      <c r="AX276" s="13" t="s">
        <v>74</v>
      </c>
      <c r="AY276" s="268" t="s">
        <v>150</v>
      </c>
    </row>
    <row r="277" spans="2:51" s="13" customFormat="1" ht="13.5">
      <c r="B277" s="259"/>
      <c r="C277" s="260"/>
      <c r="D277" s="236" t="s">
        <v>159</v>
      </c>
      <c r="E277" s="261" t="s">
        <v>21</v>
      </c>
      <c r="F277" s="262" t="s">
        <v>932</v>
      </c>
      <c r="G277" s="260"/>
      <c r="H277" s="261" t="s">
        <v>21</v>
      </c>
      <c r="I277" s="263"/>
      <c r="J277" s="260"/>
      <c r="K277" s="260"/>
      <c r="L277" s="264"/>
      <c r="M277" s="265"/>
      <c r="N277" s="266"/>
      <c r="O277" s="266"/>
      <c r="P277" s="266"/>
      <c r="Q277" s="266"/>
      <c r="R277" s="266"/>
      <c r="S277" s="266"/>
      <c r="T277" s="267"/>
      <c r="AT277" s="268" t="s">
        <v>159</v>
      </c>
      <c r="AU277" s="268" t="s">
        <v>84</v>
      </c>
      <c r="AV277" s="13" t="s">
        <v>82</v>
      </c>
      <c r="AW277" s="13" t="s">
        <v>38</v>
      </c>
      <c r="AX277" s="13" t="s">
        <v>74</v>
      </c>
      <c r="AY277" s="268" t="s">
        <v>150</v>
      </c>
    </row>
    <row r="278" spans="2:51" s="13" customFormat="1" ht="13.5">
      <c r="B278" s="259"/>
      <c r="C278" s="260"/>
      <c r="D278" s="236" t="s">
        <v>159</v>
      </c>
      <c r="E278" s="261" t="s">
        <v>21</v>
      </c>
      <c r="F278" s="262" t="s">
        <v>933</v>
      </c>
      <c r="G278" s="260"/>
      <c r="H278" s="261" t="s">
        <v>21</v>
      </c>
      <c r="I278" s="263"/>
      <c r="J278" s="260"/>
      <c r="K278" s="260"/>
      <c r="L278" s="264"/>
      <c r="M278" s="265"/>
      <c r="N278" s="266"/>
      <c r="O278" s="266"/>
      <c r="P278" s="266"/>
      <c r="Q278" s="266"/>
      <c r="R278" s="266"/>
      <c r="S278" s="266"/>
      <c r="T278" s="267"/>
      <c r="AT278" s="268" t="s">
        <v>159</v>
      </c>
      <c r="AU278" s="268" t="s">
        <v>84</v>
      </c>
      <c r="AV278" s="13" t="s">
        <v>82</v>
      </c>
      <c r="AW278" s="13" t="s">
        <v>38</v>
      </c>
      <c r="AX278" s="13" t="s">
        <v>74</v>
      </c>
      <c r="AY278" s="268" t="s">
        <v>150</v>
      </c>
    </row>
    <row r="279" spans="2:51" s="13" customFormat="1" ht="13.5">
      <c r="B279" s="259"/>
      <c r="C279" s="260"/>
      <c r="D279" s="236" t="s">
        <v>159</v>
      </c>
      <c r="E279" s="261" t="s">
        <v>21</v>
      </c>
      <c r="F279" s="262" t="s">
        <v>1020</v>
      </c>
      <c r="G279" s="260"/>
      <c r="H279" s="261" t="s">
        <v>21</v>
      </c>
      <c r="I279" s="263"/>
      <c r="J279" s="260"/>
      <c r="K279" s="260"/>
      <c r="L279" s="264"/>
      <c r="M279" s="265"/>
      <c r="N279" s="266"/>
      <c r="O279" s="266"/>
      <c r="P279" s="266"/>
      <c r="Q279" s="266"/>
      <c r="R279" s="266"/>
      <c r="S279" s="266"/>
      <c r="T279" s="267"/>
      <c r="AT279" s="268" t="s">
        <v>159</v>
      </c>
      <c r="AU279" s="268" t="s">
        <v>84</v>
      </c>
      <c r="AV279" s="13" t="s">
        <v>82</v>
      </c>
      <c r="AW279" s="13" t="s">
        <v>38</v>
      </c>
      <c r="AX279" s="13" t="s">
        <v>74</v>
      </c>
      <c r="AY279" s="268" t="s">
        <v>150</v>
      </c>
    </row>
    <row r="280" spans="2:51" s="11" customFormat="1" ht="13.5">
      <c r="B280" s="234"/>
      <c r="C280" s="235"/>
      <c r="D280" s="236" t="s">
        <v>159</v>
      </c>
      <c r="E280" s="237" t="s">
        <v>21</v>
      </c>
      <c r="F280" s="238" t="s">
        <v>10</v>
      </c>
      <c r="G280" s="235"/>
      <c r="H280" s="239">
        <v>15</v>
      </c>
      <c r="I280" s="240"/>
      <c r="J280" s="235"/>
      <c r="K280" s="235"/>
      <c r="L280" s="241"/>
      <c r="M280" s="242"/>
      <c r="N280" s="243"/>
      <c r="O280" s="243"/>
      <c r="P280" s="243"/>
      <c r="Q280" s="243"/>
      <c r="R280" s="243"/>
      <c r="S280" s="243"/>
      <c r="T280" s="244"/>
      <c r="AT280" s="245" t="s">
        <v>159</v>
      </c>
      <c r="AU280" s="245" t="s">
        <v>84</v>
      </c>
      <c r="AV280" s="11" t="s">
        <v>84</v>
      </c>
      <c r="AW280" s="11" t="s">
        <v>38</v>
      </c>
      <c r="AX280" s="11" t="s">
        <v>74</v>
      </c>
      <c r="AY280" s="245" t="s">
        <v>150</v>
      </c>
    </row>
    <row r="281" spans="2:51" s="12" customFormat="1" ht="13.5">
      <c r="B281" s="246"/>
      <c r="C281" s="247"/>
      <c r="D281" s="236" t="s">
        <v>159</v>
      </c>
      <c r="E281" s="248" t="s">
        <v>21</v>
      </c>
      <c r="F281" s="249" t="s">
        <v>161</v>
      </c>
      <c r="G281" s="247"/>
      <c r="H281" s="250">
        <v>15</v>
      </c>
      <c r="I281" s="251"/>
      <c r="J281" s="247"/>
      <c r="K281" s="247"/>
      <c r="L281" s="252"/>
      <c r="M281" s="253"/>
      <c r="N281" s="254"/>
      <c r="O281" s="254"/>
      <c r="P281" s="254"/>
      <c r="Q281" s="254"/>
      <c r="R281" s="254"/>
      <c r="S281" s="254"/>
      <c r="T281" s="255"/>
      <c r="AT281" s="256" t="s">
        <v>159</v>
      </c>
      <c r="AU281" s="256" t="s">
        <v>84</v>
      </c>
      <c r="AV281" s="12" t="s">
        <v>157</v>
      </c>
      <c r="AW281" s="12" t="s">
        <v>38</v>
      </c>
      <c r="AX281" s="12" t="s">
        <v>82</v>
      </c>
      <c r="AY281" s="256" t="s">
        <v>150</v>
      </c>
    </row>
    <row r="282" spans="2:65" s="1" customFormat="1" ht="25.5" customHeight="1">
      <c r="B282" s="46"/>
      <c r="C282" s="222" t="s">
        <v>278</v>
      </c>
      <c r="D282" s="222" t="s">
        <v>153</v>
      </c>
      <c r="E282" s="223" t="s">
        <v>1021</v>
      </c>
      <c r="F282" s="224" t="s">
        <v>1022</v>
      </c>
      <c r="G282" s="225" t="s">
        <v>432</v>
      </c>
      <c r="H282" s="226">
        <v>2</v>
      </c>
      <c r="I282" s="227"/>
      <c r="J282" s="228">
        <f>ROUND(I282*H282,2)</f>
        <v>0</v>
      </c>
      <c r="K282" s="224" t="s">
        <v>928</v>
      </c>
      <c r="L282" s="72"/>
      <c r="M282" s="229" t="s">
        <v>21</v>
      </c>
      <c r="N282" s="230" t="s">
        <v>45</v>
      </c>
      <c r="O282" s="47"/>
      <c r="P282" s="231">
        <f>O282*H282</f>
        <v>0</v>
      </c>
      <c r="Q282" s="231">
        <v>0</v>
      </c>
      <c r="R282" s="231">
        <f>Q282*H282</f>
        <v>0</v>
      </c>
      <c r="S282" s="231">
        <v>0</v>
      </c>
      <c r="T282" s="232">
        <f>S282*H282</f>
        <v>0</v>
      </c>
      <c r="AR282" s="24" t="s">
        <v>250</v>
      </c>
      <c r="AT282" s="24" t="s">
        <v>153</v>
      </c>
      <c r="AU282" s="24" t="s">
        <v>84</v>
      </c>
      <c r="AY282" s="24" t="s">
        <v>150</v>
      </c>
      <c r="BE282" s="233">
        <f>IF(N282="základní",J282,0)</f>
        <v>0</v>
      </c>
      <c r="BF282" s="233">
        <f>IF(N282="snížená",J282,0)</f>
        <v>0</v>
      </c>
      <c r="BG282" s="233">
        <f>IF(N282="zákl. přenesená",J282,0)</f>
        <v>0</v>
      </c>
      <c r="BH282" s="233">
        <f>IF(N282="sníž. přenesená",J282,0)</f>
        <v>0</v>
      </c>
      <c r="BI282" s="233">
        <f>IF(N282="nulová",J282,0)</f>
        <v>0</v>
      </c>
      <c r="BJ282" s="24" t="s">
        <v>82</v>
      </c>
      <c r="BK282" s="233">
        <f>ROUND(I282*H282,2)</f>
        <v>0</v>
      </c>
      <c r="BL282" s="24" t="s">
        <v>250</v>
      </c>
      <c r="BM282" s="24" t="s">
        <v>1023</v>
      </c>
    </row>
    <row r="283" spans="2:51" s="13" customFormat="1" ht="13.5">
      <c r="B283" s="259"/>
      <c r="C283" s="260"/>
      <c r="D283" s="236" t="s">
        <v>159</v>
      </c>
      <c r="E283" s="261" t="s">
        <v>21</v>
      </c>
      <c r="F283" s="262" t="s">
        <v>930</v>
      </c>
      <c r="G283" s="260"/>
      <c r="H283" s="261" t="s">
        <v>21</v>
      </c>
      <c r="I283" s="263"/>
      <c r="J283" s="260"/>
      <c r="K283" s="260"/>
      <c r="L283" s="264"/>
      <c r="M283" s="265"/>
      <c r="N283" s="266"/>
      <c r="O283" s="266"/>
      <c r="P283" s="266"/>
      <c r="Q283" s="266"/>
      <c r="R283" s="266"/>
      <c r="S283" s="266"/>
      <c r="T283" s="267"/>
      <c r="AT283" s="268" t="s">
        <v>159</v>
      </c>
      <c r="AU283" s="268" t="s">
        <v>84</v>
      </c>
      <c r="AV283" s="13" t="s">
        <v>82</v>
      </c>
      <c r="AW283" s="13" t="s">
        <v>38</v>
      </c>
      <c r="AX283" s="13" t="s">
        <v>74</v>
      </c>
      <c r="AY283" s="268" t="s">
        <v>150</v>
      </c>
    </row>
    <row r="284" spans="2:51" s="13" customFormat="1" ht="13.5">
      <c r="B284" s="259"/>
      <c r="C284" s="260"/>
      <c r="D284" s="236" t="s">
        <v>159</v>
      </c>
      <c r="E284" s="261" t="s">
        <v>21</v>
      </c>
      <c r="F284" s="262" t="s">
        <v>931</v>
      </c>
      <c r="G284" s="260"/>
      <c r="H284" s="261" t="s">
        <v>21</v>
      </c>
      <c r="I284" s="263"/>
      <c r="J284" s="260"/>
      <c r="K284" s="260"/>
      <c r="L284" s="264"/>
      <c r="M284" s="265"/>
      <c r="N284" s="266"/>
      <c r="O284" s="266"/>
      <c r="P284" s="266"/>
      <c r="Q284" s="266"/>
      <c r="R284" s="266"/>
      <c r="S284" s="266"/>
      <c r="T284" s="267"/>
      <c r="AT284" s="268" t="s">
        <v>159</v>
      </c>
      <c r="AU284" s="268" t="s">
        <v>84</v>
      </c>
      <c r="AV284" s="13" t="s">
        <v>82</v>
      </c>
      <c r="AW284" s="13" t="s">
        <v>38</v>
      </c>
      <c r="AX284" s="13" t="s">
        <v>74</v>
      </c>
      <c r="AY284" s="268" t="s">
        <v>150</v>
      </c>
    </row>
    <row r="285" spans="2:51" s="13" customFormat="1" ht="13.5">
      <c r="B285" s="259"/>
      <c r="C285" s="260"/>
      <c r="D285" s="236" t="s">
        <v>159</v>
      </c>
      <c r="E285" s="261" t="s">
        <v>21</v>
      </c>
      <c r="F285" s="262" t="s">
        <v>932</v>
      </c>
      <c r="G285" s="260"/>
      <c r="H285" s="261" t="s">
        <v>21</v>
      </c>
      <c r="I285" s="263"/>
      <c r="J285" s="260"/>
      <c r="K285" s="260"/>
      <c r="L285" s="264"/>
      <c r="M285" s="265"/>
      <c r="N285" s="266"/>
      <c r="O285" s="266"/>
      <c r="P285" s="266"/>
      <c r="Q285" s="266"/>
      <c r="R285" s="266"/>
      <c r="S285" s="266"/>
      <c r="T285" s="267"/>
      <c r="AT285" s="268" t="s">
        <v>159</v>
      </c>
      <c r="AU285" s="268" t="s">
        <v>84</v>
      </c>
      <c r="AV285" s="13" t="s">
        <v>82</v>
      </c>
      <c r="AW285" s="13" t="s">
        <v>38</v>
      </c>
      <c r="AX285" s="13" t="s">
        <v>74</v>
      </c>
      <c r="AY285" s="268" t="s">
        <v>150</v>
      </c>
    </row>
    <row r="286" spans="2:51" s="13" customFormat="1" ht="13.5">
      <c r="B286" s="259"/>
      <c r="C286" s="260"/>
      <c r="D286" s="236" t="s">
        <v>159</v>
      </c>
      <c r="E286" s="261" t="s">
        <v>21</v>
      </c>
      <c r="F286" s="262" t="s">
        <v>933</v>
      </c>
      <c r="G286" s="260"/>
      <c r="H286" s="261" t="s">
        <v>21</v>
      </c>
      <c r="I286" s="263"/>
      <c r="J286" s="260"/>
      <c r="K286" s="260"/>
      <c r="L286" s="264"/>
      <c r="M286" s="265"/>
      <c r="N286" s="266"/>
      <c r="O286" s="266"/>
      <c r="P286" s="266"/>
      <c r="Q286" s="266"/>
      <c r="R286" s="266"/>
      <c r="S286" s="266"/>
      <c r="T286" s="267"/>
      <c r="AT286" s="268" t="s">
        <v>159</v>
      </c>
      <c r="AU286" s="268" t="s">
        <v>84</v>
      </c>
      <c r="AV286" s="13" t="s">
        <v>82</v>
      </c>
      <c r="AW286" s="13" t="s">
        <v>38</v>
      </c>
      <c r="AX286" s="13" t="s">
        <v>74</v>
      </c>
      <c r="AY286" s="268" t="s">
        <v>150</v>
      </c>
    </row>
    <row r="287" spans="2:51" s="13" customFormat="1" ht="13.5">
      <c r="B287" s="259"/>
      <c r="C287" s="260"/>
      <c r="D287" s="236" t="s">
        <v>159</v>
      </c>
      <c r="E287" s="261" t="s">
        <v>21</v>
      </c>
      <c r="F287" s="262" t="s">
        <v>1024</v>
      </c>
      <c r="G287" s="260"/>
      <c r="H287" s="261" t="s">
        <v>21</v>
      </c>
      <c r="I287" s="263"/>
      <c r="J287" s="260"/>
      <c r="K287" s="260"/>
      <c r="L287" s="264"/>
      <c r="M287" s="265"/>
      <c r="N287" s="266"/>
      <c r="O287" s="266"/>
      <c r="P287" s="266"/>
      <c r="Q287" s="266"/>
      <c r="R287" s="266"/>
      <c r="S287" s="266"/>
      <c r="T287" s="267"/>
      <c r="AT287" s="268" t="s">
        <v>159</v>
      </c>
      <c r="AU287" s="268" t="s">
        <v>84</v>
      </c>
      <c r="AV287" s="13" t="s">
        <v>82</v>
      </c>
      <c r="AW287" s="13" t="s">
        <v>38</v>
      </c>
      <c r="AX287" s="13" t="s">
        <v>74</v>
      </c>
      <c r="AY287" s="268" t="s">
        <v>150</v>
      </c>
    </row>
    <row r="288" spans="2:51" s="13" customFormat="1" ht="13.5">
      <c r="B288" s="259"/>
      <c r="C288" s="260"/>
      <c r="D288" s="236" t="s">
        <v>159</v>
      </c>
      <c r="E288" s="261" t="s">
        <v>21</v>
      </c>
      <c r="F288" s="262" t="s">
        <v>1025</v>
      </c>
      <c r="G288" s="260"/>
      <c r="H288" s="261" t="s">
        <v>21</v>
      </c>
      <c r="I288" s="263"/>
      <c r="J288" s="260"/>
      <c r="K288" s="260"/>
      <c r="L288" s="264"/>
      <c r="M288" s="265"/>
      <c r="N288" s="266"/>
      <c r="O288" s="266"/>
      <c r="P288" s="266"/>
      <c r="Q288" s="266"/>
      <c r="R288" s="266"/>
      <c r="S288" s="266"/>
      <c r="T288" s="267"/>
      <c r="AT288" s="268" t="s">
        <v>159</v>
      </c>
      <c r="AU288" s="268" t="s">
        <v>84</v>
      </c>
      <c r="AV288" s="13" t="s">
        <v>82</v>
      </c>
      <c r="AW288" s="13" t="s">
        <v>38</v>
      </c>
      <c r="AX288" s="13" t="s">
        <v>74</v>
      </c>
      <c r="AY288" s="268" t="s">
        <v>150</v>
      </c>
    </row>
    <row r="289" spans="2:51" s="13" customFormat="1" ht="13.5">
      <c r="B289" s="259"/>
      <c r="C289" s="260"/>
      <c r="D289" s="236" t="s">
        <v>159</v>
      </c>
      <c r="E289" s="261" t="s">
        <v>21</v>
      </c>
      <c r="F289" s="262" t="s">
        <v>1026</v>
      </c>
      <c r="G289" s="260"/>
      <c r="H289" s="261" t="s">
        <v>21</v>
      </c>
      <c r="I289" s="263"/>
      <c r="J289" s="260"/>
      <c r="K289" s="260"/>
      <c r="L289" s="264"/>
      <c r="M289" s="265"/>
      <c r="N289" s="266"/>
      <c r="O289" s="266"/>
      <c r="P289" s="266"/>
      <c r="Q289" s="266"/>
      <c r="R289" s="266"/>
      <c r="S289" s="266"/>
      <c r="T289" s="267"/>
      <c r="AT289" s="268" t="s">
        <v>159</v>
      </c>
      <c r="AU289" s="268" t="s">
        <v>84</v>
      </c>
      <c r="AV289" s="13" t="s">
        <v>82</v>
      </c>
      <c r="AW289" s="13" t="s">
        <v>38</v>
      </c>
      <c r="AX289" s="13" t="s">
        <v>74</v>
      </c>
      <c r="AY289" s="268" t="s">
        <v>150</v>
      </c>
    </row>
    <row r="290" spans="2:51" s="13" customFormat="1" ht="13.5">
      <c r="B290" s="259"/>
      <c r="C290" s="260"/>
      <c r="D290" s="236" t="s">
        <v>159</v>
      </c>
      <c r="E290" s="261" t="s">
        <v>21</v>
      </c>
      <c r="F290" s="262" t="s">
        <v>1027</v>
      </c>
      <c r="G290" s="260"/>
      <c r="H290" s="261" t="s">
        <v>21</v>
      </c>
      <c r="I290" s="263"/>
      <c r="J290" s="260"/>
      <c r="K290" s="260"/>
      <c r="L290" s="264"/>
      <c r="M290" s="265"/>
      <c r="N290" s="266"/>
      <c r="O290" s="266"/>
      <c r="P290" s="266"/>
      <c r="Q290" s="266"/>
      <c r="R290" s="266"/>
      <c r="S290" s="266"/>
      <c r="T290" s="267"/>
      <c r="AT290" s="268" t="s">
        <v>159</v>
      </c>
      <c r="AU290" s="268" t="s">
        <v>84</v>
      </c>
      <c r="AV290" s="13" t="s">
        <v>82</v>
      </c>
      <c r="AW290" s="13" t="s">
        <v>38</v>
      </c>
      <c r="AX290" s="13" t="s">
        <v>74</v>
      </c>
      <c r="AY290" s="268" t="s">
        <v>150</v>
      </c>
    </row>
    <row r="291" spans="2:51" s="13" customFormat="1" ht="13.5">
      <c r="B291" s="259"/>
      <c r="C291" s="260"/>
      <c r="D291" s="236" t="s">
        <v>159</v>
      </c>
      <c r="E291" s="261" t="s">
        <v>21</v>
      </c>
      <c r="F291" s="262" t="s">
        <v>1028</v>
      </c>
      <c r="G291" s="260"/>
      <c r="H291" s="261" t="s">
        <v>21</v>
      </c>
      <c r="I291" s="263"/>
      <c r="J291" s="260"/>
      <c r="K291" s="260"/>
      <c r="L291" s="264"/>
      <c r="M291" s="265"/>
      <c r="N291" s="266"/>
      <c r="O291" s="266"/>
      <c r="P291" s="266"/>
      <c r="Q291" s="266"/>
      <c r="R291" s="266"/>
      <c r="S291" s="266"/>
      <c r="T291" s="267"/>
      <c r="AT291" s="268" t="s">
        <v>159</v>
      </c>
      <c r="AU291" s="268" t="s">
        <v>84</v>
      </c>
      <c r="AV291" s="13" t="s">
        <v>82</v>
      </c>
      <c r="AW291" s="13" t="s">
        <v>38</v>
      </c>
      <c r="AX291" s="13" t="s">
        <v>74</v>
      </c>
      <c r="AY291" s="268" t="s">
        <v>150</v>
      </c>
    </row>
    <row r="292" spans="2:51" s="11" customFormat="1" ht="13.5">
      <c r="B292" s="234"/>
      <c r="C292" s="235"/>
      <c r="D292" s="236" t="s">
        <v>159</v>
      </c>
      <c r="E292" s="237" t="s">
        <v>21</v>
      </c>
      <c r="F292" s="238" t="s">
        <v>84</v>
      </c>
      <c r="G292" s="235"/>
      <c r="H292" s="239">
        <v>2</v>
      </c>
      <c r="I292" s="240"/>
      <c r="J292" s="235"/>
      <c r="K292" s="235"/>
      <c r="L292" s="241"/>
      <c r="M292" s="242"/>
      <c r="N292" s="243"/>
      <c r="O292" s="243"/>
      <c r="P292" s="243"/>
      <c r="Q292" s="243"/>
      <c r="R292" s="243"/>
      <c r="S292" s="243"/>
      <c r="T292" s="244"/>
      <c r="AT292" s="245" t="s">
        <v>159</v>
      </c>
      <c r="AU292" s="245" t="s">
        <v>84</v>
      </c>
      <c r="AV292" s="11" t="s">
        <v>84</v>
      </c>
      <c r="AW292" s="11" t="s">
        <v>38</v>
      </c>
      <c r="AX292" s="11" t="s">
        <v>74</v>
      </c>
      <c r="AY292" s="245" t="s">
        <v>150</v>
      </c>
    </row>
    <row r="293" spans="2:51" s="12" customFormat="1" ht="13.5">
      <c r="B293" s="246"/>
      <c r="C293" s="247"/>
      <c r="D293" s="236" t="s">
        <v>159</v>
      </c>
      <c r="E293" s="248" t="s">
        <v>21</v>
      </c>
      <c r="F293" s="249" t="s">
        <v>161</v>
      </c>
      <c r="G293" s="247"/>
      <c r="H293" s="250">
        <v>2</v>
      </c>
      <c r="I293" s="251"/>
      <c r="J293" s="247"/>
      <c r="K293" s="247"/>
      <c r="L293" s="252"/>
      <c r="M293" s="253"/>
      <c r="N293" s="254"/>
      <c r="O293" s="254"/>
      <c r="P293" s="254"/>
      <c r="Q293" s="254"/>
      <c r="R293" s="254"/>
      <c r="S293" s="254"/>
      <c r="T293" s="255"/>
      <c r="AT293" s="256" t="s">
        <v>159</v>
      </c>
      <c r="AU293" s="256" t="s">
        <v>84</v>
      </c>
      <c r="AV293" s="12" t="s">
        <v>157</v>
      </c>
      <c r="AW293" s="12" t="s">
        <v>38</v>
      </c>
      <c r="AX293" s="12" t="s">
        <v>82</v>
      </c>
      <c r="AY293" s="256" t="s">
        <v>150</v>
      </c>
    </row>
    <row r="294" spans="2:65" s="1" customFormat="1" ht="16.5" customHeight="1">
      <c r="B294" s="46"/>
      <c r="C294" s="269" t="s">
        <v>9</v>
      </c>
      <c r="D294" s="269" t="s">
        <v>188</v>
      </c>
      <c r="E294" s="270" t="s">
        <v>1029</v>
      </c>
      <c r="F294" s="271" t="s">
        <v>1030</v>
      </c>
      <c r="G294" s="272" t="s">
        <v>432</v>
      </c>
      <c r="H294" s="273">
        <v>2</v>
      </c>
      <c r="I294" s="274"/>
      <c r="J294" s="275">
        <f>ROUND(I294*H294,2)</f>
        <v>0</v>
      </c>
      <c r="K294" s="271" t="s">
        <v>204</v>
      </c>
      <c r="L294" s="276"/>
      <c r="M294" s="277" t="s">
        <v>21</v>
      </c>
      <c r="N294" s="278" t="s">
        <v>45</v>
      </c>
      <c r="O294" s="47"/>
      <c r="P294" s="231">
        <f>O294*H294</f>
        <v>0</v>
      </c>
      <c r="Q294" s="231">
        <v>0</v>
      </c>
      <c r="R294" s="231">
        <f>Q294*H294</f>
        <v>0</v>
      </c>
      <c r="S294" s="231">
        <v>0</v>
      </c>
      <c r="T294" s="232">
        <f>S294*H294</f>
        <v>0</v>
      </c>
      <c r="AR294" s="24" t="s">
        <v>269</v>
      </c>
      <c r="AT294" s="24" t="s">
        <v>188</v>
      </c>
      <c r="AU294" s="24" t="s">
        <v>84</v>
      </c>
      <c r="AY294" s="24" t="s">
        <v>150</v>
      </c>
      <c r="BE294" s="233">
        <f>IF(N294="základní",J294,0)</f>
        <v>0</v>
      </c>
      <c r="BF294" s="233">
        <f>IF(N294="snížená",J294,0)</f>
        <v>0</v>
      </c>
      <c r="BG294" s="233">
        <f>IF(N294="zákl. přenesená",J294,0)</f>
        <v>0</v>
      </c>
      <c r="BH294" s="233">
        <f>IF(N294="sníž. přenesená",J294,0)</f>
        <v>0</v>
      </c>
      <c r="BI294" s="233">
        <f>IF(N294="nulová",J294,0)</f>
        <v>0</v>
      </c>
      <c r="BJ294" s="24" t="s">
        <v>82</v>
      </c>
      <c r="BK294" s="233">
        <f>ROUND(I294*H294,2)</f>
        <v>0</v>
      </c>
      <c r="BL294" s="24" t="s">
        <v>250</v>
      </c>
      <c r="BM294" s="24" t="s">
        <v>1031</v>
      </c>
    </row>
    <row r="295" spans="2:51" s="13" customFormat="1" ht="13.5">
      <c r="B295" s="259"/>
      <c r="C295" s="260"/>
      <c r="D295" s="236" t="s">
        <v>159</v>
      </c>
      <c r="E295" s="261" t="s">
        <v>21</v>
      </c>
      <c r="F295" s="262" t="s">
        <v>930</v>
      </c>
      <c r="G295" s="260"/>
      <c r="H295" s="261" t="s">
        <v>21</v>
      </c>
      <c r="I295" s="263"/>
      <c r="J295" s="260"/>
      <c r="K295" s="260"/>
      <c r="L295" s="264"/>
      <c r="M295" s="265"/>
      <c r="N295" s="266"/>
      <c r="O295" s="266"/>
      <c r="P295" s="266"/>
      <c r="Q295" s="266"/>
      <c r="R295" s="266"/>
      <c r="S295" s="266"/>
      <c r="T295" s="267"/>
      <c r="AT295" s="268" t="s">
        <v>159</v>
      </c>
      <c r="AU295" s="268" t="s">
        <v>84</v>
      </c>
      <c r="AV295" s="13" t="s">
        <v>82</v>
      </c>
      <c r="AW295" s="13" t="s">
        <v>38</v>
      </c>
      <c r="AX295" s="13" t="s">
        <v>74</v>
      </c>
      <c r="AY295" s="268" t="s">
        <v>150</v>
      </c>
    </row>
    <row r="296" spans="2:51" s="13" customFormat="1" ht="13.5">
      <c r="B296" s="259"/>
      <c r="C296" s="260"/>
      <c r="D296" s="236" t="s">
        <v>159</v>
      </c>
      <c r="E296" s="261" t="s">
        <v>21</v>
      </c>
      <c r="F296" s="262" t="s">
        <v>931</v>
      </c>
      <c r="G296" s="260"/>
      <c r="H296" s="261" t="s">
        <v>21</v>
      </c>
      <c r="I296" s="263"/>
      <c r="J296" s="260"/>
      <c r="K296" s="260"/>
      <c r="L296" s="264"/>
      <c r="M296" s="265"/>
      <c r="N296" s="266"/>
      <c r="O296" s="266"/>
      <c r="P296" s="266"/>
      <c r="Q296" s="266"/>
      <c r="R296" s="266"/>
      <c r="S296" s="266"/>
      <c r="T296" s="267"/>
      <c r="AT296" s="268" t="s">
        <v>159</v>
      </c>
      <c r="AU296" s="268" t="s">
        <v>84</v>
      </c>
      <c r="AV296" s="13" t="s">
        <v>82</v>
      </c>
      <c r="AW296" s="13" t="s">
        <v>38</v>
      </c>
      <c r="AX296" s="13" t="s">
        <v>74</v>
      </c>
      <c r="AY296" s="268" t="s">
        <v>150</v>
      </c>
    </row>
    <row r="297" spans="2:51" s="13" customFormat="1" ht="13.5">
      <c r="B297" s="259"/>
      <c r="C297" s="260"/>
      <c r="D297" s="236" t="s">
        <v>159</v>
      </c>
      <c r="E297" s="261" t="s">
        <v>21</v>
      </c>
      <c r="F297" s="262" t="s">
        <v>932</v>
      </c>
      <c r="G297" s="260"/>
      <c r="H297" s="261" t="s">
        <v>21</v>
      </c>
      <c r="I297" s="263"/>
      <c r="J297" s="260"/>
      <c r="K297" s="260"/>
      <c r="L297" s="264"/>
      <c r="M297" s="265"/>
      <c r="N297" s="266"/>
      <c r="O297" s="266"/>
      <c r="P297" s="266"/>
      <c r="Q297" s="266"/>
      <c r="R297" s="266"/>
      <c r="S297" s="266"/>
      <c r="T297" s="267"/>
      <c r="AT297" s="268" t="s">
        <v>159</v>
      </c>
      <c r="AU297" s="268" t="s">
        <v>84</v>
      </c>
      <c r="AV297" s="13" t="s">
        <v>82</v>
      </c>
      <c r="AW297" s="13" t="s">
        <v>38</v>
      </c>
      <c r="AX297" s="13" t="s">
        <v>74</v>
      </c>
      <c r="AY297" s="268" t="s">
        <v>150</v>
      </c>
    </row>
    <row r="298" spans="2:51" s="13" customFormat="1" ht="13.5">
      <c r="B298" s="259"/>
      <c r="C298" s="260"/>
      <c r="D298" s="236" t="s">
        <v>159</v>
      </c>
      <c r="E298" s="261" t="s">
        <v>21</v>
      </c>
      <c r="F298" s="262" t="s">
        <v>980</v>
      </c>
      <c r="G298" s="260"/>
      <c r="H298" s="261" t="s">
        <v>21</v>
      </c>
      <c r="I298" s="263"/>
      <c r="J298" s="260"/>
      <c r="K298" s="260"/>
      <c r="L298" s="264"/>
      <c r="M298" s="265"/>
      <c r="N298" s="266"/>
      <c r="O298" s="266"/>
      <c r="P298" s="266"/>
      <c r="Q298" s="266"/>
      <c r="R298" s="266"/>
      <c r="S298" s="266"/>
      <c r="T298" s="267"/>
      <c r="AT298" s="268" t="s">
        <v>159</v>
      </c>
      <c r="AU298" s="268" t="s">
        <v>84</v>
      </c>
      <c r="AV298" s="13" t="s">
        <v>82</v>
      </c>
      <c r="AW298" s="13" t="s">
        <v>38</v>
      </c>
      <c r="AX298" s="13" t="s">
        <v>74</v>
      </c>
      <c r="AY298" s="268" t="s">
        <v>150</v>
      </c>
    </row>
    <row r="299" spans="2:51" s="13" customFormat="1" ht="13.5">
      <c r="B299" s="259"/>
      <c r="C299" s="260"/>
      <c r="D299" s="236" t="s">
        <v>159</v>
      </c>
      <c r="E299" s="261" t="s">
        <v>21</v>
      </c>
      <c r="F299" s="262" t="s">
        <v>1024</v>
      </c>
      <c r="G299" s="260"/>
      <c r="H299" s="261" t="s">
        <v>21</v>
      </c>
      <c r="I299" s="263"/>
      <c r="J299" s="260"/>
      <c r="K299" s="260"/>
      <c r="L299" s="264"/>
      <c r="M299" s="265"/>
      <c r="N299" s="266"/>
      <c r="O299" s="266"/>
      <c r="P299" s="266"/>
      <c r="Q299" s="266"/>
      <c r="R299" s="266"/>
      <c r="S299" s="266"/>
      <c r="T299" s="267"/>
      <c r="AT299" s="268" t="s">
        <v>159</v>
      </c>
      <c r="AU299" s="268" t="s">
        <v>84</v>
      </c>
      <c r="AV299" s="13" t="s">
        <v>82</v>
      </c>
      <c r="AW299" s="13" t="s">
        <v>38</v>
      </c>
      <c r="AX299" s="13" t="s">
        <v>74</v>
      </c>
      <c r="AY299" s="268" t="s">
        <v>150</v>
      </c>
    </row>
    <row r="300" spans="2:51" s="13" customFormat="1" ht="13.5">
      <c r="B300" s="259"/>
      <c r="C300" s="260"/>
      <c r="D300" s="236" t="s">
        <v>159</v>
      </c>
      <c r="E300" s="261" t="s">
        <v>21</v>
      </c>
      <c r="F300" s="262" t="s">
        <v>1025</v>
      </c>
      <c r="G300" s="260"/>
      <c r="H300" s="261" t="s">
        <v>21</v>
      </c>
      <c r="I300" s="263"/>
      <c r="J300" s="260"/>
      <c r="K300" s="260"/>
      <c r="L300" s="264"/>
      <c r="M300" s="265"/>
      <c r="N300" s="266"/>
      <c r="O300" s="266"/>
      <c r="P300" s="266"/>
      <c r="Q300" s="266"/>
      <c r="R300" s="266"/>
      <c r="S300" s="266"/>
      <c r="T300" s="267"/>
      <c r="AT300" s="268" t="s">
        <v>159</v>
      </c>
      <c r="AU300" s="268" t="s">
        <v>84</v>
      </c>
      <c r="AV300" s="13" t="s">
        <v>82</v>
      </c>
      <c r="AW300" s="13" t="s">
        <v>38</v>
      </c>
      <c r="AX300" s="13" t="s">
        <v>74</v>
      </c>
      <c r="AY300" s="268" t="s">
        <v>150</v>
      </c>
    </row>
    <row r="301" spans="2:51" s="13" customFormat="1" ht="13.5">
      <c r="B301" s="259"/>
      <c r="C301" s="260"/>
      <c r="D301" s="236" t="s">
        <v>159</v>
      </c>
      <c r="E301" s="261" t="s">
        <v>21</v>
      </c>
      <c r="F301" s="262" t="s">
        <v>1026</v>
      </c>
      <c r="G301" s="260"/>
      <c r="H301" s="261" t="s">
        <v>21</v>
      </c>
      <c r="I301" s="263"/>
      <c r="J301" s="260"/>
      <c r="K301" s="260"/>
      <c r="L301" s="264"/>
      <c r="M301" s="265"/>
      <c r="N301" s="266"/>
      <c r="O301" s="266"/>
      <c r="P301" s="266"/>
      <c r="Q301" s="266"/>
      <c r="R301" s="266"/>
      <c r="S301" s="266"/>
      <c r="T301" s="267"/>
      <c r="AT301" s="268" t="s">
        <v>159</v>
      </c>
      <c r="AU301" s="268" t="s">
        <v>84</v>
      </c>
      <c r="AV301" s="13" t="s">
        <v>82</v>
      </c>
      <c r="AW301" s="13" t="s">
        <v>38</v>
      </c>
      <c r="AX301" s="13" t="s">
        <v>74</v>
      </c>
      <c r="AY301" s="268" t="s">
        <v>150</v>
      </c>
    </row>
    <row r="302" spans="2:51" s="13" customFormat="1" ht="13.5">
      <c r="B302" s="259"/>
      <c r="C302" s="260"/>
      <c r="D302" s="236" t="s">
        <v>159</v>
      </c>
      <c r="E302" s="261" t="s">
        <v>21</v>
      </c>
      <c r="F302" s="262" t="s">
        <v>1027</v>
      </c>
      <c r="G302" s="260"/>
      <c r="H302" s="261" t="s">
        <v>21</v>
      </c>
      <c r="I302" s="263"/>
      <c r="J302" s="260"/>
      <c r="K302" s="260"/>
      <c r="L302" s="264"/>
      <c r="M302" s="265"/>
      <c r="N302" s="266"/>
      <c r="O302" s="266"/>
      <c r="P302" s="266"/>
      <c r="Q302" s="266"/>
      <c r="R302" s="266"/>
      <c r="S302" s="266"/>
      <c r="T302" s="267"/>
      <c r="AT302" s="268" t="s">
        <v>159</v>
      </c>
      <c r="AU302" s="268" t="s">
        <v>84</v>
      </c>
      <c r="AV302" s="13" t="s">
        <v>82</v>
      </c>
      <c r="AW302" s="13" t="s">
        <v>38</v>
      </c>
      <c r="AX302" s="13" t="s">
        <v>74</v>
      </c>
      <c r="AY302" s="268" t="s">
        <v>150</v>
      </c>
    </row>
    <row r="303" spans="2:51" s="13" customFormat="1" ht="13.5">
      <c r="B303" s="259"/>
      <c r="C303" s="260"/>
      <c r="D303" s="236" t="s">
        <v>159</v>
      </c>
      <c r="E303" s="261" t="s">
        <v>21</v>
      </c>
      <c r="F303" s="262" t="s">
        <v>1028</v>
      </c>
      <c r="G303" s="260"/>
      <c r="H303" s="261" t="s">
        <v>21</v>
      </c>
      <c r="I303" s="263"/>
      <c r="J303" s="260"/>
      <c r="K303" s="260"/>
      <c r="L303" s="264"/>
      <c r="M303" s="265"/>
      <c r="N303" s="266"/>
      <c r="O303" s="266"/>
      <c r="P303" s="266"/>
      <c r="Q303" s="266"/>
      <c r="R303" s="266"/>
      <c r="S303" s="266"/>
      <c r="T303" s="267"/>
      <c r="AT303" s="268" t="s">
        <v>159</v>
      </c>
      <c r="AU303" s="268" t="s">
        <v>84</v>
      </c>
      <c r="AV303" s="13" t="s">
        <v>82</v>
      </c>
      <c r="AW303" s="13" t="s">
        <v>38</v>
      </c>
      <c r="AX303" s="13" t="s">
        <v>74</v>
      </c>
      <c r="AY303" s="268" t="s">
        <v>150</v>
      </c>
    </row>
    <row r="304" spans="2:51" s="11" customFormat="1" ht="13.5">
      <c r="B304" s="234"/>
      <c r="C304" s="235"/>
      <c r="D304" s="236" t="s">
        <v>159</v>
      </c>
      <c r="E304" s="237" t="s">
        <v>21</v>
      </c>
      <c r="F304" s="238" t="s">
        <v>84</v>
      </c>
      <c r="G304" s="235"/>
      <c r="H304" s="239">
        <v>2</v>
      </c>
      <c r="I304" s="240"/>
      <c r="J304" s="235"/>
      <c r="K304" s="235"/>
      <c r="L304" s="241"/>
      <c r="M304" s="242"/>
      <c r="N304" s="243"/>
      <c r="O304" s="243"/>
      <c r="P304" s="243"/>
      <c r="Q304" s="243"/>
      <c r="R304" s="243"/>
      <c r="S304" s="243"/>
      <c r="T304" s="244"/>
      <c r="AT304" s="245" t="s">
        <v>159</v>
      </c>
      <c r="AU304" s="245" t="s">
        <v>84</v>
      </c>
      <c r="AV304" s="11" t="s">
        <v>84</v>
      </c>
      <c r="AW304" s="11" t="s">
        <v>38</v>
      </c>
      <c r="AX304" s="11" t="s">
        <v>74</v>
      </c>
      <c r="AY304" s="245" t="s">
        <v>150</v>
      </c>
    </row>
    <row r="305" spans="2:51" s="12" customFormat="1" ht="13.5">
      <c r="B305" s="246"/>
      <c r="C305" s="247"/>
      <c r="D305" s="236" t="s">
        <v>159</v>
      </c>
      <c r="E305" s="248" t="s">
        <v>21</v>
      </c>
      <c r="F305" s="249" t="s">
        <v>161</v>
      </c>
      <c r="G305" s="247"/>
      <c r="H305" s="250">
        <v>2</v>
      </c>
      <c r="I305" s="251"/>
      <c r="J305" s="247"/>
      <c r="K305" s="247"/>
      <c r="L305" s="252"/>
      <c r="M305" s="253"/>
      <c r="N305" s="254"/>
      <c r="O305" s="254"/>
      <c r="P305" s="254"/>
      <c r="Q305" s="254"/>
      <c r="R305" s="254"/>
      <c r="S305" s="254"/>
      <c r="T305" s="255"/>
      <c r="AT305" s="256" t="s">
        <v>159</v>
      </c>
      <c r="AU305" s="256" t="s">
        <v>84</v>
      </c>
      <c r="AV305" s="12" t="s">
        <v>157</v>
      </c>
      <c r="AW305" s="12" t="s">
        <v>38</v>
      </c>
      <c r="AX305" s="12" t="s">
        <v>82</v>
      </c>
      <c r="AY305" s="256" t="s">
        <v>150</v>
      </c>
    </row>
    <row r="306" spans="2:65" s="1" customFormat="1" ht="16.5" customHeight="1">
      <c r="B306" s="46"/>
      <c r="C306" s="222" t="s">
        <v>441</v>
      </c>
      <c r="D306" s="222" t="s">
        <v>153</v>
      </c>
      <c r="E306" s="223" t="s">
        <v>1032</v>
      </c>
      <c r="F306" s="224" t="s">
        <v>1033</v>
      </c>
      <c r="G306" s="225" t="s">
        <v>1034</v>
      </c>
      <c r="H306" s="226">
        <v>1</v>
      </c>
      <c r="I306" s="227"/>
      <c r="J306" s="228">
        <f>ROUND(I306*H306,2)</f>
        <v>0</v>
      </c>
      <c r="K306" s="224" t="s">
        <v>204</v>
      </c>
      <c r="L306" s="72"/>
      <c r="M306" s="229" t="s">
        <v>21</v>
      </c>
      <c r="N306" s="230" t="s">
        <v>45</v>
      </c>
      <c r="O306" s="47"/>
      <c r="P306" s="231">
        <f>O306*H306</f>
        <v>0</v>
      </c>
      <c r="Q306" s="231">
        <v>0</v>
      </c>
      <c r="R306" s="231">
        <f>Q306*H306</f>
        <v>0</v>
      </c>
      <c r="S306" s="231">
        <v>0</v>
      </c>
      <c r="T306" s="232">
        <f>S306*H306</f>
        <v>0</v>
      </c>
      <c r="AR306" s="24" t="s">
        <v>250</v>
      </c>
      <c r="AT306" s="24" t="s">
        <v>153</v>
      </c>
      <c r="AU306" s="24" t="s">
        <v>84</v>
      </c>
      <c r="AY306" s="24" t="s">
        <v>150</v>
      </c>
      <c r="BE306" s="233">
        <f>IF(N306="základní",J306,0)</f>
        <v>0</v>
      </c>
      <c r="BF306" s="233">
        <f>IF(N306="snížená",J306,0)</f>
        <v>0</v>
      </c>
      <c r="BG306" s="233">
        <f>IF(N306="zákl. přenesená",J306,0)</f>
        <v>0</v>
      </c>
      <c r="BH306" s="233">
        <f>IF(N306="sníž. přenesená",J306,0)</f>
        <v>0</v>
      </c>
      <c r="BI306" s="233">
        <f>IF(N306="nulová",J306,0)</f>
        <v>0</v>
      </c>
      <c r="BJ306" s="24" t="s">
        <v>82</v>
      </c>
      <c r="BK306" s="233">
        <f>ROUND(I306*H306,2)</f>
        <v>0</v>
      </c>
      <c r="BL306" s="24" t="s">
        <v>250</v>
      </c>
      <c r="BM306" s="24" t="s">
        <v>1035</v>
      </c>
    </row>
    <row r="307" spans="2:51" s="13" customFormat="1" ht="13.5">
      <c r="B307" s="259"/>
      <c r="C307" s="260"/>
      <c r="D307" s="236" t="s">
        <v>159</v>
      </c>
      <c r="E307" s="261" t="s">
        <v>21</v>
      </c>
      <c r="F307" s="262" t="s">
        <v>930</v>
      </c>
      <c r="G307" s="260"/>
      <c r="H307" s="261" t="s">
        <v>21</v>
      </c>
      <c r="I307" s="263"/>
      <c r="J307" s="260"/>
      <c r="K307" s="260"/>
      <c r="L307" s="264"/>
      <c r="M307" s="265"/>
      <c r="N307" s="266"/>
      <c r="O307" s="266"/>
      <c r="P307" s="266"/>
      <c r="Q307" s="266"/>
      <c r="R307" s="266"/>
      <c r="S307" s="266"/>
      <c r="T307" s="267"/>
      <c r="AT307" s="268" t="s">
        <v>159</v>
      </c>
      <c r="AU307" s="268" t="s">
        <v>84</v>
      </c>
      <c r="AV307" s="13" t="s">
        <v>82</v>
      </c>
      <c r="AW307" s="13" t="s">
        <v>38</v>
      </c>
      <c r="AX307" s="13" t="s">
        <v>74</v>
      </c>
      <c r="AY307" s="268" t="s">
        <v>150</v>
      </c>
    </row>
    <row r="308" spans="2:51" s="13" customFormat="1" ht="13.5">
      <c r="B308" s="259"/>
      <c r="C308" s="260"/>
      <c r="D308" s="236" t="s">
        <v>159</v>
      </c>
      <c r="E308" s="261" t="s">
        <v>21</v>
      </c>
      <c r="F308" s="262" t="s">
        <v>931</v>
      </c>
      <c r="G308" s="260"/>
      <c r="H308" s="261" t="s">
        <v>21</v>
      </c>
      <c r="I308" s="263"/>
      <c r="J308" s="260"/>
      <c r="K308" s="260"/>
      <c r="L308" s="264"/>
      <c r="M308" s="265"/>
      <c r="N308" s="266"/>
      <c r="O308" s="266"/>
      <c r="P308" s="266"/>
      <c r="Q308" s="266"/>
      <c r="R308" s="266"/>
      <c r="S308" s="266"/>
      <c r="T308" s="267"/>
      <c r="AT308" s="268" t="s">
        <v>159</v>
      </c>
      <c r="AU308" s="268" t="s">
        <v>84</v>
      </c>
      <c r="AV308" s="13" t="s">
        <v>82</v>
      </c>
      <c r="AW308" s="13" t="s">
        <v>38</v>
      </c>
      <c r="AX308" s="13" t="s">
        <v>74</v>
      </c>
      <c r="AY308" s="268" t="s">
        <v>150</v>
      </c>
    </row>
    <row r="309" spans="2:51" s="13" customFormat="1" ht="13.5">
      <c r="B309" s="259"/>
      <c r="C309" s="260"/>
      <c r="D309" s="236" t="s">
        <v>159</v>
      </c>
      <c r="E309" s="261" t="s">
        <v>21</v>
      </c>
      <c r="F309" s="262" t="s">
        <v>932</v>
      </c>
      <c r="G309" s="260"/>
      <c r="H309" s="261" t="s">
        <v>21</v>
      </c>
      <c r="I309" s="263"/>
      <c r="J309" s="260"/>
      <c r="K309" s="260"/>
      <c r="L309" s="264"/>
      <c r="M309" s="265"/>
      <c r="N309" s="266"/>
      <c r="O309" s="266"/>
      <c r="P309" s="266"/>
      <c r="Q309" s="266"/>
      <c r="R309" s="266"/>
      <c r="S309" s="266"/>
      <c r="T309" s="267"/>
      <c r="AT309" s="268" t="s">
        <v>159</v>
      </c>
      <c r="AU309" s="268" t="s">
        <v>84</v>
      </c>
      <c r="AV309" s="13" t="s">
        <v>82</v>
      </c>
      <c r="AW309" s="13" t="s">
        <v>38</v>
      </c>
      <c r="AX309" s="13" t="s">
        <v>74</v>
      </c>
      <c r="AY309" s="268" t="s">
        <v>150</v>
      </c>
    </row>
    <row r="310" spans="2:51" s="13" customFormat="1" ht="13.5">
      <c r="B310" s="259"/>
      <c r="C310" s="260"/>
      <c r="D310" s="236" t="s">
        <v>159</v>
      </c>
      <c r="E310" s="261" t="s">
        <v>21</v>
      </c>
      <c r="F310" s="262" t="s">
        <v>933</v>
      </c>
      <c r="G310" s="260"/>
      <c r="H310" s="261" t="s">
        <v>21</v>
      </c>
      <c r="I310" s="263"/>
      <c r="J310" s="260"/>
      <c r="K310" s="260"/>
      <c r="L310" s="264"/>
      <c r="M310" s="265"/>
      <c r="N310" s="266"/>
      <c r="O310" s="266"/>
      <c r="P310" s="266"/>
      <c r="Q310" s="266"/>
      <c r="R310" s="266"/>
      <c r="S310" s="266"/>
      <c r="T310" s="267"/>
      <c r="AT310" s="268" t="s">
        <v>159</v>
      </c>
      <c r="AU310" s="268" t="s">
        <v>84</v>
      </c>
      <c r="AV310" s="13" t="s">
        <v>82</v>
      </c>
      <c r="AW310" s="13" t="s">
        <v>38</v>
      </c>
      <c r="AX310" s="13" t="s">
        <v>74</v>
      </c>
      <c r="AY310" s="268" t="s">
        <v>150</v>
      </c>
    </row>
    <row r="311" spans="2:51" s="13" customFormat="1" ht="13.5">
      <c r="B311" s="259"/>
      <c r="C311" s="260"/>
      <c r="D311" s="236" t="s">
        <v>159</v>
      </c>
      <c r="E311" s="261" t="s">
        <v>21</v>
      </c>
      <c r="F311" s="262" t="s">
        <v>1036</v>
      </c>
      <c r="G311" s="260"/>
      <c r="H311" s="261" t="s">
        <v>21</v>
      </c>
      <c r="I311" s="263"/>
      <c r="J311" s="260"/>
      <c r="K311" s="260"/>
      <c r="L311" s="264"/>
      <c r="M311" s="265"/>
      <c r="N311" s="266"/>
      <c r="O311" s="266"/>
      <c r="P311" s="266"/>
      <c r="Q311" s="266"/>
      <c r="R311" s="266"/>
      <c r="S311" s="266"/>
      <c r="T311" s="267"/>
      <c r="AT311" s="268" t="s">
        <v>159</v>
      </c>
      <c r="AU311" s="268" t="s">
        <v>84</v>
      </c>
      <c r="AV311" s="13" t="s">
        <v>82</v>
      </c>
      <c r="AW311" s="13" t="s">
        <v>38</v>
      </c>
      <c r="AX311" s="13" t="s">
        <v>74</v>
      </c>
      <c r="AY311" s="268" t="s">
        <v>150</v>
      </c>
    </row>
    <row r="312" spans="2:51" s="13" customFormat="1" ht="13.5">
      <c r="B312" s="259"/>
      <c r="C312" s="260"/>
      <c r="D312" s="236" t="s">
        <v>159</v>
      </c>
      <c r="E312" s="261" t="s">
        <v>21</v>
      </c>
      <c r="F312" s="262" t="s">
        <v>1037</v>
      </c>
      <c r="G312" s="260"/>
      <c r="H312" s="261" t="s">
        <v>21</v>
      </c>
      <c r="I312" s="263"/>
      <c r="J312" s="260"/>
      <c r="K312" s="260"/>
      <c r="L312" s="264"/>
      <c r="M312" s="265"/>
      <c r="N312" s="266"/>
      <c r="O312" s="266"/>
      <c r="P312" s="266"/>
      <c r="Q312" s="266"/>
      <c r="R312" s="266"/>
      <c r="S312" s="266"/>
      <c r="T312" s="267"/>
      <c r="AT312" s="268" t="s">
        <v>159</v>
      </c>
      <c r="AU312" s="268" t="s">
        <v>84</v>
      </c>
      <c r="AV312" s="13" t="s">
        <v>82</v>
      </c>
      <c r="AW312" s="13" t="s">
        <v>38</v>
      </c>
      <c r="AX312" s="13" t="s">
        <v>74</v>
      </c>
      <c r="AY312" s="268" t="s">
        <v>150</v>
      </c>
    </row>
    <row r="313" spans="2:51" s="13" customFormat="1" ht="13.5">
      <c r="B313" s="259"/>
      <c r="C313" s="260"/>
      <c r="D313" s="236" t="s">
        <v>159</v>
      </c>
      <c r="E313" s="261" t="s">
        <v>21</v>
      </c>
      <c r="F313" s="262" t="s">
        <v>1038</v>
      </c>
      <c r="G313" s="260"/>
      <c r="H313" s="261" t="s">
        <v>21</v>
      </c>
      <c r="I313" s="263"/>
      <c r="J313" s="260"/>
      <c r="K313" s="260"/>
      <c r="L313" s="264"/>
      <c r="M313" s="265"/>
      <c r="N313" s="266"/>
      <c r="O313" s="266"/>
      <c r="P313" s="266"/>
      <c r="Q313" s="266"/>
      <c r="R313" s="266"/>
      <c r="S313" s="266"/>
      <c r="T313" s="267"/>
      <c r="AT313" s="268" t="s">
        <v>159</v>
      </c>
      <c r="AU313" s="268" t="s">
        <v>84</v>
      </c>
      <c r="AV313" s="13" t="s">
        <v>82</v>
      </c>
      <c r="AW313" s="13" t="s">
        <v>38</v>
      </c>
      <c r="AX313" s="13" t="s">
        <v>74</v>
      </c>
      <c r="AY313" s="268" t="s">
        <v>150</v>
      </c>
    </row>
    <row r="314" spans="2:51" s="13" customFormat="1" ht="13.5">
      <c r="B314" s="259"/>
      <c r="C314" s="260"/>
      <c r="D314" s="236" t="s">
        <v>159</v>
      </c>
      <c r="E314" s="261" t="s">
        <v>21</v>
      </c>
      <c r="F314" s="262" t="s">
        <v>1039</v>
      </c>
      <c r="G314" s="260"/>
      <c r="H314" s="261" t="s">
        <v>21</v>
      </c>
      <c r="I314" s="263"/>
      <c r="J314" s="260"/>
      <c r="K314" s="260"/>
      <c r="L314" s="264"/>
      <c r="M314" s="265"/>
      <c r="N314" s="266"/>
      <c r="O314" s="266"/>
      <c r="P314" s="266"/>
      <c r="Q314" s="266"/>
      <c r="R314" s="266"/>
      <c r="S314" s="266"/>
      <c r="T314" s="267"/>
      <c r="AT314" s="268" t="s">
        <v>159</v>
      </c>
      <c r="AU314" s="268" t="s">
        <v>84</v>
      </c>
      <c r="AV314" s="13" t="s">
        <v>82</v>
      </c>
      <c r="AW314" s="13" t="s">
        <v>38</v>
      </c>
      <c r="AX314" s="13" t="s">
        <v>74</v>
      </c>
      <c r="AY314" s="268" t="s">
        <v>150</v>
      </c>
    </row>
    <row r="315" spans="2:51" s="11" customFormat="1" ht="13.5">
      <c r="B315" s="234"/>
      <c r="C315" s="235"/>
      <c r="D315" s="236" t="s">
        <v>159</v>
      </c>
      <c r="E315" s="237" t="s">
        <v>21</v>
      </c>
      <c r="F315" s="238" t="s">
        <v>82</v>
      </c>
      <c r="G315" s="235"/>
      <c r="H315" s="239">
        <v>1</v>
      </c>
      <c r="I315" s="240"/>
      <c r="J315" s="235"/>
      <c r="K315" s="235"/>
      <c r="L315" s="241"/>
      <c r="M315" s="242"/>
      <c r="N315" s="243"/>
      <c r="O315" s="243"/>
      <c r="P315" s="243"/>
      <c r="Q315" s="243"/>
      <c r="R315" s="243"/>
      <c r="S315" s="243"/>
      <c r="T315" s="244"/>
      <c r="AT315" s="245" t="s">
        <v>159</v>
      </c>
      <c r="AU315" s="245" t="s">
        <v>84</v>
      </c>
      <c r="AV315" s="11" t="s">
        <v>84</v>
      </c>
      <c r="AW315" s="11" t="s">
        <v>38</v>
      </c>
      <c r="AX315" s="11" t="s">
        <v>74</v>
      </c>
      <c r="AY315" s="245" t="s">
        <v>150</v>
      </c>
    </row>
    <row r="316" spans="2:51" s="12" customFormat="1" ht="13.5">
      <c r="B316" s="246"/>
      <c r="C316" s="247"/>
      <c r="D316" s="236" t="s">
        <v>159</v>
      </c>
      <c r="E316" s="248" t="s">
        <v>21</v>
      </c>
      <c r="F316" s="249" t="s">
        <v>161</v>
      </c>
      <c r="G316" s="247"/>
      <c r="H316" s="250">
        <v>1</v>
      </c>
      <c r="I316" s="251"/>
      <c r="J316" s="247"/>
      <c r="K316" s="247"/>
      <c r="L316" s="252"/>
      <c r="M316" s="253"/>
      <c r="N316" s="254"/>
      <c r="O316" s="254"/>
      <c r="P316" s="254"/>
      <c r="Q316" s="254"/>
      <c r="R316" s="254"/>
      <c r="S316" s="254"/>
      <c r="T316" s="255"/>
      <c r="AT316" s="256" t="s">
        <v>159</v>
      </c>
      <c r="AU316" s="256" t="s">
        <v>84</v>
      </c>
      <c r="AV316" s="12" t="s">
        <v>157</v>
      </c>
      <c r="AW316" s="12" t="s">
        <v>38</v>
      </c>
      <c r="AX316" s="12" t="s">
        <v>82</v>
      </c>
      <c r="AY316" s="256" t="s">
        <v>150</v>
      </c>
    </row>
    <row r="317" spans="2:65" s="1" customFormat="1" ht="16.5" customHeight="1">
      <c r="B317" s="46"/>
      <c r="C317" s="222" t="s">
        <v>447</v>
      </c>
      <c r="D317" s="222" t="s">
        <v>153</v>
      </c>
      <c r="E317" s="223" t="s">
        <v>1040</v>
      </c>
      <c r="F317" s="224" t="s">
        <v>1041</v>
      </c>
      <c r="G317" s="225" t="s">
        <v>432</v>
      </c>
      <c r="H317" s="226">
        <v>3</v>
      </c>
      <c r="I317" s="227"/>
      <c r="J317" s="228">
        <f>ROUND(I317*H317,2)</f>
        <v>0</v>
      </c>
      <c r="K317" s="224" t="s">
        <v>928</v>
      </c>
      <c r="L317" s="72"/>
      <c r="M317" s="229" t="s">
        <v>21</v>
      </c>
      <c r="N317" s="230" t="s">
        <v>45</v>
      </c>
      <c r="O317" s="47"/>
      <c r="P317" s="231">
        <f>O317*H317</f>
        <v>0</v>
      </c>
      <c r="Q317" s="231">
        <v>0</v>
      </c>
      <c r="R317" s="231">
        <f>Q317*H317</f>
        <v>0</v>
      </c>
      <c r="S317" s="231">
        <v>0.00025</v>
      </c>
      <c r="T317" s="232">
        <f>S317*H317</f>
        <v>0.00075</v>
      </c>
      <c r="AR317" s="24" t="s">
        <v>250</v>
      </c>
      <c r="AT317" s="24" t="s">
        <v>153</v>
      </c>
      <c r="AU317" s="24" t="s">
        <v>84</v>
      </c>
      <c r="AY317" s="24" t="s">
        <v>150</v>
      </c>
      <c r="BE317" s="233">
        <f>IF(N317="základní",J317,0)</f>
        <v>0</v>
      </c>
      <c r="BF317" s="233">
        <f>IF(N317="snížená",J317,0)</f>
        <v>0</v>
      </c>
      <c r="BG317" s="233">
        <f>IF(N317="zákl. přenesená",J317,0)</f>
        <v>0</v>
      </c>
      <c r="BH317" s="233">
        <f>IF(N317="sníž. přenesená",J317,0)</f>
        <v>0</v>
      </c>
      <c r="BI317" s="233">
        <f>IF(N317="nulová",J317,0)</f>
        <v>0</v>
      </c>
      <c r="BJ317" s="24" t="s">
        <v>82</v>
      </c>
      <c r="BK317" s="233">
        <f>ROUND(I317*H317,2)</f>
        <v>0</v>
      </c>
      <c r="BL317" s="24" t="s">
        <v>250</v>
      </c>
      <c r="BM317" s="24" t="s">
        <v>1042</v>
      </c>
    </row>
    <row r="318" spans="2:51" s="13" customFormat="1" ht="13.5">
      <c r="B318" s="259"/>
      <c r="C318" s="260"/>
      <c r="D318" s="236" t="s">
        <v>159</v>
      </c>
      <c r="E318" s="261" t="s">
        <v>21</v>
      </c>
      <c r="F318" s="262" t="s">
        <v>930</v>
      </c>
      <c r="G318" s="260"/>
      <c r="H318" s="261" t="s">
        <v>21</v>
      </c>
      <c r="I318" s="263"/>
      <c r="J318" s="260"/>
      <c r="K318" s="260"/>
      <c r="L318" s="264"/>
      <c r="M318" s="265"/>
      <c r="N318" s="266"/>
      <c r="O318" s="266"/>
      <c r="P318" s="266"/>
      <c r="Q318" s="266"/>
      <c r="R318" s="266"/>
      <c r="S318" s="266"/>
      <c r="T318" s="267"/>
      <c r="AT318" s="268" t="s">
        <v>159</v>
      </c>
      <c r="AU318" s="268" t="s">
        <v>84</v>
      </c>
      <c r="AV318" s="13" t="s">
        <v>82</v>
      </c>
      <c r="AW318" s="13" t="s">
        <v>38</v>
      </c>
      <c r="AX318" s="13" t="s">
        <v>74</v>
      </c>
      <c r="AY318" s="268" t="s">
        <v>150</v>
      </c>
    </row>
    <row r="319" spans="2:51" s="13" customFormat="1" ht="13.5">
      <c r="B319" s="259"/>
      <c r="C319" s="260"/>
      <c r="D319" s="236" t="s">
        <v>159</v>
      </c>
      <c r="E319" s="261" t="s">
        <v>21</v>
      </c>
      <c r="F319" s="262" t="s">
        <v>931</v>
      </c>
      <c r="G319" s="260"/>
      <c r="H319" s="261" t="s">
        <v>21</v>
      </c>
      <c r="I319" s="263"/>
      <c r="J319" s="260"/>
      <c r="K319" s="260"/>
      <c r="L319" s="264"/>
      <c r="M319" s="265"/>
      <c r="N319" s="266"/>
      <c r="O319" s="266"/>
      <c r="P319" s="266"/>
      <c r="Q319" s="266"/>
      <c r="R319" s="266"/>
      <c r="S319" s="266"/>
      <c r="T319" s="267"/>
      <c r="AT319" s="268" t="s">
        <v>159</v>
      </c>
      <c r="AU319" s="268" t="s">
        <v>84</v>
      </c>
      <c r="AV319" s="13" t="s">
        <v>82</v>
      </c>
      <c r="AW319" s="13" t="s">
        <v>38</v>
      </c>
      <c r="AX319" s="13" t="s">
        <v>74</v>
      </c>
      <c r="AY319" s="268" t="s">
        <v>150</v>
      </c>
    </row>
    <row r="320" spans="2:51" s="13" customFormat="1" ht="13.5">
      <c r="B320" s="259"/>
      <c r="C320" s="260"/>
      <c r="D320" s="236" t="s">
        <v>159</v>
      </c>
      <c r="E320" s="261" t="s">
        <v>21</v>
      </c>
      <c r="F320" s="262" t="s">
        <v>932</v>
      </c>
      <c r="G320" s="260"/>
      <c r="H320" s="261" t="s">
        <v>21</v>
      </c>
      <c r="I320" s="263"/>
      <c r="J320" s="260"/>
      <c r="K320" s="260"/>
      <c r="L320" s="264"/>
      <c r="M320" s="265"/>
      <c r="N320" s="266"/>
      <c r="O320" s="266"/>
      <c r="P320" s="266"/>
      <c r="Q320" s="266"/>
      <c r="R320" s="266"/>
      <c r="S320" s="266"/>
      <c r="T320" s="267"/>
      <c r="AT320" s="268" t="s">
        <v>159</v>
      </c>
      <c r="AU320" s="268" t="s">
        <v>84</v>
      </c>
      <c r="AV320" s="13" t="s">
        <v>82</v>
      </c>
      <c r="AW320" s="13" t="s">
        <v>38</v>
      </c>
      <c r="AX320" s="13" t="s">
        <v>74</v>
      </c>
      <c r="AY320" s="268" t="s">
        <v>150</v>
      </c>
    </row>
    <row r="321" spans="2:51" s="13" customFormat="1" ht="13.5">
      <c r="B321" s="259"/>
      <c r="C321" s="260"/>
      <c r="D321" s="236" t="s">
        <v>159</v>
      </c>
      <c r="E321" s="261" t="s">
        <v>21</v>
      </c>
      <c r="F321" s="262" t="s">
        <v>939</v>
      </c>
      <c r="G321" s="260"/>
      <c r="H321" s="261" t="s">
        <v>21</v>
      </c>
      <c r="I321" s="263"/>
      <c r="J321" s="260"/>
      <c r="K321" s="260"/>
      <c r="L321" s="264"/>
      <c r="M321" s="265"/>
      <c r="N321" s="266"/>
      <c r="O321" s="266"/>
      <c r="P321" s="266"/>
      <c r="Q321" s="266"/>
      <c r="R321" s="266"/>
      <c r="S321" s="266"/>
      <c r="T321" s="267"/>
      <c r="AT321" s="268" t="s">
        <v>159</v>
      </c>
      <c r="AU321" s="268" t="s">
        <v>84</v>
      </c>
      <c r="AV321" s="13" t="s">
        <v>82</v>
      </c>
      <c r="AW321" s="13" t="s">
        <v>38</v>
      </c>
      <c r="AX321" s="13" t="s">
        <v>74</v>
      </c>
      <c r="AY321" s="268" t="s">
        <v>150</v>
      </c>
    </row>
    <row r="322" spans="2:51" s="13" customFormat="1" ht="13.5">
      <c r="B322" s="259"/>
      <c r="C322" s="260"/>
      <c r="D322" s="236" t="s">
        <v>159</v>
      </c>
      <c r="E322" s="261" t="s">
        <v>21</v>
      </c>
      <c r="F322" s="262" t="s">
        <v>940</v>
      </c>
      <c r="G322" s="260"/>
      <c r="H322" s="261" t="s">
        <v>21</v>
      </c>
      <c r="I322" s="263"/>
      <c r="J322" s="260"/>
      <c r="K322" s="260"/>
      <c r="L322" s="264"/>
      <c r="M322" s="265"/>
      <c r="N322" s="266"/>
      <c r="O322" s="266"/>
      <c r="P322" s="266"/>
      <c r="Q322" s="266"/>
      <c r="R322" s="266"/>
      <c r="S322" s="266"/>
      <c r="T322" s="267"/>
      <c r="AT322" s="268" t="s">
        <v>159</v>
      </c>
      <c r="AU322" s="268" t="s">
        <v>84</v>
      </c>
      <c r="AV322" s="13" t="s">
        <v>82</v>
      </c>
      <c r="AW322" s="13" t="s">
        <v>38</v>
      </c>
      <c r="AX322" s="13" t="s">
        <v>74</v>
      </c>
      <c r="AY322" s="268" t="s">
        <v>150</v>
      </c>
    </row>
    <row r="323" spans="2:51" s="13" customFormat="1" ht="13.5">
      <c r="B323" s="259"/>
      <c r="C323" s="260"/>
      <c r="D323" s="236" t="s">
        <v>159</v>
      </c>
      <c r="E323" s="261" t="s">
        <v>21</v>
      </c>
      <c r="F323" s="262" t="s">
        <v>941</v>
      </c>
      <c r="G323" s="260"/>
      <c r="H323" s="261" t="s">
        <v>21</v>
      </c>
      <c r="I323" s="263"/>
      <c r="J323" s="260"/>
      <c r="K323" s="260"/>
      <c r="L323" s="264"/>
      <c r="M323" s="265"/>
      <c r="N323" s="266"/>
      <c r="O323" s="266"/>
      <c r="P323" s="266"/>
      <c r="Q323" s="266"/>
      <c r="R323" s="266"/>
      <c r="S323" s="266"/>
      <c r="T323" s="267"/>
      <c r="AT323" s="268" t="s">
        <v>159</v>
      </c>
      <c r="AU323" s="268" t="s">
        <v>84</v>
      </c>
      <c r="AV323" s="13" t="s">
        <v>82</v>
      </c>
      <c r="AW323" s="13" t="s">
        <v>38</v>
      </c>
      <c r="AX323" s="13" t="s">
        <v>74</v>
      </c>
      <c r="AY323" s="268" t="s">
        <v>150</v>
      </c>
    </row>
    <row r="324" spans="2:51" s="11" customFormat="1" ht="13.5">
      <c r="B324" s="234"/>
      <c r="C324" s="235"/>
      <c r="D324" s="236" t="s">
        <v>159</v>
      </c>
      <c r="E324" s="237" t="s">
        <v>21</v>
      </c>
      <c r="F324" s="238" t="s">
        <v>151</v>
      </c>
      <c r="G324" s="235"/>
      <c r="H324" s="239">
        <v>3</v>
      </c>
      <c r="I324" s="240"/>
      <c r="J324" s="235"/>
      <c r="K324" s="235"/>
      <c r="L324" s="241"/>
      <c r="M324" s="242"/>
      <c r="N324" s="243"/>
      <c r="O324" s="243"/>
      <c r="P324" s="243"/>
      <c r="Q324" s="243"/>
      <c r="R324" s="243"/>
      <c r="S324" s="243"/>
      <c r="T324" s="244"/>
      <c r="AT324" s="245" t="s">
        <v>159</v>
      </c>
      <c r="AU324" s="245" t="s">
        <v>84</v>
      </c>
      <c r="AV324" s="11" t="s">
        <v>84</v>
      </c>
      <c r="AW324" s="11" t="s">
        <v>38</v>
      </c>
      <c r="AX324" s="11" t="s">
        <v>74</v>
      </c>
      <c r="AY324" s="245" t="s">
        <v>150</v>
      </c>
    </row>
    <row r="325" spans="2:51" s="12" customFormat="1" ht="13.5">
      <c r="B325" s="246"/>
      <c r="C325" s="247"/>
      <c r="D325" s="236" t="s">
        <v>159</v>
      </c>
      <c r="E325" s="248" t="s">
        <v>21</v>
      </c>
      <c r="F325" s="249" t="s">
        <v>161</v>
      </c>
      <c r="G325" s="247"/>
      <c r="H325" s="250">
        <v>3</v>
      </c>
      <c r="I325" s="251"/>
      <c r="J325" s="247"/>
      <c r="K325" s="247"/>
      <c r="L325" s="252"/>
      <c r="M325" s="253"/>
      <c r="N325" s="254"/>
      <c r="O325" s="254"/>
      <c r="P325" s="254"/>
      <c r="Q325" s="254"/>
      <c r="R325" s="254"/>
      <c r="S325" s="254"/>
      <c r="T325" s="255"/>
      <c r="AT325" s="256" t="s">
        <v>159</v>
      </c>
      <c r="AU325" s="256" t="s">
        <v>84</v>
      </c>
      <c r="AV325" s="12" t="s">
        <v>157</v>
      </c>
      <c r="AW325" s="12" t="s">
        <v>38</v>
      </c>
      <c r="AX325" s="12" t="s">
        <v>82</v>
      </c>
      <c r="AY325" s="256" t="s">
        <v>150</v>
      </c>
    </row>
    <row r="326" spans="2:65" s="1" customFormat="1" ht="25.5" customHeight="1">
      <c r="B326" s="46"/>
      <c r="C326" s="222" t="s">
        <v>456</v>
      </c>
      <c r="D326" s="222" t="s">
        <v>153</v>
      </c>
      <c r="E326" s="223" t="s">
        <v>1043</v>
      </c>
      <c r="F326" s="224" t="s">
        <v>1044</v>
      </c>
      <c r="G326" s="225" t="s">
        <v>432</v>
      </c>
      <c r="H326" s="226">
        <v>7</v>
      </c>
      <c r="I326" s="227"/>
      <c r="J326" s="228">
        <f>ROUND(I326*H326,2)</f>
        <v>0</v>
      </c>
      <c r="K326" s="224" t="s">
        <v>928</v>
      </c>
      <c r="L326" s="72"/>
      <c r="M326" s="229" t="s">
        <v>21</v>
      </c>
      <c r="N326" s="230" t="s">
        <v>45</v>
      </c>
      <c r="O326" s="47"/>
      <c r="P326" s="231">
        <f>O326*H326</f>
        <v>0</v>
      </c>
      <c r="Q326" s="231">
        <v>0</v>
      </c>
      <c r="R326" s="231">
        <f>Q326*H326</f>
        <v>0</v>
      </c>
      <c r="S326" s="231">
        <v>0</v>
      </c>
      <c r="T326" s="232">
        <f>S326*H326</f>
        <v>0</v>
      </c>
      <c r="AR326" s="24" t="s">
        <v>250</v>
      </c>
      <c r="AT326" s="24" t="s">
        <v>153</v>
      </c>
      <c r="AU326" s="24" t="s">
        <v>84</v>
      </c>
      <c r="AY326" s="24" t="s">
        <v>150</v>
      </c>
      <c r="BE326" s="233">
        <f>IF(N326="základní",J326,0)</f>
        <v>0</v>
      </c>
      <c r="BF326" s="233">
        <f>IF(N326="snížená",J326,0)</f>
        <v>0</v>
      </c>
      <c r="BG326" s="233">
        <f>IF(N326="zákl. přenesená",J326,0)</f>
        <v>0</v>
      </c>
      <c r="BH326" s="233">
        <f>IF(N326="sníž. přenesená",J326,0)</f>
        <v>0</v>
      </c>
      <c r="BI326" s="233">
        <f>IF(N326="nulová",J326,0)</f>
        <v>0</v>
      </c>
      <c r="BJ326" s="24" t="s">
        <v>82</v>
      </c>
      <c r="BK326" s="233">
        <f>ROUND(I326*H326,2)</f>
        <v>0</v>
      </c>
      <c r="BL326" s="24" t="s">
        <v>250</v>
      </c>
      <c r="BM326" s="24" t="s">
        <v>1045</v>
      </c>
    </row>
    <row r="327" spans="2:51" s="13" customFormat="1" ht="13.5">
      <c r="B327" s="259"/>
      <c r="C327" s="260"/>
      <c r="D327" s="236" t="s">
        <v>159</v>
      </c>
      <c r="E327" s="261" t="s">
        <v>21</v>
      </c>
      <c r="F327" s="262" t="s">
        <v>930</v>
      </c>
      <c r="G327" s="260"/>
      <c r="H327" s="261" t="s">
        <v>21</v>
      </c>
      <c r="I327" s="263"/>
      <c r="J327" s="260"/>
      <c r="K327" s="260"/>
      <c r="L327" s="264"/>
      <c r="M327" s="265"/>
      <c r="N327" s="266"/>
      <c r="O327" s="266"/>
      <c r="P327" s="266"/>
      <c r="Q327" s="266"/>
      <c r="R327" s="266"/>
      <c r="S327" s="266"/>
      <c r="T327" s="267"/>
      <c r="AT327" s="268" t="s">
        <v>159</v>
      </c>
      <c r="AU327" s="268" t="s">
        <v>84</v>
      </c>
      <c r="AV327" s="13" t="s">
        <v>82</v>
      </c>
      <c r="AW327" s="13" t="s">
        <v>38</v>
      </c>
      <c r="AX327" s="13" t="s">
        <v>74</v>
      </c>
      <c r="AY327" s="268" t="s">
        <v>150</v>
      </c>
    </row>
    <row r="328" spans="2:51" s="13" customFormat="1" ht="13.5">
      <c r="B328" s="259"/>
      <c r="C328" s="260"/>
      <c r="D328" s="236" t="s">
        <v>159</v>
      </c>
      <c r="E328" s="261" t="s">
        <v>21</v>
      </c>
      <c r="F328" s="262" t="s">
        <v>931</v>
      </c>
      <c r="G328" s="260"/>
      <c r="H328" s="261" t="s">
        <v>21</v>
      </c>
      <c r="I328" s="263"/>
      <c r="J328" s="260"/>
      <c r="K328" s="260"/>
      <c r="L328" s="264"/>
      <c r="M328" s="265"/>
      <c r="N328" s="266"/>
      <c r="O328" s="266"/>
      <c r="P328" s="266"/>
      <c r="Q328" s="266"/>
      <c r="R328" s="266"/>
      <c r="S328" s="266"/>
      <c r="T328" s="267"/>
      <c r="AT328" s="268" t="s">
        <v>159</v>
      </c>
      <c r="AU328" s="268" t="s">
        <v>84</v>
      </c>
      <c r="AV328" s="13" t="s">
        <v>82</v>
      </c>
      <c r="AW328" s="13" t="s">
        <v>38</v>
      </c>
      <c r="AX328" s="13" t="s">
        <v>74</v>
      </c>
      <c r="AY328" s="268" t="s">
        <v>150</v>
      </c>
    </row>
    <row r="329" spans="2:51" s="13" customFormat="1" ht="13.5">
      <c r="B329" s="259"/>
      <c r="C329" s="260"/>
      <c r="D329" s="236" t="s">
        <v>159</v>
      </c>
      <c r="E329" s="261" t="s">
        <v>21</v>
      </c>
      <c r="F329" s="262" t="s">
        <v>932</v>
      </c>
      <c r="G329" s="260"/>
      <c r="H329" s="261" t="s">
        <v>21</v>
      </c>
      <c r="I329" s="263"/>
      <c r="J329" s="260"/>
      <c r="K329" s="260"/>
      <c r="L329" s="264"/>
      <c r="M329" s="265"/>
      <c r="N329" s="266"/>
      <c r="O329" s="266"/>
      <c r="P329" s="266"/>
      <c r="Q329" s="266"/>
      <c r="R329" s="266"/>
      <c r="S329" s="266"/>
      <c r="T329" s="267"/>
      <c r="AT329" s="268" t="s">
        <v>159</v>
      </c>
      <c r="AU329" s="268" t="s">
        <v>84</v>
      </c>
      <c r="AV329" s="13" t="s">
        <v>82</v>
      </c>
      <c r="AW329" s="13" t="s">
        <v>38</v>
      </c>
      <c r="AX329" s="13" t="s">
        <v>74</v>
      </c>
      <c r="AY329" s="268" t="s">
        <v>150</v>
      </c>
    </row>
    <row r="330" spans="2:51" s="13" customFormat="1" ht="13.5">
      <c r="B330" s="259"/>
      <c r="C330" s="260"/>
      <c r="D330" s="236" t="s">
        <v>159</v>
      </c>
      <c r="E330" s="261" t="s">
        <v>21</v>
      </c>
      <c r="F330" s="262" t="s">
        <v>933</v>
      </c>
      <c r="G330" s="260"/>
      <c r="H330" s="261" t="s">
        <v>21</v>
      </c>
      <c r="I330" s="263"/>
      <c r="J330" s="260"/>
      <c r="K330" s="260"/>
      <c r="L330" s="264"/>
      <c r="M330" s="265"/>
      <c r="N330" s="266"/>
      <c r="O330" s="266"/>
      <c r="P330" s="266"/>
      <c r="Q330" s="266"/>
      <c r="R330" s="266"/>
      <c r="S330" s="266"/>
      <c r="T330" s="267"/>
      <c r="AT330" s="268" t="s">
        <v>159</v>
      </c>
      <c r="AU330" s="268" t="s">
        <v>84</v>
      </c>
      <c r="AV330" s="13" t="s">
        <v>82</v>
      </c>
      <c r="AW330" s="13" t="s">
        <v>38</v>
      </c>
      <c r="AX330" s="13" t="s">
        <v>74</v>
      </c>
      <c r="AY330" s="268" t="s">
        <v>150</v>
      </c>
    </row>
    <row r="331" spans="2:51" s="13" customFormat="1" ht="13.5">
      <c r="B331" s="259"/>
      <c r="C331" s="260"/>
      <c r="D331" s="236" t="s">
        <v>159</v>
      </c>
      <c r="E331" s="261" t="s">
        <v>21</v>
      </c>
      <c r="F331" s="262" t="s">
        <v>940</v>
      </c>
      <c r="G331" s="260"/>
      <c r="H331" s="261" t="s">
        <v>21</v>
      </c>
      <c r="I331" s="263"/>
      <c r="J331" s="260"/>
      <c r="K331" s="260"/>
      <c r="L331" s="264"/>
      <c r="M331" s="265"/>
      <c r="N331" s="266"/>
      <c r="O331" s="266"/>
      <c r="P331" s="266"/>
      <c r="Q331" s="266"/>
      <c r="R331" s="266"/>
      <c r="S331" s="266"/>
      <c r="T331" s="267"/>
      <c r="AT331" s="268" t="s">
        <v>159</v>
      </c>
      <c r="AU331" s="268" t="s">
        <v>84</v>
      </c>
      <c r="AV331" s="13" t="s">
        <v>82</v>
      </c>
      <c r="AW331" s="13" t="s">
        <v>38</v>
      </c>
      <c r="AX331" s="13" t="s">
        <v>74</v>
      </c>
      <c r="AY331" s="268" t="s">
        <v>150</v>
      </c>
    </row>
    <row r="332" spans="2:51" s="13" customFormat="1" ht="13.5">
      <c r="B332" s="259"/>
      <c r="C332" s="260"/>
      <c r="D332" s="236" t="s">
        <v>159</v>
      </c>
      <c r="E332" s="261" t="s">
        <v>21</v>
      </c>
      <c r="F332" s="262" t="s">
        <v>1046</v>
      </c>
      <c r="G332" s="260"/>
      <c r="H332" s="261" t="s">
        <v>21</v>
      </c>
      <c r="I332" s="263"/>
      <c r="J332" s="260"/>
      <c r="K332" s="260"/>
      <c r="L332" s="264"/>
      <c r="M332" s="265"/>
      <c r="N332" s="266"/>
      <c r="O332" s="266"/>
      <c r="P332" s="266"/>
      <c r="Q332" s="266"/>
      <c r="R332" s="266"/>
      <c r="S332" s="266"/>
      <c r="T332" s="267"/>
      <c r="AT332" s="268" t="s">
        <v>159</v>
      </c>
      <c r="AU332" s="268" t="s">
        <v>84</v>
      </c>
      <c r="AV332" s="13" t="s">
        <v>82</v>
      </c>
      <c r="AW332" s="13" t="s">
        <v>38</v>
      </c>
      <c r="AX332" s="13" t="s">
        <v>74</v>
      </c>
      <c r="AY332" s="268" t="s">
        <v>150</v>
      </c>
    </row>
    <row r="333" spans="2:51" s="13" customFormat="1" ht="13.5">
      <c r="B333" s="259"/>
      <c r="C333" s="260"/>
      <c r="D333" s="236" t="s">
        <v>159</v>
      </c>
      <c r="E333" s="261" t="s">
        <v>21</v>
      </c>
      <c r="F333" s="262" t="s">
        <v>1047</v>
      </c>
      <c r="G333" s="260"/>
      <c r="H333" s="261" t="s">
        <v>21</v>
      </c>
      <c r="I333" s="263"/>
      <c r="J333" s="260"/>
      <c r="K333" s="260"/>
      <c r="L333" s="264"/>
      <c r="M333" s="265"/>
      <c r="N333" s="266"/>
      <c r="O333" s="266"/>
      <c r="P333" s="266"/>
      <c r="Q333" s="266"/>
      <c r="R333" s="266"/>
      <c r="S333" s="266"/>
      <c r="T333" s="267"/>
      <c r="AT333" s="268" t="s">
        <v>159</v>
      </c>
      <c r="AU333" s="268" t="s">
        <v>84</v>
      </c>
      <c r="AV333" s="13" t="s">
        <v>82</v>
      </c>
      <c r="AW333" s="13" t="s">
        <v>38</v>
      </c>
      <c r="AX333" s="13" t="s">
        <v>74</v>
      </c>
      <c r="AY333" s="268" t="s">
        <v>150</v>
      </c>
    </row>
    <row r="334" spans="2:51" s="11" customFormat="1" ht="13.5">
      <c r="B334" s="234"/>
      <c r="C334" s="235"/>
      <c r="D334" s="236" t="s">
        <v>159</v>
      </c>
      <c r="E334" s="237" t="s">
        <v>21</v>
      </c>
      <c r="F334" s="238" t="s">
        <v>151</v>
      </c>
      <c r="G334" s="235"/>
      <c r="H334" s="239">
        <v>3</v>
      </c>
      <c r="I334" s="240"/>
      <c r="J334" s="235"/>
      <c r="K334" s="235"/>
      <c r="L334" s="241"/>
      <c r="M334" s="242"/>
      <c r="N334" s="243"/>
      <c r="O334" s="243"/>
      <c r="P334" s="243"/>
      <c r="Q334" s="243"/>
      <c r="R334" s="243"/>
      <c r="S334" s="243"/>
      <c r="T334" s="244"/>
      <c r="AT334" s="245" t="s">
        <v>159</v>
      </c>
      <c r="AU334" s="245" t="s">
        <v>84</v>
      </c>
      <c r="AV334" s="11" t="s">
        <v>84</v>
      </c>
      <c r="AW334" s="11" t="s">
        <v>38</v>
      </c>
      <c r="AX334" s="11" t="s">
        <v>74</v>
      </c>
      <c r="AY334" s="245" t="s">
        <v>150</v>
      </c>
    </row>
    <row r="335" spans="2:51" s="14" customFormat="1" ht="13.5">
      <c r="B335" s="282"/>
      <c r="C335" s="283"/>
      <c r="D335" s="236" t="s">
        <v>159</v>
      </c>
      <c r="E335" s="284" t="s">
        <v>21</v>
      </c>
      <c r="F335" s="285" t="s">
        <v>361</v>
      </c>
      <c r="G335" s="283"/>
      <c r="H335" s="286">
        <v>3</v>
      </c>
      <c r="I335" s="287"/>
      <c r="J335" s="283"/>
      <c r="K335" s="283"/>
      <c r="L335" s="288"/>
      <c r="M335" s="289"/>
      <c r="N335" s="290"/>
      <c r="O335" s="290"/>
      <c r="P335" s="290"/>
      <c r="Q335" s="290"/>
      <c r="R335" s="290"/>
      <c r="S335" s="290"/>
      <c r="T335" s="291"/>
      <c r="AT335" s="292" t="s">
        <v>159</v>
      </c>
      <c r="AU335" s="292" t="s">
        <v>84</v>
      </c>
      <c r="AV335" s="14" t="s">
        <v>151</v>
      </c>
      <c r="AW335" s="14" t="s">
        <v>38</v>
      </c>
      <c r="AX335" s="14" t="s">
        <v>74</v>
      </c>
      <c r="AY335" s="292" t="s">
        <v>150</v>
      </c>
    </row>
    <row r="336" spans="2:51" s="13" customFormat="1" ht="13.5">
      <c r="B336" s="259"/>
      <c r="C336" s="260"/>
      <c r="D336" s="236" t="s">
        <v>159</v>
      </c>
      <c r="E336" s="261" t="s">
        <v>21</v>
      </c>
      <c r="F336" s="262" t="s">
        <v>1048</v>
      </c>
      <c r="G336" s="260"/>
      <c r="H336" s="261" t="s">
        <v>21</v>
      </c>
      <c r="I336" s="263"/>
      <c r="J336" s="260"/>
      <c r="K336" s="260"/>
      <c r="L336" s="264"/>
      <c r="M336" s="265"/>
      <c r="N336" s="266"/>
      <c r="O336" s="266"/>
      <c r="P336" s="266"/>
      <c r="Q336" s="266"/>
      <c r="R336" s="266"/>
      <c r="S336" s="266"/>
      <c r="T336" s="267"/>
      <c r="AT336" s="268" t="s">
        <v>159</v>
      </c>
      <c r="AU336" s="268" t="s">
        <v>84</v>
      </c>
      <c r="AV336" s="13" t="s">
        <v>82</v>
      </c>
      <c r="AW336" s="13" t="s">
        <v>38</v>
      </c>
      <c r="AX336" s="13" t="s">
        <v>74</v>
      </c>
      <c r="AY336" s="268" t="s">
        <v>150</v>
      </c>
    </row>
    <row r="337" spans="2:51" s="13" customFormat="1" ht="13.5">
      <c r="B337" s="259"/>
      <c r="C337" s="260"/>
      <c r="D337" s="236" t="s">
        <v>159</v>
      </c>
      <c r="E337" s="261" t="s">
        <v>21</v>
      </c>
      <c r="F337" s="262" t="s">
        <v>1046</v>
      </c>
      <c r="G337" s="260"/>
      <c r="H337" s="261" t="s">
        <v>21</v>
      </c>
      <c r="I337" s="263"/>
      <c r="J337" s="260"/>
      <c r="K337" s="260"/>
      <c r="L337" s="264"/>
      <c r="M337" s="265"/>
      <c r="N337" s="266"/>
      <c r="O337" s="266"/>
      <c r="P337" s="266"/>
      <c r="Q337" s="266"/>
      <c r="R337" s="266"/>
      <c r="S337" s="266"/>
      <c r="T337" s="267"/>
      <c r="AT337" s="268" t="s">
        <v>159</v>
      </c>
      <c r="AU337" s="268" t="s">
        <v>84</v>
      </c>
      <c r="AV337" s="13" t="s">
        <v>82</v>
      </c>
      <c r="AW337" s="13" t="s">
        <v>38</v>
      </c>
      <c r="AX337" s="13" t="s">
        <v>74</v>
      </c>
      <c r="AY337" s="268" t="s">
        <v>150</v>
      </c>
    </row>
    <row r="338" spans="2:51" s="13" customFormat="1" ht="13.5">
      <c r="B338" s="259"/>
      <c r="C338" s="260"/>
      <c r="D338" s="236" t="s">
        <v>159</v>
      </c>
      <c r="E338" s="261" t="s">
        <v>21</v>
      </c>
      <c r="F338" s="262" t="s">
        <v>1049</v>
      </c>
      <c r="G338" s="260"/>
      <c r="H338" s="261" t="s">
        <v>21</v>
      </c>
      <c r="I338" s="263"/>
      <c r="J338" s="260"/>
      <c r="K338" s="260"/>
      <c r="L338" s="264"/>
      <c r="M338" s="265"/>
      <c r="N338" s="266"/>
      <c r="O338" s="266"/>
      <c r="P338" s="266"/>
      <c r="Q338" s="266"/>
      <c r="R338" s="266"/>
      <c r="S338" s="266"/>
      <c r="T338" s="267"/>
      <c r="AT338" s="268" t="s">
        <v>159</v>
      </c>
      <c r="AU338" s="268" t="s">
        <v>84</v>
      </c>
      <c r="AV338" s="13" t="s">
        <v>82</v>
      </c>
      <c r="AW338" s="13" t="s">
        <v>38</v>
      </c>
      <c r="AX338" s="13" t="s">
        <v>74</v>
      </c>
      <c r="AY338" s="268" t="s">
        <v>150</v>
      </c>
    </row>
    <row r="339" spans="2:51" s="11" customFormat="1" ht="13.5">
      <c r="B339" s="234"/>
      <c r="C339" s="235"/>
      <c r="D339" s="236" t="s">
        <v>159</v>
      </c>
      <c r="E339" s="237" t="s">
        <v>21</v>
      </c>
      <c r="F339" s="238" t="s">
        <v>84</v>
      </c>
      <c r="G339" s="235"/>
      <c r="H339" s="239">
        <v>2</v>
      </c>
      <c r="I339" s="240"/>
      <c r="J339" s="235"/>
      <c r="K339" s="235"/>
      <c r="L339" s="241"/>
      <c r="M339" s="242"/>
      <c r="N339" s="243"/>
      <c r="O339" s="243"/>
      <c r="P339" s="243"/>
      <c r="Q339" s="243"/>
      <c r="R339" s="243"/>
      <c r="S339" s="243"/>
      <c r="T339" s="244"/>
      <c r="AT339" s="245" t="s">
        <v>159</v>
      </c>
      <c r="AU339" s="245" t="s">
        <v>84</v>
      </c>
      <c r="AV339" s="11" t="s">
        <v>84</v>
      </c>
      <c r="AW339" s="11" t="s">
        <v>38</v>
      </c>
      <c r="AX339" s="11" t="s">
        <v>74</v>
      </c>
      <c r="AY339" s="245" t="s">
        <v>150</v>
      </c>
    </row>
    <row r="340" spans="2:51" s="13" customFormat="1" ht="13.5">
      <c r="B340" s="259"/>
      <c r="C340" s="260"/>
      <c r="D340" s="236" t="s">
        <v>159</v>
      </c>
      <c r="E340" s="261" t="s">
        <v>21</v>
      </c>
      <c r="F340" s="262" t="s">
        <v>1050</v>
      </c>
      <c r="G340" s="260"/>
      <c r="H340" s="261" t="s">
        <v>21</v>
      </c>
      <c r="I340" s="263"/>
      <c r="J340" s="260"/>
      <c r="K340" s="260"/>
      <c r="L340" s="264"/>
      <c r="M340" s="265"/>
      <c r="N340" s="266"/>
      <c r="O340" s="266"/>
      <c r="P340" s="266"/>
      <c r="Q340" s="266"/>
      <c r="R340" s="266"/>
      <c r="S340" s="266"/>
      <c r="T340" s="267"/>
      <c r="AT340" s="268" t="s">
        <v>159</v>
      </c>
      <c r="AU340" s="268" t="s">
        <v>84</v>
      </c>
      <c r="AV340" s="13" t="s">
        <v>82</v>
      </c>
      <c r="AW340" s="13" t="s">
        <v>38</v>
      </c>
      <c r="AX340" s="13" t="s">
        <v>74</v>
      </c>
      <c r="AY340" s="268" t="s">
        <v>150</v>
      </c>
    </row>
    <row r="341" spans="2:51" s="11" customFormat="1" ht="13.5">
      <c r="B341" s="234"/>
      <c r="C341" s="235"/>
      <c r="D341" s="236" t="s">
        <v>159</v>
      </c>
      <c r="E341" s="237" t="s">
        <v>21</v>
      </c>
      <c r="F341" s="238" t="s">
        <v>82</v>
      </c>
      <c r="G341" s="235"/>
      <c r="H341" s="239">
        <v>1</v>
      </c>
      <c r="I341" s="240"/>
      <c r="J341" s="235"/>
      <c r="K341" s="235"/>
      <c r="L341" s="241"/>
      <c r="M341" s="242"/>
      <c r="N341" s="243"/>
      <c r="O341" s="243"/>
      <c r="P341" s="243"/>
      <c r="Q341" s="243"/>
      <c r="R341" s="243"/>
      <c r="S341" s="243"/>
      <c r="T341" s="244"/>
      <c r="AT341" s="245" t="s">
        <v>159</v>
      </c>
      <c r="AU341" s="245" t="s">
        <v>84</v>
      </c>
      <c r="AV341" s="11" t="s">
        <v>84</v>
      </c>
      <c r="AW341" s="11" t="s">
        <v>38</v>
      </c>
      <c r="AX341" s="11" t="s">
        <v>74</v>
      </c>
      <c r="AY341" s="245" t="s">
        <v>150</v>
      </c>
    </row>
    <row r="342" spans="2:51" s="13" customFormat="1" ht="13.5">
      <c r="B342" s="259"/>
      <c r="C342" s="260"/>
      <c r="D342" s="236" t="s">
        <v>159</v>
      </c>
      <c r="E342" s="261" t="s">
        <v>21</v>
      </c>
      <c r="F342" s="262" t="s">
        <v>1051</v>
      </c>
      <c r="G342" s="260"/>
      <c r="H342" s="261" t="s">
        <v>21</v>
      </c>
      <c r="I342" s="263"/>
      <c r="J342" s="260"/>
      <c r="K342" s="260"/>
      <c r="L342" s="264"/>
      <c r="M342" s="265"/>
      <c r="N342" s="266"/>
      <c r="O342" s="266"/>
      <c r="P342" s="266"/>
      <c r="Q342" s="266"/>
      <c r="R342" s="266"/>
      <c r="S342" s="266"/>
      <c r="T342" s="267"/>
      <c r="AT342" s="268" t="s">
        <v>159</v>
      </c>
      <c r="AU342" s="268" t="s">
        <v>84</v>
      </c>
      <c r="AV342" s="13" t="s">
        <v>82</v>
      </c>
      <c r="AW342" s="13" t="s">
        <v>38</v>
      </c>
      <c r="AX342" s="13" t="s">
        <v>74</v>
      </c>
      <c r="AY342" s="268" t="s">
        <v>150</v>
      </c>
    </row>
    <row r="343" spans="2:51" s="11" customFormat="1" ht="13.5">
      <c r="B343" s="234"/>
      <c r="C343" s="235"/>
      <c r="D343" s="236" t="s">
        <v>159</v>
      </c>
      <c r="E343" s="237" t="s">
        <v>21</v>
      </c>
      <c r="F343" s="238" t="s">
        <v>82</v>
      </c>
      <c r="G343" s="235"/>
      <c r="H343" s="239">
        <v>1</v>
      </c>
      <c r="I343" s="240"/>
      <c r="J343" s="235"/>
      <c r="K343" s="235"/>
      <c r="L343" s="241"/>
      <c r="M343" s="242"/>
      <c r="N343" s="243"/>
      <c r="O343" s="243"/>
      <c r="P343" s="243"/>
      <c r="Q343" s="243"/>
      <c r="R343" s="243"/>
      <c r="S343" s="243"/>
      <c r="T343" s="244"/>
      <c r="AT343" s="245" t="s">
        <v>159</v>
      </c>
      <c r="AU343" s="245" t="s">
        <v>84</v>
      </c>
      <c r="AV343" s="11" t="s">
        <v>84</v>
      </c>
      <c r="AW343" s="11" t="s">
        <v>38</v>
      </c>
      <c r="AX343" s="11" t="s">
        <v>74</v>
      </c>
      <c r="AY343" s="245" t="s">
        <v>150</v>
      </c>
    </row>
    <row r="344" spans="2:51" s="14" customFormat="1" ht="13.5">
      <c r="B344" s="282"/>
      <c r="C344" s="283"/>
      <c r="D344" s="236" t="s">
        <v>159</v>
      </c>
      <c r="E344" s="284" t="s">
        <v>21</v>
      </c>
      <c r="F344" s="285" t="s">
        <v>361</v>
      </c>
      <c r="G344" s="283"/>
      <c r="H344" s="286">
        <v>4</v>
      </c>
      <c r="I344" s="287"/>
      <c r="J344" s="283"/>
      <c r="K344" s="283"/>
      <c r="L344" s="288"/>
      <c r="M344" s="289"/>
      <c r="N344" s="290"/>
      <c r="O344" s="290"/>
      <c r="P344" s="290"/>
      <c r="Q344" s="290"/>
      <c r="R344" s="290"/>
      <c r="S344" s="290"/>
      <c r="T344" s="291"/>
      <c r="AT344" s="292" t="s">
        <v>159</v>
      </c>
      <c r="AU344" s="292" t="s">
        <v>84</v>
      </c>
      <c r="AV344" s="14" t="s">
        <v>151</v>
      </c>
      <c r="AW344" s="14" t="s">
        <v>38</v>
      </c>
      <c r="AX344" s="14" t="s">
        <v>74</v>
      </c>
      <c r="AY344" s="292" t="s">
        <v>150</v>
      </c>
    </row>
    <row r="345" spans="2:51" s="12" customFormat="1" ht="13.5">
      <c r="B345" s="246"/>
      <c r="C345" s="247"/>
      <c r="D345" s="236" t="s">
        <v>159</v>
      </c>
      <c r="E345" s="248" t="s">
        <v>21</v>
      </c>
      <c r="F345" s="249" t="s">
        <v>161</v>
      </c>
      <c r="G345" s="247"/>
      <c r="H345" s="250">
        <v>7</v>
      </c>
      <c r="I345" s="251"/>
      <c r="J345" s="247"/>
      <c r="K345" s="247"/>
      <c r="L345" s="252"/>
      <c r="M345" s="253"/>
      <c r="N345" s="254"/>
      <c r="O345" s="254"/>
      <c r="P345" s="254"/>
      <c r="Q345" s="254"/>
      <c r="R345" s="254"/>
      <c r="S345" s="254"/>
      <c r="T345" s="255"/>
      <c r="AT345" s="256" t="s">
        <v>159</v>
      </c>
      <c r="AU345" s="256" t="s">
        <v>84</v>
      </c>
      <c r="AV345" s="12" t="s">
        <v>157</v>
      </c>
      <c r="AW345" s="12" t="s">
        <v>38</v>
      </c>
      <c r="AX345" s="12" t="s">
        <v>82</v>
      </c>
      <c r="AY345" s="256" t="s">
        <v>150</v>
      </c>
    </row>
    <row r="346" spans="2:65" s="1" customFormat="1" ht="16.5" customHeight="1">
      <c r="B346" s="46"/>
      <c r="C346" s="269" t="s">
        <v>462</v>
      </c>
      <c r="D346" s="269" t="s">
        <v>188</v>
      </c>
      <c r="E346" s="270" t="s">
        <v>1052</v>
      </c>
      <c r="F346" s="271" t="s">
        <v>1053</v>
      </c>
      <c r="G346" s="272" t="s">
        <v>432</v>
      </c>
      <c r="H346" s="273">
        <v>7</v>
      </c>
      <c r="I346" s="274"/>
      <c r="J346" s="275">
        <f>ROUND(I346*H346,2)</f>
        <v>0</v>
      </c>
      <c r="K346" s="271" t="s">
        <v>204</v>
      </c>
      <c r="L346" s="276"/>
      <c r="M346" s="277" t="s">
        <v>21</v>
      </c>
      <c r="N346" s="278" t="s">
        <v>45</v>
      </c>
      <c r="O346" s="47"/>
      <c r="P346" s="231">
        <f>O346*H346</f>
        <v>0</v>
      </c>
      <c r="Q346" s="231">
        <v>0.00025</v>
      </c>
      <c r="R346" s="231">
        <f>Q346*H346</f>
        <v>0.00175</v>
      </c>
      <c r="S346" s="231">
        <v>0</v>
      </c>
      <c r="T346" s="232">
        <f>S346*H346</f>
        <v>0</v>
      </c>
      <c r="AR346" s="24" t="s">
        <v>269</v>
      </c>
      <c r="AT346" s="24" t="s">
        <v>188</v>
      </c>
      <c r="AU346" s="24" t="s">
        <v>84</v>
      </c>
      <c r="AY346" s="24" t="s">
        <v>150</v>
      </c>
      <c r="BE346" s="233">
        <f>IF(N346="základní",J346,0)</f>
        <v>0</v>
      </c>
      <c r="BF346" s="233">
        <f>IF(N346="snížená",J346,0)</f>
        <v>0</v>
      </c>
      <c r="BG346" s="233">
        <f>IF(N346="zákl. přenesená",J346,0)</f>
        <v>0</v>
      </c>
      <c r="BH346" s="233">
        <f>IF(N346="sníž. přenesená",J346,0)</f>
        <v>0</v>
      </c>
      <c r="BI346" s="233">
        <f>IF(N346="nulová",J346,0)</f>
        <v>0</v>
      </c>
      <c r="BJ346" s="24" t="s">
        <v>82</v>
      </c>
      <c r="BK346" s="233">
        <f>ROUND(I346*H346,2)</f>
        <v>0</v>
      </c>
      <c r="BL346" s="24" t="s">
        <v>250</v>
      </c>
      <c r="BM346" s="24" t="s">
        <v>1054</v>
      </c>
    </row>
    <row r="347" spans="2:51" s="13" customFormat="1" ht="13.5">
      <c r="B347" s="259"/>
      <c r="C347" s="260"/>
      <c r="D347" s="236" t="s">
        <v>159</v>
      </c>
      <c r="E347" s="261" t="s">
        <v>21</v>
      </c>
      <c r="F347" s="262" t="s">
        <v>930</v>
      </c>
      <c r="G347" s="260"/>
      <c r="H347" s="261" t="s">
        <v>21</v>
      </c>
      <c r="I347" s="263"/>
      <c r="J347" s="260"/>
      <c r="K347" s="260"/>
      <c r="L347" s="264"/>
      <c r="M347" s="265"/>
      <c r="N347" s="266"/>
      <c r="O347" s="266"/>
      <c r="P347" s="266"/>
      <c r="Q347" s="266"/>
      <c r="R347" s="266"/>
      <c r="S347" s="266"/>
      <c r="T347" s="267"/>
      <c r="AT347" s="268" t="s">
        <v>159</v>
      </c>
      <c r="AU347" s="268" t="s">
        <v>84</v>
      </c>
      <c r="AV347" s="13" t="s">
        <v>82</v>
      </c>
      <c r="AW347" s="13" t="s">
        <v>38</v>
      </c>
      <c r="AX347" s="13" t="s">
        <v>74</v>
      </c>
      <c r="AY347" s="268" t="s">
        <v>150</v>
      </c>
    </row>
    <row r="348" spans="2:51" s="13" customFormat="1" ht="13.5">
      <c r="B348" s="259"/>
      <c r="C348" s="260"/>
      <c r="D348" s="236" t="s">
        <v>159</v>
      </c>
      <c r="E348" s="261" t="s">
        <v>21</v>
      </c>
      <c r="F348" s="262" t="s">
        <v>931</v>
      </c>
      <c r="G348" s="260"/>
      <c r="H348" s="261" t="s">
        <v>21</v>
      </c>
      <c r="I348" s="263"/>
      <c r="J348" s="260"/>
      <c r="K348" s="260"/>
      <c r="L348" s="264"/>
      <c r="M348" s="265"/>
      <c r="N348" s="266"/>
      <c r="O348" s="266"/>
      <c r="P348" s="266"/>
      <c r="Q348" s="266"/>
      <c r="R348" s="266"/>
      <c r="S348" s="266"/>
      <c r="T348" s="267"/>
      <c r="AT348" s="268" t="s">
        <v>159</v>
      </c>
      <c r="AU348" s="268" t="s">
        <v>84</v>
      </c>
      <c r="AV348" s="13" t="s">
        <v>82</v>
      </c>
      <c r="AW348" s="13" t="s">
        <v>38</v>
      </c>
      <c r="AX348" s="13" t="s">
        <v>74</v>
      </c>
      <c r="AY348" s="268" t="s">
        <v>150</v>
      </c>
    </row>
    <row r="349" spans="2:51" s="13" customFormat="1" ht="13.5">
      <c r="B349" s="259"/>
      <c r="C349" s="260"/>
      <c r="D349" s="236" t="s">
        <v>159</v>
      </c>
      <c r="E349" s="261" t="s">
        <v>21</v>
      </c>
      <c r="F349" s="262" t="s">
        <v>932</v>
      </c>
      <c r="G349" s="260"/>
      <c r="H349" s="261" t="s">
        <v>21</v>
      </c>
      <c r="I349" s="263"/>
      <c r="J349" s="260"/>
      <c r="K349" s="260"/>
      <c r="L349" s="264"/>
      <c r="M349" s="265"/>
      <c r="N349" s="266"/>
      <c r="O349" s="266"/>
      <c r="P349" s="266"/>
      <c r="Q349" s="266"/>
      <c r="R349" s="266"/>
      <c r="S349" s="266"/>
      <c r="T349" s="267"/>
      <c r="AT349" s="268" t="s">
        <v>159</v>
      </c>
      <c r="AU349" s="268" t="s">
        <v>84</v>
      </c>
      <c r="AV349" s="13" t="s">
        <v>82</v>
      </c>
      <c r="AW349" s="13" t="s">
        <v>38</v>
      </c>
      <c r="AX349" s="13" t="s">
        <v>74</v>
      </c>
      <c r="AY349" s="268" t="s">
        <v>150</v>
      </c>
    </row>
    <row r="350" spans="2:51" s="13" customFormat="1" ht="13.5">
      <c r="B350" s="259"/>
      <c r="C350" s="260"/>
      <c r="D350" s="236" t="s">
        <v>159</v>
      </c>
      <c r="E350" s="261" t="s">
        <v>21</v>
      </c>
      <c r="F350" s="262" t="s">
        <v>980</v>
      </c>
      <c r="G350" s="260"/>
      <c r="H350" s="261" t="s">
        <v>21</v>
      </c>
      <c r="I350" s="263"/>
      <c r="J350" s="260"/>
      <c r="K350" s="260"/>
      <c r="L350" s="264"/>
      <c r="M350" s="265"/>
      <c r="N350" s="266"/>
      <c r="O350" s="266"/>
      <c r="P350" s="266"/>
      <c r="Q350" s="266"/>
      <c r="R350" s="266"/>
      <c r="S350" s="266"/>
      <c r="T350" s="267"/>
      <c r="AT350" s="268" t="s">
        <v>159</v>
      </c>
      <c r="AU350" s="268" t="s">
        <v>84</v>
      </c>
      <c r="AV350" s="13" t="s">
        <v>82</v>
      </c>
      <c r="AW350" s="13" t="s">
        <v>38</v>
      </c>
      <c r="AX350" s="13" t="s">
        <v>74</v>
      </c>
      <c r="AY350" s="268" t="s">
        <v>150</v>
      </c>
    </row>
    <row r="351" spans="2:51" s="13" customFormat="1" ht="13.5">
      <c r="B351" s="259"/>
      <c r="C351" s="260"/>
      <c r="D351" s="236" t="s">
        <v>159</v>
      </c>
      <c r="E351" s="261" t="s">
        <v>21</v>
      </c>
      <c r="F351" s="262" t="s">
        <v>940</v>
      </c>
      <c r="G351" s="260"/>
      <c r="H351" s="261" t="s">
        <v>21</v>
      </c>
      <c r="I351" s="263"/>
      <c r="J351" s="260"/>
      <c r="K351" s="260"/>
      <c r="L351" s="264"/>
      <c r="M351" s="265"/>
      <c r="N351" s="266"/>
      <c r="O351" s="266"/>
      <c r="P351" s="266"/>
      <c r="Q351" s="266"/>
      <c r="R351" s="266"/>
      <c r="S351" s="266"/>
      <c r="T351" s="267"/>
      <c r="AT351" s="268" t="s">
        <v>159</v>
      </c>
      <c r="AU351" s="268" t="s">
        <v>84</v>
      </c>
      <c r="AV351" s="13" t="s">
        <v>82</v>
      </c>
      <c r="AW351" s="13" t="s">
        <v>38</v>
      </c>
      <c r="AX351" s="13" t="s">
        <v>74</v>
      </c>
      <c r="AY351" s="268" t="s">
        <v>150</v>
      </c>
    </row>
    <row r="352" spans="2:51" s="13" customFormat="1" ht="13.5">
      <c r="B352" s="259"/>
      <c r="C352" s="260"/>
      <c r="D352" s="236" t="s">
        <v>159</v>
      </c>
      <c r="E352" s="261" t="s">
        <v>21</v>
      </c>
      <c r="F352" s="262" t="s">
        <v>1046</v>
      </c>
      <c r="G352" s="260"/>
      <c r="H352" s="261" t="s">
        <v>21</v>
      </c>
      <c r="I352" s="263"/>
      <c r="J352" s="260"/>
      <c r="K352" s="260"/>
      <c r="L352" s="264"/>
      <c r="M352" s="265"/>
      <c r="N352" s="266"/>
      <c r="O352" s="266"/>
      <c r="P352" s="266"/>
      <c r="Q352" s="266"/>
      <c r="R352" s="266"/>
      <c r="S352" s="266"/>
      <c r="T352" s="267"/>
      <c r="AT352" s="268" t="s">
        <v>159</v>
      </c>
      <c r="AU352" s="268" t="s">
        <v>84</v>
      </c>
      <c r="AV352" s="13" t="s">
        <v>82</v>
      </c>
      <c r="AW352" s="13" t="s">
        <v>38</v>
      </c>
      <c r="AX352" s="13" t="s">
        <v>74</v>
      </c>
      <c r="AY352" s="268" t="s">
        <v>150</v>
      </c>
    </row>
    <row r="353" spans="2:51" s="13" customFormat="1" ht="13.5">
      <c r="B353" s="259"/>
      <c r="C353" s="260"/>
      <c r="D353" s="236" t="s">
        <v>159</v>
      </c>
      <c r="E353" s="261" t="s">
        <v>21</v>
      </c>
      <c r="F353" s="262" t="s">
        <v>1047</v>
      </c>
      <c r="G353" s="260"/>
      <c r="H353" s="261" t="s">
        <v>21</v>
      </c>
      <c r="I353" s="263"/>
      <c r="J353" s="260"/>
      <c r="K353" s="260"/>
      <c r="L353" s="264"/>
      <c r="M353" s="265"/>
      <c r="N353" s="266"/>
      <c r="O353" s="266"/>
      <c r="P353" s="266"/>
      <c r="Q353" s="266"/>
      <c r="R353" s="266"/>
      <c r="S353" s="266"/>
      <c r="T353" s="267"/>
      <c r="AT353" s="268" t="s">
        <v>159</v>
      </c>
      <c r="AU353" s="268" t="s">
        <v>84</v>
      </c>
      <c r="AV353" s="13" t="s">
        <v>82</v>
      </c>
      <c r="AW353" s="13" t="s">
        <v>38</v>
      </c>
      <c r="AX353" s="13" t="s">
        <v>74</v>
      </c>
      <c r="AY353" s="268" t="s">
        <v>150</v>
      </c>
    </row>
    <row r="354" spans="2:51" s="11" customFormat="1" ht="13.5">
      <c r="B354" s="234"/>
      <c r="C354" s="235"/>
      <c r="D354" s="236" t="s">
        <v>159</v>
      </c>
      <c r="E354" s="237" t="s">
        <v>21</v>
      </c>
      <c r="F354" s="238" t="s">
        <v>151</v>
      </c>
      <c r="G354" s="235"/>
      <c r="H354" s="239">
        <v>3</v>
      </c>
      <c r="I354" s="240"/>
      <c r="J354" s="235"/>
      <c r="K354" s="235"/>
      <c r="L354" s="241"/>
      <c r="M354" s="242"/>
      <c r="N354" s="243"/>
      <c r="O354" s="243"/>
      <c r="P354" s="243"/>
      <c r="Q354" s="243"/>
      <c r="R354" s="243"/>
      <c r="S354" s="243"/>
      <c r="T354" s="244"/>
      <c r="AT354" s="245" t="s">
        <v>159</v>
      </c>
      <c r="AU354" s="245" t="s">
        <v>84</v>
      </c>
      <c r="AV354" s="11" t="s">
        <v>84</v>
      </c>
      <c r="AW354" s="11" t="s">
        <v>38</v>
      </c>
      <c r="AX354" s="11" t="s">
        <v>74</v>
      </c>
      <c r="AY354" s="245" t="s">
        <v>150</v>
      </c>
    </row>
    <row r="355" spans="2:51" s="13" customFormat="1" ht="13.5">
      <c r="B355" s="259"/>
      <c r="C355" s="260"/>
      <c r="D355" s="236" t="s">
        <v>159</v>
      </c>
      <c r="E355" s="261" t="s">
        <v>21</v>
      </c>
      <c r="F355" s="262" t="s">
        <v>1048</v>
      </c>
      <c r="G355" s="260"/>
      <c r="H355" s="261" t="s">
        <v>21</v>
      </c>
      <c r="I355" s="263"/>
      <c r="J355" s="260"/>
      <c r="K355" s="260"/>
      <c r="L355" s="264"/>
      <c r="M355" s="265"/>
      <c r="N355" s="266"/>
      <c r="O355" s="266"/>
      <c r="P355" s="266"/>
      <c r="Q355" s="266"/>
      <c r="R355" s="266"/>
      <c r="S355" s="266"/>
      <c r="T355" s="267"/>
      <c r="AT355" s="268" t="s">
        <v>159</v>
      </c>
      <c r="AU355" s="268" t="s">
        <v>84</v>
      </c>
      <c r="AV355" s="13" t="s">
        <v>82</v>
      </c>
      <c r="AW355" s="13" t="s">
        <v>38</v>
      </c>
      <c r="AX355" s="13" t="s">
        <v>74</v>
      </c>
      <c r="AY355" s="268" t="s">
        <v>150</v>
      </c>
    </row>
    <row r="356" spans="2:51" s="13" customFormat="1" ht="13.5">
      <c r="B356" s="259"/>
      <c r="C356" s="260"/>
      <c r="D356" s="236" t="s">
        <v>159</v>
      </c>
      <c r="E356" s="261" t="s">
        <v>21</v>
      </c>
      <c r="F356" s="262" t="s">
        <v>1046</v>
      </c>
      <c r="G356" s="260"/>
      <c r="H356" s="261" t="s">
        <v>21</v>
      </c>
      <c r="I356" s="263"/>
      <c r="J356" s="260"/>
      <c r="K356" s="260"/>
      <c r="L356" s="264"/>
      <c r="M356" s="265"/>
      <c r="N356" s="266"/>
      <c r="O356" s="266"/>
      <c r="P356" s="266"/>
      <c r="Q356" s="266"/>
      <c r="R356" s="266"/>
      <c r="S356" s="266"/>
      <c r="T356" s="267"/>
      <c r="AT356" s="268" t="s">
        <v>159</v>
      </c>
      <c r="AU356" s="268" t="s">
        <v>84</v>
      </c>
      <c r="AV356" s="13" t="s">
        <v>82</v>
      </c>
      <c r="AW356" s="13" t="s">
        <v>38</v>
      </c>
      <c r="AX356" s="13" t="s">
        <v>74</v>
      </c>
      <c r="AY356" s="268" t="s">
        <v>150</v>
      </c>
    </row>
    <row r="357" spans="2:51" s="13" customFormat="1" ht="13.5">
      <c r="B357" s="259"/>
      <c r="C357" s="260"/>
      <c r="D357" s="236" t="s">
        <v>159</v>
      </c>
      <c r="E357" s="261" t="s">
        <v>21</v>
      </c>
      <c r="F357" s="262" t="s">
        <v>1055</v>
      </c>
      <c r="G357" s="260"/>
      <c r="H357" s="261" t="s">
        <v>21</v>
      </c>
      <c r="I357" s="263"/>
      <c r="J357" s="260"/>
      <c r="K357" s="260"/>
      <c r="L357" s="264"/>
      <c r="M357" s="265"/>
      <c r="N357" s="266"/>
      <c r="O357" s="266"/>
      <c r="P357" s="266"/>
      <c r="Q357" s="266"/>
      <c r="R357" s="266"/>
      <c r="S357" s="266"/>
      <c r="T357" s="267"/>
      <c r="AT357" s="268" t="s">
        <v>159</v>
      </c>
      <c r="AU357" s="268" t="s">
        <v>84</v>
      </c>
      <c r="AV357" s="13" t="s">
        <v>82</v>
      </c>
      <c r="AW357" s="13" t="s">
        <v>38</v>
      </c>
      <c r="AX357" s="13" t="s">
        <v>74</v>
      </c>
      <c r="AY357" s="268" t="s">
        <v>150</v>
      </c>
    </row>
    <row r="358" spans="2:51" s="11" customFormat="1" ht="13.5">
      <c r="B358" s="234"/>
      <c r="C358" s="235"/>
      <c r="D358" s="236" t="s">
        <v>159</v>
      </c>
      <c r="E358" s="237" t="s">
        <v>21</v>
      </c>
      <c r="F358" s="238" t="s">
        <v>157</v>
      </c>
      <c r="G358" s="235"/>
      <c r="H358" s="239">
        <v>4</v>
      </c>
      <c r="I358" s="240"/>
      <c r="J358" s="235"/>
      <c r="K358" s="235"/>
      <c r="L358" s="241"/>
      <c r="M358" s="242"/>
      <c r="N358" s="243"/>
      <c r="O358" s="243"/>
      <c r="P358" s="243"/>
      <c r="Q358" s="243"/>
      <c r="R358" s="243"/>
      <c r="S358" s="243"/>
      <c r="T358" s="244"/>
      <c r="AT358" s="245" t="s">
        <v>159</v>
      </c>
      <c r="AU358" s="245" t="s">
        <v>84</v>
      </c>
      <c r="AV358" s="11" t="s">
        <v>84</v>
      </c>
      <c r="AW358" s="11" t="s">
        <v>38</v>
      </c>
      <c r="AX358" s="11" t="s">
        <v>74</v>
      </c>
      <c r="AY358" s="245" t="s">
        <v>150</v>
      </c>
    </row>
    <row r="359" spans="2:51" s="12" customFormat="1" ht="13.5">
      <c r="B359" s="246"/>
      <c r="C359" s="247"/>
      <c r="D359" s="236" t="s">
        <v>159</v>
      </c>
      <c r="E359" s="248" t="s">
        <v>21</v>
      </c>
      <c r="F359" s="249" t="s">
        <v>161</v>
      </c>
      <c r="G359" s="247"/>
      <c r="H359" s="250">
        <v>7</v>
      </c>
      <c r="I359" s="251"/>
      <c r="J359" s="247"/>
      <c r="K359" s="247"/>
      <c r="L359" s="252"/>
      <c r="M359" s="253"/>
      <c r="N359" s="254"/>
      <c r="O359" s="254"/>
      <c r="P359" s="254"/>
      <c r="Q359" s="254"/>
      <c r="R359" s="254"/>
      <c r="S359" s="254"/>
      <c r="T359" s="255"/>
      <c r="AT359" s="256" t="s">
        <v>159</v>
      </c>
      <c r="AU359" s="256" t="s">
        <v>84</v>
      </c>
      <c r="AV359" s="12" t="s">
        <v>157</v>
      </c>
      <c r="AW359" s="12" t="s">
        <v>38</v>
      </c>
      <c r="AX359" s="12" t="s">
        <v>82</v>
      </c>
      <c r="AY359" s="256" t="s">
        <v>150</v>
      </c>
    </row>
    <row r="360" spans="2:65" s="1" customFormat="1" ht="16.5" customHeight="1">
      <c r="B360" s="46"/>
      <c r="C360" s="269" t="s">
        <v>466</v>
      </c>
      <c r="D360" s="269" t="s">
        <v>188</v>
      </c>
      <c r="E360" s="270" t="s">
        <v>1056</v>
      </c>
      <c r="F360" s="271" t="s">
        <v>1057</v>
      </c>
      <c r="G360" s="272" t="s">
        <v>432</v>
      </c>
      <c r="H360" s="273">
        <v>1</v>
      </c>
      <c r="I360" s="274"/>
      <c r="J360" s="275">
        <f>ROUND(I360*H360,2)</f>
        <v>0</v>
      </c>
      <c r="K360" s="271" t="s">
        <v>204</v>
      </c>
      <c r="L360" s="276"/>
      <c r="M360" s="277" t="s">
        <v>21</v>
      </c>
      <c r="N360" s="278" t="s">
        <v>45</v>
      </c>
      <c r="O360" s="47"/>
      <c r="P360" s="231">
        <f>O360*H360</f>
        <v>0</v>
      </c>
      <c r="Q360" s="231">
        <v>0.00035</v>
      </c>
      <c r="R360" s="231">
        <f>Q360*H360</f>
        <v>0.00035</v>
      </c>
      <c r="S360" s="231">
        <v>0</v>
      </c>
      <c r="T360" s="232">
        <f>S360*H360</f>
        <v>0</v>
      </c>
      <c r="AR360" s="24" t="s">
        <v>269</v>
      </c>
      <c r="AT360" s="24" t="s">
        <v>188</v>
      </c>
      <c r="AU360" s="24" t="s">
        <v>84</v>
      </c>
      <c r="AY360" s="24" t="s">
        <v>150</v>
      </c>
      <c r="BE360" s="233">
        <f>IF(N360="základní",J360,0)</f>
        <v>0</v>
      </c>
      <c r="BF360" s="233">
        <f>IF(N360="snížená",J360,0)</f>
        <v>0</v>
      </c>
      <c r="BG360" s="233">
        <f>IF(N360="zákl. přenesená",J360,0)</f>
        <v>0</v>
      </c>
      <c r="BH360" s="233">
        <f>IF(N360="sníž. přenesená",J360,0)</f>
        <v>0</v>
      </c>
      <c r="BI360" s="233">
        <f>IF(N360="nulová",J360,0)</f>
        <v>0</v>
      </c>
      <c r="BJ360" s="24" t="s">
        <v>82</v>
      </c>
      <c r="BK360" s="233">
        <f>ROUND(I360*H360,2)</f>
        <v>0</v>
      </c>
      <c r="BL360" s="24" t="s">
        <v>250</v>
      </c>
      <c r="BM360" s="24" t="s">
        <v>1058</v>
      </c>
    </row>
    <row r="361" spans="2:51" s="13" customFormat="1" ht="13.5">
      <c r="B361" s="259"/>
      <c r="C361" s="260"/>
      <c r="D361" s="236" t="s">
        <v>159</v>
      </c>
      <c r="E361" s="261" t="s">
        <v>21</v>
      </c>
      <c r="F361" s="262" t="s">
        <v>930</v>
      </c>
      <c r="G361" s="260"/>
      <c r="H361" s="261" t="s">
        <v>21</v>
      </c>
      <c r="I361" s="263"/>
      <c r="J361" s="260"/>
      <c r="K361" s="260"/>
      <c r="L361" s="264"/>
      <c r="M361" s="265"/>
      <c r="N361" s="266"/>
      <c r="O361" s="266"/>
      <c r="P361" s="266"/>
      <c r="Q361" s="266"/>
      <c r="R361" s="266"/>
      <c r="S361" s="266"/>
      <c r="T361" s="267"/>
      <c r="AT361" s="268" t="s">
        <v>159</v>
      </c>
      <c r="AU361" s="268" t="s">
        <v>84</v>
      </c>
      <c r="AV361" s="13" t="s">
        <v>82</v>
      </c>
      <c r="AW361" s="13" t="s">
        <v>38</v>
      </c>
      <c r="AX361" s="13" t="s">
        <v>74</v>
      </c>
      <c r="AY361" s="268" t="s">
        <v>150</v>
      </c>
    </row>
    <row r="362" spans="2:51" s="13" customFormat="1" ht="13.5">
      <c r="B362" s="259"/>
      <c r="C362" s="260"/>
      <c r="D362" s="236" t="s">
        <v>159</v>
      </c>
      <c r="E362" s="261" t="s">
        <v>21</v>
      </c>
      <c r="F362" s="262" t="s">
        <v>931</v>
      </c>
      <c r="G362" s="260"/>
      <c r="H362" s="261" t="s">
        <v>21</v>
      </c>
      <c r="I362" s="263"/>
      <c r="J362" s="260"/>
      <c r="K362" s="260"/>
      <c r="L362" s="264"/>
      <c r="M362" s="265"/>
      <c r="N362" s="266"/>
      <c r="O362" s="266"/>
      <c r="P362" s="266"/>
      <c r="Q362" s="266"/>
      <c r="R362" s="266"/>
      <c r="S362" s="266"/>
      <c r="T362" s="267"/>
      <c r="AT362" s="268" t="s">
        <v>159</v>
      </c>
      <c r="AU362" s="268" t="s">
        <v>84</v>
      </c>
      <c r="AV362" s="13" t="s">
        <v>82</v>
      </c>
      <c r="AW362" s="13" t="s">
        <v>38</v>
      </c>
      <c r="AX362" s="13" t="s">
        <v>74</v>
      </c>
      <c r="AY362" s="268" t="s">
        <v>150</v>
      </c>
    </row>
    <row r="363" spans="2:51" s="13" customFormat="1" ht="13.5">
      <c r="B363" s="259"/>
      <c r="C363" s="260"/>
      <c r="D363" s="236" t="s">
        <v>159</v>
      </c>
      <c r="E363" s="261" t="s">
        <v>21</v>
      </c>
      <c r="F363" s="262" t="s">
        <v>932</v>
      </c>
      <c r="G363" s="260"/>
      <c r="H363" s="261" t="s">
        <v>21</v>
      </c>
      <c r="I363" s="263"/>
      <c r="J363" s="260"/>
      <c r="K363" s="260"/>
      <c r="L363" s="264"/>
      <c r="M363" s="265"/>
      <c r="N363" s="266"/>
      <c r="O363" s="266"/>
      <c r="P363" s="266"/>
      <c r="Q363" s="266"/>
      <c r="R363" s="266"/>
      <c r="S363" s="266"/>
      <c r="T363" s="267"/>
      <c r="AT363" s="268" t="s">
        <v>159</v>
      </c>
      <c r="AU363" s="268" t="s">
        <v>84</v>
      </c>
      <c r="AV363" s="13" t="s">
        <v>82</v>
      </c>
      <c r="AW363" s="13" t="s">
        <v>38</v>
      </c>
      <c r="AX363" s="13" t="s">
        <v>74</v>
      </c>
      <c r="AY363" s="268" t="s">
        <v>150</v>
      </c>
    </row>
    <row r="364" spans="2:51" s="13" customFormat="1" ht="13.5">
      <c r="B364" s="259"/>
      <c r="C364" s="260"/>
      <c r="D364" s="236" t="s">
        <v>159</v>
      </c>
      <c r="E364" s="261" t="s">
        <v>21</v>
      </c>
      <c r="F364" s="262" t="s">
        <v>980</v>
      </c>
      <c r="G364" s="260"/>
      <c r="H364" s="261" t="s">
        <v>21</v>
      </c>
      <c r="I364" s="263"/>
      <c r="J364" s="260"/>
      <c r="K364" s="260"/>
      <c r="L364" s="264"/>
      <c r="M364" s="265"/>
      <c r="N364" s="266"/>
      <c r="O364" s="266"/>
      <c r="P364" s="266"/>
      <c r="Q364" s="266"/>
      <c r="R364" s="266"/>
      <c r="S364" s="266"/>
      <c r="T364" s="267"/>
      <c r="AT364" s="268" t="s">
        <v>159</v>
      </c>
      <c r="AU364" s="268" t="s">
        <v>84</v>
      </c>
      <c r="AV364" s="13" t="s">
        <v>82</v>
      </c>
      <c r="AW364" s="13" t="s">
        <v>38</v>
      </c>
      <c r="AX364" s="13" t="s">
        <v>74</v>
      </c>
      <c r="AY364" s="268" t="s">
        <v>150</v>
      </c>
    </row>
    <row r="365" spans="2:51" s="13" customFormat="1" ht="13.5">
      <c r="B365" s="259"/>
      <c r="C365" s="260"/>
      <c r="D365" s="236" t="s">
        <v>159</v>
      </c>
      <c r="E365" s="261" t="s">
        <v>21</v>
      </c>
      <c r="F365" s="262" t="s">
        <v>1048</v>
      </c>
      <c r="G365" s="260"/>
      <c r="H365" s="261" t="s">
        <v>21</v>
      </c>
      <c r="I365" s="263"/>
      <c r="J365" s="260"/>
      <c r="K365" s="260"/>
      <c r="L365" s="264"/>
      <c r="M365" s="265"/>
      <c r="N365" s="266"/>
      <c r="O365" s="266"/>
      <c r="P365" s="266"/>
      <c r="Q365" s="266"/>
      <c r="R365" s="266"/>
      <c r="S365" s="266"/>
      <c r="T365" s="267"/>
      <c r="AT365" s="268" t="s">
        <v>159</v>
      </c>
      <c r="AU365" s="268" t="s">
        <v>84</v>
      </c>
      <c r="AV365" s="13" t="s">
        <v>82</v>
      </c>
      <c r="AW365" s="13" t="s">
        <v>38</v>
      </c>
      <c r="AX365" s="13" t="s">
        <v>74</v>
      </c>
      <c r="AY365" s="268" t="s">
        <v>150</v>
      </c>
    </row>
    <row r="366" spans="2:51" s="13" customFormat="1" ht="13.5">
      <c r="B366" s="259"/>
      <c r="C366" s="260"/>
      <c r="D366" s="236" t="s">
        <v>159</v>
      </c>
      <c r="E366" s="261" t="s">
        <v>21</v>
      </c>
      <c r="F366" s="262" t="s">
        <v>1046</v>
      </c>
      <c r="G366" s="260"/>
      <c r="H366" s="261" t="s">
        <v>21</v>
      </c>
      <c r="I366" s="263"/>
      <c r="J366" s="260"/>
      <c r="K366" s="260"/>
      <c r="L366" s="264"/>
      <c r="M366" s="265"/>
      <c r="N366" s="266"/>
      <c r="O366" s="266"/>
      <c r="P366" s="266"/>
      <c r="Q366" s="266"/>
      <c r="R366" s="266"/>
      <c r="S366" s="266"/>
      <c r="T366" s="267"/>
      <c r="AT366" s="268" t="s">
        <v>159</v>
      </c>
      <c r="AU366" s="268" t="s">
        <v>84</v>
      </c>
      <c r="AV366" s="13" t="s">
        <v>82</v>
      </c>
      <c r="AW366" s="13" t="s">
        <v>38</v>
      </c>
      <c r="AX366" s="13" t="s">
        <v>74</v>
      </c>
      <c r="AY366" s="268" t="s">
        <v>150</v>
      </c>
    </row>
    <row r="367" spans="2:51" s="13" customFormat="1" ht="13.5">
      <c r="B367" s="259"/>
      <c r="C367" s="260"/>
      <c r="D367" s="236" t="s">
        <v>159</v>
      </c>
      <c r="E367" s="261" t="s">
        <v>21</v>
      </c>
      <c r="F367" s="262" t="s">
        <v>1050</v>
      </c>
      <c r="G367" s="260"/>
      <c r="H367" s="261" t="s">
        <v>21</v>
      </c>
      <c r="I367" s="263"/>
      <c r="J367" s="260"/>
      <c r="K367" s="260"/>
      <c r="L367" s="264"/>
      <c r="M367" s="265"/>
      <c r="N367" s="266"/>
      <c r="O367" s="266"/>
      <c r="P367" s="266"/>
      <c r="Q367" s="266"/>
      <c r="R367" s="266"/>
      <c r="S367" s="266"/>
      <c r="T367" s="267"/>
      <c r="AT367" s="268" t="s">
        <v>159</v>
      </c>
      <c r="AU367" s="268" t="s">
        <v>84</v>
      </c>
      <c r="AV367" s="13" t="s">
        <v>82</v>
      </c>
      <c r="AW367" s="13" t="s">
        <v>38</v>
      </c>
      <c r="AX367" s="13" t="s">
        <v>74</v>
      </c>
      <c r="AY367" s="268" t="s">
        <v>150</v>
      </c>
    </row>
    <row r="368" spans="2:51" s="11" customFormat="1" ht="13.5">
      <c r="B368" s="234"/>
      <c r="C368" s="235"/>
      <c r="D368" s="236" t="s">
        <v>159</v>
      </c>
      <c r="E368" s="237" t="s">
        <v>21</v>
      </c>
      <c r="F368" s="238" t="s">
        <v>82</v>
      </c>
      <c r="G368" s="235"/>
      <c r="H368" s="239">
        <v>1</v>
      </c>
      <c r="I368" s="240"/>
      <c r="J368" s="235"/>
      <c r="K368" s="235"/>
      <c r="L368" s="241"/>
      <c r="M368" s="242"/>
      <c r="N368" s="243"/>
      <c r="O368" s="243"/>
      <c r="P368" s="243"/>
      <c r="Q368" s="243"/>
      <c r="R368" s="243"/>
      <c r="S368" s="243"/>
      <c r="T368" s="244"/>
      <c r="AT368" s="245" t="s">
        <v>159</v>
      </c>
      <c r="AU368" s="245" t="s">
        <v>84</v>
      </c>
      <c r="AV368" s="11" t="s">
        <v>84</v>
      </c>
      <c r="AW368" s="11" t="s">
        <v>38</v>
      </c>
      <c r="AX368" s="11" t="s">
        <v>74</v>
      </c>
      <c r="AY368" s="245" t="s">
        <v>150</v>
      </c>
    </row>
    <row r="369" spans="2:51" s="12" customFormat="1" ht="13.5">
      <c r="B369" s="246"/>
      <c r="C369" s="247"/>
      <c r="D369" s="236" t="s">
        <v>159</v>
      </c>
      <c r="E369" s="248" t="s">
        <v>21</v>
      </c>
      <c r="F369" s="249" t="s">
        <v>161</v>
      </c>
      <c r="G369" s="247"/>
      <c r="H369" s="250">
        <v>1</v>
      </c>
      <c r="I369" s="251"/>
      <c r="J369" s="247"/>
      <c r="K369" s="247"/>
      <c r="L369" s="252"/>
      <c r="M369" s="253"/>
      <c r="N369" s="254"/>
      <c r="O369" s="254"/>
      <c r="P369" s="254"/>
      <c r="Q369" s="254"/>
      <c r="R369" s="254"/>
      <c r="S369" s="254"/>
      <c r="T369" s="255"/>
      <c r="AT369" s="256" t="s">
        <v>159</v>
      </c>
      <c r="AU369" s="256" t="s">
        <v>84</v>
      </c>
      <c r="AV369" s="12" t="s">
        <v>157</v>
      </c>
      <c r="AW369" s="12" t="s">
        <v>38</v>
      </c>
      <c r="AX369" s="12" t="s">
        <v>82</v>
      </c>
      <c r="AY369" s="256" t="s">
        <v>150</v>
      </c>
    </row>
    <row r="370" spans="2:65" s="1" customFormat="1" ht="16.5" customHeight="1">
      <c r="B370" s="46"/>
      <c r="C370" s="269" t="s">
        <v>471</v>
      </c>
      <c r="D370" s="269" t="s">
        <v>188</v>
      </c>
      <c r="E370" s="270" t="s">
        <v>1059</v>
      </c>
      <c r="F370" s="271" t="s">
        <v>1060</v>
      </c>
      <c r="G370" s="272" t="s">
        <v>432</v>
      </c>
      <c r="H370" s="273">
        <v>1</v>
      </c>
      <c r="I370" s="274"/>
      <c r="J370" s="275">
        <f>ROUND(I370*H370,2)</f>
        <v>0</v>
      </c>
      <c r="K370" s="271" t="s">
        <v>204</v>
      </c>
      <c r="L370" s="276"/>
      <c r="M370" s="277" t="s">
        <v>21</v>
      </c>
      <c r="N370" s="278" t="s">
        <v>45</v>
      </c>
      <c r="O370" s="47"/>
      <c r="P370" s="231">
        <f>O370*H370</f>
        <v>0</v>
      </c>
      <c r="Q370" s="231">
        <v>0.00035</v>
      </c>
      <c r="R370" s="231">
        <f>Q370*H370</f>
        <v>0.00035</v>
      </c>
      <c r="S370" s="231">
        <v>0</v>
      </c>
      <c r="T370" s="232">
        <f>S370*H370</f>
        <v>0</v>
      </c>
      <c r="AR370" s="24" t="s">
        <v>269</v>
      </c>
      <c r="AT370" s="24" t="s">
        <v>188</v>
      </c>
      <c r="AU370" s="24" t="s">
        <v>84</v>
      </c>
      <c r="AY370" s="24" t="s">
        <v>150</v>
      </c>
      <c r="BE370" s="233">
        <f>IF(N370="základní",J370,0)</f>
        <v>0</v>
      </c>
      <c r="BF370" s="233">
        <f>IF(N370="snížená",J370,0)</f>
        <v>0</v>
      </c>
      <c r="BG370" s="233">
        <f>IF(N370="zákl. přenesená",J370,0)</f>
        <v>0</v>
      </c>
      <c r="BH370" s="233">
        <f>IF(N370="sníž. přenesená",J370,0)</f>
        <v>0</v>
      </c>
      <c r="BI370" s="233">
        <f>IF(N370="nulová",J370,0)</f>
        <v>0</v>
      </c>
      <c r="BJ370" s="24" t="s">
        <v>82</v>
      </c>
      <c r="BK370" s="233">
        <f>ROUND(I370*H370,2)</f>
        <v>0</v>
      </c>
      <c r="BL370" s="24" t="s">
        <v>250</v>
      </c>
      <c r="BM370" s="24" t="s">
        <v>1061</v>
      </c>
    </row>
    <row r="371" spans="2:51" s="13" customFormat="1" ht="13.5">
      <c r="B371" s="259"/>
      <c r="C371" s="260"/>
      <c r="D371" s="236" t="s">
        <v>159</v>
      </c>
      <c r="E371" s="261" t="s">
        <v>21</v>
      </c>
      <c r="F371" s="262" t="s">
        <v>930</v>
      </c>
      <c r="G371" s="260"/>
      <c r="H371" s="261" t="s">
        <v>21</v>
      </c>
      <c r="I371" s="263"/>
      <c r="J371" s="260"/>
      <c r="K371" s="260"/>
      <c r="L371" s="264"/>
      <c r="M371" s="265"/>
      <c r="N371" s="266"/>
      <c r="O371" s="266"/>
      <c r="P371" s="266"/>
      <c r="Q371" s="266"/>
      <c r="R371" s="266"/>
      <c r="S371" s="266"/>
      <c r="T371" s="267"/>
      <c r="AT371" s="268" t="s">
        <v>159</v>
      </c>
      <c r="AU371" s="268" t="s">
        <v>84</v>
      </c>
      <c r="AV371" s="13" t="s">
        <v>82</v>
      </c>
      <c r="AW371" s="13" t="s">
        <v>38</v>
      </c>
      <c r="AX371" s="13" t="s">
        <v>74</v>
      </c>
      <c r="AY371" s="268" t="s">
        <v>150</v>
      </c>
    </row>
    <row r="372" spans="2:51" s="13" customFormat="1" ht="13.5">
      <c r="B372" s="259"/>
      <c r="C372" s="260"/>
      <c r="D372" s="236" t="s">
        <v>159</v>
      </c>
      <c r="E372" s="261" t="s">
        <v>21</v>
      </c>
      <c r="F372" s="262" t="s">
        <v>931</v>
      </c>
      <c r="G372" s="260"/>
      <c r="H372" s="261" t="s">
        <v>21</v>
      </c>
      <c r="I372" s="263"/>
      <c r="J372" s="260"/>
      <c r="K372" s="260"/>
      <c r="L372" s="264"/>
      <c r="M372" s="265"/>
      <c r="N372" s="266"/>
      <c r="O372" s="266"/>
      <c r="P372" s="266"/>
      <c r="Q372" s="266"/>
      <c r="R372" s="266"/>
      <c r="S372" s="266"/>
      <c r="T372" s="267"/>
      <c r="AT372" s="268" t="s">
        <v>159</v>
      </c>
      <c r="AU372" s="268" t="s">
        <v>84</v>
      </c>
      <c r="AV372" s="13" t="s">
        <v>82</v>
      </c>
      <c r="AW372" s="13" t="s">
        <v>38</v>
      </c>
      <c r="AX372" s="13" t="s">
        <v>74</v>
      </c>
      <c r="AY372" s="268" t="s">
        <v>150</v>
      </c>
    </row>
    <row r="373" spans="2:51" s="13" customFormat="1" ht="13.5">
      <c r="B373" s="259"/>
      <c r="C373" s="260"/>
      <c r="D373" s="236" t="s">
        <v>159</v>
      </c>
      <c r="E373" s="261" t="s">
        <v>21</v>
      </c>
      <c r="F373" s="262" t="s">
        <v>932</v>
      </c>
      <c r="G373" s="260"/>
      <c r="H373" s="261" t="s">
        <v>21</v>
      </c>
      <c r="I373" s="263"/>
      <c r="J373" s="260"/>
      <c r="K373" s="260"/>
      <c r="L373" s="264"/>
      <c r="M373" s="265"/>
      <c r="N373" s="266"/>
      <c r="O373" s="266"/>
      <c r="P373" s="266"/>
      <c r="Q373" s="266"/>
      <c r="R373" s="266"/>
      <c r="S373" s="266"/>
      <c r="T373" s="267"/>
      <c r="AT373" s="268" t="s">
        <v>159</v>
      </c>
      <c r="AU373" s="268" t="s">
        <v>84</v>
      </c>
      <c r="AV373" s="13" t="s">
        <v>82</v>
      </c>
      <c r="AW373" s="13" t="s">
        <v>38</v>
      </c>
      <c r="AX373" s="13" t="s">
        <v>74</v>
      </c>
      <c r="AY373" s="268" t="s">
        <v>150</v>
      </c>
    </row>
    <row r="374" spans="2:51" s="13" customFormat="1" ht="13.5">
      <c r="B374" s="259"/>
      <c r="C374" s="260"/>
      <c r="D374" s="236" t="s">
        <v>159</v>
      </c>
      <c r="E374" s="261" t="s">
        <v>21</v>
      </c>
      <c r="F374" s="262" t="s">
        <v>980</v>
      </c>
      <c r="G374" s="260"/>
      <c r="H374" s="261" t="s">
        <v>21</v>
      </c>
      <c r="I374" s="263"/>
      <c r="J374" s="260"/>
      <c r="K374" s="260"/>
      <c r="L374" s="264"/>
      <c r="M374" s="265"/>
      <c r="N374" s="266"/>
      <c r="O374" s="266"/>
      <c r="P374" s="266"/>
      <c r="Q374" s="266"/>
      <c r="R374" s="266"/>
      <c r="S374" s="266"/>
      <c r="T374" s="267"/>
      <c r="AT374" s="268" t="s">
        <v>159</v>
      </c>
      <c r="AU374" s="268" t="s">
        <v>84</v>
      </c>
      <c r="AV374" s="13" t="s">
        <v>82</v>
      </c>
      <c r="AW374" s="13" t="s">
        <v>38</v>
      </c>
      <c r="AX374" s="13" t="s">
        <v>74</v>
      </c>
      <c r="AY374" s="268" t="s">
        <v>150</v>
      </c>
    </row>
    <row r="375" spans="2:51" s="13" customFormat="1" ht="13.5">
      <c r="B375" s="259"/>
      <c r="C375" s="260"/>
      <c r="D375" s="236" t="s">
        <v>159</v>
      </c>
      <c r="E375" s="261" t="s">
        <v>21</v>
      </c>
      <c r="F375" s="262" t="s">
        <v>1048</v>
      </c>
      <c r="G375" s="260"/>
      <c r="H375" s="261" t="s">
        <v>21</v>
      </c>
      <c r="I375" s="263"/>
      <c r="J375" s="260"/>
      <c r="K375" s="260"/>
      <c r="L375" s="264"/>
      <c r="M375" s="265"/>
      <c r="N375" s="266"/>
      <c r="O375" s="266"/>
      <c r="P375" s="266"/>
      <c r="Q375" s="266"/>
      <c r="R375" s="266"/>
      <c r="S375" s="266"/>
      <c r="T375" s="267"/>
      <c r="AT375" s="268" t="s">
        <v>159</v>
      </c>
      <c r="AU375" s="268" t="s">
        <v>84</v>
      </c>
      <c r="AV375" s="13" t="s">
        <v>82</v>
      </c>
      <c r="AW375" s="13" t="s">
        <v>38</v>
      </c>
      <c r="AX375" s="13" t="s">
        <v>74</v>
      </c>
      <c r="AY375" s="268" t="s">
        <v>150</v>
      </c>
    </row>
    <row r="376" spans="2:51" s="13" customFormat="1" ht="13.5">
      <c r="B376" s="259"/>
      <c r="C376" s="260"/>
      <c r="D376" s="236" t="s">
        <v>159</v>
      </c>
      <c r="E376" s="261" t="s">
        <v>21</v>
      </c>
      <c r="F376" s="262" t="s">
        <v>1046</v>
      </c>
      <c r="G376" s="260"/>
      <c r="H376" s="261" t="s">
        <v>21</v>
      </c>
      <c r="I376" s="263"/>
      <c r="J376" s="260"/>
      <c r="K376" s="260"/>
      <c r="L376" s="264"/>
      <c r="M376" s="265"/>
      <c r="N376" s="266"/>
      <c r="O376" s="266"/>
      <c r="P376" s="266"/>
      <c r="Q376" s="266"/>
      <c r="R376" s="266"/>
      <c r="S376" s="266"/>
      <c r="T376" s="267"/>
      <c r="AT376" s="268" t="s">
        <v>159</v>
      </c>
      <c r="AU376" s="268" t="s">
        <v>84</v>
      </c>
      <c r="AV376" s="13" t="s">
        <v>82</v>
      </c>
      <c r="AW376" s="13" t="s">
        <v>38</v>
      </c>
      <c r="AX376" s="13" t="s">
        <v>74</v>
      </c>
      <c r="AY376" s="268" t="s">
        <v>150</v>
      </c>
    </row>
    <row r="377" spans="2:51" s="13" customFormat="1" ht="13.5">
      <c r="B377" s="259"/>
      <c r="C377" s="260"/>
      <c r="D377" s="236" t="s">
        <v>159</v>
      </c>
      <c r="E377" s="261" t="s">
        <v>21</v>
      </c>
      <c r="F377" s="262" t="s">
        <v>1062</v>
      </c>
      <c r="G377" s="260"/>
      <c r="H377" s="261" t="s">
        <v>21</v>
      </c>
      <c r="I377" s="263"/>
      <c r="J377" s="260"/>
      <c r="K377" s="260"/>
      <c r="L377" s="264"/>
      <c r="M377" s="265"/>
      <c r="N377" s="266"/>
      <c r="O377" s="266"/>
      <c r="P377" s="266"/>
      <c r="Q377" s="266"/>
      <c r="R377" s="266"/>
      <c r="S377" s="266"/>
      <c r="T377" s="267"/>
      <c r="AT377" s="268" t="s">
        <v>159</v>
      </c>
      <c r="AU377" s="268" t="s">
        <v>84</v>
      </c>
      <c r="AV377" s="13" t="s">
        <v>82</v>
      </c>
      <c r="AW377" s="13" t="s">
        <v>38</v>
      </c>
      <c r="AX377" s="13" t="s">
        <v>74</v>
      </c>
      <c r="AY377" s="268" t="s">
        <v>150</v>
      </c>
    </row>
    <row r="378" spans="2:51" s="11" customFormat="1" ht="13.5">
      <c r="B378" s="234"/>
      <c r="C378" s="235"/>
      <c r="D378" s="236" t="s">
        <v>159</v>
      </c>
      <c r="E378" s="237" t="s">
        <v>21</v>
      </c>
      <c r="F378" s="238" t="s">
        <v>82</v>
      </c>
      <c r="G378" s="235"/>
      <c r="H378" s="239">
        <v>1</v>
      </c>
      <c r="I378" s="240"/>
      <c r="J378" s="235"/>
      <c r="K378" s="235"/>
      <c r="L378" s="241"/>
      <c r="M378" s="242"/>
      <c r="N378" s="243"/>
      <c r="O378" s="243"/>
      <c r="P378" s="243"/>
      <c r="Q378" s="243"/>
      <c r="R378" s="243"/>
      <c r="S378" s="243"/>
      <c r="T378" s="244"/>
      <c r="AT378" s="245" t="s">
        <v>159</v>
      </c>
      <c r="AU378" s="245" t="s">
        <v>84</v>
      </c>
      <c r="AV378" s="11" t="s">
        <v>84</v>
      </c>
      <c r="AW378" s="11" t="s">
        <v>38</v>
      </c>
      <c r="AX378" s="11" t="s">
        <v>74</v>
      </c>
      <c r="AY378" s="245" t="s">
        <v>150</v>
      </c>
    </row>
    <row r="379" spans="2:51" s="12" customFormat="1" ht="13.5">
      <c r="B379" s="246"/>
      <c r="C379" s="247"/>
      <c r="D379" s="236" t="s">
        <v>159</v>
      </c>
      <c r="E379" s="248" t="s">
        <v>21</v>
      </c>
      <c r="F379" s="249" t="s">
        <v>161</v>
      </c>
      <c r="G379" s="247"/>
      <c r="H379" s="250">
        <v>1</v>
      </c>
      <c r="I379" s="251"/>
      <c r="J379" s="247"/>
      <c r="K379" s="247"/>
      <c r="L379" s="252"/>
      <c r="M379" s="253"/>
      <c r="N379" s="254"/>
      <c r="O379" s="254"/>
      <c r="P379" s="254"/>
      <c r="Q379" s="254"/>
      <c r="R379" s="254"/>
      <c r="S379" s="254"/>
      <c r="T379" s="255"/>
      <c r="AT379" s="256" t="s">
        <v>159</v>
      </c>
      <c r="AU379" s="256" t="s">
        <v>84</v>
      </c>
      <c r="AV379" s="12" t="s">
        <v>157</v>
      </c>
      <c r="AW379" s="12" t="s">
        <v>38</v>
      </c>
      <c r="AX379" s="12" t="s">
        <v>82</v>
      </c>
      <c r="AY379" s="256" t="s">
        <v>150</v>
      </c>
    </row>
    <row r="380" spans="2:65" s="1" customFormat="1" ht="25.5" customHeight="1">
      <c r="B380" s="46"/>
      <c r="C380" s="222" t="s">
        <v>473</v>
      </c>
      <c r="D380" s="222" t="s">
        <v>153</v>
      </c>
      <c r="E380" s="223" t="s">
        <v>1063</v>
      </c>
      <c r="F380" s="224" t="s">
        <v>1064</v>
      </c>
      <c r="G380" s="225" t="s">
        <v>432</v>
      </c>
      <c r="H380" s="226">
        <v>2</v>
      </c>
      <c r="I380" s="227"/>
      <c r="J380" s="228">
        <f>ROUND(I380*H380,2)</f>
        <v>0</v>
      </c>
      <c r="K380" s="224" t="s">
        <v>928</v>
      </c>
      <c r="L380" s="72"/>
      <c r="M380" s="229" t="s">
        <v>21</v>
      </c>
      <c r="N380" s="230" t="s">
        <v>45</v>
      </c>
      <c r="O380" s="47"/>
      <c r="P380" s="231">
        <f>O380*H380</f>
        <v>0</v>
      </c>
      <c r="Q380" s="231">
        <v>0</v>
      </c>
      <c r="R380" s="231">
        <f>Q380*H380</f>
        <v>0</v>
      </c>
      <c r="S380" s="231">
        <v>0</v>
      </c>
      <c r="T380" s="232">
        <f>S380*H380</f>
        <v>0</v>
      </c>
      <c r="AR380" s="24" t="s">
        <v>250</v>
      </c>
      <c r="AT380" s="24" t="s">
        <v>153</v>
      </c>
      <c r="AU380" s="24" t="s">
        <v>84</v>
      </c>
      <c r="AY380" s="24" t="s">
        <v>150</v>
      </c>
      <c r="BE380" s="233">
        <f>IF(N380="základní",J380,0)</f>
        <v>0</v>
      </c>
      <c r="BF380" s="233">
        <f>IF(N380="snížená",J380,0)</f>
        <v>0</v>
      </c>
      <c r="BG380" s="233">
        <f>IF(N380="zákl. přenesená",J380,0)</f>
        <v>0</v>
      </c>
      <c r="BH380" s="233">
        <f>IF(N380="sníž. přenesená",J380,0)</f>
        <v>0</v>
      </c>
      <c r="BI380" s="233">
        <f>IF(N380="nulová",J380,0)</f>
        <v>0</v>
      </c>
      <c r="BJ380" s="24" t="s">
        <v>82</v>
      </c>
      <c r="BK380" s="233">
        <f>ROUND(I380*H380,2)</f>
        <v>0</v>
      </c>
      <c r="BL380" s="24" t="s">
        <v>250</v>
      </c>
      <c r="BM380" s="24" t="s">
        <v>1065</v>
      </c>
    </row>
    <row r="381" spans="2:51" s="13" customFormat="1" ht="13.5">
      <c r="B381" s="259"/>
      <c r="C381" s="260"/>
      <c r="D381" s="236" t="s">
        <v>159</v>
      </c>
      <c r="E381" s="261" t="s">
        <v>21</v>
      </c>
      <c r="F381" s="262" t="s">
        <v>930</v>
      </c>
      <c r="G381" s="260"/>
      <c r="H381" s="261" t="s">
        <v>21</v>
      </c>
      <c r="I381" s="263"/>
      <c r="J381" s="260"/>
      <c r="K381" s="260"/>
      <c r="L381" s="264"/>
      <c r="M381" s="265"/>
      <c r="N381" s="266"/>
      <c r="O381" s="266"/>
      <c r="P381" s="266"/>
      <c r="Q381" s="266"/>
      <c r="R381" s="266"/>
      <c r="S381" s="266"/>
      <c r="T381" s="267"/>
      <c r="AT381" s="268" t="s">
        <v>159</v>
      </c>
      <c r="AU381" s="268" t="s">
        <v>84</v>
      </c>
      <c r="AV381" s="13" t="s">
        <v>82</v>
      </c>
      <c r="AW381" s="13" t="s">
        <v>38</v>
      </c>
      <c r="AX381" s="13" t="s">
        <v>74</v>
      </c>
      <c r="AY381" s="268" t="s">
        <v>150</v>
      </c>
    </row>
    <row r="382" spans="2:51" s="13" customFormat="1" ht="13.5">
      <c r="B382" s="259"/>
      <c r="C382" s="260"/>
      <c r="D382" s="236" t="s">
        <v>159</v>
      </c>
      <c r="E382" s="261" t="s">
        <v>21</v>
      </c>
      <c r="F382" s="262" t="s">
        <v>931</v>
      </c>
      <c r="G382" s="260"/>
      <c r="H382" s="261" t="s">
        <v>21</v>
      </c>
      <c r="I382" s="263"/>
      <c r="J382" s="260"/>
      <c r="K382" s="260"/>
      <c r="L382" s="264"/>
      <c r="M382" s="265"/>
      <c r="N382" s="266"/>
      <c r="O382" s="266"/>
      <c r="P382" s="266"/>
      <c r="Q382" s="266"/>
      <c r="R382" s="266"/>
      <c r="S382" s="266"/>
      <c r="T382" s="267"/>
      <c r="AT382" s="268" t="s">
        <v>159</v>
      </c>
      <c r="AU382" s="268" t="s">
        <v>84</v>
      </c>
      <c r="AV382" s="13" t="s">
        <v>82</v>
      </c>
      <c r="AW382" s="13" t="s">
        <v>38</v>
      </c>
      <c r="AX382" s="13" t="s">
        <v>74</v>
      </c>
      <c r="AY382" s="268" t="s">
        <v>150</v>
      </c>
    </row>
    <row r="383" spans="2:51" s="13" customFormat="1" ht="13.5">
      <c r="B383" s="259"/>
      <c r="C383" s="260"/>
      <c r="D383" s="236" t="s">
        <v>159</v>
      </c>
      <c r="E383" s="261" t="s">
        <v>21</v>
      </c>
      <c r="F383" s="262" t="s">
        <v>932</v>
      </c>
      <c r="G383" s="260"/>
      <c r="H383" s="261" t="s">
        <v>21</v>
      </c>
      <c r="I383" s="263"/>
      <c r="J383" s="260"/>
      <c r="K383" s="260"/>
      <c r="L383" s="264"/>
      <c r="M383" s="265"/>
      <c r="N383" s="266"/>
      <c r="O383" s="266"/>
      <c r="P383" s="266"/>
      <c r="Q383" s="266"/>
      <c r="R383" s="266"/>
      <c r="S383" s="266"/>
      <c r="T383" s="267"/>
      <c r="AT383" s="268" t="s">
        <v>159</v>
      </c>
      <c r="AU383" s="268" t="s">
        <v>84</v>
      </c>
      <c r="AV383" s="13" t="s">
        <v>82</v>
      </c>
      <c r="AW383" s="13" t="s">
        <v>38</v>
      </c>
      <c r="AX383" s="13" t="s">
        <v>74</v>
      </c>
      <c r="AY383" s="268" t="s">
        <v>150</v>
      </c>
    </row>
    <row r="384" spans="2:51" s="13" customFormat="1" ht="13.5">
      <c r="B384" s="259"/>
      <c r="C384" s="260"/>
      <c r="D384" s="236" t="s">
        <v>159</v>
      </c>
      <c r="E384" s="261" t="s">
        <v>21</v>
      </c>
      <c r="F384" s="262" t="s">
        <v>933</v>
      </c>
      <c r="G384" s="260"/>
      <c r="H384" s="261" t="s">
        <v>21</v>
      </c>
      <c r="I384" s="263"/>
      <c r="J384" s="260"/>
      <c r="K384" s="260"/>
      <c r="L384" s="264"/>
      <c r="M384" s="265"/>
      <c r="N384" s="266"/>
      <c r="O384" s="266"/>
      <c r="P384" s="266"/>
      <c r="Q384" s="266"/>
      <c r="R384" s="266"/>
      <c r="S384" s="266"/>
      <c r="T384" s="267"/>
      <c r="AT384" s="268" t="s">
        <v>159</v>
      </c>
      <c r="AU384" s="268" t="s">
        <v>84</v>
      </c>
      <c r="AV384" s="13" t="s">
        <v>82</v>
      </c>
      <c r="AW384" s="13" t="s">
        <v>38</v>
      </c>
      <c r="AX384" s="13" t="s">
        <v>74</v>
      </c>
      <c r="AY384" s="268" t="s">
        <v>150</v>
      </c>
    </row>
    <row r="385" spans="2:51" s="13" customFormat="1" ht="13.5">
      <c r="B385" s="259"/>
      <c r="C385" s="260"/>
      <c r="D385" s="236" t="s">
        <v>159</v>
      </c>
      <c r="E385" s="261" t="s">
        <v>21</v>
      </c>
      <c r="F385" s="262" t="s">
        <v>1066</v>
      </c>
      <c r="G385" s="260"/>
      <c r="H385" s="261" t="s">
        <v>21</v>
      </c>
      <c r="I385" s="263"/>
      <c r="J385" s="260"/>
      <c r="K385" s="260"/>
      <c r="L385" s="264"/>
      <c r="M385" s="265"/>
      <c r="N385" s="266"/>
      <c r="O385" s="266"/>
      <c r="P385" s="266"/>
      <c r="Q385" s="266"/>
      <c r="R385" s="266"/>
      <c r="S385" s="266"/>
      <c r="T385" s="267"/>
      <c r="AT385" s="268" t="s">
        <v>159</v>
      </c>
      <c r="AU385" s="268" t="s">
        <v>84</v>
      </c>
      <c r="AV385" s="13" t="s">
        <v>82</v>
      </c>
      <c r="AW385" s="13" t="s">
        <v>38</v>
      </c>
      <c r="AX385" s="13" t="s">
        <v>74</v>
      </c>
      <c r="AY385" s="268" t="s">
        <v>150</v>
      </c>
    </row>
    <row r="386" spans="2:51" s="11" customFormat="1" ht="13.5">
      <c r="B386" s="234"/>
      <c r="C386" s="235"/>
      <c r="D386" s="236" t="s">
        <v>159</v>
      </c>
      <c r="E386" s="237" t="s">
        <v>21</v>
      </c>
      <c r="F386" s="238" t="s">
        <v>84</v>
      </c>
      <c r="G386" s="235"/>
      <c r="H386" s="239">
        <v>2</v>
      </c>
      <c r="I386" s="240"/>
      <c r="J386" s="235"/>
      <c r="K386" s="235"/>
      <c r="L386" s="241"/>
      <c r="M386" s="242"/>
      <c r="N386" s="243"/>
      <c r="O386" s="243"/>
      <c r="P386" s="243"/>
      <c r="Q386" s="243"/>
      <c r="R386" s="243"/>
      <c r="S386" s="243"/>
      <c r="T386" s="244"/>
      <c r="AT386" s="245" t="s">
        <v>159</v>
      </c>
      <c r="AU386" s="245" t="s">
        <v>84</v>
      </c>
      <c r="AV386" s="11" t="s">
        <v>84</v>
      </c>
      <c r="AW386" s="11" t="s">
        <v>38</v>
      </c>
      <c r="AX386" s="11" t="s">
        <v>74</v>
      </c>
      <c r="AY386" s="245" t="s">
        <v>150</v>
      </c>
    </row>
    <row r="387" spans="2:51" s="12" customFormat="1" ht="13.5">
      <c r="B387" s="246"/>
      <c r="C387" s="247"/>
      <c r="D387" s="236" t="s">
        <v>159</v>
      </c>
      <c r="E387" s="248" t="s">
        <v>21</v>
      </c>
      <c r="F387" s="249" t="s">
        <v>161</v>
      </c>
      <c r="G387" s="247"/>
      <c r="H387" s="250">
        <v>2</v>
      </c>
      <c r="I387" s="251"/>
      <c r="J387" s="247"/>
      <c r="K387" s="247"/>
      <c r="L387" s="252"/>
      <c r="M387" s="253"/>
      <c r="N387" s="254"/>
      <c r="O387" s="254"/>
      <c r="P387" s="254"/>
      <c r="Q387" s="254"/>
      <c r="R387" s="254"/>
      <c r="S387" s="254"/>
      <c r="T387" s="255"/>
      <c r="AT387" s="256" t="s">
        <v>159</v>
      </c>
      <c r="AU387" s="256" t="s">
        <v>84</v>
      </c>
      <c r="AV387" s="12" t="s">
        <v>157</v>
      </c>
      <c r="AW387" s="12" t="s">
        <v>38</v>
      </c>
      <c r="AX387" s="12" t="s">
        <v>82</v>
      </c>
      <c r="AY387" s="256" t="s">
        <v>150</v>
      </c>
    </row>
    <row r="388" spans="2:51" s="13" customFormat="1" ht="13.5">
      <c r="B388" s="259"/>
      <c r="C388" s="260"/>
      <c r="D388" s="236" t="s">
        <v>159</v>
      </c>
      <c r="E388" s="261" t="s">
        <v>21</v>
      </c>
      <c r="F388" s="262" t="s">
        <v>1067</v>
      </c>
      <c r="G388" s="260"/>
      <c r="H388" s="261" t="s">
        <v>21</v>
      </c>
      <c r="I388" s="263"/>
      <c r="J388" s="260"/>
      <c r="K388" s="260"/>
      <c r="L388" s="264"/>
      <c r="M388" s="265"/>
      <c r="N388" s="266"/>
      <c r="O388" s="266"/>
      <c r="P388" s="266"/>
      <c r="Q388" s="266"/>
      <c r="R388" s="266"/>
      <c r="S388" s="266"/>
      <c r="T388" s="267"/>
      <c r="AT388" s="268" t="s">
        <v>159</v>
      </c>
      <c r="AU388" s="268" t="s">
        <v>84</v>
      </c>
      <c r="AV388" s="13" t="s">
        <v>82</v>
      </c>
      <c r="AW388" s="13" t="s">
        <v>38</v>
      </c>
      <c r="AX388" s="13" t="s">
        <v>74</v>
      </c>
      <c r="AY388" s="268" t="s">
        <v>150</v>
      </c>
    </row>
    <row r="389" spans="2:51" s="13" customFormat="1" ht="13.5">
      <c r="B389" s="259"/>
      <c r="C389" s="260"/>
      <c r="D389" s="236" t="s">
        <v>159</v>
      </c>
      <c r="E389" s="261" t="s">
        <v>21</v>
      </c>
      <c r="F389" s="262" t="s">
        <v>1068</v>
      </c>
      <c r="G389" s="260"/>
      <c r="H389" s="261" t="s">
        <v>21</v>
      </c>
      <c r="I389" s="263"/>
      <c r="J389" s="260"/>
      <c r="K389" s="260"/>
      <c r="L389" s="264"/>
      <c r="M389" s="265"/>
      <c r="N389" s="266"/>
      <c r="O389" s="266"/>
      <c r="P389" s="266"/>
      <c r="Q389" s="266"/>
      <c r="R389" s="266"/>
      <c r="S389" s="266"/>
      <c r="T389" s="267"/>
      <c r="AT389" s="268" t="s">
        <v>159</v>
      </c>
      <c r="AU389" s="268" t="s">
        <v>84</v>
      </c>
      <c r="AV389" s="13" t="s">
        <v>82</v>
      </c>
      <c r="AW389" s="13" t="s">
        <v>38</v>
      </c>
      <c r="AX389" s="13" t="s">
        <v>74</v>
      </c>
      <c r="AY389" s="268" t="s">
        <v>150</v>
      </c>
    </row>
    <row r="390" spans="2:51" s="13" customFormat="1" ht="13.5">
      <c r="B390" s="259"/>
      <c r="C390" s="260"/>
      <c r="D390" s="236" t="s">
        <v>159</v>
      </c>
      <c r="E390" s="261" t="s">
        <v>21</v>
      </c>
      <c r="F390" s="262" t="s">
        <v>1069</v>
      </c>
      <c r="G390" s="260"/>
      <c r="H390" s="261" t="s">
        <v>21</v>
      </c>
      <c r="I390" s="263"/>
      <c r="J390" s="260"/>
      <c r="K390" s="260"/>
      <c r="L390" s="264"/>
      <c r="M390" s="265"/>
      <c r="N390" s="266"/>
      <c r="O390" s="266"/>
      <c r="P390" s="266"/>
      <c r="Q390" s="266"/>
      <c r="R390" s="266"/>
      <c r="S390" s="266"/>
      <c r="T390" s="267"/>
      <c r="AT390" s="268" t="s">
        <v>159</v>
      </c>
      <c r="AU390" s="268" t="s">
        <v>84</v>
      </c>
      <c r="AV390" s="13" t="s">
        <v>82</v>
      </c>
      <c r="AW390" s="13" t="s">
        <v>38</v>
      </c>
      <c r="AX390" s="13" t="s">
        <v>74</v>
      </c>
      <c r="AY390" s="268" t="s">
        <v>150</v>
      </c>
    </row>
    <row r="391" spans="2:65" s="1" customFormat="1" ht="16.5" customHeight="1">
      <c r="B391" s="46"/>
      <c r="C391" s="269" t="s">
        <v>478</v>
      </c>
      <c r="D391" s="269" t="s">
        <v>188</v>
      </c>
      <c r="E391" s="270" t="s">
        <v>1070</v>
      </c>
      <c r="F391" s="271" t="s">
        <v>1071</v>
      </c>
      <c r="G391" s="272" t="s">
        <v>432</v>
      </c>
      <c r="H391" s="273">
        <v>2</v>
      </c>
      <c r="I391" s="274"/>
      <c r="J391" s="275">
        <f>ROUND(I391*H391,2)</f>
        <v>0</v>
      </c>
      <c r="K391" s="271" t="s">
        <v>928</v>
      </c>
      <c r="L391" s="276"/>
      <c r="M391" s="277" t="s">
        <v>21</v>
      </c>
      <c r="N391" s="278" t="s">
        <v>45</v>
      </c>
      <c r="O391" s="47"/>
      <c r="P391" s="231">
        <f>O391*H391</f>
        <v>0</v>
      </c>
      <c r="Q391" s="231">
        <v>0.00015</v>
      </c>
      <c r="R391" s="231">
        <f>Q391*H391</f>
        <v>0.0003</v>
      </c>
      <c r="S391" s="231">
        <v>0</v>
      </c>
      <c r="T391" s="232">
        <f>S391*H391</f>
        <v>0</v>
      </c>
      <c r="AR391" s="24" t="s">
        <v>269</v>
      </c>
      <c r="AT391" s="24" t="s">
        <v>188</v>
      </c>
      <c r="AU391" s="24" t="s">
        <v>84</v>
      </c>
      <c r="AY391" s="24" t="s">
        <v>150</v>
      </c>
      <c r="BE391" s="233">
        <f>IF(N391="základní",J391,0)</f>
        <v>0</v>
      </c>
      <c r="BF391" s="233">
        <f>IF(N391="snížená",J391,0)</f>
        <v>0</v>
      </c>
      <c r="BG391" s="233">
        <f>IF(N391="zákl. přenesená",J391,0)</f>
        <v>0</v>
      </c>
      <c r="BH391" s="233">
        <f>IF(N391="sníž. přenesená",J391,0)</f>
        <v>0</v>
      </c>
      <c r="BI391" s="233">
        <f>IF(N391="nulová",J391,0)</f>
        <v>0</v>
      </c>
      <c r="BJ391" s="24" t="s">
        <v>82</v>
      </c>
      <c r="BK391" s="233">
        <f>ROUND(I391*H391,2)</f>
        <v>0</v>
      </c>
      <c r="BL391" s="24" t="s">
        <v>250</v>
      </c>
      <c r="BM391" s="24" t="s">
        <v>1072</v>
      </c>
    </row>
    <row r="392" spans="2:51" s="13" customFormat="1" ht="13.5">
      <c r="B392" s="259"/>
      <c r="C392" s="260"/>
      <c r="D392" s="236" t="s">
        <v>159</v>
      </c>
      <c r="E392" s="261" t="s">
        <v>21</v>
      </c>
      <c r="F392" s="262" t="s">
        <v>930</v>
      </c>
      <c r="G392" s="260"/>
      <c r="H392" s="261" t="s">
        <v>21</v>
      </c>
      <c r="I392" s="263"/>
      <c r="J392" s="260"/>
      <c r="K392" s="260"/>
      <c r="L392" s="264"/>
      <c r="M392" s="265"/>
      <c r="N392" s="266"/>
      <c r="O392" s="266"/>
      <c r="P392" s="266"/>
      <c r="Q392" s="266"/>
      <c r="R392" s="266"/>
      <c r="S392" s="266"/>
      <c r="T392" s="267"/>
      <c r="AT392" s="268" t="s">
        <v>159</v>
      </c>
      <c r="AU392" s="268" t="s">
        <v>84</v>
      </c>
      <c r="AV392" s="13" t="s">
        <v>82</v>
      </c>
      <c r="AW392" s="13" t="s">
        <v>38</v>
      </c>
      <c r="AX392" s="13" t="s">
        <v>74</v>
      </c>
      <c r="AY392" s="268" t="s">
        <v>150</v>
      </c>
    </row>
    <row r="393" spans="2:51" s="13" customFormat="1" ht="13.5">
      <c r="B393" s="259"/>
      <c r="C393" s="260"/>
      <c r="D393" s="236" t="s">
        <v>159</v>
      </c>
      <c r="E393" s="261" t="s">
        <v>21</v>
      </c>
      <c r="F393" s="262" t="s">
        <v>931</v>
      </c>
      <c r="G393" s="260"/>
      <c r="H393" s="261" t="s">
        <v>21</v>
      </c>
      <c r="I393" s="263"/>
      <c r="J393" s="260"/>
      <c r="K393" s="260"/>
      <c r="L393" s="264"/>
      <c r="M393" s="265"/>
      <c r="N393" s="266"/>
      <c r="O393" s="266"/>
      <c r="P393" s="266"/>
      <c r="Q393" s="266"/>
      <c r="R393" s="266"/>
      <c r="S393" s="266"/>
      <c r="T393" s="267"/>
      <c r="AT393" s="268" t="s">
        <v>159</v>
      </c>
      <c r="AU393" s="268" t="s">
        <v>84</v>
      </c>
      <c r="AV393" s="13" t="s">
        <v>82</v>
      </c>
      <c r="AW393" s="13" t="s">
        <v>38</v>
      </c>
      <c r="AX393" s="13" t="s">
        <v>74</v>
      </c>
      <c r="AY393" s="268" t="s">
        <v>150</v>
      </c>
    </row>
    <row r="394" spans="2:51" s="13" customFormat="1" ht="13.5">
      <c r="B394" s="259"/>
      <c r="C394" s="260"/>
      <c r="D394" s="236" t="s">
        <v>159</v>
      </c>
      <c r="E394" s="261" t="s">
        <v>21</v>
      </c>
      <c r="F394" s="262" t="s">
        <v>932</v>
      </c>
      <c r="G394" s="260"/>
      <c r="H394" s="261" t="s">
        <v>21</v>
      </c>
      <c r="I394" s="263"/>
      <c r="J394" s="260"/>
      <c r="K394" s="260"/>
      <c r="L394" s="264"/>
      <c r="M394" s="265"/>
      <c r="N394" s="266"/>
      <c r="O394" s="266"/>
      <c r="P394" s="266"/>
      <c r="Q394" s="266"/>
      <c r="R394" s="266"/>
      <c r="S394" s="266"/>
      <c r="T394" s="267"/>
      <c r="AT394" s="268" t="s">
        <v>159</v>
      </c>
      <c r="AU394" s="268" t="s">
        <v>84</v>
      </c>
      <c r="AV394" s="13" t="s">
        <v>82</v>
      </c>
      <c r="AW394" s="13" t="s">
        <v>38</v>
      </c>
      <c r="AX394" s="13" t="s">
        <v>74</v>
      </c>
      <c r="AY394" s="268" t="s">
        <v>150</v>
      </c>
    </row>
    <row r="395" spans="2:51" s="13" customFormat="1" ht="13.5">
      <c r="B395" s="259"/>
      <c r="C395" s="260"/>
      <c r="D395" s="236" t="s">
        <v>159</v>
      </c>
      <c r="E395" s="261" t="s">
        <v>21</v>
      </c>
      <c r="F395" s="262" t="s">
        <v>980</v>
      </c>
      <c r="G395" s="260"/>
      <c r="H395" s="261" t="s">
        <v>21</v>
      </c>
      <c r="I395" s="263"/>
      <c r="J395" s="260"/>
      <c r="K395" s="260"/>
      <c r="L395" s="264"/>
      <c r="M395" s="265"/>
      <c r="N395" s="266"/>
      <c r="O395" s="266"/>
      <c r="P395" s="266"/>
      <c r="Q395" s="266"/>
      <c r="R395" s="266"/>
      <c r="S395" s="266"/>
      <c r="T395" s="267"/>
      <c r="AT395" s="268" t="s">
        <v>159</v>
      </c>
      <c r="AU395" s="268" t="s">
        <v>84</v>
      </c>
      <c r="AV395" s="13" t="s">
        <v>82</v>
      </c>
      <c r="AW395" s="13" t="s">
        <v>38</v>
      </c>
      <c r="AX395" s="13" t="s">
        <v>74</v>
      </c>
      <c r="AY395" s="268" t="s">
        <v>150</v>
      </c>
    </row>
    <row r="396" spans="2:51" s="13" customFormat="1" ht="13.5">
      <c r="B396" s="259"/>
      <c r="C396" s="260"/>
      <c r="D396" s="236" t="s">
        <v>159</v>
      </c>
      <c r="E396" s="261" t="s">
        <v>21</v>
      </c>
      <c r="F396" s="262" t="s">
        <v>1066</v>
      </c>
      <c r="G396" s="260"/>
      <c r="H396" s="261" t="s">
        <v>21</v>
      </c>
      <c r="I396" s="263"/>
      <c r="J396" s="260"/>
      <c r="K396" s="260"/>
      <c r="L396" s="264"/>
      <c r="M396" s="265"/>
      <c r="N396" s="266"/>
      <c r="O396" s="266"/>
      <c r="P396" s="266"/>
      <c r="Q396" s="266"/>
      <c r="R396" s="266"/>
      <c r="S396" s="266"/>
      <c r="T396" s="267"/>
      <c r="AT396" s="268" t="s">
        <v>159</v>
      </c>
      <c r="AU396" s="268" t="s">
        <v>84</v>
      </c>
      <c r="AV396" s="13" t="s">
        <v>82</v>
      </c>
      <c r="AW396" s="13" t="s">
        <v>38</v>
      </c>
      <c r="AX396" s="13" t="s">
        <v>74</v>
      </c>
      <c r="AY396" s="268" t="s">
        <v>150</v>
      </c>
    </row>
    <row r="397" spans="2:51" s="11" customFormat="1" ht="13.5">
      <c r="B397" s="234"/>
      <c r="C397" s="235"/>
      <c r="D397" s="236" t="s">
        <v>159</v>
      </c>
      <c r="E397" s="237" t="s">
        <v>21</v>
      </c>
      <c r="F397" s="238" t="s">
        <v>84</v>
      </c>
      <c r="G397" s="235"/>
      <c r="H397" s="239">
        <v>2</v>
      </c>
      <c r="I397" s="240"/>
      <c r="J397" s="235"/>
      <c r="K397" s="235"/>
      <c r="L397" s="241"/>
      <c r="M397" s="242"/>
      <c r="N397" s="243"/>
      <c r="O397" s="243"/>
      <c r="P397" s="243"/>
      <c r="Q397" s="243"/>
      <c r="R397" s="243"/>
      <c r="S397" s="243"/>
      <c r="T397" s="244"/>
      <c r="AT397" s="245" t="s">
        <v>159</v>
      </c>
      <c r="AU397" s="245" t="s">
        <v>84</v>
      </c>
      <c r="AV397" s="11" t="s">
        <v>84</v>
      </c>
      <c r="AW397" s="11" t="s">
        <v>38</v>
      </c>
      <c r="AX397" s="11" t="s">
        <v>74</v>
      </c>
      <c r="AY397" s="245" t="s">
        <v>150</v>
      </c>
    </row>
    <row r="398" spans="2:51" s="12" customFormat="1" ht="13.5">
      <c r="B398" s="246"/>
      <c r="C398" s="247"/>
      <c r="D398" s="236" t="s">
        <v>159</v>
      </c>
      <c r="E398" s="248" t="s">
        <v>21</v>
      </c>
      <c r="F398" s="249" t="s">
        <v>161</v>
      </c>
      <c r="G398" s="247"/>
      <c r="H398" s="250">
        <v>2</v>
      </c>
      <c r="I398" s="251"/>
      <c r="J398" s="247"/>
      <c r="K398" s="247"/>
      <c r="L398" s="252"/>
      <c r="M398" s="253"/>
      <c r="N398" s="254"/>
      <c r="O398" s="254"/>
      <c r="P398" s="254"/>
      <c r="Q398" s="254"/>
      <c r="R398" s="254"/>
      <c r="S398" s="254"/>
      <c r="T398" s="255"/>
      <c r="AT398" s="256" t="s">
        <v>159</v>
      </c>
      <c r="AU398" s="256" t="s">
        <v>84</v>
      </c>
      <c r="AV398" s="12" t="s">
        <v>157</v>
      </c>
      <c r="AW398" s="12" t="s">
        <v>38</v>
      </c>
      <c r="AX398" s="12" t="s">
        <v>82</v>
      </c>
      <c r="AY398" s="256" t="s">
        <v>150</v>
      </c>
    </row>
    <row r="399" spans="2:51" s="13" customFormat="1" ht="13.5">
      <c r="B399" s="259"/>
      <c r="C399" s="260"/>
      <c r="D399" s="236" t="s">
        <v>159</v>
      </c>
      <c r="E399" s="261" t="s">
        <v>21</v>
      </c>
      <c r="F399" s="262" t="s">
        <v>1067</v>
      </c>
      <c r="G399" s="260"/>
      <c r="H399" s="261" t="s">
        <v>21</v>
      </c>
      <c r="I399" s="263"/>
      <c r="J399" s="260"/>
      <c r="K399" s="260"/>
      <c r="L399" s="264"/>
      <c r="M399" s="265"/>
      <c r="N399" s="266"/>
      <c r="O399" s="266"/>
      <c r="P399" s="266"/>
      <c r="Q399" s="266"/>
      <c r="R399" s="266"/>
      <c r="S399" s="266"/>
      <c r="T399" s="267"/>
      <c r="AT399" s="268" t="s">
        <v>159</v>
      </c>
      <c r="AU399" s="268" t="s">
        <v>84</v>
      </c>
      <c r="AV399" s="13" t="s">
        <v>82</v>
      </c>
      <c r="AW399" s="13" t="s">
        <v>38</v>
      </c>
      <c r="AX399" s="13" t="s">
        <v>74</v>
      </c>
      <c r="AY399" s="268" t="s">
        <v>150</v>
      </c>
    </row>
    <row r="400" spans="2:51" s="13" customFormat="1" ht="13.5">
      <c r="B400" s="259"/>
      <c r="C400" s="260"/>
      <c r="D400" s="236" t="s">
        <v>159</v>
      </c>
      <c r="E400" s="261" t="s">
        <v>21</v>
      </c>
      <c r="F400" s="262" t="s">
        <v>1068</v>
      </c>
      <c r="G400" s="260"/>
      <c r="H400" s="261" t="s">
        <v>21</v>
      </c>
      <c r="I400" s="263"/>
      <c r="J400" s="260"/>
      <c r="K400" s="260"/>
      <c r="L400" s="264"/>
      <c r="M400" s="265"/>
      <c r="N400" s="266"/>
      <c r="O400" s="266"/>
      <c r="P400" s="266"/>
      <c r="Q400" s="266"/>
      <c r="R400" s="266"/>
      <c r="S400" s="266"/>
      <c r="T400" s="267"/>
      <c r="AT400" s="268" t="s">
        <v>159</v>
      </c>
      <c r="AU400" s="268" t="s">
        <v>84</v>
      </c>
      <c r="AV400" s="13" t="s">
        <v>82</v>
      </c>
      <c r="AW400" s="13" t="s">
        <v>38</v>
      </c>
      <c r="AX400" s="13" t="s">
        <v>74</v>
      </c>
      <c r="AY400" s="268" t="s">
        <v>150</v>
      </c>
    </row>
    <row r="401" spans="2:51" s="13" customFormat="1" ht="13.5">
      <c r="B401" s="259"/>
      <c r="C401" s="260"/>
      <c r="D401" s="236" t="s">
        <v>159</v>
      </c>
      <c r="E401" s="261" t="s">
        <v>21</v>
      </c>
      <c r="F401" s="262" t="s">
        <v>1069</v>
      </c>
      <c r="G401" s="260"/>
      <c r="H401" s="261" t="s">
        <v>21</v>
      </c>
      <c r="I401" s="263"/>
      <c r="J401" s="260"/>
      <c r="K401" s="260"/>
      <c r="L401" s="264"/>
      <c r="M401" s="265"/>
      <c r="N401" s="266"/>
      <c r="O401" s="266"/>
      <c r="P401" s="266"/>
      <c r="Q401" s="266"/>
      <c r="R401" s="266"/>
      <c r="S401" s="266"/>
      <c r="T401" s="267"/>
      <c r="AT401" s="268" t="s">
        <v>159</v>
      </c>
      <c r="AU401" s="268" t="s">
        <v>84</v>
      </c>
      <c r="AV401" s="13" t="s">
        <v>82</v>
      </c>
      <c r="AW401" s="13" t="s">
        <v>38</v>
      </c>
      <c r="AX401" s="13" t="s">
        <v>74</v>
      </c>
      <c r="AY401" s="268" t="s">
        <v>150</v>
      </c>
    </row>
    <row r="402" spans="2:65" s="1" customFormat="1" ht="38.25" customHeight="1">
      <c r="B402" s="46"/>
      <c r="C402" s="222" t="s">
        <v>486</v>
      </c>
      <c r="D402" s="222" t="s">
        <v>153</v>
      </c>
      <c r="E402" s="223" t="s">
        <v>1073</v>
      </c>
      <c r="F402" s="224" t="s">
        <v>1074</v>
      </c>
      <c r="G402" s="225" t="s">
        <v>211</v>
      </c>
      <c r="H402" s="226">
        <v>100</v>
      </c>
      <c r="I402" s="227"/>
      <c r="J402" s="228">
        <f>ROUND(I402*H402,2)</f>
        <v>0</v>
      </c>
      <c r="K402" s="224" t="s">
        <v>928</v>
      </c>
      <c r="L402" s="72"/>
      <c r="M402" s="229" t="s">
        <v>21</v>
      </c>
      <c r="N402" s="230" t="s">
        <v>45</v>
      </c>
      <c r="O402" s="47"/>
      <c r="P402" s="231">
        <f>O402*H402</f>
        <v>0</v>
      </c>
      <c r="Q402" s="231">
        <v>0</v>
      </c>
      <c r="R402" s="231">
        <f>Q402*H402</f>
        <v>0</v>
      </c>
      <c r="S402" s="231">
        <v>0</v>
      </c>
      <c r="T402" s="232">
        <f>S402*H402</f>
        <v>0</v>
      </c>
      <c r="AR402" s="24" t="s">
        <v>250</v>
      </c>
      <c r="AT402" s="24" t="s">
        <v>153</v>
      </c>
      <c r="AU402" s="24" t="s">
        <v>84</v>
      </c>
      <c r="AY402" s="24" t="s">
        <v>150</v>
      </c>
      <c r="BE402" s="233">
        <f>IF(N402="základní",J402,0)</f>
        <v>0</v>
      </c>
      <c r="BF402" s="233">
        <f>IF(N402="snížená",J402,0)</f>
        <v>0</v>
      </c>
      <c r="BG402" s="233">
        <f>IF(N402="zákl. přenesená",J402,0)</f>
        <v>0</v>
      </c>
      <c r="BH402" s="233">
        <f>IF(N402="sníž. přenesená",J402,0)</f>
        <v>0</v>
      </c>
      <c r="BI402" s="233">
        <f>IF(N402="nulová",J402,0)</f>
        <v>0</v>
      </c>
      <c r="BJ402" s="24" t="s">
        <v>82</v>
      </c>
      <c r="BK402" s="233">
        <f>ROUND(I402*H402,2)</f>
        <v>0</v>
      </c>
      <c r="BL402" s="24" t="s">
        <v>250</v>
      </c>
      <c r="BM402" s="24" t="s">
        <v>1075</v>
      </c>
    </row>
    <row r="403" spans="2:51" s="13" customFormat="1" ht="13.5">
      <c r="B403" s="259"/>
      <c r="C403" s="260"/>
      <c r="D403" s="236" t="s">
        <v>159</v>
      </c>
      <c r="E403" s="261" t="s">
        <v>21</v>
      </c>
      <c r="F403" s="262" t="s">
        <v>930</v>
      </c>
      <c r="G403" s="260"/>
      <c r="H403" s="261" t="s">
        <v>21</v>
      </c>
      <c r="I403" s="263"/>
      <c r="J403" s="260"/>
      <c r="K403" s="260"/>
      <c r="L403" s="264"/>
      <c r="M403" s="265"/>
      <c r="N403" s="266"/>
      <c r="O403" s="266"/>
      <c r="P403" s="266"/>
      <c r="Q403" s="266"/>
      <c r="R403" s="266"/>
      <c r="S403" s="266"/>
      <c r="T403" s="267"/>
      <c r="AT403" s="268" t="s">
        <v>159</v>
      </c>
      <c r="AU403" s="268" t="s">
        <v>84</v>
      </c>
      <c r="AV403" s="13" t="s">
        <v>82</v>
      </c>
      <c r="AW403" s="13" t="s">
        <v>38</v>
      </c>
      <c r="AX403" s="13" t="s">
        <v>74</v>
      </c>
      <c r="AY403" s="268" t="s">
        <v>150</v>
      </c>
    </row>
    <row r="404" spans="2:51" s="13" customFormat="1" ht="13.5">
      <c r="B404" s="259"/>
      <c r="C404" s="260"/>
      <c r="D404" s="236" t="s">
        <v>159</v>
      </c>
      <c r="E404" s="261" t="s">
        <v>21</v>
      </c>
      <c r="F404" s="262" t="s">
        <v>931</v>
      </c>
      <c r="G404" s="260"/>
      <c r="H404" s="261" t="s">
        <v>21</v>
      </c>
      <c r="I404" s="263"/>
      <c r="J404" s="260"/>
      <c r="K404" s="260"/>
      <c r="L404" s="264"/>
      <c r="M404" s="265"/>
      <c r="N404" s="266"/>
      <c r="O404" s="266"/>
      <c r="P404" s="266"/>
      <c r="Q404" s="266"/>
      <c r="R404" s="266"/>
      <c r="S404" s="266"/>
      <c r="T404" s="267"/>
      <c r="AT404" s="268" t="s">
        <v>159</v>
      </c>
      <c r="AU404" s="268" t="s">
        <v>84</v>
      </c>
      <c r="AV404" s="13" t="s">
        <v>82</v>
      </c>
      <c r="AW404" s="13" t="s">
        <v>38</v>
      </c>
      <c r="AX404" s="13" t="s">
        <v>74</v>
      </c>
      <c r="AY404" s="268" t="s">
        <v>150</v>
      </c>
    </row>
    <row r="405" spans="2:51" s="13" customFormat="1" ht="13.5">
      <c r="B405" s="259"/>
      <c r="C405" s="260"/>
      <c r="D405" s="236" t="s">
        <v>159</v>
      </c>
      <c r="E405" s="261" t="s">
        <v>21</v>
      </c>
      <c r="F405" s="262" t="s">
        <v>932</v>
      </c>
      <c r="G405" s="260"/>
      <c r="H405" s="261" t="s">
        <v>21</v>
      </c>
      <c r="I405" s="263"/>
      <c r="J405" s="260"/>
      <c r="K405" s="260"/>
      <c r="L405" s="264"/>
      <c r="M405" s="265"/>
      <c r="N405" s="266"/>
      <c r="O405" s="266"/>
      <c r="P405" s="266"/>
      <c r="Q405" s="266"/>
      <c r="R405" s="266"/>
      <c r="S405" s="266"/>
      <c r="T405" s="267"/>
      <c r="AT405" s="268" t="s">
        <v>159</v>
      </c>
      <c r="AU405" s="268" t="s">
        <v>84</v>
      </c>
      <c r="AV405" s="13" t="s">
        <v>82</v>
      </c>
      <c r="AW405" s="13" t="s">
        <v>38</v>
      </c>
      <c r="AX405" s="13" t="s">
        <v>74</v>
      </c>
      <c r="AY405" s="268" t="s">
        <v>150</v>
      </c>
    </row>
    <row r="406" spans="2:51" s="13" customFormat="1" ht="13.5">
      <c r="B406" s="259"/>
      <c r="C406" s="260"/>
      <c r="D406" s="236" t="s">
        <v>159</v>
      </c>
      <c r="E406" s="261" t="s">
        <v>21</v>
      </c>
      <c r="F406" s="262" t="s">
        <v>933</v>
      </c>
      <c r="G406" s="260"/>
      <c r="H406" s="261" t="s">
        <v>21</v>
      </c>
      <c r="I406" s="263"/>
      <c r="J406" s="260"/>
      <c r="K406" s="260"/>
      <c r="L406" s="264"/>
      <c r="M406" s="265"/>
      <c r="N406" s="266"/>
      <c r="O406" s="266"/>
      <c r="P406" s="266"/>
      <c r="Q406" s="266"/>
      <c r="R406" s="266"/>
      <c r="S406" s="266"/>
      <c r="T406" s="267"/>
      <c r="AT406" s="268" t="s">
        <v>159</v>
      </c>
      <c r="AU406" s="268" t="s">
        <v>84</v>
      </c>
      <c r="AV406" s="13" t="s">
        <v>82</v>
      </c>
      <c r="AW406" s="13" t="s">
        <v>38</v>
      </c>
      <c r="AX406" s="13" t="s">
        <v>74</v>
      </c>
      <c r="AY406" s="268" t="s">
        <v>150</v>
      </c>
    </row>
    <row r="407" spans="2:51" s="13" customFormat="1" ht="13.5">
      <c r="B407" s="259"/>
      <c r="C407" s="260"/>
      <c r="D407" s="236" t="s">
        <v>159</v>
      </c>
      <c r="E407" s="261" t="s">
        <v>21</v>
      </c>
      <c r="F407" s="262" t="s">
        <v>1076</v>
      </c>
      <c r="G407" s="260"/>
      <c r="H407" s="261" t="s">
        <v>21</v>
      </c>
      <c r="I407" s="263"/>
      <c r="J407" s="260"/>
      <c r="K407" s="260"/>
      <c r="L407" s="264"/>
      <c r="M407" s="265"/>
      <c r="N407" s="266"/>
      <c r="O407" s="266"/>
      <c r="P407" s="266"/>
      <c r="Q407" s="266"/>
      <c r="R407" s="266"/>
      <c r="S407" s="266"/>
      <c r="T407" s="267"/>
      <c r="AT407" s="268" t="s">
        <v>159</v>
      </c>
      <c r="AU407" s="268" t="s">
        <v>84</v>
      </c>
      <c r="AV407" s="13" t="s">
        <v>82</v>
      </c>
      <c r="AW407" s="13" t="s">
        <v>38</v>
      </c>
      <c r="AX407" s="13" t="s">
        <v>74</v>
      </c>
      <c r="AY407" s="268" t="s">
        <v>150</v>
      </c>
    </row>
    <row r="408" spans="2:51" s="13" customFormat="1" ht="13.5">
      <c r="B408" s="259"/>
      <c r="C408" s="260"/>
      <c r="D408" s="236" t="s">
        <v>159</v>
      </c>
      <c r="E408" s="261" t="s">
        <v>21</v>
      </c>
      <c r="F408" s="262" t="s">
        <v>1077</v>
      </c>
      <c r="G408" s="260"/>
      <c r="H408" s="261" t="s">
        <v>21</v>
      </c>
      <c r="I408" s="263"/>
      <c r="J408" s="260"/>
      <c r="K408" s="260"/>
      <c r="L408" s="264"/>
      <c r="M408" s="265"/>
      <c r="N408" s="266"/>
      <c r="O408" s="266"/>
      <c r="P408" s="266"/>
      <c r="Q408" s="266"/>
      <c r="R408" s="266"/>
      <c r="S408" s="266"/>
      <c r="T408" s="267"/>
      <c r="AT408" s="268" t="s">
        <v>159</v>
      </c>
      <c r="AU408" s="268" t="s">
        <v>84</v>
      </c>
      <c r="AV408" s="13" t="s">
        <v>82</v>
      </c>
      <c r="AW408" s="13" t="s">
        <v>38</v>
      </c>
      <c r="AX408" s="13" t="s">
        <v>74</v>
      </c>
      <c r="AY408" s="268" t="s">
        <v>150</v>
      </c>
    </row>
    <row r="409" spans="2:51" s="11" customFormat="1" ht="13.5">
      <c r="B409" s="234"/>
      <c r="C409" s="235"/>
      <c r="D409" s="236" t="s">
        <v>159</v>
      </c>
      <c r="E409" s="237" t="s">
        <v>21</v>
      </c>
      <c r="F409" s="238" t="s">
        <v>1078</v>
      </c>
      <c r="G409" s="235"/>
      <c r="H409" s="239">
        <v>100</v>
      </c>
      <c r="I409" s="240"/>
      <c r="J409" s="235"/>
      <c r="K409" s="235"/>
      <c r="L409" s="241"/>
      <c r="M409" s="242"/>
      <c r="N409" s="243"/>
      <c r="O409" s="243"/>
      <c r="P409" s="243"/>
      <c r="Q409" s="243"/>
      <c r="R409" s="243"/>
      <c r="S409" s="243"/>
      <c r="T409" s="244"/>
      <c r="AT409" s="245" t="s">
        <v>159</v>
      </c>
      <c r="AU409" s="245" t="s">
        <v>84</v>
      </c>
      <c r="AV409" s="11" t="s">
        <v>84</v>
      </c>
      <c r="AW409" s="11" t="s">
        <v>38</v>
      </c>
      <c r="AX409" s="11" t="s">
        <v>74</v>
      </c>
      <c r="AY409" s="245" t="s">
        <v>150</v>
      </c>
    </row>
    <row r="410" spans="2:51" s="12" customFormat="1" ht="13.5">
      <c r="B410" s="246"/>
      <c r="C410" s="247"/>
      <c r="D410" s="236" t="s">
        <v>159</v>
      </c>
      <c r="E410" s="248" t="s">
        <v>21</v>
      </c>
      <c r="F410" s="249" t="s">
        <v>161</v>
      </c>
      <c r="G410" s="247"/>
      <c r="H410" s="250">
        <v>100</v>
      </c>
      <c r="I410" s="251"/>
      <c r="J410" s="247"/>
      <c r="K410" s="247"/>
      <c r="L410" s="252"/>
      <c r="M410" s="253"/>
      <c r="N410" s="254"/>
      <c r="O410" s="254"/>
      <c r="P410" s="254"/>
      <c r="Q410" s="254"/>
      <c r="R410" s="254"/>
      <c r="S410" s="254"/>
      <c r="T410" s="255"/>
      <c r="AT410" s="256" t="s">
        <v>159</v>
      </c>
      <c r="AU410" s="256" t="s">
        <v>84</v>
      </c>
      <c r="AV410" s="12" t="s">
        <v>157</v>
      </c>
      <c r="AW410" s="12" t="s">
        <v>38</v>
      </c>
      <c r="AX410" s="12" t="s">
        <v>82</v>
      </c>
      <c r="AY410" s="256" t="s">
        <v>150</v>
      </c>
    </row>
    <row r="411" spans="2:65" s="1" customFormat="1" ht="16.5" customHeight="1">
      <c r="B411" s="46"/>
      <c r="C411" s="269" t="s">
        <v>491</v>
      </c>
      <c r="D411" s="269" t="s">
        <v>188</v>
      </c>
      <c r="E411" s="270" t="s">
        <v>1079</v>
      </c>
      <c r="F411" s="271" t="s">
        <v>1080</v>
      </c>
      <c r="G411" s="272" t="s">
        <v>268</v>
      </c>
      <c r="H411" s="273">
        <v>95</v>
      </c>
      <c r="I411" s="274"/>
      <c r="J411" s="275">
        <f>ROUND(I411*H411,2)</f>
        <v>0</v>
      </c>
      <c r="K411" s="271" t="s">
        <v>928</v>
      </c>
      <c r="L411" s="276"/>
      <c r="M411" s="277" t="s">
        <v>21</v>
      </c>
      <c r="N411" s="278" t="s">
        <v>45</v>
      </c>
      <c r="O411" s="47"/>
      <c r="P411" s="231">
        <f>O411*H411</f>
        <v>0</v>
      </c>
      <c r="Q411" s="231">
        <v>0.001</v>
      </c>
      <c r="R411" s="231">
        <f>Q411*H411</f>
        <v>0.095</v>
      </c>
      <c r="S411" s="231">
        <v>0</v>
      </c>
      <c r="T411" s="232">
        <f>S411*H411</f>
        <v>0</v>
      </c>
      <c r="AR411" s="24" t="s">
        <v>269</v>
      </c>
      <c r="AT411" s="24" t="s">
        <v>188</v>
      </c>
      <c r="AU411" s="24" t="s">
        <v>84</v>
      </c>
      <c r="AY411" s="24" t="s">
        <v>150</v>
      </c>
      <c r="BE411" s="233">
        <f>IF(N411="základní",J411,0)</f>
        <v>0</v>
      </c>
      <c r="BF411" s="233">
        <f>IF(N411="snížená",J411,0)</f>
        <v>0</v>
      </c>
      <c r="BG411" s="233">
        <f>IF(N411="zákl. přenesená",J411,0)</f>
        <v>0</v>
      </c>
      <c r="BH411" s="233">
        <f>IF(N411="sníž. přenesená",J411,0)</f>
        <v>0</v>
      </c>
      <c r="BI411" s="233">
        <f>IF(N411="nulová",J411,0)</f>
        <v>0</v>
      </c>
      <c r="BJ411" s="24" t="s">
        <v>82</v>
      </c>
      <c r="BK411" s="233">
        <f>ROUND(I411*H411,2)</f>
        <v>0</v>
      </c>
      <c r="BL411" s="24" t="s">
        <v>250</v>
      </c>
      <c r="BM411" s="24" t="s">
        <v>1081</v>
      </c>
    </row>
    <row r="412" spans="2:51" s="13" customFormat="1" ht="13.5">
      <c r="B412" s="259"/>
      <c r="C412" s="260"/>
      <c r="D412" s="236" t="s">
        <v>159</v>
      </c>
      <c r="E412" s="261" t="s">
        <v>21</v>
      </c>
      <c r="F412" s="262" t="s">
        <v>930</v>
      </c>
      <c r="G412" s="260"/>
      <c r="H412" s="261" t="s">
        <v>21</v>
      </c>
      <c r="I412" s="263"/>
      <c r="J412" s="260"/>
      <c r="K412" s="260"/>
      <c r="L412" s="264"/>
      <c r="M412" s="265"/>
      <c r="N412" s="266"/>
      <c r="O412" s="266"/>
      <c r="P412" s="266"/>
      <c r="Q412" s="266"/>
      <c r="R412" s="266"/>
      <c r="S412" s="266"/>
      <c r="T412" s="267"/>
      <c r="AT412" s="268" t="s">
        <v>159</v>
      </c>
      <c r="AU412" s="268" t="s">
        <v>84</v>
      </c>
      <c r="AV412" s="13" t="s">
        <v>82</v>
      </c>
      <c r="AW412" s="13" t="s">
        <v>38</v>
      </c>
      <c r="AX412" s="13" t="s">
        <v>74</v>
      </c>
      <c r="AY412" s="268" t="s">
        <v>150</v>
      </c>
    </row>
    <row r="413" spans="2:51" s="13" customFormat="1" ht="13.5">
      <c r="B413" s="259"/>
      <c r="C413" s="260"/>
      <c r="D413" s="236" t="s">
        <v>159</v>
      </c>
      <c r="E413" s="261" t="s">
        <v>21</v>
      </c>
      <c r="F413" s="262" t="s">
        <v>931</v>
      </c>
      <c r="G413" s="260"/>
      <c r="H413" s="261" t="s">
        <v>21</v>
      </c>
      <c r="I413" s="263"/>
      <c r="J413" s="260"/>
      <c r="K413" s="260"/>
      <c r="L413" s="264"/>
      <c r="M413" s="265"/>
      <c r="N413" s="266"/>
      <c r="O413" s="266"/>
      <c r="P413" s="266"/>
      <c r="Q413" s="266"/>
      <c r="R413" s="266"/>
      <c r="S413" s="266"/>
      <c r="T413" s="267"/>
      <c r="AT413" s="268" t="s">
        <v>159</v>
      </c>
      <c r="AU413" s="268" t="s">
        <v>84</v>
      </c>
      <c r="AV413" s="13" t="s">
        <v>82</v>
      </c>
      <c r="AW413" s="13" t="s">
        <v>38</v>
      </c>
      <c r="AX413" s="13" t="s">
        <v>74</v>
      </c>
      <c r="AY413" s="268" t="s">
        <v>150</v>
      </c>
    </row>
    <row r="414" spans="2:51" s="13" customFormat="1" ht="13.5">
      <c r="B414" s="259"/>
      <c r="C414" s="260"/>
      <c r="D414" s="236" t="s">
        <v>159</v>
      </c>
      <c r="E414" s="261" t="s">
        <v>21</v>
      </c>
      <c r="F414" s="262" t="s">
        <v>932</v>
      </c>
      <c r="G414" s="260"/>
      <c r="H414" s="261" t="s">
        <v>21</v>
      </c>
      <c r="I414" s="263"/>
      <c r="J414" s="260"/>
      <c r="K414" s="260"/>
      <c r="L414" s="264"/>
      <c r="M414" s="265"/>
      <c r="N414" s="266"/>
      <c r="O414" s="266"/>
      <c r="P414" s="266"/>
      <c r="Q414" s="266"/>
      <c r="R414" s="266"/>
      <c r="S414" s="266"/>
      <c r="T414" s="267"/>
      <c r="AT414" s="268" t="s">
        <v>159</v>
      </c>
      <c r="AU414" s="268" t="s">
        <v>84</v>
      </c>
      <c r="AV414" s="13" t="s">
        <v>82</v>
      </c>
      <c r="AW414" s="13" t="s">
        <v>38</v>
      </c>
      <c r="AX414" s="13" t="s">
        <v>74</v>
      </c>
      <c r="AY414" s="268" t="s">
        <v>150</v>
      </c>
    </row>
    <row r="415" spans="2:51" s="13" customFormat="1" ht="13.5">
      <c r="B415" s="259"/>
      <c r="C415" s="260"/>
      <c r="D415" s="236" t="s">
        <v>159</v>
      </c>
      <c r="E415" s="261" t="s">
        <v>21</v>
      </c>
      <c r="F415" s="262" t="s">
        <v>980</v>
      </c>
      <c r="G415" s="260"/>
      <c r="H415" s="261" t="s">
        <v>21</v>
      </c>
      <c r="I415" s="263"/>
      <c r="J415" s="260"/>
      <c r="K415" s="260"/>
      <c r="L415" s="264"/>
      <c r="M415" s="265"/>
      <c r="N415" s="266"/>
      <c r="O415" s="266"/>
      <c r="P415" s="266"/>
      <c r="Q415" s="266"/>
      <c r="R415" s="266"/>
      <c r="S415" s="266"/>
      <c r="T415" s="267"/>
      <c r="AT415" s="268" t="s">
        <v>159</v>
      </c>
      <c r="AU415" s="268" t="s">
        <v>84</v>
      </c>
      <c r="AV415" s="13" t="s">
        <v>82</v>
      </c>
      <c r="AW415" s="13" t="s">
        <v>38</v>
      </c>
      <c r="AX415" s="13" t="s">
        <v>74</v>
      </c>
      <c r="AY415" s="268" t="s">
        <v>150</v>
      </c>
    </row>
    <row r="416" spans="2:51" s="13" customFormat="1" ht="13.5">
      <c r="B416" s="259"/>
      <c r="C416" s="260"/>
      <c r="D416" s="236" t="s">
        <v>159</v>
      </c>
      <c r="E416" s="261" t="s">
        <v>21</v>
      </c>
      <c r="F416" s="262" t="s">
        <v>1076</v>
      </c>
      <c r="G416" s="260"/>
      <c r="H416" s="261" t="s">
        <v>21</v>
      </c>
      <c r="I416" s="263"/>
      <c r="J416" s="260"/>
      <c r="K416" s="260"/>
      <c r="L416" s="264"/>
      <c r="M416" s="265"/>
      <c r="N416" s="266"/>
      <c r="O416" s="266"/>
      <c r="P416" s="266"/>
      <c r="Q416" s="266"/>
      <c r="R416" s="266"/>
      <c r="S416" s="266"/>
      <c r="T416" s="267"/>
      <c r="AT416" s="268" t="s">
        <v>159</v>
      </c>
      <c r="AU416" s="268" t="s">
        <v>84</v>
      </c>
      <c r="AV416" s="13" t="s">
        <v>82</v>
      </c>
      <c r="AW416" s="13" t="s">
        <v>38</v>
      </c>
      <c r="AX416" s="13" t="s">
        <v>74</v>
      </c>
      <c r="AY416" s="268" t="s">
        <v>150</v>
      </c>
    </row>
    <row r="417" spans="2:51" s="13" customFormat="1" ht="13.5">
      <c r="B417" s="259"/>
      <c r="C417" s="260"/>
      <c r="D417" s="236" t="s">
        <v>159</v>
      </c>
      <c r="E417" s="261" t="s">
        <v>21</v>
      </c>
      <c r="F417" s="262" t="s">
        <v>1077</v>
      </c>
      <c r="G417" s="260"/>
      <c r="H417" s="261" t="s">
        <v>21</v>
      </c>
      <c r="I417" s="263"/>
      <c r="J417" s="260"/>
      <c r="K417" s="260"/>
      <c r="L417" s="264"/>
      <c r="M417" s="265"/>
      <c r="N417" s="266"/>
      <c r="O417" s="266"/>
      <c r="P417" s="266"/>
      <c r="Q417" s="266"/>
      <c r="R417" s="266"/>
      <c r="S417" s="266"/>
      <c r="T417" s="267"/>
      <c r="AT417" s="268" t="s">
        <v>159</v>
      </c>
      <c r="AU417" s="268" t="s">
        <v>84</v>
      </c>
      <c r="AV417" s="13" t="s">
        <v>82</v>
      </c>
      <c r="AW417" s="13" t="s">
        <v>38</v>
      </c>
      <c r="AX417" s="13" t="s">
        <v>74</v>
      </c>
      <c r="AY417" s="268" t="s">
        <v>150</v>
      </c>
    </row>
    <row r="418" spans="2:51" s="13" customFormat="1" ht="13.5">
      <c r="B418" s="259"/>
      <c r="C418" s="260"/>
      <c r="D418" s="236" t="s">
        <v>159</v>
      </c>
      <c r="E418" s="261" t="s">
        <v>21</v>
      </c>
      <c r="F418" s="262" t="s">
        <v>1082</v>
      </c>
      <c r="G418" s="260"/>
      <c r="H418" s="261" t="s">
        <v>21</v>
      </c>
      <c r="I418" s="263"/>
      <c r="J418" s="260"/>
      <c r="K418" s="260"/>
      <c r="L418" s="264"/>
      <c r="M418" s="265"/>
      <c r="N418" s="266"/>
      <c r="O418" s="266"/>
      <c r="P418" s="266"/>
      <c r="Q418" s="266"/>
      <c r="R418" s="266"/>
      <c r="S418" s="266"/>
      <c r="T418" s="267"/>
      <c r="AT418" s="268" t="s">
        <v>159</v>
      </c>
      <c r="AU418" s="268" t="s">
        <v>84</v>
      </c>
      <c r="AV418" s="13" t="s">
        <v>82</v>
      </c>
      <c r="AW418" s="13" t="s">
        <v>38</v>
      </c>
      <c r="AX418" s="13" t="s">
        <v>74</v>
      </c>
      <c r="AY418" s="268" t="s">
        <v>150</v>
      </c>
    </row>
    <row r="419" spans="2:51" s="11" customFormat="1" ht="13.5">
      <c r="B419" s="234"/>
      <c r="C419" s="235"/>
      <c r="D419" s="236" t="s">
        <v>159</v>
      </c>
      <c r="E419" s="237" t="s">
        <v>21</v>
      </c>
      <c r="F419" s="238" t="s">
        <v>1083</v>
      </c>
      <c r="G419" s="235"/>
      <c r="H419" s="239">
        <v>95</v>
      </c>
      <c r="I419" s="240"/>
      <c r="J419" s="235"/>
      <c r="K419" s="235"/>
      <c r="L419" s="241"/>
      <c r="M419" s="242"/>
      <c r="N419" s="243"/>
      <c r="O419" s="243"/>
      <c r="P419" s="243"/>
      <c r="Q419" s="243"/>
      <c r="R419" s="243"/>
      <c r="S419" s="243"/>
      <c r="T419" s="244"/>
      <c r="AT419" s="245" t="s">
        <v>159</v>
      </c>
      <c r="AU419" s="245" t="s">
        <v>84</v>
      </c>
      <c r="AV419" s="11" t="s">
        <v>84</v>
      </c>
      <c r="AW419" s="11" t="s">
        <v>38</v>
      </c>
      <c r="AX419" s="11" t="s">
        <v>74</v>
      </c>
      <c r="AY419" s="245" t="s">
        <v>150</v>
      </c>
    </row>
    <row r="420" spans="2:51" s="12" customFormat="1" ht="13.5">
      <c r="B420" s="246"/>
      <c r="C420" s="247"/>
      <c r="D420" s="236" t="s">
        <v>159</v>
      </c>
      <c r="E420" s="248" t="s">
        <v>21</v>
      </c>
      <c r="F420" s="249" t="s">
        <v>161</v>
      </c>
      <c r="G420" s="247"/>
      <c r="H420" s="250">
        <v>95</v>
      </c>
      <c r="I420" s="251"/>
      <c r="J420" s="247"/>
      <c r="K420" s="247"/>
      <c r="L420" s="252"/>
      <c r="M420" s="253"/>
      <c r="N420" s="254"/>
      <c r="O420" s="254"/>
      <c r="P420" s="254"/>
      <c r="Q420" s="254"/>
      <c r="R420" s="254"/>
      <c r="S420" s="254"/>
      <c r="T420" s="255"/>
      <c r="AT420" s="256" t="s">
        <v>159</v>
      </c>
      <c r="AU420" s="256" t="s">
        <v>84</v>
      </c>
      <c r="AV420" s="12" t="s">
        <v>157</v>
      </c>
      <c r="AW420" s="12" t="s">
        <v>38</v>
      </c>
      <c r="AX420" s="12" t="s">
        <v>82</v>
      </c>
      <c r="AY420" s="256" t="s">
        <v>150</v>
      </c>
    </row>
    <row r="421" spans="2:65" s="1" customFormat="1" ht="38.25" customHeight="1">
      <c r="B421" s="46"/>
      <c r="C421" s="222" t="s">
        <v>269</v>
      </c>
      <c r="D421" s="222" t="s">
        <v>153</v>
      </c>
      <c r="E421" s="223" t="s">
        <v>1084</v>
      </c>
      <c r="F421" s="224" t="s">
        <v>1085</v>
      </c>
      <c r="G421" s="225" t="s">
        <v>432</v>
      </c>
      <c r="H421" s="226">
        <v>1</v>
      </c>
      <c r="I421" s="227"/>
      <c r="J421" s="228">
        <f>ROUND(I421*H421,2)</f>
        <v>0</v>
      </c>
      <c r="K421" s="224" t="s">
        <v>928</v>
      </c>
      <c r="L421" s="72"/>
      <c r="M421" s="229" t="s">
        <v>21</v>
      </c>
      <c r="N421" s="230" t="s">
        <v>45</v>
      </c>
      <c r="O421" s="47"/>
      <c r="P421" s="231">
        <f>O421*H421</f>
        <v>0</v>
      </c>
      <c r="Q421" s="231">
        <v>0</v>
      </c>
      <c r="R421" s="231">
        <f>Q421*H421</f>
        <v>0</v>
      </c>
      <c r="S421" s="231">
        <v>0</v>
      </c>
      <c r="T421" s="232">
        <f>S421*H421</f>
        <v>0</v>
      </c>
      <c r="AR421" s="24" t="s">
        <v>250</v>
      </c>
      <c r="AT421" s="24" t="s">
        <v>153</v>
      </c>
      <c r="AU421" s="24" t="s">
        <v>84</v>
      </c>
      <c r="AY421" s="24" t="s">
        <v>150</v>
      </c>
      <c r="BE421" s="233">
        <f>IF(N421="základní",J421,0)</f>
        <v>0</v>
      </c>
      <c r="BF421" s="233">
        <f>IF(N421="snížená",J421,0)</f>
        <v>0</v>
      </c>
      <c r="BG421" s="233">
        <f>IF(N421="zákl. přenesená",J421,0)</f>
        <v>0</v>
      </c>
      <c r="BH421" s="233">
        <f>IF(N421="sníž. přenesená",J421,0)</f>
        <v>0</v>
      </c>
      <c r="BI421" s="233">
        <f>IF(N421="nulová",J421,0)</f>
        <v>0</v>
      </c>
      <c r="BJ421" s="24" t="s">
        <v>82</v>
      </c>
      <c r="BK421" s="233">
        <f>ROUND(I421*H421,2)</f>
        <v>0</v>
      </c>
      <c r="BL421" s="24" t="s">
        <v>250</v>
      </c>
      <c r="BM421" s="24" t="s">
        <v>1086</v>
      </c>
    </row>
    <row r="422" spans="2:47" s="1" customFormat="1" ht="13.5">
      <c r="B422" s="46"/>
      <c r="C422" s="74"/>
      <c r="D422" s="236" t="s">
        <v>166</v>
      </c>
      <c r="E422" s="74"/>
      <c r="F422" s="257" t="s">
        <v>1087</v>
      </c>
      <c r="G422" s="74"/>
      <c r="H422" s="74"/>
      <c r="I422" s="192"/>
      <c r="J422" s="74"/>
      <c r="K422" s="74"/>
      <c r="L422" s="72"/>
      <c r="M422" s="258"/>
      <c r="N422" s="47"/>
      <c r="O422" s="47"/>
      <c r="P422" s="47"/>
      <c r="Q422" s="47"/>
      <c r="R422" s="47"/>
      <c r="S422" s="47"/>
      <c r="T422" s="95"/>
      <c r="AT422" s="24" t="s">
        <v>166</v>
      </c>
      <c r="AU422" s="24" t="s">
        <v>84</v>
      </c>
    </row>
    <row r="423" spans="2:51" s="13" customFormat="1" ht="13.5">
      <c r="B423" s="259"/>
      <c r="C423" s="260"/>
      <c r="D423" s="236" t="s">
        <v>159</v>
      </c>
      <c r="E423" s="261" t="s">
        <v>21</v>
      </c>
      <c r="F423" s="262" t="s">
        <v>930</v>
      </c>
      <c r="G423" s="260"/>
      <c r="H423" s="261" t="s">
        <v>21</v>
      </c>
      <c r="I423" s="263"/>
      <c r="J423" s="260"/>
      <c r="K423" s="260"/>
      <c r="L423" s="264"/>
      <c r="M423" s="265"/>
      <c r="N423" s="266"/>
      <c r="O423" s="266"/>
      <c r="P423" s="266"/>
      <c r="Q423" s="266"/>
      <c r="R423" s="266"/>
      <c r="S423" s="266"/>
      <c r="T423" s="267"/>
      <c r="AT423" s="268" t="s">
        <v>159</v>
      </c>
      <c r="AU423" s="268" t="s">
        <v>84</v>
      </c>
      <c r="AV423" s="13" t="s">
        <v>82</v>
      </c>
      <c r="AW423" s="13" t="s">
        <v>38</v>
      </c>
      <c r="AX423" s="13" t="s">
        <v>74</v>
      </c>
      <c r="AY423" s="268" t="s">
        <v>150</v>
      </c>
    </row>
    <row r="424" spans="2:51" s="13" customFormat="1" ht="13.5">
      <c r="B424" s="259"/>
      <c r="C424" s="260"/>
      <c r="D424" s="236" t="s">
        <v>159</v>
      </c>
      <c r="E424" s="261" t="s">
        <v>21</v>
      </c>
      <c r="F424" s="262" t="s">
        <v>931</v>
      </c>
      <c r="G424" s="260"/>
      <c r="H424" s="261" t="s">
        <v>21</v>
      </c>
      <c r="I424" s="263"/>
      <c r="J424" s="260"/>
      <c r="K424" s="260"/>
      <c r="L424" s="264"/>
      <c r="M424" s="265"/>
      <c r="N424" s="266"/>
      <c r="O424" s="266"/>
      <c r="P424" s="266"/>
      <c r="Q424" s="266"/>
      <c r="R424" s="266"/>
      <c r="S424" s="266"/>
      <c r="T424" s="267"/>
      <c r="AT424" s="268" t="s">
        <v>159</v>
      </c>
      <c r="AU424" s="268" t="s">
        <v>84</v>
      </c>
      <c r="AV424" s="13" t="s">
        <v>82</v>
      </c>
      <c r="AW424" s="13" t="s">
        <v>38</v>
      </c>
      <c r="AX424" s="13" t="s">
        <v>74</v>
      </c>
      <c r="AY424" s="268" t="s">
        <v>150</v>
      </c>
    </row>
    <row r="425" spans="2:51" s="13" customFormat="1" ht="13.5">
      <c r="B425" s="259"/>
      <c r="C425" s="260"/>
      <c r="D425" s="236" t="s">
        <v>159</v>
      </c>
      <c r="E425" s="261" t="s">
        <v>21</v>
      </c>
      <c r="F425" s="262" t="s">
        <v>932</v>
      </c>
      <c r="G425" s="260"/>
      <c r="H425" s="261" t="s">
        <v>21</v>
      </c>
      <c r="I425" s="263"/>
      <c r="J425" s="260"/>
      <c r="K425" s="260"/>
      <c r="L425" s="264"/>
      <c r="M425" s="265"/>
      <c r="N425" s="266"/>
      <c r="O425" s="266"/>
      <c r="P425" s="266"/>
      <c r="Q425" s="266"/>
      <c r="R425" s="266"/>
      <c r="S425" s="266"/>
      <c r="T425" s="267"/>
      <c r="AT425" s="268" t="s">
        <v>159</v>
      </c>
      <c r="AU425" s="268" t="s">
        <v>84</v>
      </c>
      <c r="AV425" s="13" t="s">
        <v>82</v>
      </c>
      <c r="AW425" s="13" t="s">
        <v>38</v>
      </c>
      <c r="AX425" s="13" t="s">
        <v>74</v>
      </c>
      <c r="AY425" s="268" t="s">
        <v>150</v>
      </c>
    </row>
    <row r="426" spans="2:51" s="13" customFormat="1" ht="13.5">
      <c r="B426" s="259"/>
      <c r="C426" s="260"/>
      <c r="D426" s="236" t="s">
        <v>159</v>
      </c>
      <c r="E426" s="261" t="s">
        <v>21</v>
      </c>
      <c r="F426" s="262" t="s">
        <v>933</v>
      </c>
      <c r="G426" s="260"/>
      <c r="H426" s="261" t="s">
        <v>21</v>
      </c>
      <c r="I426" s="263"/>
      <c r="J426" s="260"/>
      <c r="K426" s="260"/>
      <c r="L426" s="264"/>
      <c r="M426" s="265"/>
      <c r="N426" s="266"/>
      <c r="O426" s="266"/>
      <c r="P426" s="266"/>
      <c r="Q426" s="266"/>
      <c r="R426" s="266"/>
      <c r="S426" s="266"/>
      <c r="T426" s="267"/>
      <c r="AT426" s="268" t="s">
        <v>159</v>
      </c>
      <c r="AU426" s="268" t="s">
        <v>84</v>
      </c>
      <c r="AV426" s="13" t="s">
        <v>82</v>
      </c>
      <c r="AW426" s="13" t="s">
        <v>38</v>
      </c>
      <c r="AX426" s="13" t="s">
        <v>74</v>
      </c>
      <c r="AY426" s="268" t="s">
        <v>150</v>
      </c>
    </row>
    <row r="427" spans="2:51" s="13" customFormat="1" ht="13.5">
      <c r="B427" s="259"/>
      <c r="C427" s="260"/>
      <c r="D427" s="236" t="s">
        <v>159</v>
      </c>
      <c r="E427" s="261" t="s">
        <v>21</v>
      </c>
      <c r="F427" s="262" t="s">
        <v>1088</v>
      </c>
      <c r="G427" s="260"/>
      <c r="H427" s="261" t="s">
        <v>21</v>
      </c>
      <c r="I427" s="263"/>
      <c r="J427" s="260"/>
      <c r="K427" s="260"/>
      <c r="L427" s="264"/>
      <c r="M427" s="265"/>
      <c r="N427" s="266"/>
      <c r="O427" s="266"/>
      <c r="P427" s="266"/>
      <c r="Q427" s="266"/>
      <c r="R427" s="266"/>
      <c r="S427" s="266"/>
      <c r="T427" s="267"/>
      <c r="AT427" s="268" t="s">
        <v>159</v>
      </c>
      <c r="AU427" s="268" t="s">
        <v>84</v>
      </c>
      <c r="AV427" s="13" t="s">
        <v>82</v>
      </c>
      <c r="AW427" s="13" t="s">
        <v>38</v>
      </c>
      <c r="AX427" s="13" t="s">
        <v>74</v>
      </c>
      <c r="AY427" s="268" t="s">
        <v>150</v>
      </c>
    </row>
    <row r="428" spans="2:51" s="11" customFormat="1" ht="13.5">
      <c r="B428" s="234"/>
      <c r="C428" s="235"/>
      <c r="D428" s="236" t="s">
        <v>159</v>
      </c>
      <c r="E428" s="237" t="s">
        <v>21</v>
      </c>
      <c r="F428" s="238" t="s">
        <v>82</v>
      </c>
      <c r="G428" s="235"/>
      <c r="H428" s="239">
        <v>1</v>
      </c>
      <c r="I428" s="240"/>
      <c r="J428" s="235"/>
      <c r="K428" s="235"/>
      <c r="L428" s="241"/>
      <c r="M428" s="242"/>
      <c r="N428" s="243"/>
      <c r="O428" s="243"/>
      <c r="P428" s="243"/>
      <c r="Q428" s="243"/>
      <c r="R428" s="243"/>
      <c r="S428" s="243"/>
      <c r="T428" s="244"/>
      <c r="AT428" s="245" t="s">
        <v>159</v>
      </c>
      <c r="AU428" s="245" t="s">
        <v>84</v>
      </c>
      <c r="AV428" s="11" t="s">
        <v>84</v>
      </c>
      <c r="AW428" s="11" t="s">
        <v>38</v>
      </c>
      <c r="AX428" s="11" t="s">
        <v>74</v>
      </c>
      <c r="AY428" s="245" t="s">
        <v>150</v>
      </c>
    </row>
    <row r="429" spans="2:51" s="12" customFormat="1" ht="13.5">
      <c r="B429" s="246"/>
      <c r="C429" s="247"/>
      <c r="D429" s="236" t="s">
        <v>159</v>
      </c>
      <c r="E429" s="248" t="s">
        <v>21</v>
      </c>
      <c r="F429" s="249" t="s">
        <v>161</v>
      </c>
      <c r="G429" s="247"/>
      <c r="H429" s="250">
        <v>1</v>
      </c>
      <c r="I429" s="251"/>
      <c r="J429" s="247"/>
      <c r="K429" s="247"/>
      <c r="L429" s="252"/>
      <c r="M429" s="253"/>
      <c r="N429" s="254"/>
      <c r="O429" s="254"/>
      <c r="P429" s="254"/>
      <c r="Q429" s="254"/>
      <c r="R429" s="254"/>
      <c r="S429" s="254"/>
      <c r="T429" s="255"/>
      <c r="AT429" s="256" t="s">
        <v>159</v>
      </c>
      <c r="AU429" s="256" t="s">
        <v>84</v>
      </c>
      <c r="AV429" s="12" t="s">
        <v>157</v>
      </c>
      <c r="AW429" s="12" t="s">
        <v>38</v>
      </c>
      <c r="AX429" s="12" t="s">
        <v>82</v>
      </c>
      <c r="AY429" s="256" t="s">
        <v>150</v>
      </c>
    </row>
    <row r="430" spans="2:65" s="1" customFormat="1" ht="25.5" customHeight="1">
      <c r="B430" s="46"/>
      <c r="C430" s="222" t="s">
        <v>499</v>
      </c>
      <c r="D430" s="222" t="s">
        <v>153</v>
      </c>
      <c r="E430" s="223" t="s">
        <v>1089</v>
      </c>
      <c r="F430" s="224" t="s">
        <v>1090</v>
      </c>
      <c r="G430" s="225" t="s">
        <v>432</v>
      </c>
      <c r="H430" s="226">
        <v>2</v>
      </c>
      <c r="I430" s="227"/>
      <c r="J430" s="228">
        <f>ROUND(I430*H430,2)</f>
        <v>0</v>
      </c>
      <c r="K430" s="224" t="s">
        <v>928</v>
      </c>
      <c r="L430" s="72"/>
      <c r="M430" s="229" t="s">
        <v>21</v>
      </c>
      <c r="N430" s="230" t="s">
        <v>45</v>
      </c>
      <c r="O430" s="47"/>
      <c r="P430" s="231">
        <f>O430*H430</f>
        <v>0</v>
      </c>
      <c r="Q430" s="231">
        <v>0</v>
      </c>
      <c r="R430" s="231">
        <f>Q430*H430</f>
        <v>0</v>
      </c>
      <c r="S430" s="231">
        <v>0</v>
      </c>
      <c r="T430" s="232">
        <f>S430*H430</f>
        <v>0</v>
      </c>
      <c r="AR430" s="24" t="s">
        <v>250</v>
      </c>
      <c r="AT430" s="24" t="s">
        <v>153</v>
      </c>
      <c r="AU430" s="24" t="s">
        <v>84</v>
      </c>
      <c r="AY430" s="24" t="s">
        <v>150</v>
      </c>
      <c r="BE430" s="233">
        <f>IF(N430="základní",J430,0)</f>
        <v>0</v>
      </c>
      <c r="BF430" s="233">
        <f>IF(N430="snížená",J430,0)</f>
        <v>0</v>
      </c>
      <c r="BG430" s="233">
        <f>IF(N430="zákl. přenesená",J430,0)</f>
        <v>0</v>
      </c>
      <c r="BH430" s="233">
        <f>IF(N430="sníž. přenesená",J430,0)</f>
        <v>0</v>
      </c>
      <c r="BI430" s="233">
        <f>IF(N430="nulová",J430,0)</f>
        <v>0</v>
      </c>
      <c r="BJ430" s="24" t="s">
        <v>82</v>
      </c>
      <c r="BK430" s="233">
        <f>ROUND(I430*H430,2)</f>
        <v>0</v>
      </c>
      <c r="BL430" s="24" t="s">
        <v>250</v>
      </c>
      <c r="BM430" s="24" t="s">
        <v>1091</v>
      </c>
    </row>
    <row r="431" spans="2:51" s="13" customFormat="1" ht="13.5">
      <c r="B431" s="259"/>
      <c r="C431" s="260"/>
      <c r="D431" s="236" t="s">
        <v>159</v>
      </c>
      <c r="E431" s="261" t="s">
        <v>21</v>
      </c>
      <c r="F431" s="262" t="s">
        <v>930</v>
      </c>
      <c r="G431" s="260"/>
      <c r="H431" s="261" t="s">
        <v>21</v>
      </c>
      <c r="I431" s="263"/>
      <c r="J431" s="260"/>
      <c r="K431" s="260"/>
      <c r="L431" s="264"/>
      <c r="M431" s="265"/>
      <c r="N431" s="266"/>
      <c r="O431" s="266"/>
      <c r="P431" s="266"/>
      <c r="Q431" s="266"/>
      <c r="R431" s="266"/>
      <c r="S431" s="266"/>
      <c r="T431" s="267"/>
      <c r="AT431" s="268" t="s">
        <v>159</v>
      </c>
      <c r="AU431" s="268" t="s">
        <v>84</v>
      </c>
      <c r="AV431" s="13" t="s">
        <v>82</v>
      </c>
      <c r="AW431" s="13" t="s">
        <v>38</v>
      </c>
      <c r="AX431" s="13" t="s">
        <v>74</v>
      </c>
      <c r="AY431" s="268" t="s">
        <v>150</v>
      </c>
    </row>
    <row r="432" spans="2:51" s="13" customFormat="1" ht="13.5">
      <c r="B432" s="259"/>
      <c r="C432" s="260"/>
      <c r="D432" s="236" t="s">
        <v>159</v>
      </c>
      <c r="E432" s="261" t="s">
        <v>21</v>
      </c>
      <c r="F432" s="262" t="s">
        <v>931</v>
      </c>
      <c r="G432" s="260"/>
      <c r="H432" s="261" t="s">
        <v>21</v>
      </c>
      <c r="I432" s="263"/>
      <c r="J432" s="260"/>
      <c r="K432" s="260"/>
      <c r="L432" s="264"/>
      <c r="M432" s="265"/>
      <c r="N432" s="266"/>
      <c r="O432" s="266"/>
      <c r="P432" s="266"/>
      <c r="Q432" s="266"/>
      <c r="R432" s="266"/>
      <c r="S432" s="266"/>
      <c r="T432" s="267"/>
      <c r="AT432" s="268" t="s">
        <v>159</v>
      </c>
      <c r="AU432" s="268" t="s">
        <v>84</v>
      </c>
      <c r="AV432" s="13" t="s">
        <v>82</v>
      </c>
      <c r="AW432" s="13" t="s">
        <v>38</v>
      </c>
      <c r="AX432" s="13" t="s">
        <v>74</v>
      </c>
      <c r="AY432" s="268" t="s">
        <v>150</v>
      </c>
    </row>
    <row r="433" spans="2:51" s="13" customFormat="1" ht="13.5">
      <c r="B433" s="259"/>
      <c r="C433" s="260"/>
      <c r="D433" s="236" t="s">
        <v>159</v>
      </c>
      <c r="E433" s="261" t="s">
        <v>21</v>
      </c>
      <c r="F433" s="262" t="s">
        <v>932</v>
      </c>
      <c r="G433" s="260"/>
      <c r="H433" s="261" t="s">
        <v>21</v>
      </c>
      <c r="I433" s="263"/>
      <c r="J433" s="260"/>
      <c r="K433" s="260"/>
      <c r="L433" s="264"/>
      <c r="M433" s="265"/>
      <c r="N433" s="266"/>
      <c r="O433" s="266"/>
      <c r="P433" s="266"/>
      <c r="Q433" s="266"/>
      <c r="R433" s="266"/>
      <c r="S433" s="266"/>
      <c r="T433" s="267"/>
      <c r="AT433" s="268" t="s">
        <v>159</v>
      </c>
      <c r="AU433" s="268" t="s">
        <v>84</v>
      </c>
      <c r="AV433" s="13" t="s">
        <v>82</v>
      </c>
      <c r="AW433" s="13" t="s">
        <v>38</v>
      </c>
      <c r="AX433" s="13" t="s">
        <v>74</v>
      </c>
      <c r="AY433" s="268" t="s">
        <v>150</v>
      </c>
    </row>
    <row r="434" spans="2:51" s="13" customFormat="1" ht="13.5">
      <c r="B434" s="259"/>
      <c r="C434" s="260"/>
      <c r="D434" s="236" t="s">
        <v>159</v>
      </c>
      <c r="E434" s="261" t="s">
        <v>21</v>
      </c>
      <c r="F434" s="262" t="s">
        <v>933</v>
      </c>
      <c r="G434" s="260"/>
      <c r="H434" s="261" t="s">
        <v>21</v>
      </c>
      <c r="I434" s="263"/>
      <c r="J434" s="260"/>
      <c r="K434" s="260"/>
      <c r="L434" s="264"/>
      <c r="M434" s="265"/>
      <c r="N434" s="266"/>
      <c r="O434" s="266"/>
      <c r="P434" s="266"/>
      <c r="Q434" s="266"/>
      <c r="R434" s="266"/>
      <c r="S434" s="266"/>
      <c r="T434" s="267"/>
      <c r="AT434" s="268" t="s">
        <v>159</v>
      </c>
      <c r="AU434" s="268" t="s">
        <v>84</v>
      </c>
      <c r="AV434" s="13" t="s">
        <v>82</v>
      </c>
      <c r="AW434" s="13" t="s">
        <v>38</v>
      </c>
      <c r="AX434" s="13" t="s">
        <v>74</v>
      </c>
      <c r="AY434" s="268" t="s">
        <v>150</v>
      </c>
    </row>
    <row r="435" spans="2:51" s="13" customFormat="1" ht="13.5">
      <c r="B435" s="259"/>
      <c r="C435" s="260"/>
      <c r="D435" s="236" t="s">
        <v>159</v>
      </c>
      <c r="E435" s="261" t="s">
        <v>21</v>
      </c>
      <c r="F435" s="262" t="s">
        <v>940</v>
      </c>
      <c r="G435" s="260"/>
      <c r="H435" s="261" t="s">
        <v>21</v>
      </c>
      <c r="I435" s="263"/>
      <c r="J435" s="260"/>
      <c r="K435" s="260"/>
      <c r="L435" s="264"/>
      <c r="M435" s="265"/>
      <c r="N435" s="266"/>
      <c r="O435" s="266"/>
      <c r="P435" s="266"/>
      <c r="Q435" s="266"/>
      <c r="R435" s="266"/>
      <c r="S435" s="266"/>
      <c r="T435" s="267"/>
      <c r="AT435" s="268" t="s">
        <v>159</v>
      </c>
      <c r="AU435" s="268" t="s">
        <v>84</v>
      </c>
      <c r="AV435" s="13" t="s">
        <v>82</v>
      </c>
      <c r="AW435" s="13" t="s">
        <v>38</v>
      </c>
      <c r="AX435" s="13" t="s">
        <v>74</v>
      </c>
      <c r="AY435" s="268" t="s">
        <v>150</v>
      </c>
    </row>
    <row r="436" spans="2:51" s="13" customFormat="1" ht="13.5">
      <c r="B436" s="259"/>
      <c r="C436" s="260"/>
      <c r="D436" s="236" t="s">
        <v>159</v>
      </c>
      <c r="E436" s="261" t="s">
        <v>21</v>
      </c>
      <c r="F436" s="262" t="s">
        <v>1046</v>
      </c>
      <c r="G436" s="260"/>
      <c r="H436" s="261" t="s">
        <v>21</v>
      </c>
      <c r="I436" s="263"/>
      <c r="J436" s="260"/>
      <c r="K436" s="260"/>
      <c r="L436" s="264"/>
      <c r="M436" s="265"/>
      <c r="N436" s="266"/>
      <c r="O436" s="266"/>
      <c r="P436" s="266"/>
      <c r="Q436" s="266"/>
      <c r="R436" s="266"/>
      <c r="S436" s="266"/>
      <c r="T436" s="267"/>
      <c r="AT436" s="268" t="s">
        <v>159</v>
      </c>
      <c r="AU436" s="268" t="s">
        <v>84</v>
      </c>
      <c r="AV436" s="13" t="s">
        <v>82</v>
      </c>
      <c r="AW436" s="13" t="s">
        <v>38</v>
      </c>
      <c r="AX436" s="13" t="s">
        <v>74</v>
      </c>
      <c r="AY436" s="268" t="s">
        <v>150</v>
      </c>
    </row>
    <row r="437" spans="2:51" s="13" customFormat="1" ht="13.5">
      <c r="B437" s="259"/>
      <c r="C437" s="260"/>
      <c r="D437" s="236" t="s">
        <v>159</v>
      </c>
      <c r="E437" s="261" t="s">
        <v>21</v>
      </c>
      <c r="F437" s="262" t="s">
        <v>1092</v>
      </c>
      <c r="G437" s="260"/>
      <c r="H437" s="261" t="s">
        <v>21</v>
      </c>
      <c r="I437" s="263"/>
      <c r="J437" s="260"/>
      <c r="K437" s="260"/>
      <c r="L437" s="264"/>
      <c r="M437" s="265"/>
      <c r="N437" s="266"/>
      <c r="O437" s="266"/>
      <c r="P437" s="266"/>
      <c r="Q437" s="266"/>
      <c r="R437" s="266"/>
      <c r="S437" s="266"/>
      <c r="T437" s="267"/>
      <c r="AT437" s="268" t="s">
        <v>159</v>
      </c>
      <c r="AU437" s="268" t="s">
        <v>84</v>
      </c>
      <c r="AV437" s="13" t="s">
        <v>82</v>
      </c>
      <c r="AW437" s="13" t="s">
        <v>38</v>
      </c>
      <c r="AX437" s="13" t="s">
        <v>74</v>
      </c>
      <c r="AY437" s="268" t="s">
        <v>150</v>
      </c>
    </row>
    <row r="438" spans="2:51" s="11" customFormat="1" ht="13.5">
      <c r="B438" s="234"/>
      <c r="C438" s="235"/>
      <c r="D438" s="236" t="s">
        <v>159</v>
      </c>
      <c r="E438" s="237" t="s">
        <v>21</v>
      </c>
      <c r="F438" s="238" t="s">
        <v>82</v>
      </c>
      <c r="G438" s="235"/>
      <c r="H438" s="239">
        <v>1</v>
      </c>
      <c r="I438" s="240"/>
      <c r="J438" s="235"/>
      <c r="K438" s="235"/>
      <c r="L438" s="241"/>
      <c r="M438" s="242"/>
      <c r="N438" s="243"/>
      <c r="O438" s="243"/>
      <c r="P438" s="243"/>
      <c r="Q438" s="243"/>
      <c r="R438" s="243"/>
      <c r="S438" s="243"/>
      <c r="T438" s="244"/>
      <c r="AT438" s="245" t="s">
        <v>159</v>
      </c>
      <c r="AU438" s="245" t="s">
        <v>84</v>
      </c>
      <c r="AV438" s="11" t="s">
        <v>84</v>
      </c>
      <c r="AW438" s="11" t="s">
        <v>38</v>
      </c>
      <c r="AX438" s="11" t="s">
        <v>74</v>
      </c>
      <c r="AY438" s="245" t="s">
        <v>150</v>
      </c>
    </row>
    <row r="439" spans="2:51" s="13" customFormat="1" ht="13.5">
      <c r="B439" s="259"/>
      <c r="C439" s="260"/>
      <c r="D439" s="236" t="s">
        <v>159</v>
      </c>
      <c r="E439" s="261" t="s">
        <v>21</v>
      </c>
      <c r="F439" s="262" t="s">
        <v>1048</v>
      </c>
      <c r="G439" s="260"/>
      <c r="H439" s="261" t="s">
        <v>21</v>
      </c>
      <c r="I439" s="263"/>
      <c r="J439" s="260"/>
      <c r="K439" s="260"/>
      <c r="L439" s="264"/>
      <c r="M439" s="265"/>
      <c r="N439" s="266"/>
      <c r="O439" s="266"/>
      <c r="P439" s="266"/>
      <c r="Q439" s="266"/>
      <c r="R439" s="266"/>
      <c r="S439" s="266"/>
      <c r="T439" s="267"/>
      <c r="AT439" s="268" t="s">
        <v>159</v>
      </c>
      <c r="AU439" s="268" t="s">
        <v>84</v>
      </c>
      <c r="AV439" s="13" t="s">
        <v>82</v>
      </c>
      <c r="AW439" s="13" t="s">
        <v>38</v>
      </c>
      <c r="AX439" s="13" t="s">
        <v>74</v>
      </c>
      <c r="AY439" s="268" t="s">
        <v>150</v>
      </c>
    </row>
    <row r="440" spans="2:51" s="13" customFormat="1" ht="13.5">
      <c r="B440" s="259"/>
      <c r="C440" s="260"/>
      <c r="D440" s="236" t="s">
        <v>159</v>
      </c>
      <c r="E440" s="261" t="s">
        <v>21</v>
      </c>
      <c r="F440" s="262" t="s">
        <v>1046</v>
      </c>
      <c r="G440" s="260"/>
      <c r="H440" s="261" t="s">
        <v>21</v>
      </c>
      <c r="I440" s="263"/>
      <c r="J440" s="260"/>
      <c r="K440" s="260"/>
      <c r="L440" s="264"/>
      <c r="M440" s="265"/>
      <c r="N440" s="266"/>
      <c r="O440" s="266"/>
      <c r="P440" s="266"/>
      <c r="Q440" s="266"/>
      <c r="R440" s="266"/>
      <c r="S440" s="266"/>
      <c r="T440" s="267"/>
      <c r="AT440" s="268" t="s">
        <v>159</v>
      </c>
      <c r="AU440" s="268" t="s">
        <v>84</v>
      </c>
      <c r="AV440" s="13" t="s">
        <v>82</v>
      </c>
      <c r="AW440" s="13" t="s">
        <v>38</v>
      </c>
      <c r="AX440" s="13" t="s">
        <v>74</v>
      </c>
      <c r="AY440" s="268" t="s">
        <v>150</v>
      </c>
    </row>
    <row r="441" spans="2:51" s="13" customFormat="1" ht="13.5">
      <c r="B441" s="259"/>
      <c r="C441" s="260"/>
      <c r="D441" s="236" t="s">
        <v>159</v>
      </c>
      <c r="E441" s="261" t="s">
        <v>21</v>
      </c>
      <c r="F441" s="262" t="s">
        <v>1049</v>
      </c>
      <c r="G441" s="260"/>
      <c r="H441" s="261" t="s">
        <v>21</v>
      </c>
      <c r="I441" s="263"/>
      <c r="J441" s="260"/>
      <c r="K441" s="260"/>
      <c r="L441" s="264"/>
      <c r="M441" s="265"/>
      <c r="N441" s="266"/>
      <c r="O441" s="266"/>
      <c r="P441" s="266"/>
      <c r="Q441" s="266"/>
      <c r="R441" s="266"/>
      <c r="S441" s="266"/>
      <c r="T441" s="267"/>
      <c r="AT441" s="268" t="s">
        <v>159</v>
      </c>
      <c r="AU441" s="268" t="s">
        <v>84</v>
      </c>
      <c r="AV441" s="13" t="s">
        <v>82</v>
      </c>
      <c r="AW441" s="13" t="s">
        <v>38</v>
      </c>
      <c r="AX441" s="13" t="s">
        <v>74</v>
      </c>
      <c r="AY441" s="268" t="s">
        <v>150</v>
      </c>
    </row>
    <row r="442" spans="2:51" s="13" customFormat="1" ht="13.5">
      <c r="B442" s="259"/>
      <c r="C442" s="260"/>
      <c r="D442" s="236" t="s">
        <v>159</v>
      </c>
      <c r="E442" s="261" t="s">
        <v>21</v>
      </c>
      <c r="F442" s="262" t="s">
        <v>1050</v>
      </c>
      <c r="G442" s="260"/>
      <c r="H442" s="261" t="s">
        <v>21</v>
      </c>
      <c r="I442" s="263"/>
      <c r="J442" s="260"/>
      <c r="K442" s="260"/>
      <c r="L442" s="264"/>
      <c r="M442" s="265"/>
      <c r="N442" s="266"/>
      <c r="O442" s="266"/>
      <c r="P442" s="266"/>
      <c r="Q442" s="266"/>
      <c r="R442" s="266"/>
      <c r="S442" s="266"/>
      <c r="T442" s="267"/>
      <c r="AT442" s="268" t="s">
        <v>159</v>
      </c>
      <c r="AU442" s="268" t="s">
        <v>84</v>
      </c>
      <c r="AV442" s="13" t="s">
        <v>82</v>
      </c>
      <c r="AW442" s="13" t="s">
        <v>38</v>
      </c>
      <c r="AX442" s="13" t="s">
        <v>74</v>
      </c>
      <c r="AY442" s="268" t="s">
        <v>150</v>
      </c>
    </row>
    <row r="443" spans="2:51" s="13" customFormat="1" ht="13.5">
      <c r="B443" s="259"/>
      <c r="C443" s="260"/>
      <c r="D443" s="236" t="s">
        <v>159</v>
      </c>
      <c r="E443" s="261" t="s">
        <v>21</v>
      </c>
      <c r="F443" s="262" t="s">
        <v>1062</v>
      </c>
      <c r="G443" s="260"/>
      <c r="H443" s="261" t="s">
        <v>21</v>
      </c>
      <c r="I443" s="263"/>
      <c r="J443" s="260"/>
      <c r="K443" s="260"/>
      <c r="L443" s="264"/>
      <c r="M443" s="265"/>
      <c r="N443" s="266"/>
      <c r="O443" s="266"/>
      <c r="P443" s="266"/>
      <c r="Q443" s="266"/>
      <c r="R443" s="266"/>
      <c r="S443" s="266"/>
      <c r="T443" s="267"/>
      <c r="AT443" s="268" t="s">
        <v>159</v>
      </c>
      <c r="AU443" s="268" t="s">
        <v>84</v>
      </c>
      <c r="AV443" s="13" t="s">
        <v>82</v>
      </c>
      <c r="AW443" s="13" t="s">
        <v>38</v>
      </c>
      <c r="AX443" s="13" t="s">
        <v>74</v>
      </c>
      <c r="AY443" s="268" t="s">
        <v>150</v>
      </c>
    </row>
    <row r="444" spans="2:51" s="11" customFormat="1" ht="13.5">
      <c r="B444" s="234"/>
      <c r="C444" s="235"/>
      <c r="D444" s="236" t="s">
        <v>159</v>
      </c>
      <c r="E444" s="237" t="s">
        <v>21</v>
      </c>
      <c r="F444" s="238" t="s">
        <v>82</v>
      </c>
      <c r="G444" s="235"/>
      <c r="H444" s="239">
        <v>1</v>
      </c>
      <c r="I444" s="240"/>
      <c r="J444" s="235"/>
      <c r="K444" s="235"/>
      <c r="L444" s="241"/>
      <c r="M444" s="242"/>
      <c r="N444" s="243"/>
      <c r="O444" s="243"/>
      <c r="P444" s="243"/>
      <c r="Q444" s="243"/>
      <c r="R444" s="243"/>
      <c r="S444" s="243"/>
      <c r="T444" s="244"/>
      <c r="AT444" s="245" t="s">
        <v>159</v>
      </c>
      <c r="AU444" s="245" t="s">
        <v>84</v>
      </c>
      <c r="AV444" s="11" t="s">
        <v>84</v>
      </c>
      <c r="AW444" s="11" t="s">
        <v>38</v>
      </c>
      <c r="AX444" s="11" t="s">
        <v>74</v>
      </c>
      <c r="AY444" s="245" t="s">
        <v>150</v>
      </c>
    </row>
    <row r="445" spans="2:51" s="12" customFormat="1" ht="13.5">
      <c r="B445" s="246"/>
      <c r="C445" s="247"/>
      <c r="D445" s="236" t="s">
        <v>159</v>
      </c>
      <c r="E445" s="248" t="s">
        <v>21</v>
      </c>
      <c r="F445" s="249" t="s">
        <v>161</v>
      </c>
      <c r="G445" s="247"/>
      <c r="H445" s="250">
        <v>2</v>
      </c>
      <c r="I445" s="251"/>
      <c r="J445" s="247"/>
      <c r="K445" s="247"/>
      <c r="L445" s="252"/>
      <c r="M445" s="253"/>
      <c r="N445" s="254"/>
      <c r="O445" s="254"/>
      <c r="P445" s="254"/>
      <c r="Q445" s="254"/>
      <c r="R445" s="254"/>
      <c r="S445" s="254"/>
      <c r="T445" s="255"/>
      <c r="AT445" s="256" t="s">
        <v>159</v>
      </c>
      <c r="AU445" s="256" t="s">
        <v>84</v>
      </c>
      <c r="AV445" s="12" t="s">
        <v>157</v>
      </c>
      <c r="AW445" s="12" t="s">
        <v>38</v>
      </c>
      <c r="AX445" s="12" t="s">
        <v>82</v>
      </c>
      <c r="AY445" s="256" t="s">
        <v>150</v>
      </c>
    </row>
    <row r="446" spans="2:65" s="1" customFormat="1" ht="16.5" customHeight="1">
      <c r="B446" s="46"/>
      <c r="C446" s="222" t="s">
        <v>504</v>
      </c>
      <c r="D446" s="222" t="s">
        <v>153</v>
      </c>
      <c r="E446" s="223" t="s">
        <v>1093</v>
      </c>
      <c r="F446" s="224" t="s">
        <v>1094</v>
      </c>
      <c r="G446" s="225" t="s">
        <v>432</v>
      </c>
      <c r="H446" s="226">
        <v>100</v>
      </c>
      <c r="I446" s="227"/>
      <c r="J446" s="228">
        <f>ROUND(I446*H446,2)</f>
        <v>0</v>
      </c>
      <c r="K446" s="224" t="s">
        <v>928</v>
      </c>
      <c r="L446" s="72"/>
      <c r="M446" s="229" t="s">
        <v>21</v>
      </c>
      <c r="N446" s="230" t="s">
        <v>45</v>
      </c>
      <c r="O446" s="47"/>
      <c r="P446" s="231">
        <f>O446*H446</f>
        <v>0</v>
      </c>
      <c r="Q446" s="231">
        <v>0</v>
      </c>
      <c r="R446" s="231">
        <f>Q446*H446</f>
        <v>0</v>
      </c>
      <c r="S446" s="231">
        <v>0</v>
      </c>
      <c r="T446" s="232">
        <f>S446*H446</f>
        <v>0</v>
      </c>
      <c r="AR446" s="24" t="s">
        <v>250</v>
      </c>
      <c r="AT446" s="24" t="s">
        <v>153</v>
      </c>
      <c r="AU446" s="24" t="s">
        <v>84</v>
      </c>
      <c r="AY446" s="24" t="s">
        <v>150</v>
      </c>
      <c r="BE446" s="233">
        <f>IF(N446="základní",J446,0)</f>
        <v>0</v>
      </c>
      <c r="BF446" s="233">
        <f>IF(N446="snížená",J446,0)</f>
        <v>0</v>
      </c>
      <c r="BG446" s="233">
        <f>IF(N446="zákl. přenesená",J446,0)</f>
        <v>0</v>
      </c>
      <c r="BH446" s="233">
        <f>IF(N446="sníž. přenesená",J446,0)</f>
        <v>0</v>
      </c>
      <c r="BI446" s="233">
        <f>IF(N446="nulová",J446,0)</f>
        <v>0</v>
      </c>
      <c r="BJ446" s="24" t="s">
        <v>82</v>
      </c>
      <c r="BK446" s="233">
        <f>ROUND(I446*H446,2)</f>
        <v>0</v>
      </c>
      <c r="BL446" s="24" t="s">
        <v>250</v>
      </c>
      <c r="BM446" s="24" t="s">
        <v>1095</v>
      </c>
    </row>
    <row r="447" spans="2:51" s="13" customFormat="1" ht="13.5">
      <c r="B447" s="259"/>
      <c r="C447" s="260"/>
      <c r="D447" s="236" t="s">
        <v>159</v>
      </c>
      <c r="E447" s="261" t="s">
        <v>21</v>
      </c>
      <c r="F447" s="262" t="s">
        <v>930</v>
      </c>
      <c r="G447" s="260"/>
      <c r="H447" s="261" t="s">
        <v>21</v>
      </c>
      <c r="I447" s="263"/>
      <c r="J447" s="260"/>
      <c r="K447" s="260"/>
      <c r="L447" s="264"/>
      <c r="M447" s="265"/>
      <c r="N447" s="266"/>
      <c r="O447" s="266"/>
      <c r="P447" s="266"/>
      <c r="Q447" s="266"/>
      <c r="R447" s="266"/>
      <c r="S447" s="266"/>
      <c r="T447" s="267"/>
      <c r="AT447" s="268" t="s">
        <v>159</v>
      </c>
      <c r="AU447" s="268" t="s">
        <v>84</v>
      </c>
      <c r="AV447" s="13" t="s">
        <v>82</v>
      </c>
      <c r="AW447" s="13" t="s">
        <v>38</v>
      </c>
      <c r="AX447" s="13" t="s">
        <v>74</v>
      </c>
      <c r="AY447" s="268" t="s">
        <v>150</v>
      </c>
    </row>
    <row r="448" spans="2:51" s="13" customFormat="1" ht="13.5">
      <c r="B448" s="259"/>
      <c r="C448" s="260"/>
      <c r="D448" s="236" t="s">
        <v>159</v>
      </c>
      <c r="E448" s="261" t="s">
        <v>21</v>
      </c>
      <c r="F448" s="262" t="s">
        <v>931</v>
      </c>
      <c r="G448" s="260"/>
      <c r="H448" s="261" t="s">
        <v>21</v>
      </c>
      <c r="I448" s="263"/>
      <c r="J448" s="260"/>
      <c r="K448" s="260"/>
      <c r="L448" s="264"/>
      <c r="M448" s="265"/>
      <c r="N448" s="266"/>
      <c r="O448" s="266"/>
      <c r="P448" s="266"/>
      <c r="Q448" s="266"/>
      <c r="R448" s="266"/>
      <c r="S448" s="266"/>
      <c r="T448" s="267"/>
      <c r="AT448" s="268" t="s">
        <v>159</v>
      </c>
      <c r="AU448" s="268" t="s">
        <v>84</v>
      </c>
      <c r="AV448" s="13" t="s">
        <v>82</v>
      </c>
      <c r="AW448" s="13" t="s">
        <v>38</v>
      </c>
      <c r="AX448" s="13" t="s">
        <v>74</v>
      </c>
      <c r="AY448" s="268" t="s">
        <v>150</v>
      </c>
    </row>
    <row r="449" spans="2:51" s="13" customFormat="1" ht="13.5">
      <c r="B449" s="259"/>
      <c r="C449" s="260"/>
      <c r="D449" s="236" t="s">
        <v>159</v>
      </c>
      <c r="E449" s="261" t="s">
        <v>21</v>
      </c>
      <c r="F449" s="262" t="s">
        <v>932</v>
      </c>
      <c r="G449" s="260"/>
      <c r="H449" s="261" t="s">
        <v>21</v>
      </c>
      <c r="I449" s="263"/>
      <c r="J449" s="260"/>
      <c r="K449" s="260"/>
      <c r="L449" s="264"/>
      <c r="M449" s="265"/>
      <c r="N449" s="266"/>
      <c r="O449" s="266"/>
      <c r="P449" s="266"/>
      <c r="Q449" s="266"/>
      <c r="R449" s="266"/>
      <c r="S449" s="266"/>
      <c r="T449" s="267"/>
      <c r="AT449" s="268" t="s">
        <v>159</v>
      </c>
      <c r="AU449" s="268" t="s">
        <v>84</v>
      </c>
      <c r="AV449" s="13" t="s">
        <v>82</v>
      </c>
      <c r="AW449" s="13" t="s">
        <v>38</v>
      </c>
      <c r="AX449" s="13" t="s">
        <v>74</v>
      </c>
      <c r="AY449" s="268" t="s">
        <v>150</v>
      </c>
    </row>
    <row r="450" spans="2:51" s="13" customFormat="1" ht="13.5">
      <c r="B450" s="259"/>
      <c r="C450" s="260"/>
      <c r="D450" s="236" t="s">
        <v>159</v>
      </c>
      <c r="E450" s="261" t="s">
        <v>21</v>
      </c>
      <c r="F450" s="262" t="s">
        <v>933</v>
      </c>
      <c r="G450" s="260"/>
      <c r="H450" s="261" t="s">
        <v>21</v>
      </c>
      <c r="I450" s="263"/>
      <c r="J450" s="260"/>
      <c r="K450" s="260"/>
      <c r="L450" s="264"/>
      <c r="M450" s="265"/>
      <c r="N450" s="266"/>
      <c r="O450" s="266"/>
      <c r="P450" s="266"/>
      <c r="Q450" s="266"/>
      <c r="R450" s="266"/>
      <c r="S450" s="266"/>
      <c r="T450" s="267"/>
      <c r="AT450" s="268" t="s">
        <v>159</v>
      </c>
      <c r="AU450" s="268" t="s">
        <v>84</v>
      </c>
      <c r="AV450" s="13" t="s">
        <v>82</v>
      </c>
      <c r="AW450" s="13" t="s">
        <v>38</v>
      </c>
      <c r="AX450" s="13" t="s">
        <v>74</v>
      </c>
      <c r="AY450" s="268" t="s">
        <v>150</v>
      </c>
    </row>
    <row r="451" spans="2:51" s="13" customFormat="1" ht="13.5">
      <c r="B451" s="259"/>
      <c r="C451" s="260"/>
      <c r="D451" s="236" t="s">
        <v>159</v>
      </c>
      <c r="E451" s="261" t="s">
        <v>21</v>
      </c>
      <c r="F451" s="262" t="s">
        <v>1076</v>
      </c>
      <c r="G451" s="260"/>
      <c r="H451" s="261" t="s">
        <v>21</v>
      </c>
      <c r="I451" s="263"/>
      <c r="J451" s="260"/>
      <c r="K451" s="260"/>
      <c r="L451" s="264"/>
      <c r="M451" s="265"/>
      <c r="N451" s="266"/>
      <c r="O451" s="266"/>
      <c r="P451" s="266"/>
      <c r="Q451" s="266"/>
      <c r="R451" s="266"/>
      <c r="S451" s="266"/>
      <c r="T451" s="267"/>
      <c r="AT451" s="268" t="s">
        <v>159</v>
      </c>
      <c r="AU451" s="268" t="s">
        <v>84</v>
      </c>
      <c r="AV451" s="13" t="s">
        <v>82</v>
      </c>
      <c r="AW451" s="13" t="s">
        <v>38</v>
      </c>
      <c r="AX451" s="13" t="s">
        <v>74</v>
      </c>
      <c r="AY451" s="268" t="s">
        <v>150</v>
      </c>
    </row>
    <row r="452" spans="2:51" s="13" customFormat="1" ht="13.5">
      <c r="B452" s="259"/>
      <c r="C452" s="260"/>
      <c r="D452" s="236" t="s">
        <v>159</v>
      </c>
      <c r="E452" s="261" t="s">
        <v>21</v>
      </c>
      <c r="F452" s="262" t="s">
        <v>1096</v>
      </c>
      <c r="G452" s="260"/>
      <c r="H452" s="261" t="s">
        <v>21</v>
      </c>
      <c r="I452" s="263"/>
      <c r="J452" s="260"/>
      <c r="K452" s="260"/>
      <c r="L452" s="264"/>
      <c r="M452" s="265"/>
      <c r="N452" s="266"/>
      <c r="O452" s="266"/>
      <c r="P452" s="266"/>
      <c r="Q452" s="266"/>
      <c r="R452" s="266"/>
      <c r="S452" s="266"/>
      <c r="T452" s="267"/>
      <c r="AT452" s="268" t="s">
        <v>159</v>
      </c>
      <c r="AU452" s="268" t="s">
        <v>84</v>
      </c>
      <c r="AV452" s="13" t="s">
        <v>82</v>
      </c>
      <c r="AW452" s="13" t="s">
        <v>38</v>
      </c>
      <c r="AX452" s="13" t="s">
        <v>74</v>
      </c>
      <c r="AY452" s="268" t="s">
        <v>150</v>
      </c>
    </row>
    <row r="453" spans="2:51" s="11" customFormat="1" ht="13.5">
      <c r="B453" s="234"/>
      <c r="C453" s="235"/>
      <c r="D453" s="236" t="s">
        <v>159</v>
      </c>
      <c r="E453" s="237" t="s">
        <v>21</v>
      </c>
      <c r="F453" s="238" t="s">
        <v>1078</v>
      </c>
      <c r="G453" s="235"/>
      <c r="H453" s="239">
        <v>100</v>
      </c>
      <c r="I453" s="240"/>
      <c r="J453" s="235"/>
      <c r="K453" s="235"/>
      <c r="L453" s="241"/>
      <c r="M453" s="242"/>
      <c r="N453" s="243"/>
      <c r="O453" s="243"/>
      <c r="P453" s="243"/>
      <c r="Q453" s="243"/>
      <c r="R453" s="243"/>
      <c r="S453" s="243"/>
      <c r="T453" s="244"/>
      <c r="AT453" s="245" t="s">
        <v>159</v>
      </c>
      <c r="AU453" s="245" t="s">
        <v>84</v>
      </c>
      <c r="AV453" s="11" t="s">
        <v>84</v>
      </c>
      <c r="AW453" s="11" t="s">
        <v>38</v>
      </c>
      <c r="AX453" s="11" t="s">
        <v>74</v>
      </c>
      <c r="AY453" s="245" t="s">
        <v>150</v>
      </c>
    </row>
    <row r="454" spans="2:51" s="12" customFormat="1" ht="13.5">
      <c r="B454" s="246"/>
      <c r="C454" s="247"/>
      <c r="D454" s="236" t="s">
        <v>159</v>
      </c>
      <c r="E454" s="248" t="s">
        <v>21</v>
      </c>
      <c r="F454" s="249" t="s">
        <v>161</v>
      </c>
      <c r="G454" s="247"/>
      <c r="H454" s="250">
        <v>100</v>
      </c>
      <c r="I454" s="251"/>
      <c r="J454" s="247"/>
      <c r="K454" s="247"/>
      <c r="L454" s="252"/>
      <c r="M454" s="253"/>
      <c r="N454" s="254"/>
      <c r="O454" s="254"/>
      <c r="P454" s="254"/>
      <c r="Q454" s="254"/>
      <c r="R454" s="254"/>
      <c r="S454" s="254"/>
      <c r="T454" s="255"/>
      <c r="AT454" s="256" t="s">
        <v>159</v>
      </c>
      <c r="AU454" s="256" t="s">
        <v>84</v>
      </c>
      <c r="AV454" s="12" t="s">
        <v>157</v>
      </c>
      <c r="AW454" s="12" t="s">
        <v>38</v>
      </c>
      <c r="AX454" s="12" t="s">
        <v>82</v>
      </c>
      <c r="AY454" s="256" t="s">
        <v>150</v>
      </c>
    </row>
    <row r="455" spans="2:65" s="1" customFormat="1" ht="25.5" customHeight="1">
      <c r="B455" s="46"/>
      <c r="C455" s="222" t="s">
        <v>509</v>
      </c>
      <c r="D455" s="222" t="s">
        <v>153</v>
      </c>
      <c r="E455" s="223" t="s">
        <v>1097</v>
      </c>
      <c r="F455" s="224" t="s">
        <v>1098</v>
      </c>
      <c r="G455" s="225" t="s">
        <v>268</v>
      </c>
      <c r="H455" s="226">
        <v>15</v>
      </c>
      <c r="I455" s="227"/>
      <c r="J455" s="228">
        <f>ROUND(I455*H455,2)</f>
        <v>0</v>
      </c>
      <c r="K455" s="224" t="s">
        <v>928</v>
      </c>
      <c r="L455" s="72"/>
      <c r="M455" s="229" t="s">
        <v>21</v>
      </c>
      <c r="N455" s="230" t="s">
        <v>45</v>
      </c>
      <c r="O455" s="47"/>
      <c r="P455" s="231">
        <f>O455*H455</f>
        <v>0</v>
      </c>
      <c r="Q455" s="231">
        <v>0</v>
      </c>
      <c r="R455" s="231">
        <f>Q455*H455</f>
        <v>0</v>
      </c>
      <c r="S455" s="231">
        <v>0</v>
      </c>
      <c r="T455" s="232">
        <f>S455*H455</f>
        <v>0</v>
      </c>
      <c r="AR455" s="24" t="s">
        <v>250</v>
      </c>
      <c r="AT455" s="24" t="s">
        <v>153</v>
      </c>
      <c r="AU455" s="24" t="s">
        <v>84</v>
      </c>
      <c r="AY455" s="24" t="s">
        <v>150</v>
      </c>
      <c r="BE455" s="233">
        <f>IF(N455="základní",J455,0)</f>
        <v>0</v>
      </c>
      <c r="BF455" s="233">
        <f>IF(N455="snížená",J455,0)</f>
        <v>0</v>
      </c>
      <c r="BG455" s="233">
        <f>IF(N455="zákl. přenesená",J455,0)</f>
        <v>0</v>
      </c>
      <c r="BH455" s="233">
        <f>IF(N455="sníž. přenesená",J455,0)</f>
        <v>0</v>
      </c>
      <c r="BI455" s="233">
        <f>IF(N455="nulová",J455,0)</f>
        <v>0</v>
      </c>
      <c r="BJ455" s="24" t="s">
        <v>82</v>
      </c>
      <c r="BK455" s="233">
        <f>ROUND(I455*H455,2)</f>
        <v>0</v>
      </c>
      <c r="BL455" s="24" t="s">
        <v>250</v>
      </c>
      <c r="BM455" s="24" t="s">
        <v>1099</v>
      </c>
    </row>
    <row r="456" spans="2:47" s="1" customFormat="1" ht="13.5">
      <c r="B456" s="46"/>
      <c r="C456" s="74"/>
      <c r="D456" s="236" t="s">
        <v>166</v>
      </c>
      <c r="E456" s="74"/>
      <c r="F456" s="257" t="s">
        <v>1100</v>
      </c>
      <c r="G456" s="74"/>
      <c r="H456" s="74"/>
      <c r="I456" s="192"/>
      <c r="J456" s="74"/>
      <c r="K456" s="74"/>
      <c r="L456" s="72"/>
      <c r="M456" s="258"/>
      <c r="N456" s="47"/>
      <c r="O456" s="47"/>
      <c r="P456" s="47"/>
      <c r="Q456" s="47"/>
      <c r="R456" s="47"/>
      <c r="S456" s="47"/>
      <c r="T456" s="95"/>
      <c r="AT456" s="24" t="s">
        <v>166</v>
      </c>
      <c r="AU456" s="24" t="s">
        <v>84</v>
      </c>
    </row>
    <row r="457" spans="2:51" s="13" customFormat="1" ht="13.5">
      <c r="B457" s="259"/>
      <c r="C457" s="260"/>
      <c r="D457" s="236" t="s">
        <v>159</v>
      </c>
      <c r="E457" s="261" t="s">
        <v>21</v>
      </c>
      <c r="F457" s="262" t="s">
        <v>930</v>
      </c>
      <c r="G457" s="260"/>
      <c r="H457" s="261" t="s">
        <v>21</v>
      </c>
      <c r="I457" s="263"/>
      <c r="J457" s="260"/>
      <c r="K457" s="260"/>
      <c r="L457" s="264"/>
      <c r="M457" s="265"/>
      <c r="N457" s="266"/>
      <c r="O457" s="266"/>
      <c r="P457" s="266"/>
      <c r="Q457" s="266"/>
      <c r="R457" s="266"/>
      <c r="S457" s="266"/>
      <c r="T457" s="267"/>
      <c r="AT457" s="268" t="s">
        <v>159</v>
      </c>
      <c r="AU457" s="268" t="s">
        <v>84</v>
      </c>
      <c r="AV457" s="13" t="s">
        <v>82</v>
      </c>
      <c r="AW457" s="13" t="s">
        <v>38</v>
      </c>
      <c r="AX457" s="13" t="s">
        <v>74</v>
      </c>
      <c r="AY457" s="268" t="s">
        <v>150</v>
      </c>
    </row>
    <row r="458" spans="2:51" s="13" customFormat="1" ht="13.5">
      <c r="B458" s="259"/>
      <c r="C458" s="260"/>
      <c r="D458" s="236" t="s">
        <v>159</v>
      </c>
      <c r="E458" s="261" t="s">
        <v>21</v>
      </c>
      <c r="F458" s="262" t="s">
        <v>931</v>
      </c>
      <c r="G458" s="260"/>
      <c r="H458" s="261" t="s">
        <v>21</v>
      </c>
      <c r="I458" s="263"/>
      <c r="J458" s="260"/>
      <c r="K458" s="260"/>
      <c r="L458" s="264"/>
      <c r="M458" s="265"/>
      <c r="N458" s="266"/>
      <c r="O458" s="266"/>
      <c r="P458" s="266"/>
      <c r="Q458" s="266"/>
      <c r="R458" s="266"/>
      <c r="S458" s="266"/>
      <c r="T458" s="267"/>
      <c r="AT458" s="268" t="s">
        <v>159</v>
      </c>
      <c r="AU458" s="268" t="s">
        <v>84</v>
      </c>
      <c r="AV458" s="13" t="s">
        <v>82</v>
      </c>
      <c r="AW458" s="13" t="s">
        <v>38</v>
      </c>
      <c r="AX458" s="13" t="s">
        <v>74</v>
      </c>
      <c r="AY458" s="268" t="s">
        <v>150</v>
      </c>
    </row>
    <row r="459" spans="2:51" s="13" customFormat="1" ht="13.5">
      <c r="B459" s="259"/>
      <c r="C459" s="260"/>
      <c r="D459" s="236" t="s">
        <v>159</v>
      </c>
      <c r="E459" s="261" t="s">
        <v>21</v>
      </c>
      <c r="F459" s="262" t="s">
        <v>932</v>
      </c>
      <c r="G459" s="260"/>
      <c r="H459" s="261" t="s">
        <v>21</v>
      </c>
      <c r="I459" s="263"/>
      <c r="J459" s="260"/>
      <c r="K459" s="260"/>
      <c r="L459" s="264"/>
      <c r="M459" s="265"/>
      <c r="N459" s="266"/>
      <c r="O459" s="266"/>
      <c r="P459" s="266"/>
      <c r="Q459" s="266"/>
      <c r="R459" s="266"/>
      <c r="S459" s="266"/>
      <c r="T459" s="267"/>
      <c r="AT459" s="268" t="s">
        <v>159</v>
      </c>
      <c r="AU459" s="268" t="s">
        <v>84</v>
      </c>
      <c r="AV459" s="13" t="s">
        <v>82</v>
      </c>
      <c r="AW459" s="13" t="s">
        <v>38</v>
      </c>
      <c r="AX459" s="13" t="s">
        <v>74</v>
      </c>
      <c r="AY459" s="268" t="s">
        <v>150</v>
      </c>
    </row>
    <row r="460" spans="2:51" s="13" customFormat="1" ht="13.5">
      <c r="B460" s="259"/>
      <c r="C460" s="260"/>
      <c r="D460" s="236" t="s">
        <v>159</v>
      </c>
      <c r="E460" s="261" t="s">
        <v>21</v>
      </c>
      <c r="F460" s="262" t="s">
        <v>933</v>
      </c>
      <c r="G460" s="260"/>
      <c r="H460" s="261" t="s">
        <v>21</v>
      </c>
      <c r="I460" s="263"/>
      <c r="J460" s="260"/>
      <c r="K460" s="260"/>
      <c r="L460" s="264"/>
      <c r="M460" s="265"/>
      <c r="N460" s="266"/>
      <c r="O460" s="266"/>
      <c r="P460" s="266"/>
      <c r="Q460" s="266"/>
      <c r="R460" s="266"/>
      <c r="S460" s="266"/>
      <c r="T460" s="267"/>
      <c r="AT460" s="268" t="s">
        <v>159</v>
      </c>
      <c r="AU460" s="268" t="s">
        <v>84</v>
      </c>
      <c r="AV460" s="13" t="s">
        <v>82</v>
      </c>
      <c r="AW460" s="13" t="s">
        <v>38</v>
      </c>
      <c r="AX460" s="13" t="s">
        <v>74</v>
      </c>
      <c r="AY460" s="268" t="s">
        <v>150</v>
      </c>
    </row>
    <row r="461" spans="2:51" s="13" customFormat="1" ht="13.5">
      <c r="B461" s="259"/>
      <c r="C461" s="260"/>
      <c r="D461" s="236" t="s">
        <v>159</v>
      </c>
      <c r="E461" s="261" t="s">
        <v>21</v>
      </c>
      <c r="F461" s="262" t="s">
        <v>1101</v>
      </c>
      <c r="G461" s="260"/>
      <c r="H461" s="261" t="s">
        <v>21</v>
      </c>
      <c r="I461" s="263"/>
      <c r="J461" s="260"/>
      <c r="K461" s="260"/>
      <c r="L461" s="264"/>
      <c r="M461" s="265"/>
      <c r="N461" s="266"/>
      <c r="O461" s="266"/>
      <c r="P461" s="266"/>
      <c r="Q461" s="266"/>
      <c r="R461" s="266"/>
      <c r="S461" s="266"/>
      <c r="T461" s="267"/>
      <c r="AT461" s="268" t="s">
        <v>159</v>
      </c>
      <c r="AU461" s="268" t="s">
        <v>84</v>
      </c>
      <c r="AV461" s="13" t="s">
        <v>82</v>
      </c>
      <c r="AW461" s="13" t="s">
        <v>38</v>
      </c>
      <c r="AX461" s="13" t="s">
        <v>74</v>
      </c>
      <c r="AY461" s="268" t="s">
        <v>150</v>
      </c>
    </row>
    <row r="462" spans="2:51" s="13" customFormat="1" ht="13.5">
      <c r="B462" s="259"/>
      <c r="C462" s="260"/>
      <c r="D462" s="236" t="s">
        <v>159</v>
      </c>
      <c r="E462" s="261" t="s">
        <v>21</v>
      </c>
      <c r="F462" s="262" t="s">
        <v>1102</v>
      </c>
      <c r="G462" s="260"/>
      <c r="H462" s="261" t="s">
        <v>21</v>
      </c>
      <c r="I462" s="263"/>
      <c r="J462" s="260"/>
      <c r="K462" s="260"/>
      <c r="L462" s="264"/>
      <c r="M462" s="265"/>
      <c r="N462" s="266"/>
      <c r="O462" s="266"/>
      <c r="P462" s="266"/>
      <c r="Q462" s="266"/>
      <c r="R462" s="266"/>
      <c r="S462" s="266"/>
      <c r="T462" s="267"/>
      <c r="AT462" s="268" t="s">
        <v>159</v>
      </c>
      <c r="AU462" s="268" t="s">
        <v>84</v>
      </c>
      <c r="AV462" s="13" t="s">
        <v>82</v>
      </c>
      <c r="AW462" s="13" t="s">
        <v>38</v>
      </c>
      <c r="AX462" s="13" t="s">
        <v>74</v>
      </c>
      <c r="AY462" s="268" t="s">
        <v>150</v>
      </c>
    </row>
    <row r="463" spans="2:51" s="11" customFormat="1" ht="13.5">
      <c r="B463" s="234"/>
      <c r="C463" s="235"/>
      <c r="D463" s="236" t="s">
        <v>159</v>
      </c>
      <c r="E463" s="237" t="s">
        <v>21</v>
      </c>
      <c r="F463" s="238" t="s">
        <v>935</v>
      </c>
      <c r="G463" s="235"/>
      <c r="H463" s="239">
        <v>15</v>
      </c>
      <c r="I463" s="240"/>
      <c r="J463" s="235"/>
      <c r="K463" s="235"/>
      <c r="L463" s="241"/>
      <c r="M463" s="242"/>
      <c r="N463" s="243"/>
      <c r="O463" s="243"/>
      <c r="P463" s="243"/>
      <c r="Q463" s="243"/>
      <c r="R463" s="243"/>
      <c r="S463" s="243"/>
      <c r="T463" s="244"/>
      <c r="AT463" s="245" t="s">
        <v>159</v>
      </c>
      <c r="AU463" s="245" t="s">
        <v>84</v>
      </c>
      <c r="AV463" s="11" t="s">
        <v>84</v>
      </c>
      <c r="AW463" s="11" t="s">
        <v>38</v>
      </c>
      <c r="AX463" s="11" t="s">
        <v>74</v>
      </c>
      <c r="AY463" s="245" t="s">
        <v>150</v>
      </c>
    </row>
    <row r="464" spans="2:51" s="12" customFormat="1" ht="13.5">
      <c r="B464" s="246"/>
      <c r="C464" s="247"/>
      <c r="D464" s="236" t="s">
        <v>159</v>
      </c>
      <c r="E464" s="248" t="s">
        <v>21</v>
      </c>
      <c r="F464" s="249" t="s">
        <v>161</v>
      </c>
      <c r="G464" s="247"/>
      <c r="H464" s="250">
        <v>15</v>
      </c>
      <c r="I464" s="251"/>
      <c r="J464" s="247"/>
      <c r="K464" s="247"/>
      <c r="L464" s="252"/>
      <c r="M464" s="253"/>
      <c r="N464" s="254"/>
      <c r="O464" s="254"/>
      <c r="P464" s="254"/>
      <c r="Q464" s="254"/>
      <c r="R464" s="254"/>
      <c r="S464" s="254"/>
      <c r="T464" s="255"/>
      <c r="AT464" s="256" t="s">
        <v>159</v>
      </c>
      <c r="AU464" s="256" t="s">
        <v>84</v>
      </c>
      <c r="AV464" s="12" t="s">
        <v>157</v>
      </c>
      <c r="AW464" s="12" t="s">
        <v>38</v>
      </c>
      <c r="AX464" s="12" t="s">
        <v>82</v>
      </c>
      <c r="AY464" s="256" t="s">
        <v>150</v>
      </c>
    </row>
    <row r="465" spans="2:65" s="1" customFormat="1" ht="16.5" customHeight="1">
      <c r="B465" s="46"/>
      <c r="C465" s="269" t="s">
        <v>514</v>
      </c>
      <c r="D465" s="269" t="s">
        <v>188</v>
      </c>
      <c r="E465" s="270" t="s">
        <v>1103</v>
      </c>
      <c r="F465" s="271" t="s">
        <v>1104</v>
      </c>
      <c r="G465" s="272" t="s">
        <v>268</v>
      </c>
      <c r="H465" s="273">
        <v>15</v>
      </c>
      <c r="I465" s="274"/>
      <c r="J465" s="275">
        <f>ROUND(I465*H465,2)</f>
        <v>0</v>
      </c>
      <c r="K465" s="271" t="s">
        <v>204</v>
      </c>
      <c r="L465" s="276"/>
      <c r="M465" s="277" t="s">
        <v>21</v>
      </c>
      <c r="N465" s="278" t="s">
        <v>45</v>
      </c>
      <c r="O465" s="47"/>
      <c r="P465" s="231">
        <f>O465*H465</f>
        <v>0</v>
      </c>
      <c r="Q465" s="231">
        <v>0.001</v>
      </c>
      <c r="R465" s="231">
        <f>Q465*H465</f>
        <v>0.015</v>
      </c>
      <c r="S465" s="231">
        <v>0</v>
      </c>
      <c r="T465" s="232">
        <f>S465*H465</f>
        <v>0</v>
      </c>
      <c r="AR465" s="24" t="s">
        <v>269</v>
      </c>
      <c r="AT465" s="24" t="s">
        <v>188</v>
      </c>
      <c r="AU465" s="24" t="s">
        <v>84</v>
      </c>
      <c r="AY465" s="24" t="s">
        <v>150</v>
      </c>
      <c r="BE465" s="233">
        <f>IF(N465="základní",J465,0)</f>
        <v>0</v>
      </c>
      <c r="BF465" s="233">
        <f>IF(N465="snížená",J465,0)</f>
        <v>0</v>
      </c>
      <c r="BG465" s="233">
        <f>IF(N465="zákl. přenesená",J465,0)</f>
        <v>0</v>
      </c>
      <c r="BH465" s="233">
        <f>IF(N465="sníž. přenesená",J465,0)</f>
        <v>0</v>
      </c>
      <c r="BI465" s="233">
        <f>IF(N465="nulová",J465,0)</f>
        <v>0</v>
      </c>
      <c r="BJ465" s="24" t="s">
        <v>82</v>
      </c>
      <c r="BK465" s="233">
        <f>ROUND(I465*H465,2)</f>
        <v>0</v>
      </c>
      <c r="BL465" s="24" t="s">
        <v>250</v>
      </c>
      <c r="BM465" s="24" t="s">
        <v>1105</v>
      </c>
    </row>
    <row r="466" spans="2:51" s="13" customFormat="1" ht="13.5">
      <c r="B466" s="259"/>
      <c r="C466" s="260"/>
      <c r="D466" s="236" t="s">
        <v>159</v>
      </c>
      <c r="E466" s="261" t="s">
        <v>21</v>
      </c>
      <c r="F466" s="262" t="s">
        <v>930</v>
      </c>
      <c r="G466" s="260"/>
      <c r="H466" s="261" t="s">
        <v>21</v>
      </c>
      <c r="I466" s="263"/>
      <c r="J466" s="260"/>
      <c r="K466" s="260"/>
      <c r="L466" s="264"/>
      <c r="M466" s="265"/>
      <c r="N466" s="266"/>
      <c r="O466" s="266"/>
      <c r="P466" s="266"/>
      <c r="Q466" s="266"/>
      <c r="R466" s="266"/>
      <c r="S466" s="266"/>
      <c r="T466" s="267"/>
      <c r="AT466" s="268" t="s">
        <v>159</v>
      </c>
      <c r="AU466" s="268" t="s">
        <v>84</v>
      </c>
      <c r="AV466" s="13" t="s">
        <v>82</v>
      </c>
      <c r="AW466" s="13" t="s">
        <v>38</v>
      </c>
      <c r="AX466" s="13" t="s">
        <v>74</v>
      </c>
      <c r="AY466" s="268" t="s">
        <v>150</v>
      </c>
    </row>
    <row r="467" spans="2:51" s="13" customFormat="1" ht="13.5">
      <c r="B467" s="259"/>
      <c r="C467" s="260"/>
      <c r="D467" s="236" t="s">
        <v>159</v>
      </c>
      <c r="E467" s="261" t="s">
        <v>21</v>
      </c>
      <c r="F467" s="262" t="s">
        <v>931</v>
      </c>
      <c r="G467" s="260"/>
      <c r="H467" s="261" t="s">
        <v>21</v>
      </c>
      <c r="I467" s="263"/>
      <c r="J467" s="260"/>
      <c r="K467" s="260"/>
      <c r="L467" s="264"/>
      <c r="M467" s="265"/>
      <c r="N467" s="266"/>
      <c r="O467" s="266"/>
      <c r="P467" s="266"/>
      <c r="Q467" s="266"/>
      <c r="R467" s="266"/>
      <c r="S467" s="266"/>
      <c r="T467" s="267"/>
      <c r="AT467" s="268" t="s">
        <v>159</v>
      </c>
      <c r="AU467" s="268" t="s">
        <v>84</v>
      </c>
      <c r="AV467" s="13" t="s">
        <v>82</v>
      </c>
      <c r="AW467" s="13" t="s">
        <v>38</v>
      </c>
      <c r="AX467" s="13" t="s">
        <v>74</v>
      </c>
      <c r="AY467" s="268" t="s">
        <v>150</v>
      </c>
    </row>
    <row r="468" spans="2:51" s="13" customFormat="1" ht="13.5">
      <c r="B468" s="259"/>
      <c r="C468" s="260"/>
      <c r="D468" s="236" t="s">
        <v>159</v>
      </c>
      <c r="E468" s="261" t="s">
        <v>21</v>
      </c>
      <c r="F468" s="262" t="s">
        <v>932</v>
      </c>
      <c r="G468" s="260"/>
      <c r="H468" s="261" t="s">
        <v>21</v>
      </c>
      <c r="I468" s="263"/>
      <c r="J468" s="260"/>
      <c r="K468" s="260"/>
      <c r="L468" s="264"/>
      <c r="M468" s="265"/>
      <c r="N468" s="266"/>
      <c r="O468" s="266"/>
      <c r="P468" s="266"/>
      <c r="Q468" s="266"/>
      <c r="R468" s="266"/>
      <c r="S468" s="266"/>
      <c r="T468" s="267"/>
      <c r="AT468" s="268" t="s">
        <v>159</v>
      </c>
      <c r="AU468" s="268" t="s">
        <v>84</v>
      </c>
      <c r="AV468" s="13" t="s">
        <v>82</v>
      </c>
      <c r="AW468" s="13" t="s">
        <v>38</v>
      </c>
      <c r="AX468" s="13" t="s">
        <v>74</v>
      </c>
      <c r="AY468" s="268" t="s">
        <v>150</v>
      </c>
    </row>
    <row r="469" spans="2:51" s="13" customFormat="1" ht="13.5">
      <c r="B469" s="259"/>
      <c r="C469" s="260"/>
      <c r="D469" s="236" t="s">
        <v>159</v>
      </c>
      <c r="E469" s="261" t="s">
        <v>21</v>
      </c>
      <c r="F469" s="262" t="s">
        <v>980</v>
      </c>
      <c r="G469" s="260"/>
      <c r="H469" s="261" t="s">
        <v>21</v>
      </c>
      <c r="I469" s="263"/>
      <c r="J469" s="260"/>
      <c r="K469" s="260"/>
      <c r="L469" s="264"/>
      <c r="M469" s="265"/>
      <c r="N469" s="266"/>
      <c r="O469" s="266"/>
      <c r="P469" s="266"/>
      <c r="Q469" s="266"/>
      <c r="R469" s="266"/>
      <c r="S469" s="266"/>
      <c r="T469" s="267"/>
      <c r="AT469" s="268" t="s">
        <v>159</v>
      </c>
      <c r="AU469" s="268" t="s">
        <v>84</v>
      </c>
      <c r="AV469" s="13" t="s">
        <v>82</v>
      </c>
      <c r="AW469" s="13" t="s">
        <v>38</v>
      </c>
      <c r="AX469" s="13" t="s">
        <v>74</v>
      </c>
      <c r="AY469" s="268" t="s">
        <v>150</v>
      </c>
    </row>
    <row r="470" spans="2:51" s="13" customFormat="1" ht="13.5">
      <c r="B470" s="259"/>
      <c r="C470" s="260"/>
      <c r="D470" s="236" t="s">
        <v>159</v>
      </c>
      <c r="E470" s="261" t="s">
        <v>21</v>
      </c>
      <c r="F470" s="262" t="s">
        <v>1101</v>
      </c>
      <c r="G470" s="260"/>
      <c r="H470" s="261" t="s">
        <v>21</v>
      </c>
      <c r="I470" s="263"/>
      <c r="J470" s="260"/>
      <c r="K470" s="260"/>
      <c r="L470" s="264"/>
      <c r="M470" s="265"/>
      <c r="N470" s="266"/>
      <c r="O470" s="266"/>
      <c r="P470" s="266"/>
      <c r="Q470" s="266"/>
      <c r="R470" s="266"/>
      <c r="S470" s="266"/>
      <c r="T470" s="267"/>
      <c r="AT470" s="268" t="s">
        <v>159</v>
      </c>
      <c r="AU470" s="268" t="s">
        <v>84</v>
      </c>
      <c r="AV470" s="13" t="s">
        <v>82</v>
      </c>
      <c r="AW470" s="13" t="s">
        <v>38</v>
      </c>
      <c r="AX470" s="13" t="s">
        <v>74</v>
      </c>
      <c r="AY470" s="268" t="s">
        <v>150</v>
      </c>
    </row>
    <row r="471" spans="2:51" s="13" customFormat="1" ht="13.5">
      <c r="B471" s="259"/>
      <c r="C471" s="260"/>
      <c r="D471" s="236" t="s">
        <v>159</v>
      </c>
      <c r="E471" s="261" t="s">
        <v>21</v>
      </c>
      <c r="F471" s="262" t="s">
        <v>1102</v>
      </c>
      <c r="G471" s="260"/>
      <c r="H471" s="261" t="s">
        <v>21</v>
      </c>
      <c r="I471" s="263"/>
      <c r="J471" s="260"/>
      <c r="K471" s="260"/>
      <c r="L471" s="264"/>
      <c r="M471" s="265"/>
      <c r="N471" s="266"/>
      <c r="O471" s="266"/>
      <c r="P471" s="266"/>
      <c r="Q471" s="266"/>
      <c r="R471" s="266"/>
      <c r="S471" s="266"/>
      <c r="T471" s="267"/>
      <c r="AT471" s="268" t="s">
        <v>159</v>
      </c>
      <c r="AU471" s="268" t="s">
        <v>84</v>
      </c>
      <c r="AV471" s="13" t="s">
        <v>82</v>
      </c>
      <c r="AW471" s="13" t="s">
        <v>38</v>
      </c>
      <c r="AX471" s="13" t="s">
        <v>74</v>
      </c>
      <c r="AY471" s="268" t="s">
        <v>150</v>
      </c>
    </row>
    <row r="472" spans="2:51" s="11" customFormat="1" ht="13.5">
      <c r="B472" s="234"/>
      <c r="C472" s="235"/>
      <c r="D472" s="236" t="s">
        <v>159</v>
      </c>
      <c r="E472" s="237" t="s">
        <v>21</v>
      </c>
      <c r="F472" s="238" t="s">
        <v>935</v>
      </c>
      <c r="G472" s="235"/>
      <c r="H472" s="239">
        <v>15</v>
      </c>
      <c r="I472" s="240"/>
      <c r="J472" s="235"/>
      <c r="K472" s="235"/>
      <c r="L472" s="241"/>
      <c r="M472" s="242"/>
      <c r="N472" s="243"/>
      <c r="O472" s="243"/>
      <c r="P472" s="243"/>
      <c r="Q472" s="243"/>
      <c r="R472" s="243"/>
      <c r="S472" s="243"/>
      <c r="T472" s="244"/>
      <c r="AT472" s="245" t="s">
        <v>159</v>
      </c>
      <c r="AU472" s="245" t="s">
        <v>84</v>
      </c>
      <c r="AV472" s="11" t="s">
        <v>84</v>
      </c>
      <c r="AW472" s="11" t="s">
        <v>38</v>
      </c>
      <c r="AX472" s="11" t="s">
        <v>74</v>
      </c>
      <c r="AY472" s="245" t="s">
        <v>150</v>
      </c>
    </row>
    <row r="473" spans="2:51" s="12" customFormat="1" ht="13.5">
      <c r="B473" s="246"/>
      <c r="C473" s="247"/>
      <c r="D473" s="236" t="s">
        <v>159</v>
      </c>
      <c r="E473" s="248" t="s">
        <v>21</v>
      </c>
      <c r="F473" s="249" t="s">
        <v>161</v>
      </c>
      <c r="G473" s="247"/>
      <c r="H473" s="250">
        <v>15</v>
      </c>
      <c r="I473" s="251"/>
      <c r="J473" s="247"/>
      <c r="K473" s="247"/>
      <c r="L473" s="252"/>
      <c r="M473" s="253"/>
      <c r="N473" s="254"/>
      <c r="O473" s="254"/>
      <c r="P473" s="254"/>
      <c r="Q473" s="254"/>
      <c r="R473" s="254"/>
      <c r="S473" s="254"/>
      <c r="T473" s="255"/>
      <c r="AT473" s="256" t="s">
        <v>159</v>
      </c>
      <c r="AU473" s="256" t="s">
        <v>84</v>
      </c>
      <c r="AV473" s="12" t="s">
        <v>157</v>
      </c>
      <c r="AW473" s="12" t="s">
        <v>38</v>
      </c>
      <c r="AX473" s="12" t="s">
        <v>82</v>
      </c>
      <c r="AY473" s="256" t="s">
        <v>150</v>
      </c>
    </row>
    <row r="474" spans="2:65" s="1" customFormat="1" ht="25.5" customHeight="1">
      <c r="B474" s="46"/>
      <c r="C474" s="222" t="s">
        <v>518</v>
      </c>
      <c r="D474" s="222" t="s">
        <v>153</v>
      </c>
      <c r="E474" s="223" t="s">
        <v>1106</v>
      </c>
      <c r="F474" s="224" t="s">
        <v>1107</v>
      </c>
      <c r="G474" s="225" t="s">
        <v>432</v>
      </c>
      <c r="H474" s="226">
        <v>4</v>
      </c>
      <c r="I474" s="227"/>
      <c r="J474" s="228">
        <f>ROUND(I474*H474,2)</f>
        <v>0</v>
      </c>
      <c r="K474" s="224" t="s">
        <v>928</v>
      </c>
      <c r="L474" s="72"/>
      <c r="M474" s="229" t="s">
        <v>21</v>
      </c>
      <c r="N474" s="230" t="s">
        <v>45</v>
      </c>
      <c r="O474" s="47"/>
      <c r="P474" s="231">
        <f>O474*H474</f>
        <v>0</v>
      </c>
      <c r="Q474" s="231">
        <v>0</v>
      </c>
      <c r="R474" s="231">
        <f>Q474*H474</f>
        <v>0</v>
      </c>
      <c r="S474" s="231">
        <v>0</v>
      </c>
      <c r="T474" s="232">
        <f>S474*H474</f>
        <v>0</v>
      </c>
      <c r="AR474" s="24" t="s">
        <v>250</v>
      </c>
      <c r="AT474" s="24" t="s">
        <v>153</v>
      </c>
      <c r="AU474" s="24" t="s">
        <v>84</v>
      </c>
      <c r="AY474" s="24" t="s">
        <v>150</v>
      </c>
      <c r="BE474" s="233">
        <f>IF(N474="základní",J474,0)</f>
        <v>0</v>
      </c>
      <c r="BF474" s="233">
        <f>IF(N474="snížená",J474,0)</f>
        <v>0</v>
      </c>
      <c r="BG474" s="233">
        <f>IF(N474="zákl. přenesená",J474,0)</f>
        <v>0</v>
      </c>
      <c r="BH474" s="233">
        <f>IF(N474="sníž. přenesená",J474,0)</f>
        <v>0</v>
      </c>
      <c r="BI474" s="233">
        <f>IF(N474="nulová",J474,0)</f>
        <v>0</v>
      </c>
      <c r="BJ474" s="24" t="s">
        <v>82</v>
      </c>
      <c r="BK474" s="233">
        <f>ROUND(I474*H474,2)</f>
        <v>0</v>
      </c>
      <c r="BL474" s="24" t="s">
        <v>250</v>
      </c>
      <c r="BM474" s="24" t="s">
        <v>1108</v>
      </c>
    </row>
    <row r="475" spans="2:47" s="1" customFormat="1" ht="13.5">
      <c r="B475" s="46"/>
      <c r="C475" s="74"/>
      <c r="D475" s="236" t="s">
        <v>166</v>
      </c>
      <c r="E475" s="74"/>
      <c r="F475" s="257" t="s">
        <v>1109</v>
      </c>
      <c r="G475" s="74"/>
      <c r="H475" s="74"/>
      <c r="I475" s="192"/>
      <c r="J475" s="74"/>
      <c r="K475" s="74"/>
      <c r="L475" s="72"/>
      <c r="M475" s="258"/>
      <c r="N475" s="47"/>
      <c r="O475" s="47"/>
      <c r="P475" s="47"/>
      <c r="Q475" s="47"/>
      <c r="R475" s="47"/>
      <c r="S475" s="47"/>
      <c r="T475" s="95"/>
      <c r="AT475" s="24" t="s">
        <v>166</v>
      </c>
      <c r="AU475" s="24" t="s">
        <v>84</v>
      </c>
    </row>
    <row r="476" spans="2:51" s="13" customFormat="1" ht="13.5">
      <c r="B476" s="259"/>
      <c r="C476" s="260"/>
      <c r="D476" s="236" t="s">
        <v>159</v>
      </c>
      <c r="E476" s="261" t="s">
        <v>21</v>
      </c>
      <c r="F476" s="262" t="s">
        <v>930</v>
      </c>
      <c r="G476" s="260"/>
      <c r="H476" s="261" t="s">
        <v>21</v>
      </c>
      <c r="I476" s="263"/>
      <c r="J476" s="260"/>
      <c r="K476" s="260"/>
      <c r="L476" s="264"/>
      <c r="M476" s="265"/>
      <c r="N476" s="266"/>
      <c r="O476" s="266"/>
      <c r="P476" s="266"/>
      <c r="Q476" s="266"/>
      <c r="R476" s="266"/>
      <c r="S476" s="266"/>
      <c r="T476" s="267"/>
      <c r="AT476" s="268" t="s">
        <v>159</v>
      </c>
      <c r="AU476" s="268" t="s">
        <v>84</v>
      </c>
      <c r="AV476" s="13" t="s">
        <v>82</v>
      </c>
      <c r="AW476" s="13" t="s">
        <v>38</v>
      </c>
      <c r="AX476" s="13" t="s">
        <v>74</v>
      </c>
      <c r="AY476" s="268" t="s">
        <v>150</v>
      </c>
    </row>
    <row r="477" spans="2:51" s="13" customFormat="1" ht="13.5">
      <c r="B477" s="259"/>
      <c r="C477" s="260"/>
      <c r="D477" s="236" t="s">
        <v>159</v>
      </c>
      <c r="E477" s="261" t="s">
        <v>21</v>
      </c>
      <c r="F477" s="262" t="s">
        <v>931</v>
      </c>
      <c r="G477" s="260"/>
      <c r="H477" s="261" t="s">
        <v>21</v>
      </c>
      <c r="I477" s="263"/>
      <c r="J477" s="260"/>
      <c r="K477" s="260"/>
      <c r="L477" s="264"/>
      <c r="M477" s="265"/>
      <c r="N477" s="266"/>
      <c r="O477" s="266"/>
      <c r="P477" s="266"/>
      <c r="Q477" s="266"/>
      <c r="R477" s="266"/>
      <c r="S477" s="266"/>
      <c r="T477" s="267"/>
      <c r="AT477" s="268" t="s">
        <v>159</v>
      </c>
      <c r="AU477" s="268" t="s">
        <v>84</v>
      </c>
      <c r="AV477" s="13" t="s">
        <v>82</v>
      </c>
      <c r="AW477" s="13" t="s">
        <v>38</v>
      </c>
      <c r="AX477" s="13" t="s">
        <v>74</v>
      </c>
      <c r="AY477" s="268" t="s">
        <v>150</v>
      </c>
    </row>
    <row r="478" spans="2:51" s="13" customFormat="1" ht="13.5">
      <c r="B478" s="259"/>
      <c r="C478" s="260"/>
      <c r="D478" s="236" t="s">
        <v>159</v>
      </c>
      <c r="E478" s="261" t="s">
        <v>21</v>
      </c>
      <c r="F478" s="262" t="s">
        <v>932</v>
      </c>
      <c r="G478" s="260"/>
      <c r="H478" s="261" t="s">
        <v>21</v>
      </c>
      <c r="I478" s="263"/>
      <c r="J478" s="260"/>
      <c r="K478" s="260"/>
      <c r="L478" s="264"/>
      <c r="M478" s="265"/>
      <c r="N478" s="266"/>
      <c r="O478" s="266"/>
      <c r="P478" s="266"/>
      <c r="Q478" s="266"/>
      <c r="R478" s="266"/>
      <c r="S478" s="266"/>
      <c r="T478" s="267"/>
      <c r="AT478" s="268" t="s">
        <v>159</v>
      </c>
      <c r="AU478" s="268" t="s">
        <v>84</v>
      </c>
      <c r="AV478" s="13" t="s">
        <v>82</v>
      </c>
      <c r="AW478" s="13" t="s">
        <v>38</v>
      </c>
      <c r="AX478" s="13" t="s">
        <v>74</v>
      </c>
      <c r="AY478" s="268" t="s">
        <v>150</v>
      </c>
    </row>
    <row r="479" spans="2:51" s="13" customFormat="1" ht="13.5">
      <c r="B479" s="259"/>
      <c r="C479" s="260"/>
      <c r="D479" s="236" t="s">
        <v>159</v>
      </c>
      <c r="E479" s="261" t="s">
        <v>21</v>
      </c>
      <c r="F479" s="262" t="s">
        <v>933</v>
      </c>
      <c r="G479" s="260"/>
      <c r="H479" s="261" t="s">
        <v>21</v>
      </c>
      <c r="I479" s="263"/>
      <c r="J479" s="260"/>
      <c r="K479" s="260"/>
      <c r="L479" s="264"/>
      <c r="M479" s="265"/>
      <c r="N479" s="266"/>
      <c r="O479" s="266"/>
      <c r="P479" s="266"/>
      <c r="Q479" s="266"/>
      <c r="R479" s="266"/>
      <c r="S479" s="266"/>
      <c r="T479" s="267"/>
      <c r="AT479" s="268" t="s">
        <v>159</v>
      </c>
      <c r="AU479" s="268" t="s">
        <v>84</v>
      </c>
      <c r="AV479" s="13" t="s">
        <v>82</v>
      </c>
      <c r="AW479" s="13" t="s">
        <v>38</v>
      </c>
      <c r="AX479" s="13" t="s">
        <v>74</v>
      </c>
      <c r="AY479" s="268" t="s">
        <v>150</v>
      </c>
    </row>
    <row r="480" spans="2:51" s="13" customFormat="1" ht="13.5">
      <c r="B480" s="259"/>
      <c r="C480" s="260"/>
      <c r="D480" s="236" t="s">
        <v>159</v>
      </c>
      <c r="E480" s="261" t="s">
        <v>21</v>
      </c>
      <c r="F480" s="262" t="s">
        <v>1024</v>
      </c>
      <c r="G480" s="260"/>
      <c r="H480" s="261" t="s">
        <v>21</v>
      </c>
      <c r="I480" s="263"/>
      <c r="J480" s="260"/>
      <c r="K480" s="260"/>
      <c r="L480" s="264"/>
      <c r="M480" s="265"/>
      <c r="N480" s="266"/>
      <c r="O480" s="266"/>
      <c r="P480" s="266"/>
      <c r="Q480" s="266"/>
      <c r="R480" s="266"/>
      <c r="S480" s="266"/>
      <c r="T480" s="267"/>
      <c r="AT480" s="268" t="s">
        <v>159</v>
      </c>
      <c r="AU480" s="268" t="s">
        <v>84</v>
      </c>
      <c r="AV480" s="13" t="s">
        <v>82</v>
      </c>
      <c r="AW480" s="13" t="s">
        <v>38</v>
      </c>
      <c r="AX480" s="13" t="s">
        <v>74</v>
      </c>
      <c r="AY480" s="268" t="s">
        <v>150</v>
      </c>
    </row>
    <row r="481" spans="2:51" s="13" customFormat="1" ht="13.5">
      <c r="B481" s="259"/>
      <c r="C481" s="260"/>
      <c r="D481" s="236" t="s">
        <v>159</v>
      </c>
      <c r="E481" s="261" t="s">
        <v>21</v>
      </c>
      <c r="F481" s="262" t="s">
        <v>1025</v>
      </c>
      <c r="G481" s="260"/>
      <c r="H481" s="261" t="s">
        <v>21</v>
      </c>
      <c r="I481" s="263"/>
      <c r="J481" s="260"/>
      <c r="K481" s="260"/>
      <c r="L481" s="264"/>
      <c r="M481" s="265"/>
      <c r="N481" s="266"/>
      <c r="O481" s="266"/>
      <c r="P481" s="266"/>
      <c r="Q481" s="266"/>
      <c r="R481" s="266"/>
      <c r="S481" s="266"/>
      <c r="T481" s="267"/>
      <c r="AT481" s="268" t="s">
        <v>159</v>
      </c>
      <c r="AU481" s="268" t="s">
        <v>84</v>
      </c>
      <c r="AV481" s="13" t="s">
        <v>82</v>
      </c>
      <c r="AW481" s="13" t="s">
        <v>38</v>
      </c>
      <c r="AX481" s="13" t="s">
        <v>74</v>
      </c>
      <c r="AY481" s="268" t="s">
        <v>150</v>
      </c>
    </row>
    <row r="482" spans="2:51" s="13" customFormat="1" ht="13.5">
      <c r="B482" s="259"/>
      <c r="C482" s="260"/>
      <c r="D482" s="236" t="s">
        <v>159</v>
      </c>
      <c r="E482" s="261" t="s">
        <v>21</v>
      </c>
      <c r="F482" s="262" t="s">
        <v>1026</v>
      </c>
      <c r="G482" s="260"/>
      <c r="H482" s="261" t="s">
        <v>21</v>
      </c>
      <c r="I482" s="263"/>
      <c r="J482" s="260"/>
      <c r="K482" s="260"/>
      <c r="L482" s="264"/>
      <c r="M482" s="265"/>
      <c r="N482" s="266"/>
      <c r="O482" s="266"/>
      <c r="P482" s="266"/>
      <c r="Q482" s="266"/>
      <c r="R482" s="266"/>
      <c r="S482" s="266"/>
      <c r="T482" s="267"/>
      <c r="AT482" s="268" t="s">
        <v>159</v>
      </c>
      <c r="AU482" s="268" t="s">
        <v>84</v>
      </c>
      <c r="AV482" s="13" t="s">
        <v>82</v>
      </c>
      <c r="AW482" s="13" t="s">
        <v>38</v>
      </c>
      <c r="AX482" s="13" t="s">
        <v>74</v>
      </c>
      <c r="AY482" s="268" t="s">
        <v>150</v>
      </c>
    </row>
    <row r="483" spans="2:51" s="13" customFormat="1" ht="13.5">
      <c r="B483" s="259"/>
      <c r="C483" s="260"/>
      <c r="D483" s="236" t="s">
        <v>159</v>
      </c>
      <c r="E483" s="261" t="s">
        <v>21</v>
      </c>
      <c r="F483" s="262" t="s">
        <v>1027</v>
      </c>
      <c r="G483" s="260"/>
      <c r="H483" s="261" t="s">
        <v>21</v>
      </c>
      <c r="I483" s="263"/>
      <c r="J483" s="260"/>
      <c r="K483" s="260"/>
      <c r="L483" s="264"/>
      <c r="M483" s="265"/>
      <c r="N483" s="266"/>
      <c r="O483" s="266"/>
      <c r="P483" s="266"/>
      <c r="Q483" s="266"/>
      <c r="R483" s="266"/>
      <c r="S483" s="266"/>
      <c r="T483" s="267"/>
      <c r="AT483" s="268" t="s">
        <v>159</v>
      </c>
      <c r="AU483" s="268" t="s">
        <v>84</v>
      </c>
      <c r="AV483" s="13" t="s">
        <v>82</v>
      </c>
      <c r="AW483" s="13" t="s">
        <v>38</v>
      </c>
      <c r="AX483" s="13" t="s">
        <v>74</v>
      </c>
      <c r="AY483" s="268" t="s">
        <v>150</v>
      </c>
    </row>
    <row r="484" spans="2:51" s="13" customFormat="1" ht="13.5">
      <c r="B484" s="259"/>
      <c r="C484" s="260"/>
      <c r="D484" s="236" t="s">
        <v>159</v>
      </c>
      <c r="E484" s="261" t="s">
        <v>21</v>
      </c>
      <c r="F484" s="262" t="s">
        <v>1028</v>
      </c>
      <c r="G484" s="260"/>
      <c r="H484" s="261" t="s">
        <v>21</v>
      </c>
      <c r="I484" s="263"/>
      <c r="J484" s="260"/>
      <c r="K484" s="260"/>
      <c r="L484" s="264"/>
      <c r="M484" s="265"/>
      <c r="N484" s="266"/>
      <c r="O484" s="266"/>
      <c r="P484" s="266"/>
      <c r="Q484" s="266"/>
      <c r="R484" s="266"/>
      <c r="S484" s="266"/>
      <c r="T484" s="267"/>
      <c r="AT484" s="268" t="s">
        <v>159</v>
      </c>
      <c r="AU484" s="268" t="s">
        <v>84</v>
      </c>
      <c r="AV484" s="13" t="s">
        <v>82</v>
      </c>
      <c r="AW484" s="13" t="s">
        <v>38</v>
      </c>
      <c r="AX484" s="13" t="s">
        <v>74</v>
      </c>
      <c r="AY484" s="268" t="s">
        <v>150</v>
      </c>
    </row>
    <row r="485" spans="2:51" s="11" customFormat="1" ht="13.5">
      <c r="B485" s="234"/>
      <c r="C485" s="235"/>
      <c r="D485" s="236" t="s">
        <v>159</v>
      </c>
      <c r="E485" s="237" t="s">
        <v>21</v>
      </c>
      <c r="F485" s="238" t="s">
        <v>84</v>
      </c>
      <c r="G485" s="235"/>
      <c r="H485" s="239">
        <v>2</v>
      </c>
      <c r="I485" s="240"/>
      <c r="J485" s="235"/>
      <c r="K485" s="235"/>
      <c r="L485" s="241"/>
      <c r="M485" s="242"/>
      <c r="N485" s="243"/>
      <c r="O485" s="243"/>
      <c r="P485" s="243"/>
      <c r="Q485" s="243"/>
      <c r="R485" s="243"/>
      <c r="S485" s="243"/>
      <c r="T485" s="244"/>
      <c r="AT485" s="245" t="s">
        <v>159</v>
      </c>
      <c r="AU485" s="245" t="s">
        <v>84</v>
      </c>
      <c r="AV485" s="11" t="s">
        <v>84</v>
      </c>
      <c r="AW485" s="11" t="s">
        <v>38</v>
      </c>
      <c r="AX485" s="11" t="s">
        <v>74</v>
      </c>
      <c r="AY485" s="245" t="s">
        <v>150</v>
      </c>
    </row>
    <row r="486" spans="2:51" s="13" customFormat="1" ht="13.5">
      <c r="B486" s="259"/>
      <c r="C486" s="260"/>
      <c r="D486" s="236" t="s">
        <v>159</v>
      </c>
      <c r="E486" s="261" t="s">
        <v>21</v>
      </c>
      <c r="F486" s="262" t="s">
        <v>940</v>
      </c>
      <c r="G486" s="260"/>
      <c r="H486" s="261" t="s">
        <v>21</v>
      </c>
      <c r="I486" s="263"/>
      <c r="J486" s="260"/>
      <c r="K486" s="260"/>
      <c r="L486" s="264"/>
      <c r="M486" s="265"/>
      <c r="N486" s="266"/>
      <c r="O486" s="266"/>
      <c r="P486" s="266"/>
      <c r="Q486" s="266"/>
      <c r="R486" s="266"/>
      <c r="S486" s="266"/>
      <c r="T486" s="267"/>
      <c r="AT486" s="268" t="s">
        <v>159</v>
      </c>
      <c r="AU486" s="268" t="s">
        <v>84</v>
      </c>
      <c r="AV486" s="13" t="s">
        <v>82</v>
      </c>
      <c r="AW486" s="13" t="s">
        <v>38</v>
      </c>
      <c r="AX486" s="13" t="s">
        <v>74</v>
      </c>
      <c r="AY486" s="268" t="s">
        <v>150</v>
      </c>
    </row>
    <row r="487" spans="2:51" s="13" customFormat="1" ht="13.5">
      <c r="B487" s="259"/>
      <c r="C487" s="260"/>
      <c r="D487" s="236" t="s">
        <v>159</v>
      </c>
      <c r="E487" s="261" t="s">
        <v>21</v>
      </c>
      <c r="F487" s="262" t="s">
        <v>1046</v>
      </c>
      <c r="G487" s="260"/>
      <c r="H487" s="261" t="s">
        <v>21</v>
      </c>
      <c r="I487" s="263"/>
      <c r="J487" s="260"/>
      <c r="K487" s="260"/>
      <c r="L487" s="264"/>
      <c r="M487" s="265"/>
      <c r="N487" s="266"/>
      <c r="O487" s="266"/>
      <c r="P487" s="266"/>
      <c r="Q487" s="266"/>
      <c r="R487" s="266"/>
      <c r="S487" s="266"/>
      <c r="T487" s="267"/>
      <c r="AT487" s="268" t="s">
        <v>159</v>
      </c>
      <c r="AU487" s="268" t="s">
        <v>84</v>
      </c>
      <c r="AV487" s="13" t="s">
        <v>82</v>
      </c>
      <c r="AW487" s="13" t="s">
        <v>38</v>
      </c>
      <c r="AX487" s="13" t="s">
        <v>74</v>
      </c>
      <c r="AY487" s="268" t="s">
        <v>150</v>
      </c>
    </row>
    <row r="488" spans="2:51" s="13" customFormat="1" ht="13.5">
      <c r="B488" s="259"/>
      <c r="C488" s="260"/>
      <c r="D488" s="236" t="s">
        <v>159</v>
      </c>
      <c r="E488" s="261" t="s">
        <v>21</v>
      </c>
      <c r="F488" s="262" t="s">
        <v>1092</v>
      </c>
      <c r="G488" s="260"/>
      <c r="H488" s="261" t="s">
        <v>21</v>
      </c>
      <c r="I488" s="263"/>
      <c r="J488" s="260"/>
      <c r="K488" s="260"/>
      <c r="L488" s="264"/>
      <c r="M488" s="265"/>
      <c r="N488" s="266"/>
      <c r="O488" s="266"/>
      <c r="P488" s="266"/>
      <c r="Q488" s="266"/>
      <c r="R488" s="266"/>
      <c r="S488" s="266"/>
      <c r="T488" s="267"/>
      <c r="AT488" s="268" t="s">
        <v>159</v>
      </c>
      <c r="AU488" s="268" t="s">
        <v>84</v>
      </c>
      <c r="AV488" s="13" t="s">
        <v>82</v>
      </c>
      <c r="AW488" s="13" t="s">
        <v>38</v>
      </c>
      <c r="AX488" s="13" t="s">
        <v>74</v>
      </c>
      <c r="AY488" s="268" t="s">
        <v>150</v>
      </c>
    </row>
    <row r="489" spans="2:51" s="11" customFormat="1" ht="13.5">
      <c r="B489" s="234"/>
      <c r="C489" s="235"/>
      <c r="D489" s="236" t="s">
        <v>159</v>
      </c>
      <c r="E489" s="237" t="s">
        <v>21</v>
      </c>
      <c r="F489" s="238" t="s">
        <v>82</v>
      </c>
      <c r="G489" s="235"/>
      <c r="H489" s="239">
        <v>1</v>
      </c>
      <c r="I489" s="240"/>
      <c r="J489" s="235"/>
      <c r="K489" s="235"/>
      <c r="L489" s="241"/>
      <c r="M489" s="242"/>
      <c r="N489" s="243"/>
      <c r="O489" s="243"/>
      <c r="P489" s="243"/>
      <c r="Q489" s="243"/>
      <c r="R489" s="243"/>
      <c r="S489" s="243"/>
      <c r="T489" s="244"/>
      <c r="AT489" s="245" t="s">
        <v>159</v>
      </c>
      <c r="AU489" s="245" t="s">
        <v>84</v>
      </c>
      <c r="AV489" s="11" t="s">
        <v>84</v>
      </c>
      <c r="AW489" s="11" t="s">
        <v>38</v>
      </c>
      <c r="AX489" s="11" t="s">
        <v>74</v>
      </c>
      <c r="AY489" s="245" t="s">
        <v>150</v>
      </c>
    </row>
    <row r="490" spans="2:51" s="13" customFormat="1" ht="13.5">
      <c r="B490" s="259"/>
      <c r="C490" s="260"/>
      <c r="D490" s="236" t="s">
        <v>159</v>
      </c>
      <c r="E490" s="261" t="s">
        <v>21</v>
      </c>
      <c r="F490" s="262" t="s">
        <v>1048</v>
      </c>
      <c r="G490" s="260"/>
      <c r="H490" s="261" t="s">
        <v>21</v>
      </c>
      <c r="I490" s="263"/>
      <c r="J490" s="260"/>
      <c r="K490" s="260"/>
      <c r="L490" s="264"/>
      <c r="M490" s="265"/>
      <c r="N490" s="266"/>
      <c r="O490" s="266"/>
      <c r="P490" s="266"/>
      <c r="Q490" s="266"/>
      <c r="R490" s="266"/>
      <c r="S490" s="266"/>
      <c r="T490" s="267"/>
      <c r="AT490" s="268" t="s">
        <v>159</v>
      </c>
      <c r="AU490" s="268" t="s">
        <v>84</v>
      </c>
      <c r="AV490" s="13" t="s">
        <v>82</v>
      </c>
      <c r="AW490" s="13" t="s">
        <v>38</v>
      </c>
      <c r="AX490" s="13" t="s">
        <v>74</v>
      </c>
      <c r="AY490" s="268" t="s">
        <v>150</v>
      </c>
    </row>
    <row r="491" spans="2:51" s="13" customFormat="1" ht="13.5">
      <c r="B491" s="259"/>
      <c r="C491" s="260"/>
      <c r="D491" s="236" t="s">
        <v>159</v>
      </c>
      <c r="E491" s="261" t="s">
        <v>21</v>
      </c>
      <c r="F491" s="262" t="s">
        <v>1046</v>
      </c>
      <c r="G491" s="260"/>
      <c r="H491" s="261" t="s">
        <v>21</v>
      </c>
      <c r="I491" s="263"/>
      <c r="J491" s="260"/>
      <c r="K491" s="260"/>
      <c r="L491" s="264"/>
      <c r="M491" s="265"/>
      <c r="N491" s="266"/>
      <c r="O491" s="266"/>
      <c r="P491" s="266"/>
      <c r="Q491" s="266"/>
      <c r="R491" s="266"/>
      <c r="S491" s="266"/>
      <c r="T491" s="267"/>
      <c r="AT491" s="268" t="s">
        <v>159</v>
      </c>
      <c r="AU491" s="268" t="s">
        <v>84</v>
      </c>
      <c r="AV491" s="13" t="s">
        <v>82</v>
      </c>
      <c r="AW491" s="13" t="s">
        <v>38</v>
      </c>
      <c r="AX491" s="13" t="s">
        <v>74</v>
      </c>
      <c r="AY491" s="268" t="s">
        <v>150</v>
      </c>
    </row>
    <row r="492" spans="2:51" s="13" customFormat="1" ht="13.5">
      <c r="B492" s="259"/>
      <c r="C492" s="260"/>
      <c r="D492" s="236" t="s">
        <v>159</v>
      </c>
      <c r="E492" s="261" t="s">
        <v>21</v>
      </c>
      <c r="F492" s="262" t="s">
        <v>1049</v>
      </c>
      <c r="G492" s="260"/>
      <c r="H492" s="261" t="s">
        <v>21</v>
      </c>
      <c r="I492" s="263"/>
      <c r="J492" s="260"/>
      <c r="K492" s="260"/>
      <c r="L492" s="264"/>
      <c r="M492" s="265"/>
      <c r="N492" s="266"/>
      <c r="O492" s="266"/>
      <c r="P492" s="266"/>
      <c r="Q492" s="266"/>
      <c r="R492" s="266"/>
      <c r="S492" s="266"/>
      <c r="T492" s="267"/>
      <c r="AT492" s="268" t="s">
        <v>159</v>
      </c>
      <c r="AU492" s="268" t="s">
        <v>84</v>
      </c>
      <c r="AV492" s="13" t="s">
        <v>82</v>
      </c>
      <c r="AW492" s="13" t="s">
        <v>38</v>
      </c>
      <c r="AX492" s="13" t="s">
        <v>74</v>
      </c>
      <c r="AY492" s="268" t="s">
        <v>150</v>
      </c>
    </row>
    <row r="493" spans="2:51" s="13" customFormat="1" ht="13.5">
      <c r="B493" s="259"/>
      <c r="C493" s="260"/>
      <c r="D493" s="236" t="s">
        <v>159</v>
      </c>
      <c r="E493" s="261" t="s">
        <v>21</v>
      </c>
      <c r="F493" s="262" t="s">
        <v>1050</v>
      </c>
      <c r="G493" s="260"/>
      <c r="H493" s="261" t="s">
        <v>21</v>
      </c>
      <c r="I493" s="263"/>
      <c r="J493" s="260"/>
      <c r="K493" s="260"/>
      <c r="L493" s="264"/>
      <c r="M493" s="265"/>
      <c r="N493" s="266"/>
      <c r="O493" s="266"/>
      <c r="P493" s="266"/>
      <c r="Q493" s="266"/>
      <c r="R493" s="266"/>
      <c r="S493" s="266"/>
      <c r="T493" s="267"/>
      <c r="AT493" s="268" t="s">
        <v>159</v>
      </c>
      <c r="AU493" s="268" t="s">
        <v>84</v>
      </c>
      <c r="AV493" s="13" t="s">
        <v>82</v>
      </c>
      <c r="AW493" s="13" t="s">
        <v>38</v>
      </c>
      <c r="AX493" s="13" t="s">
        <v>74</v>
      </c>
      <c r="AY493" s="268" t="s">
        <v>150</v>
      </c>
    </row>
    <row r="494" spans="2:51" s="13" customFormat="1" ht="13.5">
      <c r="B494" s="259"/>
      <c r="C494" s="260"/>
      <c r="D494" s="236" t="s">
        <v>159</v>
      </c>
      <c r="E494" s="261" t="s">
        <v>21</v>
      </c>
      <c r="F494" s="262" t="s">
        <v>1062</v>
      </c>
      <c r="G494" s="260"/>
      <c r="H494" s="261" t="s">
        <v>21</v>
      </c>
      <c r="I494" s="263"/>
      <c r="J494" s="260"/>
      <c r="K494" s="260"/>
      <c r="L494" s="264"/>
      <c r="M494" s="265"/>
      <c r="N494" s="266"/>
      <c r="O494" s="266"/>
      <c r="P494" s="266"/>
      <c r="Q494" s="266"/>
      <c r="R494" s="266"/>
      <c r="S494" s="266"/>
      <c r="T494" s="267"/>
      <c r="AT494" s="268" t="s">
        <v>159</v>
      </c>
      <c r="AU494" s="268" t="s">
        <v>84</v>
      </c>
      <c r="AV494" s="13" t="s">
        <v>82</v>
      </c>
      <c r="AW494" s="13" t="s">
        <v>38</v>
      </c>
      <c r="AX494" s="13" t="s">
        <v>74</v>
      </c>
      <c r="AY494" s="268" t="s">
        <v>150</v>
      </c>
    </row>
    <row r="495" spans="2:51" s="11" customFormat="1" ht="13.5">
      <c r="B495" s="234"/>
      <c r="C495" s="235"/>
      <c r="D495" s="236" t="s">
        <v>159</v>
      </c>
      <c r="E495" s="237" t="s">
        <v>21</v>
      </c>
      <c r="F495" s="238" t="s">
        <v>82</v>
      </c>
      <c r="G495" s="235"/>
      <c r="H495" s="239">
        <v>1</v>
      </c>
      <c r="I495" s="240"/>
      <c r="J495" s="235"/>
      <c r="K495" s="235"/>
      <c r="L495" s="241"/>
      <c r="M495" s="242"/>
      <c r="N495" s="243"/>
      <c r="O495" s="243"/>
      <c r="P495" s="243"/>
      <c r="Q495" s="243"/>
      <c r="R495" s="243"/>
      <c r="S495" s="243"/>
      <c r="T495" s="244"/>
      <c r="AT495" s="245" t="s">
        <v>159</v>
      </c>
      <c r="AU495" s="245" t="s">
        <v>84</v>
      </c>
      <c r="AV495" s="11" t="s">
        <v>84</v>
      </c>
      <c r="AW495" s="11" t="s">
        <v>38</v>
      </c>
      <c r="AX495" s="11" t="s">
        <v>74</v>
      </c>
      <c r="AY495" s="245" t="s">
        <v>150</v>
      </c>
    </row>
    <row r="496" spans="2:51" s="12" customFormat="1" ht="13.5">
      <c r="B496" s="246"/>
      <c r="C496" s="247"/>
      <c r="D496" s="236" t="s">
        <v>159</v>
      </c>
      <c r="E496" s="248" t="s">
        <v>21</v>
      </c>
      <c r="F496" s="249" t="s">
        <v>161</v>
      </c>
      <c r="G496" s="247"/>
      <c r="H496" s="250">
        <v>4</v>
      </c>
      <c r="I496" s="251"/>
      <c r="J496" s="247"/>
      <c r="K496" s="247"/>
      <c r="L496" s="252"/>
      <c r="M496" s="253"/>
      <c r="N496" s="254"/>
      <c r="O496" s="254"/>
      <c r="P496" s="254"/>
      <c r="Q496" s="254"/>
      <c r="R496" s="254"/>
      <c r="S496" s="254"/>
      <c r="T496" s="255"/>
      <c r="AT496" s="256" t="s">
        <v>159</v>
      </c>
      <c r="AU496" s="256" t="s">
        <v>84</v>
      </c>
      <c r="AV496" s="12" t="s">
        <v>157</v>
      </c>
      <c r="AW496" s="12" t="s">
        <v>38</v>
      </c>
      <c r="AX496" s="12" t="s">
        <v>82</v>
      </c>
      <c r="AY496" s="256" t="s">
        <v>150</v>
      </c>
    </row>
    <row r="497" spans="2:65" s="1" customFormat="1" ht="16.5" customHeight="1">
      <c r="B497" s="46"/>
      <c r="C497" s="269" t="s">
        <v>524</v>
      </c>
      <c r="D497" s="269" t="s">
        <v>188</v>
      </c>
      <c r="E497" s="270" t="s">
        <v>1110</v>
      </c>
      <c r="F497" s="271" t="s">
        <v>1111</v>
      </c>
      <c r="G497" s="272" t="s">
        <v>432</v>
      </c>
      <c r="H497" s="273">
        <v>4</v>
      </c>
      <c r="I497" s="274"/>
      <c r="J497" s="275">
        <f>ROUND(I497*H497,2)</f>
        <v>0</v>
      </c>
      <c r="K497" s="271" t="s">
        <v>928</v>
      </c>
      <c r="L497" s="276"/>
      <c r="M497" s="277" t="s">
        <v>21</v>
      </c>
      <c r="N497" s="278" t="s">
        <v>45</v>
      </c>
      <c r="O497" s="47"/>
      <c r="P497" s="231">
        <f>O497*H497</f>
        <v>0</v>
      </c>
      <c r="Q497" s="231">
        <v>0</v>
      </c>
      <c r="R497" s="231">
        <f>Q497*H497</f>
        <v>0</v>
      </c>
      <c r="S497" s="231">
        <v>0</v>
      </c>
      <c r="T497" s="232">
        <f>S497*H497</f>
        <v>0</v>
      </c>
      <c r="AR497" s="24" t="s">
        <v>269</v>
      </c>
      <c r="AT497" s="24" t="s">
        <v>188</v>
      </c>
      <c r="AU497" s="24" t="s">
        <v>84</v>
      </c>
      <c r="AY497" s="24" t="s">
        <v>150</v>
      </c>
      <c r="BE497" s="233">
        <f>IF(N497="základní",J497,0)</f>
        <v>0</v>
      </c>
      <c r="BF497" s="233">
        <f>IF(N497="snížená",J497,0)</f>
        <v>0</v>
      </c>
      <c r="BG497" s="233">
        <f>IF(N497="zákl. přenesená",J497,0)</f>
        <v>0</v>
      </c>
      <c r="BH497" s="233">
        <f>IF(N497="sníž. přenesená",J497,0)</f>
        <v>0</v>
      </c>
      <c r="BI497" s="233">
        <f>IF(N497="nulová",J497,0)</f>
        <v>0</v>
      </c>
      <c r="BJ497" s="24" t="s">
        <v>82</v>
      </c>
      <c r="BK497" s="233">
        <f>ROUND(I497*H497,2)</f>
        <v>0</v>
      </c>
      <c r="BL497" s="24" t="s">
        <v>250</v>
      </c>
      <c r="BM497" s="24" t="s">
        <v>1112</v>
      </c>
    </row>
    <row r="498" spans="2:65" s="1" customFormat="1" ht="25.5" customHeight="1">
      <c r="B498" s="46"/>
      <c r="C498" s="222" t="s">
        <v>530</v>
      </c>
      <c r="D498" s="222" t="s">
        <v>153</v>
      </c>
      <c r="E498" s="223" t="s">
        <v>1113</v>
      </c>
      <c r="F498" s="224" t="s">
        <v>1114</v>
      </c>
      <c r="G498" s="225" t="s">
        <v>432</v>
      </c>
      <c r="H498" s="226">
        <v>1</v>
      </c>
      <c r="I498" s="227"/>
      <c r="J498" s="228">
        <f>ROUND(I498*H498,2)</f>
        <v>0</v>
      </c>
      <c r="K498" s="224" t="s">
        <v>204</v>
      </c>
      <c r="L498" s="72"/>
      <c r="M498" s="229" t="s">
        <v>21</v>
      </c>
      <c r="N498" s="230" t="s">
        <v>45</v>
      </c>
      <c r="O498" s="47"/>
      <c r="P498" s="231">
        <f>O498*H498</f>
        <v>0</v>
      </c>
      <c r="Q498" s="231">
        <v>0</v>
      </c>
      <c r="R498" s="231">
        <f>Q498*H498</f>
        <v>0</v>
      </c>
      <c r="S498" s="231">
        <v>0</v>
      </c>
      <c r="T498" s="232">
        <f>S498*H498</f>
        <v>0</v>
      </c>
      <c r="AR498" s="24" t="s">
        <v>250</v>
      </c>
      <c r="AT498" s="24" t="s">
        <v>153</v>
      </c>
      <c r="AU498" s="24" t="s">
        <v>84</v>
      </c>
      <c r="AY498" s="24" t="s">
        <v>150</v>
      </c>
      <c r="BE498" s="233">
        <f>IF(N498="základní",J498,0)</f>
        <v>0</v>
      </c>
      <c r="BF498" s="233">
        <f>IF(N498="snížená",J498,0)</f>
        <v>0</v>
      </c>
      <c r="BG498" s="233">
        <f>IF(N498="zákl. přenesená",J498,0)</f>
        <v>0</v>
      </c>
      <c r="BH498" s="233">
        <f>IF(N498="sníž. přenesená",J498,0)</f>
        <v>0</v>
      </c>
      <c r="BI498" s="233">
        <f>IF(N498="nulová",J498,0)</f>
        <v>0</v>
      </c>
      <c r="BJ498" s="24" t="s">
        <v>82</v>
      </c>
      <c r="BK498" s="233">
        <f>ROUND(I498*H498,2)</f>
        <v>0</v>
      </c>
      <c r="BL498" s="24" t="s">
        <v>250</v>
      </c>
      <c r="BM498" s="24" t="s">
        <v>1115</v>
      </c>
    </row>
    <row r="499" spans="2:51" s="13" customFormat="1" ht="13.5">
      <c r="B499" s="259"/>
      <c r="C499" s="260"/>
      <c r="D499" s="236" t="s">
        <v>159</v>
      </c>
      <c r="E499" s="261" t="s">
        <v>21</v>
      </c>
      <c r="F499" s="262" t="s">
        <v>930</v>
      </c>
      <c r="G499" s="260"/>
      <c r="H499" s="261" t="s">
        <v>21</v>
      </c>
      <c r="I499" s="263"/>
      <c r="J499" s="260"/>
      <c r="K499" s="260"/>
      <c r="L499" s="264"/>
      <c r="M499" s="265"/>
      <c r="N499" s="266"/>
      <c r="O499" s="266"/>
      <c r="P499" s="266"/>
      <c r="Q499" s="266"/>
      <c r="R499" s="266"/>
      <c r="S499" s="266"/>
      <c r="T499" s="267"/>
      <c r="AT499" s="268" t="s">
        <v>159</v>
      </c>
      <c r="AU499" s="268" t="s">
        <v>84</v>
      </c>
      <c r="AV499" s="13" t="s">
        <v>82</v>
      </c>
      <c r="AW499" s="13" t="s">
        <v>38</v>
      </c>
      <c r="AX499" s="13" t="s">
        <v>74</v>
      </c>
      <c r="AY499" s="268" t="s">
        <v>150</v>
      </c>
    </row>
    <row r="500" spans="2:51" s="13" customFormat="1" ht="13.5">
      <c r="B500" s="259"/>
      <c r="C500" s="260"/>
      <c r="D500" s="236" t="s">
        <v>159</v>
      </c>
      <c r="E500" s="261" t="s">
        <v>21</v>
      </c>
      <c r="F500" s="262" t="s">
        <v>931</v>
      </c>
      <c r="G500" s="260"/>
      <c r="H500" s="261" t="s">
        <v>21</v>
      </c>
      <c r="I500" s="263"/>
      <c r="J500" s="260"/>
      <c r="K500" s="260"/>
      <c r="L500" s="264"/>
      <c r="M500" s="265"/>
      <c r="N500" s="266"/>
      <c r="O500" s="266"/>
      <c r="P500" s="266"/>
      <c r="Q500" s="266"/>
      <c r="R500" s="266"/>
      <c r="S500" s="266"/>
      <c r="T500" s="267"/>
      <c r="AT500" s="268" t="s">
        <v>159</v>
      </c>
      <c r="AU500" s="268" t="s">
        <v>84</v>
      </c>
      <c r="AV500" s="13" t="s">
        <v>82</v>
      </c>
      <c r="AW500" s="13" t="s">
        <v>38</v>
      </c>
      <c r="AX500" s="13" t="s">
        <v>74</v>
      </c>
      <c r="AY500" s="268" t="s">
        <v>150</v>
      </c>
    </row>
    <row r="501" spans="2:51" s="13" customFormat="1" ht="13.5">
      <c r="B501" s="259"/>
      <c r="C501" s="260"/>
      <c r="D501" s="236" t="s">
        <v>159</v>
      </c>
      <c r="E501" s="261" t="s">
        <v>21</v>
      </c>
      <c r="F501" s="262" t="s">
        <v>932</v>
      </c>
      <c r="G501" s="260"/>
      <c r="H501" s="261" t="s">
        <v>21</v>
      </c>
      <c r="I501" s="263"/>
      <c r="J501" s="260"/>
      <c r="K501" s="260"/>
      <c r="L501" s="264"/>
      <c r="M501" s="265"/>
      <c r="N501" s="266"/>
      <c r="O501" s="266"/>
      <c r="P501" s="266"/>
      <c r="Q501" s="266"/>
      <c r="R501" s="266"/>
      <c r="S501" s="266"/>
      <c r="T501" s="267"/>
      <c r="AT501" s="268" t="s">
        <v>159</v>
      </c>
      <c r="AU501" s="268" t="s">
        <v>84</v>
      </c>
      <c r="AV501" s="13" t="s">
        <v>82</v>
      </c>
      <c r="AW501" s="13" t="s">
        <v>38</v>
      </c>
      <c r="AX501" s="13" t="s">
        <v>74</v>
      </c>
      <c r="AY501" s="268" t="s">
        <v>150</v>
      </c>
    </row>
    <row r="502" spans="2:51" s="13" customFormat="1" ht="13.5">
      <c r="B502" s="259"/>
      <c r="C502" s="260"/>
      <c r="D502" s="236" t="s">
        <v>159</v>
      </c>
      <c r="E502" s="261" t="s">
        <v>21</v>
      </c>
      <c r="F502" s="262" t="s">
        <v>933</v>
      </c>
      <c r="G502" s="260"/>
      <c r="H502" s="261" t="s">
        <v>21</v>
      </c>
      <c r="I502" s="263"/>
      <c r="J502" s="260"/>
      <c r="K502" s="260"/>
      <c r="L502" s="264"/>
      <c r="M502" s="265"/>
      <c r="N502" s="266"/>
      <c r="O502" s="266"/>
      <c r="P502" s="266"/>
      <c r="Q502" s="266"/>
      <c r="R502" s="266"/>
      <c r="S502" s="266"/>
      <c r="T502" s="267"/>
      <c r="AT502" s="268" t="s">
        <v>159</v>
      </c>
      <c r="AU502" s="268" t="s">
        <v>84</v>
      </c>
      <c r="AV502" s="13" t="s">
        <v>82</v>
      </c>
      <c r="AW502" s="13" t="s">
        <v>38</v>
      </c>
      <c r="AX502" s="13" t="s">
        <v>74</v>
      </c>
      <c r="AY502" s="268" t="s">
        <v>150</v>
      </c>
    </row>
    <row r="503" spans="2:51" s="13" customFormat="1" ht="13.5">
      <c r="B503" s="259"/>
      <c r="C503" s="260"/>
      <c r="D503" s="236" t="s">
        <v>159</v>
      </c>
      <c r="E503" s="261" t="s">
        <v>21</v>
      </c>
      <c r="F503" s="262" t="s">
        <v>1116</v>
      </c>
      <c r="G503" s="260"/>
      <c r="H503" s="261" t="s">
        <v>21</v>
      </c>
      <c r="I503" s="263"/>
      <c r="J503" s="260"/>
      <c r="K503" s="260"/>
      <c r="L503" s="264"/>
      <c r="M503" s="265"/>
      <c r="N503" s="266"/>
      <c r="O503" s="266"/>
      <c r="P503" s="266"/>
      <c r="Q503" s="266"/>
      <c r="R503" s="266"/>
      <c r="S503" s="266"/>
      <c r="T503" s="267"/>
      <c r="AT503" s="268" t="s">
        <v>159</v>
      </c>
      <c r="AU503" s="268" t="s">
        <v>84</v>
      </c>
      <c r="AV503" s="13" t="s">
        <v>82</v>
      </c>
      <c r="AW503" s="13" t="s">
        <v>38</v>
      </c>
      <c r="AX503" s="13" t="s">
        <v>74</v>
      </c>
      <c r="AY503" s="268" t="s">
        <v>150</v>
      </c>
    </row>
    <row r="504" spans="2:51" s="13" customFormat="1" ht="13.5">
      <c r="B504" s="259"/>
      <c r="C504" s="260"/>
      <c r="D504" s="236" t="s">
        <v>159</v>
      </c>
      <c r="E504" s="261" t="s">
        <v>21</v>
      </c>
      <c r="F504" s="262" t="s">
        <v>1117</v>
      </c>
      <c r="G504" s="260"/>
      <c r="H504" s="261" t="s">
        <v>21</v>
      </c>
      <c r="I504" s="263"/>
      <c r="J504" s="260"/>
      <c r="K504" s="260"/>
      <c r="L504" s="264"/>
      <c r="M504" s="265"/>
      <c r="N504" s="266"/>
      <c r="O504" s="266"/>
      <c r="P504" s="266"/>
      <c r="Q504" s="266"/>
      <c r="R504" s="266"/>
      <c r="S504" s="266"/>
      <c r="T504" s="267"/>
      <c r="AT504" s="268" t="s">
        <v>159</v>
      </c>
      <c r="AU504" s="268" t="s">
        <v>84</v>
      </c>
      <c r="AV504" s="13" t="s">
        <v>82</v>
      </c>
      <c r="AW504" s="13" t="s">
        <v>38</v>
      </c>
      <c r="AX504" s="13" t="s">
        <v>74</v>
      </c>
      <c r="AY504" s="268" t="s">
        <v>150</v>
      </c>
    </row>
    <row r="505" spans="2:51" s="13" customFormat="1" ht="13.5">
      <c r="B505" s="259"/>
      <c r="C505" s="260"/>
      <c r="D505" s="236" t="s">
        <v>159</v>
      </c>
      <c r="E505" s="261" t="s">
        <v>21</v>
      </c>
      <c r="F505" s="262" t="s">
        <v>1118</v>
      </c>
      <c r="G505" s="260"/>
      <c r="H505" s="261" t="s">
        <v>21</v>
      </c>
      <c r="I505" s="263"/>
      <c r="J505" s="260"/>
      <c r="K505" s="260"/>
      <c r="L505" s="264"/>
      <c r="M505" s="265"/>
      <c r="N505" s="266"/>
      <c r="O505" s="266"/>
      <c r="P505" s="266"/>
      <c r="Q505" s="266"/>
      <c r="R505" s="266"/>
      <c r="S505" s="266"/>
      <c r="T505" s="267"/>
      <c r="AT505" s="268" t="s">
        <v>159</v>
      </c>
      <c r="AU505" s="268" t="s">
        <v>84</v>
      </c>
      <c r="AV505" s="13" t="s">
        <v>82</v>
      </c>
      <c r="AW505" s="13" t="s">
        <v>38</v>
      </c>
      <c r="AX505" s="13" t="s">
        <v>74</v>
      </c>
      <c r="AY505" s="268" t="s">
        <v>150</v>
      </c>
    </row>
    <row r="506" spans="2:51" s="11" customFormat="1" ht="13.5">
      <c r="B506" s="234"/>
      <c r="C506" s="235"/>
      <c r="D506" s="236" t="s">
        <v>159</v>
      </c>
      <c r="E506" s="237" t="s">
        <v>21</v>
      </c>
      <c r="F506" s="238" t="s">
        <v>82</v>
      </c>
      <c r="G506" s="235"/>
      <c r="H506" s="239">
        <v>1</v>
      </c>
      <c r="I506" s="240"/>
      <c r="J506" s="235"/>
      <c r="K506" s="235"/>
      <c r="L506" s="241"/>
      <c r="M506" s="242"/>
      <c r="N506" s="243"/>
      <c r="O506" s="243"/>
      <c r="P506" s="243"/>
      <c r="Q506" s="243"/>
      <c r="R506" s="243"/>
      <c r="S506" s="243"/>
      <c r="T506" s="244"/>
      <c r="AT506" s="245" t="s">
        <v>159</v>
      </c>
      <c r="AU506" s="245" t="s">
        <v>84</v>
      </c>
      <c r="AV506" s="11" t="s">
        <v>84</v>
      </c>
      <c r="AW506" s="11" t="s">
        <v>38</v>
      </c>
      <c r="AX506" s="11" t="s">
        <v>74</v>
      </c>
      <c r="AY506" s="245" t="s">
        <v>150</v>
      </c>
    </row>
    <row r="507" spans="2:51" s="12" customFormat="1" ht="13.5">
      <c r="B507" s="246"/>
      <c r="C507" s="247"/>
      <c r="D507" s="236" t="s">
        <v>159</v>
      </c>
      <c r="E507" s="248" t="s">
        <v>21</v>
      </c>
      <c r="F507" s="249" t="s">
        <v>161</v>
      </c>
      <c r="G507" s="247"/>
      <c r="H507" s="250">
        <v>1</v>
      </c>
      <c r="I507" s="251"/>
      <c r="J507" s="247"/>
      <c r="K507" s="247"/>
      <c r="L507" s="252"/>
      <c r="M507" s="253"/>
      <c r="N507" s="254"/>
      <c r="O507" s="254"/>
      <c r="P507" s="254"/>
      <c r="Q507" s="254"/>
      <c r="R507" s="254"/>
      <c r="S507" s="254"/>
      <c r="T507" s="255"/>
      <c r="AT507" s="256" t="s">
        <v>159</v>
      </c>
      <c r="AU507" s="256" t="s">
        <v>84</v>
      </c>
      <c r="AV507" s="12" t="s">
        <v>157</v>
      </c>
      <c r="AW507" s="12" t="s">
        <v>38</v>
      </c>
      <c r="AX507" s="12" t="s">
        <v>82</v>
      </c>
      <c r="AY507" s="256" t="s">
        <v>150</v>
      </c>
    </row>
    <row r="508" spans="2:65" s="1" customFormat="1" ht="25.5" customHeight="1">
      <c r="B508" s="46"/>
      <c r="C508" s="222" t="s">
        <v>534</v>
      </c>
      <c r="D508" s="222" t="s">
        <v>153</v>
      </c>
      <c r="E508" s="223" t="s">
        <v>1119</v>
      </c>
      <c r="F508" s="224" t="s">
        <v>1120</v>
      </c>
      <c r="G508" s="225" t="s">
        <v>175</v>
      </c>
      <c r="H508" s="226">
        <v>0.192</v>
      </c>
      <c r="I508" s="227"/>
      <c r="J508" s="228">
        <f>ROUND(I508*H508,2)</f>
        <v>0</v>
      </c>
      <c r="K508" s="224" t="s">
        <v>928</v>
      </c>
      <c r="L508" s="72"/>
      <c r="M508" s="229" t="s">
        <v>21</v>
      </c>
      <c r="N508" s="230" t="s">
        <v>45</v>
      </c>
      <c r="O508" s="47"/>
      <c r="P508" s="231">
        <f>O508*H508</f>
        <v>0</v>
      </c>
      <c r="Q508" s="231">
        <v>0</v>
      </c>
      <c r="R508" s="231">
        <f>Q508*H508</f>
        <v>0</v>
      </c>
      <c r="S508" s="231">
        <v>0</v>
      </c>
      <c r="T508" s="232">
        <f>S508*H508</f>
        <v>0</v>
      </c>
      <c r="AR508" s="24" t="s">
        <v>250</v>
      </c>
      <c r="AT508" s="24" t="s">
        <v>153</v>
      </c>
      <c r="AU508" s="24" t="s">
        <v>84</v>
      </c>
      <c r="AY508" s="24" t="s">
        <v>150</v>
      </c>
      <c r="BE508" s="233">
        <f>IF(N508="základní",J508,0)</f>
        <v>0</v>
      </c>
      <c r="BF508" s="233">
        <f>IF(N508="snížená",J508,0)</f>
        <v>0</v>
      </c>
      <c r="BG508" s="233">
        <f>IF(N508="zákl. přenesená",J508,0)</f>
        <v>0</v>
      </c>
      <c r="BH508" s="233">
        <f>IF(N508="sníž. přenesená",J508,0)</f>
        <v>0</v>
      </c>
      <c r="BI508" s="233">
        <f>IF(N508="nulová",J508,0)</f>
        <v>0</v>
      </c>
      <c r="BJ508" s="24" t="s">
        <v>82</v>
      </c>
      <c r="BK508" s="233">
        <f>ROUND(I508*H508,2)</f>
        <v>0</v>
      </c>
      <c r="BL508" s="24" t="s">
        <v>250</v>
      </c>
      <c r="BM508" s="24" t="s">
        <v>1121</v>
      </c>
    </row>
    <row r="509" spans="2:47" s="1" customFormat="1" ht="13.5">
      <c r="B509" s="46"/>
      <c r="C509" s="74"/>
      <c r="D509" s="236" t="s">
        <v>166</v>
      </c>
      <c r="E509" s="74"/>
      <c r="F509" s="257" t="s">
        <v>282</v>
      </c>
      <c r="G509" s="74"/>
      <c r="H509" s="74"/>
      <c r="I509" s="192"/>
      <c r="J509" s="74"/>
      <c r="K509" s="74"/>
      <c r="L509" s="72"/>
      <c r="M509" s="258"/>
      <c r="N509" s="47"/>
      <c r="O509" s="47"/>
      <c r="P509" s="47"/>
      <c r="Q509" s="47"/>
      <c r="R509" s="47"/>
      <c r="S509" s="47"/>
      <c r="T509" s="95"/>
      <c r="AT509" s="24" t="s">
        <v>166</v>
      </c>
      <c r="AU509" s="24" t="s">
        <v>84</v>
      </c>
    </row>
    <row r="510" spans="2:63" s="10" customFormat="1" ht="29.85" customHeight="1">
      <c r="B510" s="206"/>
      <c r="C510" s="207"/>
      <c r="D510" s="208" t="s">
        <v>73</v>
      </c>
      <c r="E510" s="220" t="s">
        <v>1122</v>
      </c>
      <c r="F510" s="220" t="s">
        <v>1123</v>
      </c>
      <c r="G510" s="207"/>
      <c r="H510" s="207"/>
      <c r="I510" s="210"/>
      <c r="J510" s="221">
        <f>BK510</f>
        <v>0</v>
      </c>
      <c r="K510" s="207"/>
      <c r="L510" s="212"/>
      <c r="M510" s="213"/>
      <c r="N510" s="214"/>
      <c r="O510" s="214"/>
      <c r="P510" s="215">
        <f>SUM(P511:P597)</f>
        <v>0</v>
      </c>
      <c r="Q510" s="214"/>
      <c r="R510" s="215">
        <f>SUM(R511:R597)</f>
        <v>0.08319</v>
      </c>
      <c r="S510" s="214"/>
      <c r="T510" s="216">
        <f>SUM(T511:T597)</f>
        <v>0</v>
      </c>
      <c r="AR510" s="217" t="s">
        <v>84</v>
      </c>
      <c r="AT510" s="218" t="s">
        <v>73</v>
      </c>
      <c r="AU510" s="218" t="s">
        <v>82</v>
      </c>
      <c r="AY510" s="217" t="s">
        <v>150</v>
      </c>
      <c r="BK510" s="219">
        <f>SUM(BK511:BK597)</f>
        <v>0</v>
      </c>
    </row>
    <row r="511" spans="2:65" s="1" customFormat="1" ht="16.5" customHeight="1">
      <c r="B511" s="46"/>
      <c r="C511" s="222" t="s">
        <v>538</v>
      </c>
      <c r="D511" s="222" t="s">
        <v>153</v>
      </c>
      <c r="E511" s="223" t="s">
        <v>1124</v>
      </c>
      <c r="F511" s="224" t="s">
        <v>1125</v>
      </c>
      <c r="G511" s="225" t="s">
        <v>211</v>
      </c>
      <c r="H511" s="226">
        <v>50</v>
      </c>
      <c r="I511" s="227"/>
      <c r="J511" s="228">
        <f>ROUND(I511*H511,2)</f>
        <v>0</v>
      </c>
      <c r="K511" s="224" t="s">
        <v>204</v>
      </c>
      <c r="L511" s="72"/>
      <c r="M511" s="229" t="s">
        <v>21</v>
      </c>
      <c r="N511" s="230" t="s">
        <v>45</v>
      </c>
      <c r="O511" s="47"/>
      <c r="P511" s="231">
        <f>O511*H511</f>
        <v>0</v>
      </c>
      <c r="Q511" s="231">
        <v>0</v>
      </c>
      <c r="R511" s="231">
        <f>Q511*H511</f>
        <v>0</v>
      </c>
      <c r="S511" s="231">
        <v>0</v>
      </c>
      <c r="T511" s="232">
        <f>S511*H511</f>
        <v>0</v>
      </c>
      <c r="AR511" s="24" t="s">
        <v>250</v>
      </c>
      <c r="AT511" s="24" t="s">
        <v>153</v>
      </c>
      <c r="AU511" s="24" t="s">
        <v>84</v>
      </c>
      <c r="AY511" s="24" t="s">
        <v>150</v>
      </c>
      <c r="BE511" s="233">
        <f>IF(N511="základní",J511,0)</f>
        <v>0</v>
      </c>
      <c r="BF511" s="233">
        <f>IF(N511="snížená",J511,0)</f>
        <v>0</v>
      </c>
      <c r="BG511" s="233">
        <f>IF(N511="zákl. přenesená",J511,0)</f>
        <v>0</v>
      </c>
      <c r="BH511" s="233">
        <f>IF(N511="sníž. přenesená",J511,0)</f>
        <v>0</v>
      </c>
      <c r="BI511" s="233">
        <f>IF(N511="nulová",J511,0)</f>
        <v>0</v>
      </c>
      <c r="BJ511" s="24" t="s">
        <v>82</v>
      </c>
      <c r="BK511" s="233">
        <f>ROUND(I511*H511,2)</f>
        <v>0</v>
      </c>
      <c r="BL511" s="24" t="s">
        <v>250</v>
      </c>
      <c r="BM511" s="24" t="s">
        <v>1126</v>
      </c>
    </row>
    <row r="512" spans="2:51" s="13" customFormat="1" ht="13.5">
      <c r="B512" s="259"/>
      <c r="C512" s="260"/>
      <c r="D512" s="236" t="s">
        <v>159</v>
      </c>
      <c r="E512" s="261" t="s">
        <v>21</v>
      </c>
      <c r="F512" s="262" t="s">
        <v>930</v>
      </c>
      <c r="G512" s="260"/>
      <c r="H512" s="261" t="s">
        <v>21</v>
      </c>
      <c r="I512" s="263"/>
      <c r="J512" s="260"/>
      <c r="K512" s="260"/>
      <c r="L512" s="264"/>
      <c r="M512" s="265"/>
      <c r="N512" s="266"/>
      <c r="O512" s="266"/>
      <c r="P512" s="266"/>
      <c r="Q512" s="266"/>
      <c r="R512" s="266"/>
      <c r="S512" s="266"/>
      <c r="T512" s="267"/>
      <c r="AT512" s="268" t="s">
        <v>159</v>
      </c>
      <c r="AU512" s="268" t="s">
        <v>84</v>
      </c>
      <c r="AV512" s="13" t="s">
        <v>82</v>
      </c>
      <c r="AW512" s="13" t="s">
        <v>38</v>
      </c>
      <c r="AX512" s="13" t="s">
        <v>74</v>
      </c>
      <c r="AY512" s="268" t="s">
        <v>150</v>
      </c>
    </row>
    <row r="513" spans="2:51" s="13" customFormat="1" ht="13.5">
      <c r="B513" s="259"/>
      <c r="C513" s="260"/>
      <c r="D513" s="236" t="s">
        <v>159</v>
      </c>
      <c r="E513" s="261" t="s">
        <v>21</v>
      </c>
      <c r="F513" s="262" t="s">
        <v>931</v>
      </c>
      <c r="G513" s="260"/>
      <c r="H513" s="261" t="s">
        <v>21</v>
      </c>
      <c r="I513" s="263"/>
      <c r="J513" s="260"/>
      <c r="K513" s="260"/>
      <c r="L513" s="264"/>
      <c r="M513" s="265"/>
      <c r="N513" s="266"/>
      <c r="O513" s="266"/>
      <c r="P513" s="266"/>
      <c r="Q513" s="266"/>
      <c r="R513" s="266"/>
      <c r="S513" s="266"/>
      <c r="T513" s="267"/>
      <c r="AT513" s="268" t="s">
        <v>159</v>
      </c>
      <c r="AU513" s="268" t="s">
        <v>84</v>
      </c>
      <c r="AV513" s="13" t="s">
        <v>82</v>
      </c>
      <c r="AW513" s="13" t="s">
        <v>38</v>
      </c>
      <c r="AX513" s="13" t="s">
        <v>74</v>
      </c>
      <c r="AY513" s="268" t="s">
        <v>150</v>
      </c>
    </row>
    <row r="514" spans="2:51" s="13" customFormat="1" ht="13.5">
      <c r="B514" s="259"/>
      <c r="C514" s="260"/>
      <c r="D514" s="236" t="s">
        <v>159</v>
      </c>
      <c r="E514" s="261" t="s">
        <v>21</v>
      </c>
      <c r="F514" s="262" t="s">
        <v>932</v>
      </c>
      <c r="G514" s="260"/>
      <c r="H514" s="261" t="s">
        <v>21</v>
      </c>
      <c r="I514" s="263"/>
      <c r="J514" s="260"/>
      <c r="K514" s="260"/>
      <c r="L514" s="264"/>
      <c r="M514" s="265"/>
      <c r="N514" s="266"/>
      <c r="O514" s="266"/>
      <c r="P514" s="266"/>
      <c r="Q514" s="266"/>
      <c r="R514" s="266"/>
      <c r="S514" s="266"/>
      <c r="T514" s="267"/>
      <c r="AT514" s="268" t="s">
        <v>159</v>
      </c>
      <c r="AU514" s="268" t="s">
        <v>84</v>
      </c>
      <c r="AV514" s="13" t="s">
        <v>82</v>
      </c>
      <c r="AW514" s="13" t="s">
        <v>38</v>
      </c>
      <c r="AX514" s="13" t="s">
        <v>74</v>
      </c>
      <c r="AY514" s="268" t="s">
        <v>150</v>
      </c>
    </row>
    <row r="515" spans="2:51" s="13" customFormat="1" ht="13.5">
      <c r="B515" s="259"/>
      <c r="C515" s="260"/>
      <c r="D515" s="236" t="s">
        <v>159</v>
      </c>
      <c r="E515" s="261" t="s">
        <v>21</v>
      </c>
      <c r="F515" s="262" t="s">
        <v>933</v>
      </c>
      <c r="G515" s="260"/>
      <c r="H515" s="261" t="s">
        <v>21</v>
      </c>
      <c r="I515" s="263"/>
      <c r="J515" s="260"/>
      <c r="K515" s="260"/>
      <c r="L515" s="264"/>
      <c r="M515" s="265"/>
      <c r="N515" s="266"/>
      <c r="O515" s="266"/>
      <c r="P515" s="266"/>
      <c r="Q515" s="266"/>
      <c r="R515" s="266"/>
      <c r="S515" s="266"/>
      <c r="T515" s="267"/>
      <c r="AT515" s="268" t="s">
        <v>159</v>
      </c>
      <c r="AU515" s="268" t="s">
        <v>84</v>
      </c>
      <c r="AV515" s="13" t="s">
        <v>82</v>
      </c>
      <c r="AW515" s="13" t="s">
        <v>38</v>
      </c>
      <c r="AX515" s="13" t="s">
        <v>74</v>
      </c>
      <c r="AY515" s="268" t="s">
        <v>150</v>
      </c>
    </row>
    <row r="516" spans="2:51" s="13" customFormat="1" ht="13.5">
      <c r="B516" s="259"/>
      <c r="C516" s="260"/>
      <c r="D516" s="236" t="s">
        <v>159</v>
      </c>
      <c r="E516" s="261" t="s">
        <v>21</v>
      </c>
      <c r="F516" s="262" t="s">
        <v>974</v>
      </c>
      <c r="G516" s="260"/>
      <c r="H516" s="261" t="s">
        <v>21</v>
      </c>
      <c r="I516" s="263"/>
      <c r="J516" s="260"/>
      <c r="K516" s="260"/>
      <c r="L516" s="264"/>
      <c r="M516" s="265"/>
      <c r="N516" s="266"/>
      <c r="O516" s="266"/>
      <c r="P516" s="266"/>
      <c r="Q516" s="266"/>
      <c r="R516" s="266"/>
      <c r="S516" s="266"/>
      <c r="T516" s="267"/>
      <c r="AT516" s="268" t="s">
        <v>159</v>
      </c>
      <c r="AU516" s="268" t="s">
        <v>84</v>
      </c>
      <c r="AV516" s="13" t="s">
        <v>82</v>
      </c>
      <c r="AW516" s="13" t="s">
        <v>38</v>
      </c>
      <c r="AX516" s="13" t="s">
        <v>74</v>
      </c>
      <c r="AY516" s="268" t="s">
        <v>150</v>
      </c>
    </row>
    <row r="517" spans="2:51" s="13" customFormat="1" ht="13.5">
      <c r="B517" s="259"/>
      <c r="C517" s="260"/>
      <c r="D517" s="236" t="s">
        <v>159</v>
      </c>
      <c r="E517" s="261" t="s">
        <v>21</v>
      </c>
      <c r="F517" s="262" t="s">
        <v>1127</v>
      </c>
      <c r="G517" s="260"/>
      <c r="H517" s="261" t="s">
        <v>21</v>
      </c>
      <c r="I517" s="263"/>
      <c r="J517" s="260"/>
      <c r="K517" s="260"/>
      <c r="L517" s="264"/>
      <c r="M517" s="265"/>
      <c r="N517" s="266"/>
      <c r="O517" s="266"/>
      <c r="P517" s="266"/>
      <c r="Q517" s="266"/>
      <c r="R517" s="266"/>
      <c r="S517" s="266"/>
      <c r="T517" s="267"/>
      <c r="AT517" s="268" t="s">
        <v>159</v>
      </c>
      <c r="AU517" s="268" t="s">
        <v>84</v>
      </c>
      <c r="AV517" s="13" t="s">
        <v>82</v>
      </c>
      <c r="AW517" s="13" t="s">
        <v>38</v>
      </c>
      <c r="AX517" s="13" t="s">
        <v>74</v>
      </c>
      <c r="AY517" s="268" t="s">
        <v>150</v>
      </c>
    </row>
    <row r="518" spans="2:51" s="13" customFormat="1" ht="13.5">
      <c r="B518" s="259"/>
      <c r="C518" s="260"/>
      <c r="D518" s="236" t="s">
        <v>159</v>
      </c>
      <c r="E518" s="261" t="s">
        <v>21</v>
      </c>
      <c r="F518" s="262" t="s">
        <v>1128</v>
      </c>
      <c r="G518" s="260"/>
      <c r="H518" s="261" t="s">
        <v>21</v>
      </c>
      <c r="I518" s="263"/>
      <c r="J518" s="260"/>
      <c r="K518" s="260"/>
      <c r="L518" s="264"/>
      <c r="M518" s="265"/>
      <c r="N518" s="266"/>
      <c r="O518" s="266"/>
      <c r="P518" s="266"/>
      <c r="Q518" s="266"/>
      <c r="R518" s="266"/>
      <c r="S518" s="266"/>
      <c r="T518" s="267"/>
      <c r="AT518" s="268" t="s">
        <v>159</v>
      </c>
      <c r="AU518" s="268" t="s">
        <v>84</v>
      </c>
      <c r="AV518" s="13" t="s">
        <v>82</v>
      </c>
      <c r="AW518" s="13" t="s">
        <v>38</v>
      </c>
      <c r="AX518" s="13" t="s">
        <v>74</v>
      </c>
      <c r="AY518" s="268" t="s">
        <v>150</v>
      </c>
    </row>
    <row r="519" spans="2:51" s="11" customFormat="1" ht="13.5">
      <c r="B519" s="234"/>
      <c r="C519" s="235"/>
      <c r="D519" s="236" t="s">
        <v>159</v>
      </c>
      <c r="E519" s="237" t="s">
        <v>21</v>
      </c>
      <c r="F519" s="238" t="s">
        <v>1129</v>
      </c>
      <c r="G519" s="235"/>
      <c r="H519" s="239">
        <v>50</v>
      </c>
      <c r="I519" s="240"/>
      <c r="J519" s="235"/>
      <c r="K519" s="235"/>
      <c r="L519" s="241"/>
      <c r="M519" s="242"/>
      <c r="N519" s="243"/>
      <c r="O519" s="243"/>
      <c r="P519" s="243"/>
      <c r="Q519" s="243"/>
      <c r="R519" s="243"/>
      <c r="S519" s="243"/>
      <c r="T519" s="244"/>
      <c r="AT519" s="245" t="s">
        <v>159</v>
      </c>
      <c r="AU519" s="245" t="s">
        <v>84</v>
      </c>
      <c r="AV519" s="11" t="s">
        <v>84</v>
      </c>
      <c r="AW519" s="11" t="s">
        <v>38</v>
      </c>
      <c r="AX519" s="11" t="s">
        <v>74</v>
      </c>
      <c r="AY519" s="245" t="s">
        <v>150</v>
      </c>
    </row>
    <row r="520" spans="2:51" s="12" customFormat="1" ht="13.5">
      <c r="B520" s="246"/>
      <c r="C520" s="247"/>
      <c r="D520" s="236" t="s">
        <v>159</v>
      </c>
      <c r="E520" s="248" t="s">
        <v>21</v>
      </c>
      <c r="F520" s="249" t="s">
        <v>161</v>
      </c>
      <c r="G520" s="247"/>
      <c r="H520" s="250">
        <v>50</v>
      </c>
      <c r="I520" s="251"/>
      <c r="J520" s="247"/>
      <c r="K520" s="247"/>
      <c r="L520" s="252"/>
      <c r="M520" s="253"/>
      <c r="N520" s="254"/>
      <c r="O520" s="254"/>
      <c r="P520" s="254"/>
      <c r="Q520" s="254"/>
      <c r="R520" s="254"/>
      <c r="S520" s="254"/>
      <c r="T520" s="255"/>
      <c r="AT520" s="256" t="s">
        <v>159</v>
      </c>
      <c r="AU520" s="256" t="s">
        <v>84</v>
      </c>
      <c r="AV520" s="12" t="s">
        <v>157</v>
      </c>
      <c r="AW520" s="12" t="s">
        <v>38</v>
      </c>
      <c r="AX520" s="12" t="s">
        <v>82</v>
      </c>
      <c r="AY520" s="256" t="s">
        <v>150</v>
      </c>
    </row>
    <row r="521" spans="2:65" s="1" customFormat="1" ht="16.5" customHeight="1">
      <c r="B521" s="46"/>
      <c r="C521" s="269" t="s">
        <v>542</v>
      </c>
      <c r="D521" s="269" t="s">
        <v>188</v>
      </c>
      <c r="E521" s="270" t="s">
        <v>1130</v>
      </c>
      <c r="F521" s="271" t="s">
        <v>1131</v>
      </c>
      <c r="G521" s="272" t="s">
        <v>211</v>
      </c>
      <c r="H521" s="273">
        <v>50</v>
      </c>
      <c r="I521" s="274"/>
      <c r="J521" s="275">
        <f>ROUND(I521*H521,2)</f>
        <v>0</v>
      </c>
      <c r="K521" s="271" t="s">
        <v>204</v>
      </c>
      <c r="L521" s="276"/>
      <c r="M521" s="277" t="s">
        <v>21</v>
      </c>
      <c r="N521" s="278" t="s">
        <v>45</v>
      </c>
      <c r="O521" s="47"/>
      <c r="P521" s="231">
        <f>O521*H521</f>
        <v>0</v>
      </c>
      <c r="Q521" s="231">
        <v>0.0012</v>
      </c>
      <c r="R521" s="231">
        <f>Q521*H521</f>
        <v>0.06</v>
      </c>
      <c r="S521" s="231">
        <v>0</v>
      </c>
      <c r="T521" s="232">
        <f>S521*H521</f>
        <v>0</v>
      </c>
      <c r="AR521" s="24" t="s">
        <v>269</v>
      </c>
      <c r="AT521" s="24" t="s">
        <v>188</v>
      </c>
      <c r="AU521" s="24" t="s">
        <v>84</v>
      </c>
      <c r="AY521" s="24" t="s">
        <v>150</v>
      </c>
      <c r="BE521" s="233">
        <f>IF(N521="základní",J521,0)</f>
        <v>0</v>
      </c>
      <c r="BF521" s="233">
        <f>IF(N521="snížená",J521,0)</f>
        <v>0</v>
      </c>
      <c r="BG521" s="233">
        <f>IF(N521="zákl. přenesená",J521,0)</f>
        <v>0</v>
      </c>
      <c r="BH521" s="233">
        <f>IF(N521="sníž. přenesená",J521,0)</f>
        <v>0</v>
      </c>
      <c r="BI521" s="233">
        <f>IF(N521="nulová",J521,0)</f>
        <v>0</v>
      </c>
      <c r="BJ521" s="24" t="s">
        <v>82</v>
      </c>
      <c r="BK521" s="233">
        <f>ROUND(I521*H521,2)</f>
        <v>0</v>
      </c>
      <c r="BL521" s="24" t="s">
        <v>250</v>
      </c>
      <c r="BM521" s="24" t="s">
        <v>1132</v>
      </c>
    </row>
    <row r="522" spans="2:51" s="13" customFormat="1" ht="13.5">
      <c r="B522" s="259"/>
      <c r="C522" s="260"/>
      <c r="D522" s="236" t="s">
        <v>159</v>
      </c>
      <c r="E522" s="261" t="s">
        <v>21</v>
      </c>
      <c r="F522" s="262" t="s">
        <v>930</v>
      </c>
      <c r="G522" s="260"/>
      <c r="H522" s="261" t="s">
        <v>21</v>
      </c>
      <c r="I522" s="263"/>
      <c r="J522" s="260"/>
      <c r="K522" s="260"/>
      <c r="L522" s="264"/>
      <c r="M522" s="265"/>
      <c r="N522" s="266"/>
      <c r="O522" s="266"/>
      <c r="P522" s="266"/>
      <c r="Q522" s="266"/>
      <c r="R522" s="266"/>
      <c r="S522" s="266"/>
      <c r="T522" s="267"/>
      <c r="AT522" s="268" t="s">
        <v>159</v>
      </c>
      <c r="AU522" s="268" t="s">
        <v>84</v>
      </c>
      <c r="AV522" s="13" t="s">
        <v>82</v>
      </c>
      <c r="AW522" s="13" t="s">
        <v>38</v>
      </c>
      <c r="AX522" s="13" t="s">
        <v>74</v>
      </c>
      <c r="AY522" s="268" t="s">
        <v>150</v>
      </c>
    </row>
    <row r="523" spans="2:51" s="13" customFormat="1" ht="13.5">
      <c r="B523" s="259"/>
      <c r="C523" s="260"/>
      <c r="D523" s="236" t="s">
        <v>159</v>
      </c>
      <c r="E523" s="261" t="s">
        <v>21</v>
      </c>
      <c r="F523" s="262" t="s">
        <v>931</v>
      </c>
      <c r="G523" s="260"/>
      <c r="H523" s="261" t="s">
        <v>21</v>
      </c>
      <c r="I523" s="263"/>
      <c r="J523" s="260"/>
      <c r="K523" s="260"/>
      <c r="L523" s="264"/>
      <c r="M523" s="265"/>
      <c r="N523" s="266"/>
      <c r="O523" s="266"/>
      <c r="P523" s="266"/>
      <c r="Q523" s="266"/>
      <c r="R523" s="266"/>
      <c r="S523" s="266"/>
      <c r="T523" s="267"/>
      <c r="AT523" s="268" t="s">
        <v>159</v>
      </c>
      <c r="AU523" s="268" t="s">
        <v>84</v>
      </c>
      <c r="AV523" s="13" t="s">
        <v>82</v>
      </c>
      <c r="AW523" s="13" t="s">
        <v>38</v>
      </c>
      <c r="AX523" s="13" t="s">
        <v>74</v>
      </c>
      <c r="AY523" s="268" t="s">
        <v>150</v>
      </c>
    </row>
    <row r="524" spans="2:51" s="13" customFormat="1" ht="13.5">
      <c r="B524" s="259"/>
      <c r="C524" s="260"/>
      <c r="D524" s="236" t="s">
        <v>159</v>
      </c>
      <c r="E524" s="261" t="s">
        <v>21</v>
      </c>
      <c r="F524" s="262" t="s">
        <v>932</v>
      </c>
      <c r="G524" s="260"/>
      <c r="H524" s="261" t="s">
        <v>21</v>
      </c>
      <c r="I524" s="263"/>
      <c r="J524" s="260"/>
      <c r="K524" s="260"/>
      <c r="L524" s="264"/>
      <c r="M524" s="265"/>
      <c r="N524" s="266"/>
      <c r="O524" s="266"/>
      <c r="P524" s="266"/>
      <c r="Q524" s="266"/>
      <c r="R524" s="266"/>
      <c r="S524" s="266"/>
      <c r="T524" s="267"/>
      <c r="AT524" s="268" t="s">
        <v>159</v>
      </c>
      <c r="AU524" s="268" t="s">
        <v>84</v>
      </c>
      <c r="AV524" s="13" t="s">
        <v>82</v>
      </c>
      <c r="AW524" s="13" t="s">
        <v>38</v>
      </c>
      <c r="AX524" s="13" t="s">
        <v>74</v>
      </c>
      <c r="AY524" s="268" t="s">
        <v>150</v>
      </c>
    </row>
    <row r="525" spans="2:51" s="13" customFormat="1" ht="13.5">
      <c r="B525" s="259"/>
      <c r="C525" s="260"/>
      <c r="D525" s="236" t="s">
        <v>159</v>
      </c>
      <c r="E525" s="261" t="s">
        <v>21</v>
      </c>
      <c r="F525" s="262" t="s">
        <v>933</v>
      </c>
      <c r="G525" s="260"/>
      <c r="H525" s="261" t="s">
        <v>21</v>
      </c>
      <c r="I525" s="263"/>
      <c r="J525" s="260"/>
      <c r="K525" s="260"/>
      <c r="L525" s="264"/>
      <c r="M525" s="265"/>
      <c r="N525" s="266"/>
      <c r="O525" s="266"/>
      <c r="P525" s="266"/>
      <c r="Q525" s="266"/>
      <c r="R525" s="266"/>
      <c r="S525" s="266"/>
      <c r="T525" s="267"/>
      <c r="AT525" s="268" t="s">
        <v>159</v>
      </c>
      <c r="AU525" s="268" t="s">
        <v>84</v>
      </c>
      <c r="AV525" s="13" t="s">
        <v>82</v>
      </c>
      <c r="AW525" s="13" t="s">
        <v>38</v>
      </c>
      <c r="AX525" s="13" t="s">
        <v>74</v>
      </c>
      <c r="AY525" s="268" t="s">
        <v>150</v>
      </c>
    </row>
    <row r="526" spans="2:51" s="13" customFormat="1" ht="13.5">
      <c r="B526" s="259"/>
      <c r="C526" s="260"/>
      <c r="D526" s="236" t="s">
        <v>159</v>
      </c>
      <c r="E526" s="261" t="s">
        <v>21</v>
      </c>
      <c r="F526" s="262" t="s">
        <v>974</v>
      </c>
      <c r="G526" s="260"/>
      <c r="H526" s="261" t="s">
        <v>21</v>
      </c>
      <c r="I526" s="263"/>
      <c r="J526" s="260"/>
      <c r="K526" s="260"/>
      <c r="L526" s="264"/>
      <c r="M526" s="265"/>
      <c r="N526" s="266"/>
      <c r="O526" s="266"/>
      <c r="P526" s="266"/>
      <c r="Q526" s="266"/>
      <c r="R526" s="266"/>
      <c r="S526" s="266"/>
      <c r="T526" s="267"/>
      <c r="AT526" s="268" t="s">
        <v>159</v>
      </c>
      <c r="AU526" s="268" t="s">
        <v>84</v>
      </c>
      <c r="AV526" s="13" t="s">
        <v>82</v>
      </c>
      <c r="AW526" s="13" t="s">
        <v>38</v>
      </c>
      <c r="AX526" s="13" t="s">
        <v>74</v>
      </c>
      <c r="AY526" s="268" t="s">
        <v>150</v>
      </c>
    </row>
    <row r="527" spans="2:51" s="13" customFormat="1" ht="13.5">
      <c r="B527" s="259"/>
      <c r="C527" s="260"/>
      <c r="D527" s="236" t="s">
        <v>159</v>
      </c>
      <c r="E527" s="261" t="s">
        <v>21</v>
      </c>
      <c r="F527" s="262" t="s">
        <v>1127</v>
      </c>
      <c r="G527" s="260"/>
      <c r="H527" s="261" t="s">
        <v>21</v>
      </c>
      <c r="I527" s="263"/>
      <c r="J527" s="260"/>
      <c r="K527" s="260"/>
      <c r="L527" s="264"/>
      <c r="M527" s="265"/>
      <c r="N527" s="266"/>
      <c r="O527" s="266"/>
      <c r="P527" s="266"/>
      <c r="Q527" s="266"/>
      <c r="R527" s="266"/>
      <c r="S527" s="266"/>
      <c r="T527" s="267"/>
      <c r="AT527" s="268" t="s">
        <v>159</v>
      </c>
      <c r="AU527" s="268" t="s">
        <v>84</v>
      </c>
      <c r="AV527" s="13" t="s">
        <v>82</v>
      </c>
      <c r="AW527" s="13" t="s">
        <v>38</v>
      </c>
      <c r="AX527" s="13" t="s">
        <v>74</v>
      </c>
      <c r="AY527" s="268" t="s">
        <v>150</v>
      </c>
    </row>
    <row r="528" spans="2:51" s="13" customFormat="1" ht="13.5">
      <c r="B528" s="259"/>
      <c r="C528" s="260"/>
      <c r="D528" s="236" t="s">
        <v>159</v>
      </c>
      <c r="E528" s="261" t="s">
        <v>21</v>
      </c>
      <c r="F528" s="262" t="s">
        <v>1128</v>
      </c>
      <c r="G528" s="260"/>
      <c r="H528" s="261" t="s">
        <v>21</v>
      </c>
      <c r="I528" s="263"/>
      <c r="J528" s="260"/>
      <c r="K528" s="260"/>
      <c r="L528" s="264"/>
      <c r="M528" s="265"/>
      <c r="N528" s="266"/>
      <c r="O528" s="266"/>
      <c r="P528" s="266"/>
      <c r="Q528" s="266"/>
      <c r="R528" s="266"/>
      <c r="S528" s="266"/>
      <c r="T528" s="267"/>
      <c r="AT528" s="268" t="s">
        <v>159</v>
      </c>
      <c r="AU528" s="268" t="s">
        <v>84</v>
      </c>
      <c r="AV528" s="13" t="s">
        <v>82</v>
      </c>
      <c r="AW528" s="13" t="s">
        <v>38</v>
      </c>
      <c r="AX528" s="13" t="s">
        <v>74</v>
      </c>
      <c r="AY528" s="268" t="s">
        <v>150</v>
      </c>
    </row>
    <row r="529" spans="2:51" s="11" customFormat="1" ht="13.5">
      <c r="B529" s="234"/>
      <c r="C529" s="235"/>
      <c r="D529" s="236" t="s">
        <v>159</v>
      </c>
      <c r="E529" s="237" t="s">
        <v>21</v>
      </c>
      <c r="F529" s="238" t="s">
        <v>1129</v>
      </c>
      <c r="G529" s="235"/>
      <c r="H529" s="239">
        <v>50</v>
      </c>
      <c r="I529" s="240"/>
      <c r="J529" s="235"/>
      <c r="K529" s="235"/>
      <c r="L529" s="241"/>
      <c r="M529" s="242"/>
      <c r="N529" s="243"/>
      <c r="O529" s="243"/>
      <c r="P529" s="243"/>
      <c r="Q529" s="243"/>
      <c r="R529" s="243"/>
      <c r="S529" s="243"/>
      <c r="T529" s="244"/>
      <c r="AT529" s="245" t="s">
        <v>159</v>
      </c>
      <c r="AU529" s="245" t="s">
        <v>84</v>
      </c>
      <c r="AV529" s="11" t="s">
        <v>84</v>
      </c>
      <c r="AW529" s="11" t="s">
        <v>38</v>
      </c>
      <c r="AX529" s="11" t="s">
        <v>74</v>
      </c>
      <c r="AY529" s="245" t="s">
        <v>150</v>
      </c>
    </row>
    <row r="530" spans="2:51" s="12" customFormat="1" ht="13.5">
      <c r="B530" s="246"/>
      <c r="C530" s="247"/>
      <c r="D530" s="236" t="s">
        <v>159</v>
      </c>
      <c r="E530" s="248" t="s">
        <v>21</v>
      </c>
      <c r="F530" s="249" t="s">
        <v>161</v>
      </c>
      <c r="G530" s="247"/>
      <c r="H530" s="250">
        <v>50</v>
      </c>
      <c r="I530" s="251"/>
      <c r="J530" s="247"/>
      <c r="K530" s="247"/>
      <c r="L530" s="252"/>
      <c r="M530" s="253"/>
      <c r="N530" s="254"/>
      <c r="O530" s="254"/>
      <c r="P530" s="254"/>
      <c r="Q530" s="254"/>
      <c r="R530" s="254"/>
      <c r="S530" s="254"/>
      <c r="T530" s="255"/>
      <c r="AT530" s="256" t="s">
        <v>159</v>
      </c>
      <c r="AU530" s="256" t="s">
        <v>84</v>
      </c>
      <c r="AV530" s="12" t="s">
        <v>157</v>
      </c>
      <c r="AW530" s="12" t="s">
        <v>38</v>
      </c>
      <c r="AX530" s="12" t="s">
        <v>82</v>
      </c>
      <c r="AY530" s="256" t="s">
        <v>150</v>
      </c>
    </row>
    <row r="531" spans="2:65" s="1" customFormat="1" ht="16.5" customHeight="1">
      <c r="B531" s="46"/>
      <c r="C531" s="269" t="s">
        <v>546</v>
      </c>
      <c r="D531" s="269" t="s">
        <v>188</v>
      </c>
      <c r="E531" s="270" t="s">
        <v>1133</v>
      </c>
      <c r="F531" s="271" t="s">
        <v>1134</v>
      </c>
      <c r="G531" s="272" t="s">
        <v>211</v>
      </c>
      <c r="H531" s="273">
        <v>50</v>
      </c>
      <c r="I531" s="274"/>
      <c r="J531" s="275">
        <f>ROUND(I531*H531,2)</f>
        <v>0</v>
      </c>
      <c r="K531" s="271" t="s">
        <v>204</v>
      </c>
      <c r="L531" s="276"/>
      <c r="M531" s="277" t="s">
        <v>21</v>
      </c>
      <c r="N531" s="278" t="s">
        <v>45</v>
      </c>
      <c r="O531" s="47"/>
      <c r="P531" s="231">
        <f>O531*H531</f>
        <v>0</v>
      </c>
      <c r="Q531" s="231">
        <v>0.00045</v>
      </c>
      <c r="R531" s="231">
        <f>Q531*H531</f>
        <v>0.0225</v>
      </c>
      <c r="S531" s="231">
        <v>0</v>
      </c>
      <c r="T531" s="232">
        <f>S531*H531</f>
        <v>0</v>
      </c>
      <c r="AR531" s="24" t="s">
        <v>269</v>
      </c>
      <c r="AT531" s="24" t="s">
        <v>188</v>
      </c>
      <c r="AU531" s="24" t="s">
        <v>84</v>
      </c>
      <c r="AY531" s="24" t="s">
        <v>150</v>
      </c>
      <c r="BE531" s="233">
        <f>IF(N531="základní",J531,0)</f>
        <v>0</v>
      </c>
      <c r="BF531" s="233">
        <f>IF(N531="snížená",J531,0)</f>
        <v>0</v>
      </c>
      <c r="BG531" s="233">
        <f>IF(N531="zákl. přenesená",J531,0)</f>
        <v>0</v>
      </c>
      <c r="BH531" s="233">
        <f>IF(N531="sníž. přenesená",J531,0)</f>
        <v>0</v>
      </c>
      <c r="BI531" s="233">
        <f>IF(N531="nulová",J531,0)</f>
        <v>0</v>
      </c>
      <c r="BJ531" s="24" t="s">
        <v>82</v>
      </c>
      <c r="BK531" s="233">
        <f>ROUND(I531*H531,2)</f>
        <v>0</v>
      </c>
      <c r="BL531" s="24" t="s">
        <v>250</v>
      </c>
      <c r="BM531" s="24" t="s">
        <v>1135</v>
      </c>
    </row>
    <row r="532" spans="2:51" s="13" customFormat="1" ht="13.5">
      <c r="B532" s="259"/>
      <c r="C532" s="260"/>
      <c r="D532" s="236" t="s">
        <v>159</v>
      </c>
      <c r="E532" s="261" t="s">
        <v>21</v>
      </c>
      <c r="F532" s="262" t="s">
        <v>930</v>
      </c>
      <c r="G532" s="260"/>
      <c r="H532" s="261" t="s">
        <v>21</v>
      </c>
      <c r="I532" s="263"/>
      <c r="J532" s="260"/>
      <c r="K532" s="260"/>
      <c r="L532" s="264"/>
      <c r="M532" s="265"/>
      <c r="N532" s="266"/>
      <c r="O532" s="266"/>
      <c r="P532" s="266"/>
      <c r="Q532" s="266"/>
      <c r="R532" s="266"/>
      <c r="S532" s="266"/>
      <c r="T532" s="267"/>
      <c r="AT532" s="268" t="s">
        <v>159</v>
      </c>
      <c r="AU532" s="268" t="s">
        <v>84</v>
      </c>
      <c r="AV532" s="13" t="s">
        <v>82</v>
      </c>
      <c r="AW532" s="13" t="s">
        <v>38</v>
      </c>
      <c r="AX532" s="13" t="s">
        <v>74</v>
      </c>
      <c r="AY532" s="268" t="s">
        <v>150</v>
      </c>
    </row>
    <row r="533" spans="2:51" s="13" customFormat="1" ht="13.5">
      <c r="B533" s="259"/>
      <c r="C533" s="260"/>
      <c r="D533" s="236" t="s">
        <v>159</v>
      </c>
      <c r="E533" s="261" t="s">
        <v>21</v>
      </c>
      <c r="F533" s="262" t="s">
        <v>931</v>
      </c>
      <c r="G533" s="260"/>
      <c r="H533" s="261" t="s">
        <v>21</v>
      </c>
      <c r="I533" s="263"/>
      <c r="J533" s="260"/>
      <c r="K533" s="260"/>
      <c r="L533" s="264"/>
      <c r="M533" s="265"/>
      <c r="N533" s="266"/>
      <c r="O533" s="266"/>
      <c r="P533" s="266"/>
      <c r="Q533" s="266"/>
      <c r="R533" s="266"/>
      <c r="S533" s="266"/>
      <c r="T533" s="267"/>
      <c r="AT533" s="268" t="s">
        <v>159</v>
      </c>
      <c r="AU533" s="268" t="s">
        <v>84</v>
      </c>
      <c r="AV533" s="13" t="s">
        <v>82</v>
      </c>
      <c r="AW533" s="13" t="s">
        <v>38</v>
      </c>
      <c r="AX533" s="13" t="s">
        <v>74</v>
      </c>
      <c r="AY533" s="268" t="s">
        <v>150</v>
      </c>
    </row>
    <row r="534" spans="2:51" s="13" customFormat="1" ht="13.5">
      <c r="B534" s="259"/>
      <c r="C534" s="260"/>
      <c r="D534" s="236" t="s">
        <v>159</v>
      </c>
      <c r="E534" s="261" t="s">
        <v>21</v>
      </c>
      <c r="F534" s="262" t="s">
        <v>932</v>
      </c>
      <c r="G534" s="260"/>
      <c r="H534" s="261" t="s">
        <v>21</v>
      </c>
      <c r="I534" s="263"/>
      <c r="J534" s="260"/>
      <c r="K534" s="260"/>
      <c r="L534" s="264"/>
      <c r="M534" s="265"/>
      <c r="N534" s="266"/>
      <c r="O534" s="266"/>
      <c r="P534" s="266"/>
      <c r="Q534" s="266"/>
      <c r="R534" s="266"/>
      <c r="S534" s="266"/>
      <c r="T534" s="267"/>
      <c r="AT534" s="268" t="s">
        <v>159</v>
      </c>
      <c r="AU534" s="268" t="s">
        <v>84</v>
      </c>
      <c r="AV534" s="13" t="s">
        <v>82</v>
      </c>
      <c r="AW534" s="13" t="s">
        <v>38</v>
      </c>
      <c r="AX534" s="13" t="s">
        <v>74</v>
      </c>
      <c r="AY534" s="268" t="s">
        <v>150</v>
      </c>
    </row>
    <row r="535" spans="2:51" s="13" customFormat="1" ht="13.5">
      <c r="B535" s="259"/>
      <c r="C535" s="260"/>
      <c r="D535" s="236" t="s">
        <v>159</v>
      </c>
      <c r="E535" s="261" t="s">
        <v>21</v>
      </c>
      <c r="F535" s="262" t="s">
        <v>980</v>
      </c>
      <c r="G535" s="260"/>
      <c r="H535" s="261" t="s">
        <v>21</v>
      </c>
      <c r="I535" s="263"/>
      <c r="J535" s="260"/>
      <c r="K535" s="260"/>
      <c r="L535" s="264"/>
      <c r="M535" s="265"/>
      <c r="N535" s="266"/>
      <c r="O535" s="266"/>
      <c r="P535" s="266"/>
      <c r="Q535" s="266"/>
      <c r="R535" s="266"/>
      <c r="S535" s="266"/>
      <c r="T535" s="267"/>
      <c r="AT535" s="268" t="s">
        <v>159</v>
      </c>
      <c r="AU535" s="268" t="s">
        <v>84</v>
      </c>
      <c r="AV535" s="13" t="s">
        <v>82</v>
      </c>
      <c r="AW535" s="13" t="s">
        <v>38</v>
      </c>
      <c r="AX535" s="13" t="s">
        <v>74</v>
      </c>
      <c r="AY535" s="268" t="s">
        <v>150</v>
      </c>
    </row>
    <row r="536" spans="2:51" s="13" customFormat="1" ht="13.5">
      <c r="B536" s="259"/>
      <c r="C536" s="260"/>
      <c r="D536" s="236" t="s">
        <v>159</v>
      </c>
      <c r="E536" s="261" t="s">
        <v>21</v>
      </c>
      <c r="F536" s="262" t="s">
        <v>974</v>
      </c>
      <c r="G536" s="260"/>
      <c r="H536" s="261" t="s">
        <v>21</v>
      </c>
      <c r="I536" s="263"/>
      <c r="J536" s="260"/>
      <c r="K536" s="260"/>
      <c r="L536" s="264"/>
      <c r="M536" s="265"/>
      <c r="N536" s="266"/>
      <c r="O536" s="266"/>
      <c r="P536" s="266"/>
      <c r="Q536" s="266"/>
      <c r="R536" s="266"/>
      <c r="S536" s="266"/>
      <c r="T536" s="267"/>
      <c r="AT536" s="268" t="s">
        <v>159</v>
      </c>
      <c r="AU536" s="268" t="s">
        <v>84</v>
      </c>
      <c r="AV536" s="13" t="s">
        <v>82</v>
      </c>
      <c r="AW536" s="13" t="s">
        <v>38</v>
      </c>
      <c r="AX536" s="13" t="s">
        <v>74</v>
      </c>
      <c r="AY536" s="268" t="s">
        <v>150</v>
      </c>
    </row>
    <row r="537" spans="2:51" s="13" customFormat="1" ht="13.5">
      <c r="B537" s="259"/>
      <c r="C537" s="260"/>
      <c r="D537" s="236" t="s">
        <v>159</v>
      </c>
      <c r="E537" s="261" t="s">
        <v>21</v>
      </c>
      <c r="F537" s="262" t="s">
        <v>1136</v>
      </c>
      <c r="G537" s="260"/>
      <c r="H537" s="261" t="s">
        <v>21</v>
      </c>
      <c r="I537" s="263"/>
      <c r="J537" s="260"/>
      <c r="K537" s="260"/>
      <c r="L537" s="264"/>
      <c r="M537" s="265"/>
      <c r="N537" s="266"/>
      <c r="O537" s="266"/>
      <c r="P537" s="266"/>
      <c r="Q537" s="266"/>
      <c r="R537" s="266"/>
      <c r="S537" s="266"/>
      <c r="T537" s="267"/>
      <c r="AT537" s="268" t="s">
        <v>159</v>
      </c>
      <c r="AU537" s="268" t="s">
        <v>84</v>
      </c>
      <c r="AV537" s="13" t="s">
        <v>82</v>
      </c>
      <c r="AW537" s="13" t="s">
        <v>38</v>
      </c>
      <c r="AX537" s="13" t="s">
        <v>74</v>
      </c>
      <c r="AY537" s="268" t="s">
        <v>150</v>
      </c>
    </row>
    <row r="538" spans="2:51" s="13" customFormat="1" ht="13.5">
      <c r="B538" s="259"/>
      <c r="C538" s="260"/>
      <c r="D538" s="236" t="s">
        <v>159</v>
      </c>
      <c r="E538" s="261" t="s">
        <v>21</v>
      </c>
      <c r="F538" s="262" t="s">
        <v>1128</v>
      </c>
      <c r="G538" s="260"/>
      <c r="H538" s="261" t="s">
        <v>21</v>
      </c>
      <c r="I538" s="263"/>
      <c r="J538" s="260"/>
      <c r="K538" s="260"/>
      <c r="L538" s="264"/>
      <c r="M538" s="265"/>
      <c r="N538" s="266"/>
      <c r="O538" s="266"/>
      <c r="P538" s="266"/>
      <c r="Q538" s="266"/>
      <c r="R538" s="266"/>
      <c r="S538" s="266"/>
      <c r="T538" s="267"/>
      <c r="AT538" s="268" t="s">
        <v>159</v>
      </c>
      <c r="AU538" s="268" t="s">
        <v>84</v>
      </c>
      <c r="AV538" s="13" t="s">
        <v>82</v>
      </c>
      <c r="AW538" s="13" t="s">
        <v>38</v>
      </c>
      <c r="AX538" s="13" t="s">
        <v>74</v>
      </c>
      <c r="AY538" s="268" t="s">
        <v>150</v>
      </c>
    </row>
    <row r="539" spans="2:51" s="11" customFormat="1" ht="13.5">
      <c r="B539" s="234"/>
      <c r="C539" s="235"/>
      <c r="D539" s="236" t="s">
        <v>159</v>
      </c>
      <c r="E539" s="237" t="s">
        <v>21</v>
      </c>
      <c r="F539" s="238" t="s">
        <v>1129</v>
      </c>
      <c r="G539" s="235"/>
      <c r="H539" s="239">
        <v>50</v>
      </c>
      <c r="I539" s="240"/>
      <c r="J539" s="235"/>
      <c r="K539" s="235"/>
      <c r="L539" s="241"/>
      <c r="M539" s="242"/>
      <c r="N539" s="243"/>
      <c r="O539" s="243"/>
      <c r="P539" s="243"/>
      <c r="Q539" s="243"/>
      <c r="R539" s="243"/>
      <c r="S539" s="243"/>
      <c r="T539" s="244"/>
      <c r="AT539" s="245" t="s">
        <v>159</v>
      </c>
      <c r="AU539" s="245" t="s">
        <v>84</v>
      </c>
      <c r="AV539" s="11" t="s">
        <v>84</v>
      </c>
      <c r="AW539" s="11" t="s">
        <v>38</v>
      </c>
      <c r="AX539" s="11" t="s">
        <v>74</v>
      </c>
      <c r="AY539" s="245" t="s">
        <v>150</v>
      </c>
    </row>
    <row r="540" spans="2:51" s="12" customFormat="1" ht="13.5">
      <c r="B540" s="246"/>
      <c r="C540" s="247"/>
      <c r="D540" s="236" t="s">
        <v>159</v>
      </c>
      <c r="E540" s="248" t="s">
        <v>21</v>
      </c>
      <c r="F540" s="249" t="s">
        <v>161</v>
      </c>
      <c r="G540" s="247"/>
      <c r="H540" s="250">
        <v>50</v>
      </c>
      <c r="I540" s="251"/>
      <c r="J540" s="247"/>
      <c r="K540" s="247"/>
      <c r="L540" s="252"/>
      <c r="M540" s="253"/>
      <c r="N540" s="254"/>
      <c r="O540" s="254"/>
      <c r="P540" s="254"/>
      <c r="Q540" s="254"/>
      <c r="R540" s="254"/>
      <c r="S540" s="254"/>
      <c r="T540" s="255"/>
      <c r="AT540" s="256" t="s">
        <v>159</v>
      </c>
      <c r="AU540" s="256" t="s">
        <v>84</v>
      </c>
      <c r="AV540" s="12" t="s">
        <v>157</v>
      </c>
      <c r="AW540" s="12" t="s">
        <v>38</v>
      </c>
      <c r="AX540" s="12" t="s">
        <v>82</v>
      </c>
      <c r="AY540" s="256" t="s">
        <v>150</v>
      </c>
    </row>
    <row r="541" spans="2:65" s="1" customFormat="1" ht="16.5" customHeight="1">
      <c r="B541" s="46"/>
      <c r="C541" s="269" t="s">
        <v>550</v>
      </c>
      <c r="D541" s="269" t="s">
        <v>188</v>
      </c>
      <c r="E541" s="270" t="s">
        <v>1137</v>
      </c>
      <c r="F541" s="271" t="s">
        <v>1138</v>
      </c>
      <c r="G541" s="272" t="s">
        <v>432</v>
      </c>
      <c r="H541" s="273">
        <v>1</v>
      </c>
      <c r="I541" s="274"/>
      <c r="J541" s="275">
        <f>ROUND(I541*H541,2)</f>
        <v>0</v>
      </c>
      <c r="K541" s="271" t="s">
        <v>204</v>
      </c>
      <c r="L541" s="276"/>
      <c r="M541" s="277" t="s">
        <v>21</v>
      </c>
      <c r="N541" s="278" t="s">
        <v>45</v>
      </c>
      <c r="O541" s="47"/>
      <c r="P541" s="231">
        <f>O541*H541</f>
        <v>0</v>
      </c>
      <c r="Q541" s="231">
        <v>0.0002</v>
      </c>
      <c r="R541" s="231">
        <f>Q541*H541</f>
        <v>0.0002</v>
      </c>
      <c r="S541" s="231">
        <v>0</v>
      </c>
      <c r="T541" s="232">
        <f>S541*H541</f>
        <v>0</v>
      </c>
      <c r="AR541" s="24" t="s">
        <v>269</v>
      </c>
      <c r="AT541" s="24" t="s">
        <v>188</v>
      </c>
      <c r="AU541" s="24" t="s">
        <v>84</v>
      </c>
      <c r="AY541" s="24" t="s">
        <v>150</v>
      </c>
      <c r="BE541" s="233">
        <f>IF(N541="základní",J541,0)</f>
        <v>0</v>
      </c>
      <c r="BF541" s="233">
        <f>IF(N541="snížená",J541,0)</f>
        <v>0</v>
      </c>
      <c r="BG541" s="233">
        <f>IF(N541="zákl. přenesená",J541,0)</f>
        <v>0</v>
      </c>
      <c r="BH541" s="233">
        <f>IF(N541="sníž. přenesená",J541,0)</f>
        <v>0</v>
      </c>
      <c r="BI541" s="233">
        <f>IF(N541="nulová",J541,0)</f>
        <v>0</v>
      </c>
      <c r="BJ541" s="24" t="s">
        <v>82</v>
      </c>
      <c r="BK541" s="233">
        <f>ROUND(I541*H541,2)</f>
        <v>0</v>
      </c>
      <c r="BL541" s="24" t="s">
        <v>250</v>
      </c>
      <c r="BM541" s="24" t="s">
        <v>1139</v>
      </c>
    </row>
    <row r="542" spans="2:51" s="13" customFormat="1" ht="13.5">
      <c r="B542" s="259"/>
      <c r="C542" s="260"/>
      <c r="D542" s="236" t="s">
        <v>159</v>
      </c>
      <c r="E542" s="261" t="s">
        <v>21</v>
      </c>
      <c r="F542" s="262" t="s">
        <v>930</v>
      </c>
      <c r="G542" s="260"/>
      <c r="H542" s="261" t="s">
        <v>21</v>
      </c>
      <c r="I542" s="263"/>
      <c r="J542" s="260"/>
      <c r="K542" s="260"/>
      <c r="L542" s="264"/>
      <c r="M542" s="265"/>
      <c r="N542" s="266"/>
      <c r="O542" s="266"/>
      <c r="P542" s="266"/>
      <c r="Q542" s="266"/>
      <c r="R542" s="266"/>
      <c r="S542" s="266"/>
      <c r="T542" s="267"/>
      <c r="AT542" s="268" t="s">
        <v>159</v>
      </c>
      <c r="AU542" s="268" t="s">
        <v>84</v>
      </c>
      <c r="AV542" s="13" t="s">
        <v>82</v>
      </c>
      <c r="AW542" s="13" t="s">
        <v>38</v>
      </c>
      <c r="AX542" s="13" t="s">
        <v>74</v>
      </c>
      <c r="AY542" s="268" t="s">
        <v>150</v>
      </c>
    </row>
    <row r="543" spans="2:51" s="13" customFormat="1" ht="13.5">
      <c r="B543" s="259"/>
      <c r="C543" s="260"/>
      <c r="D543" s="236" t="s">
        <v>159</v>
      </c>
      <c r="E543" s="261" t="s">
        <v>21</v>
      </c>
      <c r="F543" s="262" t="s">
        <v>931</v>
      </c>
      <c r="G543" s="260"/>
      <c r="H543" s="261" t="s">
        <v>21</v>
      </c>
      <c r="I543" s="263"/>
      <c r="J543" s="260"/>
      <c r="K543" s="260"/>
      <c r="L543" s="264"/>
      <c r="M543" s="265"/>
      <c r="N543" s="266"/>
      <c r="O543" s="266"/>
      <c r="P543" s="266"/>
      <c r="Q543" s="266"/>
      <c r="R543" s="266"/>
      <c r="S543" s="266"/>
      <c r="T543" s="267"/>
      <c r="AT543" s="268" t="s">
        <v>159</v>
      </c>
      <c r="AU543" s="268" t="s">
        <v>84</v>
      </c>
      <c r="AV543" s="13" t="s">
        <v>82</v>
      </c>
      <c r="AW543" s="13" t="s">
        <v>38</v>
      </c>
      <c r="AX543" s="13" t="s">
        <v>74</v>
      </c>
      <c r="AY543" s="268" t="s">
        <v>150</v>
      </c>
    </row>
    <row r="544" spans="2:51" s="13" customFormat="1" ht="13.5">
      <c r="B544" s="259"/>
      <c r="C544" s="260"/>
      <c r="D544" s="236" t="s">
        <v>159</v>
      </c>
      <c r="E544" s="261" t="s">
        <v>21</v>
      </c>
      <c r="F544" s="262" t="s">
        <v>932</v>
      </c>
      <c r="G544" s="260"/>
      <c r="H544" s="261" t="s">
        <v>21</v>
      </c>
      <c r="I544" s="263"/>
      <c r="J544" s="260"/>
      <c r="K544" s="260"/>
      <c r="L544" s="264"/>
      <c r="M544" s="265"/>
      <c r="N544" s="266"/>
      <c r="O544" s="266"/>
      <c r="P544" s="266"/>
      <c r="Q544" s="266"/>
      <c r="R544" s="266"/>
      <c r="S544" s="266"/>
      <c r="T544" s="267"/>
      <c r="AT544" s="268" t="s">
        <v>159</v>
      </c>
      <c r="AU544" s="268" t="s">
        <v>84</v>
      </c>
      <c r="AV544" s="13" t="s">
        <v>82</v>
      </c>
      <c r="AW544" s="13" t="s">
        <v>38</v>
      </c>
      <c r="AX544" s="13" t="s">
        <v>74</v>
      </c>
      <c r="AY544" s="268" t="s">
        <v>150</v>
      </c>
    </row>
    <row r="545" spans="2:51" s="13" customFormat="1" ht="13.5">
      <c r="B545" s="259"/>
      <c r="C545" s="260"/>
      <c r="D545" s="236" t="s">
        <v>159</v>
      </c>
      <c r="E545" s="261" t="s">
        <v>21</v>
      </c>
      <c r="F545" s="262" t="s">
        <v>980</v>
      </c>
      <c r="G545" s="260"/>
      <c r="H545" s="261" t="s">
        <v>21</v>
      </c>
      <c r="I545" s="263"/>
      <c r="J545" s="260"/>
      <c r="K545" s="260"/>
      <c r="L545" s="264"/>
      <c r="M545" s="265"/>
      <c r="N545" s="266"/>
      <c r="O545" s="266"/>
      <c r="P545" s="266"/>
      <c r="Q545" s="266"/>
      <c r="R545" s="266"/>
      <c r="S545" s="266"/>
      <c r="T545" s="267"/>
      <c r="AT545" s="268" t="s">
        <v>159</v>
      </c>
      <c r="AU545" s="268" t="s">
        <v>84</v>
      </c>
      <c r="AV545" s="13" t="s">
        <v>82</v>
      </c>
      <c r="AW545" s="13" t="s">
        <v>38</v>
      </c>
      <c r="AX545" s="13" t="s">
        <v>74</v>
      </c>
      <c r="AY545" s="268" t="s">
        <v>150</v>
      </c>
    </row>
    <row r="546" spans="2:51" s="13" customFormat="1" ht="13.5">
      <c r="B546" s="259"/>
      <c r="C546" s="260"/>
      <c r="D546" s="236" t="s">
        <v>159</v>
      </c>
      <c r="E546" s="261" t="s">
        <v>21</v>
      </c>
      <c r="F546" s="262" t="s">
        <v>974</v>
      </c>
      <c r="G546" s="260"/>
      <c r="H546" s="261" t="s">
        <v>21</v>
      </c>
      <c r="I546" s="263"/>
      <c r="J546" s="260"/>
      <c r="K546" s="260"/>
      <c r="L546" s="264"/>
      <c r="M546" s="265"/>
      <c r="N546" s="266"/>
      <c r="O546" s="266"/>
      <c r="P546" s="266"/>
      <c r="Q546" s="266"/>
      <c r="R546" s="266"/>
      <c r="S546" s="266"/>
      <c r="T546" s="267"/>
      <c r="AT546" s="268" t="s">
        <v>159</v>
      </c>
      <c r="AU546" s="268" t="s">
        <v>84</v>
      </c>
      <c r="AV546" s="13" t="s">
        <v>82</v>
      </c>
      <c r="AW546" s="13" t="s">
        <v>38</v>
      </c>
      <c r="AX546" s="13" t="s">
        <v>74</v>
      </c>
      <c r="AY546" s="268" t="s">
        <v>150</v>
      </c>
    </row>
    <row r="547" spans="2:51" s="13" customFormat="1" ht="13.5">
      <c r="B547" s="259"/>
      <c r="C547" s="260"/>
      <c r="D547" s="236" t="s">
        <v>159</v>
      </c>
      <c r="E547" s="261" t="s">
        <v>21</v>
      </c>
      <c r="F547" s="262" t="s">
        <v>1127</v>
      </c>
      <c r="G547" s="260"/>
      <c r="H547" s="261" t="s">
        <v>21</v>
      </c>
      <c r="I547" s="263"/>
      <c r="J547" s="260"/>
      <c r="K547" s="260"/>
      <c r="L547" s="264"/>
      <c r="M547" s="265"/>
      <c r="N547" s="266"/>
      <c r="O547" s="266"/>
      <c r="P547" s="266"/>
      <c r="Q547" s="266"/>
      <c r="R547" s="266"/>
      <c r="S547" s="266"/>
      <c r="T547" s="267"/>
      <c r="AT547" s="268" t="s">
        <v>159</v>
      </c>
      <c r="AU547" s="268" t="s">
        <v>84</v>
      </c>
      <c r="AV547" s="13" t="s">
        <v>82</v>
      </c>
      <c r="AW547" s="13" t="s">
        <v>38</v>
      </c>
      <c r="AX547" s="13" t="s">
        <v>74</v>
      </c>
      <c r="AY547" s="268" t="s">
        <v>150</v>
      </c>
    </row>
    <row r="548" spans="2:51" s="13" customFormat="1" ht="13.5">
      <c r="B548" s="259"/>
      <c r="C548" s="260"/>
      <c r="D548" s="236" t="s">
        <v>159</v>
      </c>
      <c r="E548" s="261" t="s">
        <v>21</v>
      </c>
      <c r="F548" s="262" t="s">
        <v>1128</v>
      </c>
      <c r="G548" s="260"/>
      <c r="H548" s="261" t="s">
        <v>21</v>
      </c>
      <c r="I548" s="263"/>
      <c r="J548" s="260"/>
      <c r="K548" s="260"/>
      <c r="L548" s="264"/>
      <c r="M548" s="265"/>
      <c r="N548" s="266"/>
      <c r="O548" s="266"/>
      <c r="P548" s="266"/>
      <c r="Q548" s="266"/>
      <c r="R548" s="266"/>
      <c r="S548" s="266"/>
      <c r="T548" s="267"/>
      <c r="AT548" s="268" t="s">
        <v>159</v>
      </c>
      <c r="AU548" s="268" t="s">
        <v>84</v>
      </c>
      <c r="AV548" s="13" t="s">
        <v>82</v>
      </c>
      <c r="AW548" s="13" t="s">
        <v>38</v>
      </c>
      <c r="AX548" s="13" t="s">
        <v>74</v>
      </c>
      <c r="AY548" s="268" t="s">
        <v>150</v>
      </c>
    </row>
    <row r="549" spans="2:51" s="13" customFormat="1" ht="13.5">
      <c r="B549" s="259"/>
      <c r="C549" s="260"/>
      <c r="D549" s="236" t="s">
        <v>159</v>
      </c>
      <c r="E549" s="261" t="s">
        <v>21</v>
      </c>
      <c r="F549" s="262" t="s">
        <v>1140</v>
      </c>
      <c r="G549" s="260"/>
      <c r="H549" s="261" t="s">
        <v>21</v>
      </c>
      <c r="I549" s="263"/>
      <c r="J549" s="260"/>
      <c r="K549" s="260"/>
      <c r="L549" s="264"/>
      <c r="M549" s="265"/>
      <c r="N549" s="266"/>
      <c r="O549" s="266"/>
      <c r="P549" s="266"/>
      <c r="Q549" s="266"/>
      <c r="R549" s="266"/>
      <c r="S549" s="266"/>
      <c r="T549" s="267"/>
      <c r="AT549" s="268" t="s">
        <v>159</v>
      </c>
      <c r="AU549" s="268" t="s">
        <v>84</v>
      </c>
      <c r="AV549" s="13" t="s">
        <v>82</v>
      </c>
      <c r="AW549" s="13" t="s">
        <v>38</v>
      </c>
      <c r="AX549" s="13" t="s">
        <v>74</v>
      </c>
      <c r="AY549" s="268" t="s">
        <v>150</v>
      </c>
    </row>
    <row r="550" spans="2:51" s="13" customFormat="1" ht="13.5">
      <c r="B550" s="259"/>
      <c r="C550" s="260"/>
      <c r="D550" s="236" t="s">
        <v>159</v>
      </c>
      <c r="E550" s="261" t="s">
        <v>21</v>
      </c>
      <c r="F550" s="262" t="s">
        <v>1141</v>
      </c>
      <c r="G550" s="260"/>
      <c r="H550" s="261" t="s">
        <v>21</v>
      </c>
      <c r="I550" s="263"/>
      <c r="J550" s="260"/>
      <c r="K550" s="260"/>
      <c r="L550" s="264"/>
      <c r="M550" s="265"/>
      <c r="N550" s="266"/>
      <c r="O550" s="266"/>
      <c r="P550" s="266"/>
      <c r="Q550" s="266"/>
      <c r="R550" s="266"/>
      <c r="S550" s="266"/>
      <c r="T550" s="267"/>
      <c r="AT550" s="268" t="s">
        <v>159</v>
      </c>
      <c r="AU550" s="268" t="s">
        <v>84</v>
      </c>
      <c r="AV550" s="13" t="s">
        <v>82</v>
      </c>
      <c r="AW550" s="13" t="s">
        <v>38</v>
      </c>
      <c r="AX550" s="13" t="s">
        <v>74</v>
      </c>
      <c r="AY550" s="268" t="s">
        <v>150</v>
      </c>
    </row>
    <row r="551" spans="2:51" s="13" customFormat="1" ht="13.5">
      <c r="B551" s="259"/>
      <c r="C551" s="260"/>
      <c r="D551" s="236" t="s">
        <v>159</v>
      </c>
      <c r="E551" s="261" t="s">
        <v>21</v>
      </c>
      <c r="F551" s="262" t="s">
        <v>1142</v>
      </c>
      <c r="G551" s="260"/>
      <c r="H551" s="261" t="s">
        <v>21</v>
      </c>
      <c r="I551" s="263"/>
      <c r="J551" s="260"/>
      <c r="K551" s="260"/>
      <c r="L551" s="264"/>
      <c r="M551" s="265"/>
      <c r="N551" s="266"/>
      <c r="O551" s="266"/>
      <c r="P551" s="266"/>
      <c r="Q551" s="266"/>
      <c r="R551" s="266"/>
      <c r="S551" s="266"/>
      <c r="T551" s="267"/>
      <c r="AT551" s="268" t="s">
        <v>159</v>
      </c>
      <c r="AU551" s="268" t="s">
        <v>84</v>
      </c>
      <c r="AV551" s="13" t="s">
        <v>82</v>
      </c>
      <c r="AW551" s="13" t="s">
        <v>38</v>
      </c>
      <c r="AX551" s="13" t="s">
        <v>74</v>
      </c>
      <c r="AY551" s="268" t="s">
        <v>150</v>
      </c>
    </row>
    <row r="552" spans="2:51" s="13" customFormat="1" ht="13.5">
      <c r="B552" s="259"/>
      <c r="C552" s="260"/>
      <c r="D552" s="236" t="s">
        <v>159</v>
      </c>
      <c r="E552" s="261" t="s">
        <v>21</v>
      </c>
      <c r="F552" s="262" t="s">
        <v>1143</v>
      </c>
      <c r="G552" s="260"/>
      <c r="H552" s="261" t="s">
        <v>21</v>
      </c>
      <c r="I552" s="263"/>
      <c r="J552" s="260"/>
      <c r="K552" s="260"/>
      <c r="L552" s="264"/>
      <c r="M552" s="265"/>
      <c r="N552" s="266"/>
      <c r="O552" s="266"/>
      <c r="P552" s="266"/>
      <c r="Q552" s="266"/>
      <c r="R552" s="266"/>
      <c r="S552" s="266"/>
      <c r="T552" s="267"/>
      <c r="AT552" s="268" t="s">
        <v>159</v>
      </c>
      <c r="AU552" s="268" t="s">
        <v>84</v>
      </c>
      <c r="AV552" s="13" t="s">
        <v>82</v>
      </c>
      <c r="AW552" s="13" t="s">
        <v>38</v>
      </c>
      <c r="AX552" s="13" t="s">
        <v>74</v>
      </c>
      <c r="AY552" s="268" t="s">
        <v>150</v>
      </c>
    </row>
    <row r="553" spans="2:51" s="11" customFormat="1" ht="13.5">
      <c r="B553" s="234"/>
      <c r="C553" s="235"/>
      <c r="D553" s="236" t="s">
        <v>159</v>
      </c>
      <c r="E553" s="237" t="s">
        <v>21</v>
      </c>
      <c r="F553" s="238" t="s">
        <v>82</v>
      </c>
      <c r="G553" s="235"/>
      <c r="H553" s="239">
        <v>1</v>
      </c>
      <c r="I553" s="240"/>
      <c r="J553" s="235"/>
      <c r="K553" s="235"/>
      <c r="L553" s="241"/>
      <c r="M553" s="242"/>
      <c r="N553" s="243"/>
      <c r="O553" s="243"/>
      <c r="P553" s="243"/>
      <c r="Q553" s="243"/>
      <c r="R553" s="243"/>
      <c r="S553" s="243"/>
      <c r="T553" s="244"/>
      <c r="AT553" s="245" t="s">
        <v>159</v>
      </c>
      <c r="AU553" s="245" t="s">
        <v>84</v>
      </c>
      <c r="AV553" s="11" t="s">
        <v>84</v>
      </c>
      <c r="AW553" s="11" t="s">
        <v>38</v>
      </c>
      <c r="AX553" s="11" t="s">
        <v>74</v>
      </c>
      <c r="AY553" s="245" t="s">
        <v>150</v>
      </c>
    </row>
    <row r="554" spans="2:51" s="12" customFormat="1" ht="13.5">
      <c r="B554" s="246"/>
      <c r="C554" s="247"/>
      <c r="D554" s="236" t="s">
        <v>159</v>
      </c>
      <c r="E554" s="248" t="s">
        <v>21</v>
      </c>
      <c r="F554" s="249" t="s">
        <v>161</v>
      </c>
      <c r="G554" s="247"/>
      <c r="H554" s="250">
        <v>1</v>
      </c>
      <c r="I554" s="251"/>
      <c r="J554" s="247"/>
      <c r="K554" s="247"/>
      <c r="L554" s="252"/>
      <c r="M554" s="253"/>
      <c r="N554" s="254"/>
      <c r="O554" s="254"/>
      <c r="P554" s="254"/>
      <c r="Q554" s="254"/>
      <c r="R554" s="254"/>
      <c r="S554" s="254"/>
      <c r="T554" s="255"/>
      <c r="AT554" s="256" t="s">
        <v>159</v>
      </c>
      <c r="AU554" s="256" t="s">
        <v>84</v>
      </c>
      <c r="AV554" s="12" t="s">
        <v>157</v>
      </c>
      <c r="AW554" s="12" t="s">
        <v>38</v>
      </c>
      <c r="AX554" s="12" t="s">
        <v>82</v>
      </c>
      <c r="AY554" s="256" t="s">
        <v>150</v>
      </c>
    </row>
    <row r="555" spans="2:65" s="1" customFormat="1" ht="25.5" customHeight="1">
      <c r="B555" s="46"/>
      <c r="C555" s="222" t="s">
        <v>554</v>
      </c>
      <c r="D555" s="222" t="s">
        <v>153</v>
      </c>
      <c r="E555" s="223" t="s">
        <v>1144</v>
      </c>
      <c r="F555" s="224" t="s">
        <v>1145</v>
      </c>
      <c r="G555" s="225" t="s">
        <v>432</v>
      </c>
      <c r="H555" s="226">
        <v>25</v>
      </c>
      <c r="I555" s="227"/>
      <c r="J555" s="228">
        <f>ROUND(I555*H555,2)</f>
        <v>0</v>
      </c>
      <c r="K555" s="224" t="s">
        <v>204</v>
      </c>
      <c r="L555" s="72"/>
      <c r="M555" s="229" t="s">
        <v>21</v>
      </c>
      <c r="N555" s="230" t="s">
        <v>45</v>
      </c>
      <c r="O555" s="47"/>
      <c r="P555" s="231">
        <f>O555*H555</f>
        <v>0</v>
      </c>
      <c r="Q555" s="231">
        <v>0</v>
      </c>
      <c r="R555" s="231">
        <f>Q555*H555</f>
        <v>0</v>
      </c>
      <c r="S555" s="231">
        <v>0</v>
      </c>
      <c r="T555" s="232">
        <f>S555*H555</f>
        <v>0</v>
      </c>
      <c r="AR555" s="24" t="s">
        <v>250</v>
      </c>
      <c r="AT555" s="24" t="s">
        <v>153</v>
      </c>
      <c r="AU555" s="24" t="s">
        <v>84</v>
      </c>
      <c r="AY555" s="24" t="s">
        <v>150</v>
      </c>
      <c r="BE555" s="233">
        <f>IF(N555="základní",J555,0)</f>
        <v>0</v>
      </c>
      <c r="BF555" s="233">
        <f>IF(N555="snížená",J555,0)</f>
        <v>0</v>
      </c>
      <c r="BG555" s="233">
        <f>IF(N555="zákl. přenesená",J555,0)</f>
        <v>0</v>
      </c>
      <c r="BH555" s="233">
        <f>IF(N555="sníž. přenesená",J555,0)</f>
        <v>0</v>
      </c>
      <c r="BI555" s="233">
        <f>IF(N555="nulová",J555,0)</f>
        <v>0</v>
      </c>
      <c r="BJ555" s="24" t="s">
        <v>82</v>
      </c>
      <c r="BK555" s="233">
        <f>ROUND(I555*H555,2)</f>
        <v>0</v>
      </c>
      <c r="BL555" s="24" t="s">
        <v>250</v>
      </c>
      <c r="BM555" s="24" t="s">
        <v>1146</v>
      </c>
    </row>
    <row r="556" spans="2:51" s="13" customFormat="1" ht="13.5">
      <c r="B556" s="259"/>
      <c r="C556" s="260"/>
      <c r="D556" s="236" t="s">
        <v>159</v>
      </c>
      <c r="E556" s="261" t="s">
        <v>21</v>
      </c>
      <c r="F556" s="262" t="s">
        <v>930</v>
      </c>
      <c r="G556" s="260"/>
      <c r="H556" s="261" t="s">
        <v>21</v>
      </c>
      <c r="I556" s="263"/>
      <c r="J556" s="260"/>
      <c r="K556" s="260"/>
      <c r="L556" s="264"/>
      <c r="M556" s="265"/>
      <c r="N556" s="266"/>
      <c r="O556" s="266"/>
      <c r="P556" s="266"/>
      <c r="Q556" s="266"/>
      <c r="R556" s="266"/>
      <c r="S556" s="266"/>
      <c r="T556" s="267"/>
      <c r="AT556" s="268" t="s">
        <v>159</v>
      </c>
      <c r="AU556" s="268" t="s">
        <v>84</v>
      </c>
      <c r="AV556" s="13" t="s">
        <v>82</v>
      </c>
      <c r="AW556" s="13" t="s">
        <v>38</v>
      </c>
      <c r="AX556" s="13" t="s">
        <v>74</v>
      </c>
      <c r="AY556" s="268" t="s">
        <v>150</v>
      </c>
    </row>
    <row r="557" spans="2:51" s="13" customFormat="1" ht="13.5">
      <c r="B557" s="259"/>
      <c r="C557" s="260"/>
      <c r="D557" s="236" t="s">
        <v>159</v>
      </c>
      <c r="E557" s="261" t="s">
        <v>21</v>
      </c>
      <c r="F557" s="262" t="s">
        <v>931</v>
      </c>
      <c r="G557" s="260"/>
      <c r="H557" s="261" t="s">
        <v>21</v>
      </c>
      <c r="I557" s="263"/>
      <c r="J557" s="260"/>
      <c r="K557" s="260"/>
      <c r="L557" s="264"/>
      <c r="M557" s="265"/>
      <c r="N557" s="266"/>
      <c r="O557" s="266"/>
      <c r="P557" s="266"/>
      <c r="Q557" s="266"/>
      <c r="R557" s="266"/>
      <c r="S557" s="266"/>
      <c r="T557" s="267"/>
      <c r="AT557" s="268" t="s">
        <v>159</v>
      </c>
      <c r="AU557" s="268" t="s">
        <v>84</v>
      </c>
      <c r="AV557" s="13" t="s">
        <v>82</v>
      </c>
      <c r="AW557" s="13" t="s">
        <v>38</v>
      </c>
      <c r="AX557" s="13" t="s">
        <v>74</v>
      </c>
      <c r="AY557" s="268" t="s">
        <v>150</v>
      </c>
    </row>
    <row r="558" spans="2:51" s="13" customFormat="1" ht="13.5">
      <c r="B558" s="259"/>
      <c r="C558" s="260"/>
      <c r="D558" s="236" t="s">
        <v>159</v>
      </c>
      <c r="E558" s="261" t="s">
        <v>21</v>
      </c>
      <c r="F558" s="262" t="s">
        <v>932</v>
      </c>
      <c r="G558" s="260"/>
      <c r="H558" s="261" t="s">
        <v>21</v>
      </c>
      <c r="I558" s="263"/>
      <c r="J558" s="260"/>
      <c r="K558" s="260"/>
      <c r="L558" s="264"/>
      <c r="M558" s="265"/>
      <c r="N558" s="266"/>
      <c r="O558" s="266"/>
      <c r="P558" s="266"/>
      <c r="Q558" s="266"/>
      <c r="R558" s="266"/>
      <c r="S558" s="266"/>
      <c r="T558" s="267"/>
      <c r="AT558" s="268" t="s">
        <v>159</v>
      </c>
      <c r="AU558" s="268" t="s">
        <v>84</v>
      </c>
      <c r="AV558" s="13" t="s">
        <v>82</v>
      </c>
      <c r="AW558" s="13" t="s">
        <v>38</v>
      </c>
      <c r="AX558" s="13" t="s">
        <v>74</v>
      </c>
      <c r="AY558" s="268" t="s">
        <v>150</v>
      </c>
    </row>
    <row r="559" spans="2:51" s="13" customFormat="1" ht="13.5">
      <c r="B559" s="259"/>
      <c r="C559" s="260"/>
      <c r="D559" s="236" t="s">
        <v>159</v>
      </c>
      <c r="E559" s="261" t="s">
        <v>21</v>
      </c>
      <c r="F559" s="262" t="s">
        <v>933</v>
      </c>
      <c r="G559" s="260"/>
      <c r="H559" s="261" t="s">
        <v>21</v>
      </c>
      <c r="I559" s="263"/>
      <c r="J559" s="260"/>
      <c r="K559" s="260"/>
      <c r="L559" s="264"/>
      <c r="M559" s="265"/>
      <c r="N559" s="266"/>
      <c r="O559" s="266"/>
      <c r="P559" s="266"/>
      <c r="Q559" s="266"/>
      <c r="R559" s="266"/>
      <c r="S559" s="266"/>
      <c r="T559" s="267"/>
      <c r="AT559" s="268" t="s">
        <v>159</v>
      </c>
      <c r="AU559" s="268" t="s">
        <v>84</v>
      </c>
      <c r="AV559" s="13" t="s">
        <v>82</v>
      </c>
      <c r="AW559" s="13" t="s">
        <v>38</v>
      </c>
      <c r="AX559" s="13" t="s">
        <v>74</v>
      </c>
      <c r="AY559" s="268" t="s">
        <v>150</v>
      </c>
    </row>
    <row r="560" spans="2:51" s="13" customFormat="1" ht="13.5">
      <c r="B560" s="259"/>
      <c r="C560" s="260"/>
      <c r="D560" s="236" t="s">
        <v>159</v>
      </c>
      <c r="E560" s="261" t="s">
        <v>21</v>
      </c>
      <c r="F560" s="262" t="s">
        <v>974</v>
      </c>
      <c r="G560" s="260"/>
      <c r="H560" s="261" t="s">
        <v>21</v>
      </c>
      <c r="I560" s="263"/>
      <c r="J560" s="260"/>
      <c r="K560" s="260"/>
      <c r="L560" s="264"/>
      <c r="M560" s="265"/>
      <c r="N560" s="266"/>
      <c r="O560" s="266"/>
      <c r="P560" s="266"/>
      <c r="Q560" s="266"/>
      <c r="R560" s="266"/>
      <c r="S560" s="266"/>
      <c r="T560" s="267"/>
      <c r="AT560" s="268" t="s">
        <v>159</v>
      </c>
      <c r="AU560" s="268" t="s">
        <v>84</v>
      </c>
      <c r="AV560" s="13" t="s">
        <v>82</v>
      </c>
      <c r="AW560" s="13" t="s">
        <v>38</v>
      </c>
      <c r="AX560" s="13" t="s">
        <v>74</v>
      </c>
      <c r="AY560" s="268" t="s">
        <v>150</v>
      </c>
    </row>
    <row r="561" spans="2:51" s="13" customFormat="1" ht="13.5">
      <c r="B561" s="259"/>
      <c r="C561" s="260"/>
      <c r="D561" s="236" t="s">
        <v>159</v>
      </c>
      <c r="E561" s="261" t="s">
        <v>21</v>
      </c>
      <c r="F561" s="262" t="s">
        <v>1136</v>
      </c>
      <c r="G561" s="260"/>
      <c r="H561" s="261" t="s">
        <v>21</v>
      </c>
      <c r="I561" s="263"/>
      <c r="J561" s="260"/>
      <c r="K561" s="260"/>
      <c r="L561" s="264"/>
      <c r="M561" s="265"/>
      <c r="N561" s="266"/>
      <c r="O561" s="266"/>
      <c r="P561" s="266"/>
      <c r="Q561" s="266"/>
      <c r="R561" s="266"/>
      <c r="S561" s="266"/>
      <c r="T561" s="267"/>
      <c r="AT561" s="268" t="s">
        <v>159</v>
      </c>
      <c r="AU561" s="268" t="s">
        <v>84</v>
      </c>
      <c r="AV561" s="13" t="s">
        <v>82</v>
      </c>
      <c r="AW561" s="13" t="s">
        <v>38</v>
      </c>
      <c r="AX561" s="13" t="s">
        <v>74</v>
      </c>
      <c r="AY561" s="268" t="s">
        <v>150</v>
      </c>
    </row>
    <row r="562" spans="2:51" s="13" customFormat="1" ht="13.5">
      <c r="B562" s="259"/>
      <c r="C562" s="260"/>
      <c r="D562" s="236" t="s">
        <v>159</v>
      </c>
      <c r="E562" s="261" t="s">
        <v>21</v>
      </c>
      <c r="F562" s="262" t="s">
        <v>1147</v>
      </c>
      <c r="G562" s="260"/>
      <c r="H562" s="261" t="s">
        <v>21</v>
      </c>
      <c r="I562" s="263"/>
      <c r="J562" s="260"/>
      <c r="K562" s="260"/>
      <c r="L562" s="264"/>
      <c r="M562" s="265"/>
      <c r="N562" s="266"/>
      <c r="O562" s="266"/>
      <c r="P562" s="266"/>
      <c r="Q562" s="266"/>
      <c r="R562" s="266"/>
      <c r="S562" s="266"/>
      <c r="T562" s="267"/>
      <c r="AT562" s="268" t="s">
        <v>159</v>
      </c>
      <c r="AU562" s="268" t="s">
        <v>84</v>
      </c>
      <c r="AV562" s="13" t="s">
        <v>82</v>
      </c>
      <c r="AW562" s="13" t="s">
        <v>38</v>
      </c>
      <c r="AX562" s="13" t="s">
        <v>74</v>
      </c>
      <c r="AY562" s="268" t="s">
        <v>150</v>
      </c>
    </row>
    <row r="563" spans="2:51" s="13" customFormat="1" ht="13.5">
      <c r="B563" s="259"/>
      <c r="C563" s="260"/>
      <c r="D563" s="236" t="s">
        <v>159</v>
      </c>
      <c r="E563" s="261" t="s">
        <v>21</v>
      </c>
      <c r="F563" s="262" t="s">
        <v>1148</v>
      </c>
      <c r="G563" s="260"/>
      <c r="H563" s="261" t="s">
        <v>21</v>
      </c>
      <c r="I563" s="263"/>
      <c r="J563" s="260"/>
      <c r="K563" s="260"/>
      <c r="L563" s="264"/>
      <c r="M563" s="265"/>
      <c r="N563" s="266"/>
      <c r="O563" s="266"/>
      <c r="P563" s="266"/>
      <c r="Q563" s="266"/>
      <c r="R563" s="266"/>
      <c r="S563" s="266"/>
      <c r="T563" s="267"/>
      <c r="AT563" s="268" t="s">
        <v>159</v>
      </c>
      <c r="AU563" s="268" t="s">
        <v>84</v>
      </c>
      <c r="AV563" s="13" t="s">
        <v>82</v>
      </c>
      <c r="AW563" s="13" t="s">
        <v>38</v>
      </c>
      <c r="AX563" s="13" t="s">
        <v>74</v>
      </c>
      <c r="AY563" s="268" t="s">
        <v>150</v>
      </c>
    </row>
    <row r="564" spans="2:51" s="11" customFormat="1" ht="13.5">
      <c r="B564" s="234"/>
      <c r="C564" s="235"/>
      <c r="D564" s="236" t="s">
        <v>159</v>
      </c>
      <c r="E564" s="237" t="s">
        <v>21</v>
      </c>
      <c r="F564" s="238" t="s">
        <v>1149</v>
      </c>
      <c r="G564" s="235"/>
      <c r="H564" s="239">
        <v>25</v>
      </c>
      <c r="I564" s="240"/>
      <c r="J564" s="235"/>
      <c r="K564" s="235"/>
      <c r="L564" s="241"/>
      <c r="M564" s="242"/>
      <c r="N564" s="243"/>
      <c r="O564" s="243"/>
      <c r="P564" s="243"/>
      <c r="Q564" s="243"/>
      <c r="R564" s="243"/>
      <c r="S564" s="243"/>
      <c r="T564" s="244"/>
      <c r="AT564" s="245" t="s">
        <v>159</v>
      </c>
      <c r="AU564" s="245" t="s">
        <v>84</v>
      </c>
      <c r="AV564" s="11" t="s">
        <v>84</v>
      </c>
      <c r="AW564" s="11" t="s">
        <v>38</v>
      </c>
      <c r="AX564" s="11" t="s">
        <v>74</v>
      </c>
      <c r="AY564" s="245" t="s">
        <v>150</v>
      </c>
    </row>
    <row r="565" spans="2:51" s="12" customFormat="1" ht="13.5">
      <c r="B565" s="246"/>
      <c r="C565" s="247"/>
      <c r="D565" s="236" t="s">
        <v>159</v>
      </c>
      <c r="E565" s="248" t="s">
        <v>21</v>
      </c>
      <c r="F565" s="249" t="s">
        <v>161</v>
      </c>
      <c r="G565" s="247"/>
      <c r="H565" s="250">
        <v>25</v>
      </c>
      <c r="I565" s="251"/>
      <c r="J565" s="247"/>
      <c r="K565" s="247"/>
      <c r="L565" s="252"/>
      <c r="M565" s="253"/>
      <c r="N565" s="254"/>
      <c r="O565" s="254"/>
      <c r="P565" s="254"/>
      <c r="Q565" s="254"/>
      <c r="R565" s="254"/>
      <c r="S565" s="254"/>
      <c r="T565" s="255"/>
      <c r="AT565" s="256" t="s">
        <v>159</v>
      </c>
      <c r="AU565" s="256" t="s">
        <v>84</v>
      </c>
      <c r="AV565" s="12" t="s">
        <v>157</v>
      </c>
      <c r="AW565" s="12" t="s">
        <v>38</v>
      </c>
      <c r="AX565" s="12" t="s">
        <v>82</v>
      </c>
      <c r="AY565" s="256" t="s">
        <v>150</v>
      </c>
    </row>
    <row r="566" spans="2:65" s="1" customFormat="1" ht="16.5" customHeight="1">
      <c r="B566" s="46"/>
      <c r="C566" s="269" t="s">
        <v>558</v>
      </c>
      <c r="D566" s="269" t="s">
        <v>188</v>
      </c>
      <c r="E566" s="270" t="s">
        <v>1150</v>
      </c>
      <c r="F566" s="271" t="s">
        <v>1151</v>
      </c>
      <c r="G566" s="272" t="s">
        <v>432</v>
      </c>
      <c r="H566" s="273">
        <v>25</v>
      </c>
      <c r="I566" s="274"/>
      <c r="J566" s="275">
        <f>ROUND(I566*H566,2)</f>
        <v>0</v>
      </c>
      <c r="K566" s="271" t="s">
        <v>204</v>
      </c>
      <c r="L566" s="276"/>
      <c r="M566" s="277" t="s">
        <v>21</v>
      </c>
      <c r="N566" s="278" t="s">
        <v>45</v>
      </c>
      <c r="O566" s="47"/>
      <c r="P566" s="231">
        <f>O566*H566</f>
        <v>0</v>
      </c>
      <c r="Q566" s="231">
        <v>0</v>
      </c>
      <c r="R566" s="231">
        <f>Q566*H566</f>
        <v>0</v>
      </c>
      <c r="S566" s="231">
        <v>0</v>
      </c>
      <c r="T566" s="232">
        <f>S566*H566</f>
        <v>0</v>
      </c>
      <c r="AR566" s="24" t="s">
        <v>269</v>
      </c>
      <c r="AT566" s="24" t="s">
        <v>188</v>
      </c>
      <c r="AU566" s="24" t="s">
        <v>84</v>
      </c>
      <c r="AY566" s="24" t="s">
        <v>150</v>
      </c>
      <c r="BE566" s="233">
        <f>IF(N566="základní",J566,0)</f>
        <v>0</v>
      </c>
      <c r="BF566" s="233">
        <f>IF(N566="snížená",J566,0)</f>
        <v>0</v>
      </c>
      <c r="BG566" s="233">
        <f>IF(N566="zákl. přenesená",J566,0)</f>
        <v>0</v>
      </c>
      <c r="BH566" s="233">
        <f>IF(N566="sníž. přenesená",J566,0)</f>
        <v>0</v>
      </c>
      <c r="BI566" s="233">
        <f>IF(N566="nulová",J566,0)</f>
        <v>0</v>
      </c>
      <c r="BJ566" s="24" t="s">
        <v>82</v>
      </c>
      <c r="BK566" s="233">
        <f>ROUND(I566*H566,2)</f>
        <v>0</v>
      </c>
      <c r="BL566" s="24" t="s">
        <v>250</v>
      </c>
      <c r="BM566" s="24" t="s">
        <v>1152</v>
      </c>
    </row>
    <row r="567" spans="2:51" s="13" customFormat="1" ht="13.5">
      <c r="B567" s="259"/>
      <c r="C567" s="260"/>
      <c r="D567" s="236" t="s">
        <v>159</v>
      </c>
      <c r="E567" s="261" t="s">
        <v>21</v>
      </c>
      <c r="F567" s="262" t="s">
        <v>930</v>
      </c>
      <c r="G567" s="260"/>
      <c r="H567" s="261" t="s">
        <v>21</v>
      </c>
      <c r="I567" s="263"/>
      <c r="J567" s="260"/>
      <c r="K567" s="260"/>
      <c r="L567" s="264"/>
      <c r="M567" s="265"/>
      <c r="N567" s="266"/>
      <c r="O567" s="266"/>
      <c r="P567" s="266"/>
      <c r="Q567" s="266"/>
      <c r="R567" s="266"/>
      <c r="S567" s="266"/>
      <c r="T567" s="267"/>
      <c r="AT567" s="268" t="s">
        <v>159</v>
      </c>
      <c r="AU567" s="268" t="s">
        <v>84</v>
      </c>
      <c r="AV567" s="13" t="s">
        <v>82</v>
      </c>
      <c r="AW567" s="13" t="s">
        <v>38</v>
      </c>
      <c r="AX567" s="13" t="s">
        <v>74</v>
      </c>
      <c r="AY567" s="268" t="s">
        <v>150</v>
      </c>
    </row>
    <row r="568" spans="2:51" s="13" customFormat="1" ht="13.5">
      <c r="B568" s="259"/>
      <c r="C568" s="260"/>
      <c r="D568" s="236" t="s">
        <v>159</v>
      </c>
      <c r="E568" s="261" t="s">
        <v>21</v>
      </c>
      <c r="F568" s="262" t="s">
        <v>931</v>
      </c>
      <c r="G568" s="260"/>
      <c r="H568" s="261" t="s">
        <v>21</v>
      </c>
      <c r="I568" s="263"/>
      <c r="J568" s="260"/>
      <c r="K568" s="260"/>
      <c r="L568" s="264"/>
      <c r="M568" s="265"/>
      <c r="N568" s="266"/>
      <c r="O568" s="266"/>
      <c r="P568" s="266"/>
      <c r="Q568" s="266"/>
      <c r="R568" s="266"/>
      <c r="S568" s="266"/>
      <c r="T568" s="267"/>
      <c r="AT568" s="268" t="s">
        <v>159</v>
      </c>
      <c r="AU568" s="268" t="s">
        <v>84</v>
      </c>
      <c r="AV568" s="13" t="s">
        <v>82</v>
      </c>
      <c r="AW568" s="13" t="s">
        <v>38</v>
      </c>
      <c r="AX568" s="13" t="s">
        <v>74</v>
      </c>
      <c r="AY568" s="268" t="s">
        <v>150</v>
      </c>
    </row>
    <row r="569" spans="2:51" s="13" customFormat="1" ht="13.5">
      <c r="B569" s="259"/>
      <c r="C569" s="260"/>
      <c r="D569" s="236" t="s">
        <v>159</v>
      </c>
      <c r="E569" s="261" t="s">
        <v>21</v>
      </c>
      <c r="F569" s="262" t="s">
        <v>932</v>
      </c>
      <c r="G569" s="260"/>
      <c r="H569" s="261" t="s">
        <v>21</v>
      </c>
      <c r="I569" s="263"/>
      <c r="J569" s="260"/>
      <c r="K569" s="260"/>
      <c r="L569" s="264"/>
      <c r="M569" s="265"/>
      <c r="N569" s="266"/>
      <c r="O569" s="266"/>
      <c r="P569" s="266"/>
      <c r="Q569" s="266"/>
      <c r="R569" s="266"/>
      <c r="S569" s="266"/>
      <c r="T569" s="267"/>
      <c r="AT569" s="268" t="s">
        <v>159</v>
      </c>
      <c r="AU569" s="268" t="s">
        <v>84</v>
      </c>
      <c r="AV569" s="13" t="s">
        <v>82</v>
      </c>
      <c r="AW569" s="13" t="s">
        <v>38</v>
      </c>
      <c r="AX569" s="13" t="s">
        <v>74</v>
      </c>
      <c r="AY569" s="268" t="s">
        <v>150</v>
      </c>
    </row>
    <row r="570" spans="2:51" s="13" customFormat="1" ht="13.5">
      <c r="B570" s="259"/>
      <c r="C570" s="260"/>
      <c r="D570" s="236" t="s">
        <v>159</v>
      </c>
      <c r="E570" s="261" t="s">
        <v>21</v>
      </c>
      <c r="F570" s="262" t="s">
        <v>980</v>
      </c>
      <c r="G570" s="260"/>
      <c r="H570" s="261" t="s">
        <v>21</v>
      </c>
      <c r="I570" s="263"/>
      <c r="J570" s="260"/>
      <c r="K570" s="260"/>
      <c r="L570" s="264"/>
      <c r="M570" s="265"/>
      <c r="N570" s="266"/>
      <c r="O570" s="266"/>
      <c r="P570" s="266"/>
      <c r="Q570" s="266"/>
      <c r="R570" s="266"/>
      <c r="S570" s="266"/>
      <c r="T570" s="267"/>
      <c r="AT570" s="268" t="s">
        <v>159</v>
      </c>
      <c r="AU570" s="268" t="s">
        <v>84</v>
      </c>
      <c r="AV570" s="13" t="s">
        <v>82</v>
      </c>
      <c r="AW570" s="13" t="s">
        <v>38</v>
      </c>
      <c r="AX570" s="13" t="s">
        <v>74</v>
      </c>
      <c r="AY570" s="268" t="s">
        <v>150</v>
      </c>
    </row>
    <row r="571" spans="2:51" s="13" customFormat="1" ht="13.5">
      <c r="B571" s="259"/>
      <c r="C571" s="260"/>
      <c r="D571" s="236" t="s">
        <v>159</v>
      </c>
      <c r="E571" s="261" t="s">
        <v>21</v>
      </c>
      <c r="F571" s="262" t="s">
        <v>974</v>
      </c>
      <c r="G571" s="260"/>
      <c r="H571" s="261" t="s">
        <v>21</v>
      </c>
      <c r="I571" s="263"/>
      <c r="J571" s="260"/>
      <c r="K571" s="260"/>
      <c r="L571" s="264"/>
      <c r="M571" s="265"/>
      <c r="N571" s="266"/>
      <c r="O571" s="266"/>
      <c r="P571" s="266"/>
      <c r="Q571" s="266"/>
      <c r="R571" s="266"/>
      <c r="S571" s="266"/>
      <c r="T571" s="267"/>
      <c r="AT571" s="268" t="s">
        <v>159</v>
      </c>
      <c r="AU571" s="268" t="s">
        <v>84</v>
      </c>
      <c r="AV571" s="13" t="s">
        <v>82</v>
      </c>
      <c r="AW571" s="13" t="s">
        <v>38</v>
      </c>
      <c r="AX571" s="13" t="s">
        <v>74</v>
      </c>
      <c r="AY571" s="268" t="s">
        <v>150</v>
      </c>
    </row>
    <row r="572" spans="2:51" s="13" customFormat="1" ht="13.5">
      <c r="B572" s="259"/>
      <c r="C572" s="260"/>
      <c r="D572" s="236" t="s">
        <v>159</v>
      </c>
      <c r="E572" s="261" t="s">
        <v>21</v>
      </c>
      <c r="F572" s="262" t="s">
        <v>1127</v>
      </c>
      <c r="G572" s="260"/>
      <c r="H572" s="261" t="s">
        <v>21</v>
      </c>
      <c r="I572" s="263"/>
      <c r="J572" s="260"/>
      <c r="K572" s="260"/>
      <c r="L572" s="264"/>
      <c r="M572" s="265"/>
      <c r="N572" s="266"/>
      <c r="O572" s="266"/>
      <c r="P572" s="266"/>
      <c r="Q572" s="266"/>
      <c r="R572" s="266"/>
      <c r="S572" s="266"/>
      <c r="T572" s="267"/>
      <c r="AT572" s="268" t="s">
        <v>159</v>
      </c>
      <c r="AU572" s="268" t="s">
        <v>84</v>
      </c>
      <c r="AV572" s="13" t="s">
        <v>82</v>
      </c>
      <c r="AW572" s="13" t="s">
        <v>38</v>
      </c>
      <c r="AX572" s="13" t="s">
        <v>74</v>
      </c>
      <c r="AY572" s="268" t="s">
        <v>150</v>
      </c>
    </row>
    <row r="573" spans="2:51" s="13" customFormat="1" ht="13.5">
      <c r="B573" s="259"/>
      <c r="C573" s="260"/>
      <c r="D573" s="236" t="s">
        <v>159</v>
      </c>
      <c r="E573" s="261" t="s">
        <v>21</v>
      </c>
      <c r="F573" s="262" t="s">
        <v>1147</v>
      </c>
      <c r="G573" s="260"/>
      <c r="H573" s="261" t="s">
        <v>21</v>
      </c>
      <c r="I573" s="263"/>
      <c r="J573" s="260"/>
      <c r="K573" s="260"/>
      <c r="L573" s="264"/>
      <c r="M573" s="265"/>
      <c r="N573" s="266"/>
      <c r="O573" s="266"/>
      <c r="P573" s="266"/>
      <c r="Q573" s="266"/>
      <c r="R573" s="266"/>
      <c r="S573" s="266"/>
      <c r="T573" s="267"/>
      <c r="AT573" s="268" t="s">
        <v>159</v>
      </c>
      <c r="AU573" s="268" t="s">
        <v>84</v>
      </c>
      <c r="AV573" s="13" t="s">
        <v>82</v>
      </c>
      <c r="AW573" s="13" t="s">
        <v>38</v>
      </c>
      <c r="AX573" s="13" t="s">
        <v>74</v>
      </c>
      <c r="AY573" s="268" t="s">
        <v>150</v>
      </c>
    </row>
    <row r="574" spans="2:51" s="13" customFormat="1" ht="13.5">
      <c r="B574" s="259"/>
      <c r="C574" s="260"/>
      <c r="D574" s="236" t="s">
        <v>159</v>
      </c>
      <c r="E574" s="261" t="s">
        <v>21</v>
      </c>
      <c r="F574" s="262" t="s">
        <v>1148</v>
      </c>
      <c r="G574" s="260"/>
      <c r="H574" s="261" t="s">
        <v>21</v>
      </c>
      <c r="I574" s="263"/>
      <c r="J574" s="260"/>
      <c r="K574" s="260"/>
      <c r="L574" s="264"/>
      <c r="M574" s="265"/>
      <c r="N574" s="266"/>
      <c r="O574" s="266"/>
      <c r="P574" s="266"/>
      <c r="Q574" s="266"/>
      <c r="R574" s="266"/>
      <c r="S574" s="266"/>
      <c r="T574" s="267"/>
      <c r="AT574" s="268" t="s">
        <v>159</v>
      </c>
      <c r="AU574" s="268" t="s">
        <v>84</v>
      </c>
      <c r="AV574" s="13" t="s">
        <v>82</v>
      </c>
      <c r="AW574" s="13" t="s">
        <v>38</v>
      </c>
      <c r="AX574" s="13" t="s">
        <v>74</v>
      </c>
      <c r="AY574" s="268" t="s">
        <v>150</v>
      </c>
    </row>
    <row r="575" spans="2:51" s="11" customFormat="1" ht="13.5">
      <c r="B575" s="234"/>
      <c r="C575" s="235"/>
      <c r="D575" s="236" t="s">
        <v>159</v>
      </c>
      <c r="E575" s="237" t="s">
        <v>21</v>
      </c>
      <c r="F575" s="238" t="s">
        <v>1149</v>
      </c>
      <c r="G575" s="235"/>
      <c r="H575" s="239">
        <v>25</v>
      </c>
      <c r="I575" s="240"/>
      <c r="J575" s="235"/>
      <c r="K575" s="235"/>
      <c r="L575" s="241"/>
      <c r="M575" s="242"/>
      <c r="N575" s="243"/>
      <c r="O575" s="243"/>
      <c r="P575" s="243"/>
      <c r="Q575" s="243"/>
      <c r="R575" s="243"/>
      <c r="S575" s="243"/>
      <c r="T575" s="244"/>
      <c r="AT575" s="245" t="s">
        <v>159</v>
      </c>
      <c r="AU575" s="245" t="s">
        <v>84</v>
      </c>
      <c r="AV575" s="11" t="s">
        <v>84</v>
      </c>
      <c r="AW575" s="11" t="s">
        <v>38</v>
      </c>
      <c r="AX575" s="11" t="s">
        <v>74</v>
      </c>
      <c r="AY575" s="245" t="s">
        <v>150</v>
      </c>
    </row>
    <row r="576" spans="2:51" s="12" customFormat="1" ht="13.5">
      <c r="B576" s="246"/>
      <c r="C576" s="247"/>
      <c r="D576" s="236" t="s">
        <v>159</v>
      </c>
      <c r="E576" s="248" t="s">
        <v>21</v>
      </c>
      <c r="F576" s="249" t="s">
        <v>161</v>
      </c>
      <c r="G576" s="247"/>
      <c r="H576" s="250">
        <v>25</v>
      </c>
      <c r="I576" s="251"/>
      <c r="J576" s="247"/>
      <c r="K576" s="247"/>
      <c r="L576" s="252"/>
      <c r="M576" s="253"/>
      <c r="N576" s="254"/>
      <c r="O576" s="254"/>
      <c r="P576" s="254"/>
      <c r="Q576" s="254"/>
      <c r="R576" s="254"/>
      <c r="S576" s="254"/>
      <c r="T576" s="255"/>
      <c r="AT576" s="256" t="s">
        <v>159</v>
      </c>
      <c r="AU576" s="256" t="s">
        <v>84</v>
      </c>
      <c r="AV576" s="12" t="s">
        <v>157</v>
      </c>
      <c r="AW576" s="12" t="s">
        <v>38</v>
      </c>
      <c r="AX576" s="12" t="s">
        <v>82</v>
      </c>
      <c r="AY576" s="256" t="s">
        <v>150</v>
      </c>
    </row>
    <row r="577" spans="2:65" s="1" customFormat="1" ht="16.5" customHeight="1">
      <c r="B577" s="46"/>
      <c r="C577" s="222" t="s">
        <v>562</v>
      </c>
      <c r="D577" s="222" t="s">
        <v>153</v>
      </c>
      <c r="E577" s="223" t="s">
        <v>1153</v>
      </c>
      <c r="F577" s="224" t="s">
        <v>1154</v>
      </c>
      <c r="G577" s="225" t="s">
        <v>211</v>
      </c>
      <c r="H577" s="226">
        <v>50</v>
      </c>
      <c r="I577" s="227"/>
      <c r="J577" s="228">
        <f>ROUND(I577*H577,2)</f>
        <v>0</v>
      </c>
      <c r="K577" s="224" t="s">
        <v>928</v>
      </c>
      <c r="L577" s="72"/>
      <c r="M577" s="229" t="s">
        <v>21</v>
      </c>
      <c r="N577" s="230" t="s">
        <v>45</v>
      </c>
      <c r="O577" s="47"/>
      <c r="P577" s="231">
        <f>O577*H577</f>
        <v>0</v>
      </c>
      <c r="Q577" s="231">
        <v>0</v>
      </c>
      <c r="R577" s="231">
        <f>Q577*H577</f>
        <v>0</v>
      </c>
      <c r="S577" s="231">
        <v>0</v>
      </c>
      <c r="T577" s="232">
        <f>S577*H577</f>
        <v>0</v>
      </c>
      <c r="AR577" s="24" t="s">
        <v>250</v>
      </c>
      <c r="AT577" s="24" t="s">
        <v>153</v>
      </c>
      <c r="AU577" s="24" t="s">
        <v>84</v>
      </c>
      <c r="AY577" s="24" t="s">
        <v>150</v>
      </c>
      <c r="BE577" s="233">
        <f>IF(N577="základní",J577,0)</f>
        <v>0</v>
      </c>
      <c r="BF577" s="233">
        <f>IF(N577="snížená",J577,0)</f>
        <v>0</v>
      </c>
      <c r="BG577" s="233">
        <f>IF(N577="zákl. přenesená",J577,0)</f>
        <v>0</v>
      </c>
      <c r="BH577" s="233">
        <f>IF(N577="sníž. přenesená",J577,0)</f>
        <v>0</v>
      </c>
      <c r="BI577" s="233">
        <f>IF(N577="nulová",J577,0)</f>
        <v>0</v>
      </c>
      <c r="BJ577" s="24" t="s">
        <v>82</v>
      </c>
      <c r="BK577" s="233">
        <f>ROUND(I577*H577,2)</f>
        <v>0</v>
      </c>
      <c r="BL577" s="24" t="s">
        <v>250</v>
      </c>
      <c r="BM577" s="24" t="s">
        <v>1155</v>
      </c>
    </row>
    <row r="578" spans="2:51" s="13" customFormat="1" ht="13.5">
      <c r="B578" s="259"/>
      <c r="C578" s="260"/>
      <c r="D578" s="236" t="s">
        <v>159</v>
      </c>
      <c r="E578" s="261" t="s">
        <v>21</v>
      </c>
      <c r="F578" s="262" t="s">
        <v>930</v>
      </c>
      <c r="G578" s="260"/>
      <c r="H578" s="261" t="s">
        <v>21</v>
      </c>
      <c r="I578" s="263"/>
      <c r="J578" s="260"/>
      <c r="K578" s="260"/>
      <c r="L578" s="264"/>
      <c r="M578" s="265"/>
      <c r="N578" s="266"/>
      <c r="O578" s="266"/>
      <c r="P578" s="266"/>
      <c r="Q578" s="266"/>
      <c r="R578" s="266"/>
      <c r="S578" s="266"/>
      <c r="T578" s="267"/>
      <c r="AT578" s="268" t="s">
        <v>159</v>
      </c>
      <c r="AU578" s="268" t="s">
        <v>84</v>
      </c>
      <c r="AV578" s="13" t="s">
        <v>82</v>
      </c>
      <c r="AW578" s="13" t="s">
        <v>38</v>
      </c>
      <c r="AX578" s="13" t="s">
        <v>74</v>
      </c>
      <c r="AY578" s="268" t="s">
        <v>150</v>
      </c>
    </row>
    <row r="579" spans="2:51" s="13" customFormat="1" ht="13.5">
      <c r="B579" s="259"/>
      <c r="C579" s="260"/>
      <c r="D579" s="236" t="s">
        <v>159</v>
      </c>
      <c r="E579" s="261" t="s">
        <v>21</v>
      </c>
      <c r="F579" s="262" t="s">
        <v>931</v>
      </c>
      <c r="G579" s="260"/>
      <c r="H579" s="261" t="s">
        <v>21</v>
      </c>
      <c r="I579" s="263"/>
      <c r="J579" s="260"/>
      <c r="K579" s="260"/>
      <c r="L579" s="264"/>
      <c r="M579" s="265"/>
      <c r="N579" s="266"/>
      <c r="O579" s="266"/>
      <c r="P579" s="266"/>
      <c r="Q579" s="266"/>
      <c r="R579" s="266"/>
      <c r="S579" s="266"/>
      <c r="T579" s="267"/>
      <c r="AT579" s="268" t="s">
        <v>159</v>
      </c>
      <c r="AU579" s="268" t="s">
        <v>84</v>
      </c>
      <c r="AV579" s="13" t="s">
        <v>82</v>
      </c>
      <c r="AW579" s="13" t="s">
        <v>38</v>
      </c>
      <c r="AX579" s="13" t="s">
        <v>74</v>
      </c>
      <c r="AY579" s="268" t="s">
        <v>150</v>
      </c>
    </row>
    <row r="580" spans="2:51" s="13" customFormat="1" ht="13.5">
      <c r="B580" s="259"/>
      <c r="C580" s="260"/>
      <c r="D580" s="236" t="s">
        <v>159</v>
      </c>
      <c r="E580" s="261" t="s">
        <v>21</v>
      </c>
      <c r="F580" s="262" t="s">
        <v>932</v>
      </c>
      <c r="G580" s="260"/>
      <c r="H580" s="261" t="s">
        <v>21</v>
      </c>
      <c r="I580" s="263"/>
      <c r="J580" s="260"/>
      <c r="K580" s="260"/>
      <c r="L580" s="264"/>
      <c r="M580" s="265"/>
      <c r="N580" s="266"/>
      <c r="O580" s="266"/>
      <c r="P580" s="266"/>
      <c r="Q580" s="266"/>
      <c r="R580" s="266"/>
      <c r="S580" s="266"/>
      <c r="T580" s="267"/>
      <c r="AT580" s="268" t="s">
        <v>159</v>
      </c>
      <c r="AU580" s="268" t="s">
        <v>84</v>
      </c>
      <c r="AV580" s="13" t="s">
        <v>82</v>
      </c>
      <c r="AW580" s="13" t="s">
        <v>38</v>
      </c>
      <c r="AX580" s="13" t="s">
        <v>74</v>
      </c>
      <c r="AY580" s="268" t="s">
        <v>150</v>
      </c>
    </row>
    <row r="581" spans="2:51" s="13" customFormat="1" ht="13.5">
      <c r="B581" s="259"/>
      <c r="C581" s="260"/>
      <c r="D581" s="236" t="s">
        <v>159</v>
      </c>
      <c r="E581" s="261" t="s">
        <v>21</v>
      </c>
      <c r="F581" s="262" t="s">
        <v>933</v>
      </c>
      <c r="G581" s="260"/>
      <c r="H581" s="261" t="s">
        <v>21</v>
      </c>
      <c r="I581" s="263"/>
      <c r="J581" s="260"/>
      <c r="K581" s="260"/>
      <c r="L581" s="264"/>
      <c r="M581" s="265"/>
      <c r="N581" s="266"/>
      <c r="O581" s="266"/>
      <c r="P581" s="266"/>
      <c r="Q581" s="266"/>
      <c r="R581" s="266"/>
      <c r="S581" s="266"/>
      <c r="T581" s="267"/>
      <c r="AT581" s="268" t="s">
        <v>159</v>
      </c>
      <c r="AU581" s="268" t="s">
        <v>84</v>
      </c>
      <c r="AV581" s="13" t="s">
        <v>82</v>
      </c>
      <c r="AW581" s="13" t="s">
        <v>38</v>
      </c>
      <c r="AX581" s="13" t="s">
        <v>74</v>
      </c>
      <c r="AY581" s="268" t="s">
        <v>150</v>
      </c>
    </row>
    <row r="582" spans="2:51" s="13" customFormat="1" ht="13.5">
      <c r="B582" s="259"/>
      <c r="C582" s="260"/>
      <c r="D582" s="236" t="s">
        <v>159</v>
      </c>
      <c r="E582" s="261" t="s">
        <v>21</v>
      </c>
      <c r="F582" s="262" t="s">
        <v>974</v>
      </c>
      <c r="G582" s="260"/>
      <c r="H582" s="261" t="s">
        <v>21</v>
      </c>
      <c r="I582" s="263"/>
      <c r="J582" s="260"/>
      <c r="K582" s="260"/>
      <c r="L582" s="264"/>
      <c r="M582" s="265"/>
      <c r="N582" s="266"/>
      <c r="O582" s="266"/>
      <c r="P582" s="266"/>
      <c r="Q582" s="266"/>
      <c r="R582" s="266"/>
      <c r="S582" s="266"/>
      <c r="T582" s="267"/>
      <c r="AT582" s="268" t="s">
        <v>159</v>
      </c>
      <c r="AU582" s="268" t="s">
        <v>84</v>
      </c>
      <c r="AV582" s="13" t="s">
        <v>82</v>
      </c>
      <c r="AW582" s="13" t="s">
        <v>38</v>
      </c>
      <c r="AX582" s="13" t="s">
        <v>74</v>
      </c>
      <c r="AY582" s="268" t="s">
        <v>150</v>
      </c>
    </row>
    <row r="583" spans="2:51" s="13" customFormat="1" ht="13.5">
      <c r="B583" s="259"/>
      <c r="C583" s="260"/>
      <c r="D583" s="236" t="s">
        <v>159</v>
      </c>
      <c r="E583" s="261" t="s">
        <v>21</v>
      </c>
      <c r="F583" s="262" t="s">
        <v>1127</v>
      </c>
      <c r="G583" s="260"/>
      <c r="H583" s="261" t="s">
        <v>21</v>
      </c>
      <c r="I583" s="263"/>
      <c r="J583" s="260"/>
      <c r="K583" s="260"/>
      <c r="L583" s="264"/>
      <c r="M583" s="265"/>
      <c r="N583" s="266"/>
      <c r="O583" s="266"/>
      <c r="P583" s="266"/>
      <c r="Q583" s="266"/>
      <c r="R583" s="266"/>
      <c r="S583" s="266"/>
      <c r="T583" s="267"/>
      <c r="AT583" s="268" t="s">
        <v>159</v>
      </c>
      <c r="AU583" s="268" t="s">
        <v>84</v>
      </c>
      <c r="AV583" s="13" t="s">
        <v>82</v>
      </c>
      <c r="AW583" s="13" t="s">
        <v>38</v>
      </c>
      <c r="AX583" s="13" t="s">
        <v>74</v>
      </c>
      <c r="AY583" s="268" t="s">
        <v>150</v>
      </c>
    </row>
    <row r="584" spans="2:51" s="13" customFormat="1" ht="13.5">
      <c r="B584" s="259"/>
      <c r="C584" s="260"/>
      <c r="D584" s="236" t="s">
        <v>159</v>
      </c>
      <c r="E584" s="261" t="s">
        <v>21</v>
      </c>
      <c r="F584" s="262" t="s">
        <v>1128</v>
      </c>
      <c r="G584" s="260"/>
      <c r="H584" s="261" t="s">
        <v>21</v>
      </c>
      <c r="I584" s="263"/>
      <c r="J584" s="260"/>
      <c r="K584" s="260"/>
      <c r="L584" s="264"/>
      <c r="M584" s="265"/>
      <c r="N584" s="266"/>
      <c r="O584" s="266"/>
      <c r="P584" s="266"/>
      <c r="Q584" s="266"/>
      <c r="R584" s="266"/>
      <c r="S584" s="266"/>
      <c r="T584" s="267"/>
      <c r="AT584" s="268" t="s">
        <v>159</v>
      </c>
      <c r="AU584" s="268" t="s">
        <v>84</v>
      </c>
      <c r="AV584" s="13" t="s">
        <v>82</v>
      </c>
      <c r="AW584" s="13" t="s">
        <v>38</v>
      </c>
      <c r="AX584" s="13" t="s">
        <v>74</v>
      </c>
      <c r="AY584" s="268" t="s">
        <v>150</v>
      </c>
    </row>
    <row r="585" spans="2:51" s="11" customFormat="1" ht="13.5">
      <c r="B585" s="234"/>
      <c r="C585" s="235"/>
      <c r="D585" s="236" t="s">
        <v>159</v>
      </c>
      <c r="E585" s="237" t="s">
        <v>21</v>
      </c>
      <c r="F585" s="238" t="s">
        <v>1129</v>
      </c>
      <c r="G585" s="235"/>
      <c r="H585" s="239">
        <v>50</v>
      </c>
      <c r="I585" s="240"/>
      <c r="J585" s="235"/>
      <c r="K585" s="235"/>
      <c r="L585" s="241"/>
      <c r="M585" s="242"/>
      <c r="N585" s="243"/>
      <c r="O585" s="243"/>
      <c r="P585" s="243"/>
      <c r="Q585" s="243"/>
      <c r="R585" s="243"/>
      <c r="S585" s="243"/>
      <c r="T585" s="244"/>
      <c r="AT585" s="245" t="s">
        <v>159</v>
      </c>
      <c r="AU585" s="245" t="s">
        <v>84</v>
      </c>
      <c r="AV585" s="11" t="s">
        <v>84</v>
      </c>
      <c r="AW585" s="11" t="s">
        <v>38</v>
      </c>
      <c r="AX585" s="11" t="s">
        <v>74</v>
      </c>
      <c r="AY585" s="245" t="s">
        <v>150</v>
      </c>
    </row>
    <row r="586" spans="2:51" s="12" customFormat="1" ht="13.5">
      <c r="B586" s="246"/>
      <c r="C586" s="247"/>
      <c r="D586" s="236" t="s">
        <v>159</v>
      </c>
      <c r="E586" s="248" t="s">
        <v>21</v>
      </c>
      <c r="F586" s="249" t="s">
        <v>161</v>
      </c>
      <c r="G586" s="247"/>
      <c r="H586" s="250">
        <v>50</v>
      </c>
      <c r="I586" s="251"/>
      <c r="J586" s="247"/>
      <c r="K586" s="247"/>
      <c r="L586" s="252"/>
      <c r="M586" s="253"/>
      <c r="N586" s="254"/>
      <c r="O586" s="254"/>
      <c r="P586" s="254"/>
      <c r="Q586" s="254"/>
      <c r="R586" s="254"/>
      <c r="S586" s="254"/>
      <c r="T586" s="255"/>
      <c r="AT586" s="256" t="s">
        <v>159</v>
      </c>
      <c r="AU586" s="256" t="s">
        <v>84</v>
      </c>
      <c r="AV586" s="12" t="s">
        <v>157</v>
      </c>
      <c r="AW586" s="12" t="s">
        <v>38</v>
      </c>
      <c r="AX586" s="12" t="s">
        <v>82</v>
      </c>
      <c r="AY586" s="256" t="s">
        <v>150</v>
      </c>
    </row>
    <row r="587" spans="2:65" s="1" customFormat="1" ht="16.5" customHeight="1">
      <c r="B587" s="46"/>
      <c r="C587" s="269" t="s">
        <v>569</v>
      </c>
      <c r="D587" s="269" t="s">
        <v>188</v>
      </c>
      <c r="E587" s="270" t="s">
        <v>1156</v>
      </c>
      <c r="F587" s="271" t="s">
        <v>1157</v>
      </c>
      <c r="G587" s="272" t="s">
        <v>1158</v>
      </c>
      <c r="H587" s="273">
        <v>0.5</v>
      </c>
      <c r="I587" s="274"/>
      <c r="J587" s="275">
        <f>ROUND(I587*H587,2)</f>
        <v>0</v>
      </c>
      <c r="K587" s="271" t="s">
        <v>928</v>
      </c>
      <c r="L587" s="276"/>
      <c r="M587" s="277" t="s">
        <v>21</v>
      </c>
      <c r="N587" s="278" t="s">
        <v>45</v>
      </c>
      <c r="O587" s="47"/>
      <c r="P587" s="231">
        <f>O587*H587</f>
        <v>0</v>
      </c>
      <c r="Q587" s="231">
        <v>0.00098</v>
      </c>
      <c r="R587" s="231">
        <f>Q587*H587</f>
        <v>0.00049</v>
      </c>
      <c r="S587" s="231">
        <v>0</v>
      </c>
      <c r="T587" s="232">
        <f>S587*H587</f>
        <v>0</v>
      </c>
      <c r="AR587" s="24" t="s">
        <v>269</v>
      </c>
      <c r="AT587" s="24" t="s">
        <v>188</v>
      </c>
      <c r="AU587" s="24" t="s">
        <v>84</v>
      </c>
      <c r="AY587" s="24" t="s">
        <v>150</v>
      </c>
      <c r="BE587" s="233">
        <f>IF(N587="základní",J587,0)</f>
        <v>0</v>
      </c>
      <c r="BF587" s="233">
        <f>IF(N587="snížená",J587,0)</f>
        <v>0</v>
      </c>
      <c r="BG587" s="233">
        <f>IF(N587="zákl. přenesená",J587,0)</f>
        <v>0</v>
      </c>
      <c r="BH587" s="233">
        <f>IF(N587="sníž. přenesená",J587,0)</f>
        <v>0</v>
      </c>
      <c r="BI587" s="233">
        <f>IF(N587="nulová",J587,0)</f>
        <v>0</v>
      </c>
      <c r="BJ587" s="24" t="s">
        <v>82</v>
      </c>
      <c r="BK587" s="233">
        <f>ROUND(I587*H587,2)</f>
        <v>0</v>
      </c>
      <c r="BL587" s="24" t="s">
        <v>250</v>
      </c>
      <c r="BM587" s="24" t="s">
        <v>1159</v>
      </c>
    </row>
    <row r="588" spans="2:51" s="13" customFormat="1" ht="13.5">
      <c r="B588" s="259"/>
      <c r="C588" s="260"/>
      <c r="D588" s="236" t="s">
        <v>159</v>
      </c>
      <c r="E588" s="261" t="s">
        <v>21</v>
      </c>
      <c r="F588" s="262" t="s">
        <v>930</v>
      </c>
      <c r="G588" s="260"/>
      <c r="H588" s="261" t="s">
        <v>21</v>
      </c>
      <c r="I588" s="263"/>
      <c r="J588" s="260"/>
      <c r="K588" s="260"/>
      <c r="L588" s="264"/>
      <c r="M588" s="265"/>
      <c r="N588" s="266"/>
      <c r="O588" s="266"/>
      <c r="P588" s="266"/>
      <c r="Q588" s="266"/>
      <c r="R588" s="266"/>
      <c r="S588" s="266"/>
      <c r="T588" s="267"/>
      <c r="AT588" s="268" t="s">
        <v>159</v>
      </c>
      <c r="AU588" s="268" t="s">
        <v>84</v>
      </c>
      <c r="AV588" s="13" t="s">
        <v>82</v>
      </c>
      <c r="AW588" s="13" t="s">
        <v>38</v>
      </c>
      <c r="AX588" s="13" t="s">
        <v>74</v>
      </c>
      <c r="AY588" s="268" t="s">
        <v>150</v>
      </c>
    </row>
    <row r="589" spans="2:51" s="13" customFormat="1" ht="13.5">
      <c r="B589" s="259"/>
      <c r="C589" s="260"/>
      <c r="D589" s="236" t="s">
        <v>159</v>
      </c>
      <c r="E589" s="261" t="s">
        <v>21</v>
      </c>
      <c r="F589" s="262" t="s">
        <v>931</v>
      </c>
      <c r="G589" s="260"/>
      <c r="H589" s="261" t="s">
        <v>21</v>
      </c>
      <c r="I589" s="263"/>
      <c r="J589" s="260"/>
      <c r="K589" s="260"/>
      <c r="L589" s="264"/>
      <c r="M589" s="265"/>
      <c r="N589" s="266"/>
      <c r="O589" s="266"/>
      <c r="P589" s="266"/>
      <c r="Q589" s="266"/>
      <c r="R589" s="266"/>
      <c r="S589" s="266"/>
      <c r="T589" s="267"/>
      <c r="AT589" s="268" t="s">
        <v>159</v>
      </c>
      <c r="AU589" s="268" t="s">
        <v>84</v>
      </c>
      <c r="AV589" s="13" t="s">
        <v>82</v>
      </c>
      <c r="AW589" s="13" t="s">
        <v>38</v>
      </c>
      <c r="AX589" s="13" t="s">
        <v>74</v>
      </c>
      <c r="AY589" s="268" t="s">
        <v>150</v>
      </c>
    </row>
    <row r="590" spans="2:51" s="13" customFormat="1" ht="13.5">
      <c r="B590" s="259"/>
      <c r="C590" s="260"/>
      <c r="D590" s="236" t="s">
        <v>159</v>
      </c>
      <c r="E590" s="261" t="s">
        <v>21</v>
      </c>
      <c r="F590" s="262" t="s">
        <v>932</v>
      </c>
      <c r="G590" s="260"/>
      <c r="H590" s="261" t="s">
        <v>21</v>
      </c>
      <c r="I590" s="263"/>
      <c r="J590" s="260"/>
      <c r="K590" s="260"/>
      <c r="L590" s="264"/>
      <c r="M590" s="265"/>
      <c r="N590" s="266"/>
      <c r="O590" s="266"/>
      <c r="P590" s="266"/>
      <c r="Q590" s="266"/>
      <c r="R590" s="266"/>
      <c r="S590" s="266"/>
      <c r="T590" s="267"/>
      <c r="AT590" s="268" t="s">
        <v>159</v>
      </c>
      <c r="AU590" s="268" t="s">
        <v>84</v>
      </c>
      <c r="AV590" s="13" t="s">
        <v>82</v>
      </c>
      <c r="AW590" s="13" t="s">
        <v>38</v>
      </c>
      <c r="AX590" s="13" t="s">
        <v>74</v>
      </c>
      <c r="AY590" s="268" t="s">
        <v>150</v>
      </c>
    </row>
    <row r="591" spans="2:51" s="13" customFormat="1" ht="13.5">
      <c r="B591" s="259"/>
      <c r="C591" s="260"/>
      <c r="D591" s="236" t="s">
        <v>159</v>
      </c>
      <c r="E591" s="261" t="s">
        <v>21</v>
      </c>
      <c r="F591" s="262" t="s">
        <v>980</v>
      </c>
      <c r="G591" s="260"/>
      <c r="H591" s="261" t="s">
        <v>21</v>
      </c>
      <c r="I591" s="263"/>
      <c r="J591" s="260"/>
      <c r="K591" s="260"/>
      <c r="L591" s="264"/>
      <c r="M591" s="265"/>
      <c r="N591" s="266"/>
      <c r="O591" s="266"/>
      <c r="P591" s="266"/>
      <c r="Q591" s="266"/>
      <c r="R591" s="266"/>
      <c r="S591" s="266"/>
      <c r="T591" s="267"/>
      <c r="AT591" s="268" t="s">
        <v>159</v>
      </c>
      <c r="AU591" s="268" t="s">
        <v>84</v>
      </c>
      <c r="AV591" s="13" t="s">
        <v>82</v>
      </c>
      <c r="AW591" s="13" t="s">
        <v>38</v>
      </c>
      <c r="AX591" s="13" t="s">
        <v>74</v>
      </c>
      <c r="AY591" s="268" t="s">
        <v>150</v>
      </c>
    </row>
    <row r="592" spans="2:51" s="13" customFormat="1" ht="13.5">
      <c r="B592" s="259"/>
      <c r="C592" s="260"/>
      <c r="D592" s="236" t="s">
        <v>159</v>
      </c>
      <c r="E592" s="261" t="s">
        <v>21</v>
      </c>
      <c r="F592" s="262" t="s">
        <v>974</v>
      </c>
      <c r="G592" s="260"/>
      <c r="H592" s="261" t="s">
        <v>21</v>
      </c>
      <c r="I592" s="263"/>
      <c r="J592" s="260"/>
      <c r="K592" s="260"/>
      <c r="L592" s="264"/>
      <c r="M592" s="265"/>
      <c r="N592" s="266"/>
      <c r="O592" s="266"/>
      <c r="P592" s="266"/>
      <c r="Q592" s="266"/>
      <c r="R592" s="266"/>
      <c r="S592" s="266"/>
      <c r="T592" s="267"/>
      <c r="AT592" s="268" t="s">
        <v>159</v>
      </c>
      <c r="AU592" s="268" t="s">
        <v>84</v>
      </c>
      <c r="AV592" s="13" t="s">
        <v>82</v>
      </c>
      <c r="AW592" s="13" t="s">
        <v>38</v>
      </c>
      <c r="AX592" s="13" t="s">
        <v>74</v>
      </c>
      <c r="AY592" s="268" t="s">
        <v>150</v>
      </c>
    </row>
    <row r="593" spans="2:51" s="13" customFormat="1" ht="13.5">
      <c r="B593" s="259"/>
      <c r="C593" s="260"/>
      <c r="D593" s="236" t="s">
        <v>159</v>
      </c>
      <c r="E593" s="261" t="s">
        <v>21</v>
      </c>
      <c r="F593" s="262" t="s">
        <v>1136</v>
      </c>
      <c r="G593" s="260"/>
      <c r="H593" s="261" t="s">
        <v>21</v>
      </c>
      <c r="I593" s="263"/>
      <c r="J593" s="260"/>
      <c r="K593" s="260"/>
      <c r="L593" s="264"/>
      <c r="M593" s="265"/>
      <c r="N593" s="266"/>
      <c r="O593" s="266"/>
      <c r="P593" s="266"/>
      <c r="Q593" s="266"/>
      <c r="R593" s="266"/>
      <c r="S593" s="266"/>
      <c r="T593" s="267"/>
      <c r="AT593" s="268" t="s">
        <v>159</v>
      </c>
      <c r="AU593" s="268" t="s">
        <v>84</v>
      </c>
      <c r="AV593" s="13" t="s">
        <v>82</v>
      </c>
      <c r="AW593" s="13" t="s">
        <v>38</v>
      </c>
      <c r="AX593" s="13" t="s">
        <v>74</v>
      </c>
      <c r="AY593" s="268" t="s">
        <v>150</v>
      </c>
    </row>
    <row r="594" spans="2:51" s="13" customFormat="1" ht="13.5">
      <c r="B594" s="259"/>
      <c r="C594" s="260"/>
      <c r="D594" s="236" t="s">
        <v>159</v>
      </c>
      <c r="E594" s="261" t="s">
        <v>21</v>
      </c>
      <c r="F594" s="262" t="s">
        <v>1128</v>
      </c>
      <c r="G594" s="260"/>
      <c r="H594" s="261" t="s">
        <v>21</v>
      </c>
      <c r="I594" s="263"/>
      <c r="J594" s="260"/>
      <c r="K594" s="260"/>
      <c r="L594" s="264"/>
      <c r="M594" s="265"/>
      <c r="N594" s="266"/>
      <c r="O594" s="266"/>
      <c r="P594" s="266"/>
      <c r="Q594" s="266"/>
      <c r="R594" s="266"/>
      <c r="S594" s="266"/>
      <c r="T594" s="267"/>
      <c r="AT594" s="268" t="s">
        <v>159</v>
      </c>
      <c r="AU594" s="268" t="s">
        <v>84</v>
      </c>
      <c r="AV594" s="13" t="s">
        <v>82</v>
      </c>
      <c r="AW594" s="13" t="s">
        <v>38</v>
      </c>
      <c r="AX594" s="13" t="s">
        <v>74</v>
      </c>
      <c r="AY594" s="268" t="s">
        <v>150</v>
      </c>
    </row>
    <row r="595" spans="2:51" s="11" customFormat="1" ht="13.5">
      <c r="B595" s="234"/>
      <c r="C595" s="235"/>
      <c r="D595" s="236" t="s">
        <v>159</v>
      </c>
      <c r="E595" s="237" t="s">
        <v>21</v>
      </c>
      <c r="F595" s="238" t="s">
        <v>1160</v>
      </c>
      <c r="G595" s="235"/>
      <c r="H595" s="239">
        <v>0.5</v>
      </c>
      <c r="I595" s="240"/>
      <c r="J595" s="235"/>
      <c r="K595" s="235"/>
      <c r="L595" s="241"/>
      <c r="M595" s="242"/>
      <c r="N595" s="243"/>
      <c r="O595" s="243"/>
      <c r="P595" s="243"/>
      <c r="Q595" s="243"/>
      <c r="R595" s="243"/>
      <c r="S595" s="243"/>
      <c r="T595" s="244"/>
      <c r="AT595" s="245" t="s">
        <v>159</v>
      </c>
      <c r="AU595" s="245" t="s">
        <v>84</v>
      </c>
      <c r="AV595" s="11" t="s">
        <v>84</v>
      </c>
      <c r="AW595" s="11" t="s">
        <v>38</v>
      </c>
      <c r="AX595" s="11" t="s">
        <v>74</v>
      </c>
      <c r="AY595" s="245" t="s">
        <v>150</v>
      </c>
    </row>
    <row r="596" spans="2:51" s="12" customFormat="1" ht="13.5">
      <c r="B596" s="246"/>
      <c r="C596" s="247"/>
      <c r="D596" s="236" t="s">
        <v>159</v>
      </c>
      <c r="E596" s="248" t="s">
        <v>21</v>
      </c>
      <c r="F596" s="249" t="s">
        <v>161</v>
      </c>
      <c r="G596" s="247"/>
      <c r="H596" s="250">
        <v>0.5</v>
      </c>
      <c r="I596" s="251"/>
      <c r="J596" s="247"/>
      <c r="K596" s="247"/>
      <c r="L596" s="252"/>
      <c r="M596" s="253"/>
      <c r="N596" s="254"/>
      <c r="O596" s="254"/>
      <c r="P596" s="254"/>
      <c r="Q596" s="254"/>
      <c r="R596" s="254"/>
      <c r="S596" s="254"/>
      <c r="T596" s="255"/>
      <c r="AT596" s="256" t="s">
        <v>159</v>
      </c>
      <c r="AU596" s="256" t="s">
        <v>84</v>
      </c>
      <c r="AV596" s="12" t="s">
        <v>157</v>
      </c>
      <c r="AW596" s="12" t="s">
        <v>38</v>
      </c>
      <c r="AX596" s="12" t="s">
        <v>82</v>
      </c>
      <c r="AY596" s="256" t="s">
        <v>150</v>
      </c>
    </row>
    <row r="597" spans="2:65" s="1" customFormat="1" ht="38.25" customHeight="1">
      <c r="B597" s="46"/>
      <c r="C597" s="222" t="s">
        <v>574</v>
      </c>
      <c r="D597" s="222" t="s">
        <v>153</v>
      </c>
      <c r="E597" s="223" t="s">
        <v>1161</v>
      </c>
      <c r="F597" s="224" t="s">
        <v>1162</v>
      </c>
      <c r="G597" s="225" t="s">
        <v>175</v>
      </c>
      <c r="H597" s="226">
        <v>0.083</v>
      </c>
      <c r="I597" s="227"/>
      <c r="J597" s="228">
        <f>ROUND(I597*H597,2)</f>
        <v>0</v>
      </c>
      <c r="K597" s="224" t="s">
        <v>928</v>
      </c>
      <c r="L597" s="72"/>
      <c r="M597" s="229" t="s">
        <v>21</v>
      </c>
      <c r="N597" s="230" t="s">
        <v>45</v>
      </c>
      <c r="O597" s="47"/>
      <c r="P597" s="231">
        <f>O597*H597</f>
        <v>0</v>
      </c>
      <c r="Q597" s="231">
        <v>0</v>
      </c>
      <c r="R597" s="231">
        <f>Q597*H597</f>
        <v>0</v>
      </c>
      <c r="S597" s="231">
        <v>0</v>
      </c>
      <c r="T597" s="232">
        <f>S597*H597</f>
        <v>0</v>
      </c>
      <c r="AR597" s="24" t="s">
        <v>250</v>
      </c>
      <c r="AT597" s="24" t="s">
        <v>153</v>
      </c>
      <c r="AU597" s="24" t="s">
        <v>84</v>
      </c>
      <c r="AY597" s="24" t="s">
        <v>150</v>
      </c>
      <c r="BE597" s="233">
        <f>IF(N597="základní",J597,0)</f>
        <v>0</v>
      </c>
      <c r="BF597" s="233">
        <f>IF(N597="snížená",J597,0)</f>
        <v>0</v>
      </c>
      <c r="BG597" s="233">
        <f>IF(N597="zákl. přenesená",J597,0)</f>
        <v>0</v>
      </c>
      <c r="BH597" s="233">
        <f>IF(N597="sníž. přenesená",J597,0)</f>
        <v>0</v>
      </c>
      <c r="BI597" s="233">
        <f>IF(N597="nulová",J597,0)</f>
        <v>0</v>
      </c>
      <c r="BJ597" s="24" t="s">
        <v>82</v>
      </c>
      <c r="BK597" s="233">
        <f>ROUND(I597*H597,2)</f>
        <v>0</v>
      </c>
      <c r="BL597" s="24" t="s">
        <v>250</v>
      </c>
      <c r="BM597" s="24" t="s">
        <v>1163</v>
      </c>
    </row>
    <row r="598" spans="2:63" s="10" customFormat="1" ht="29.85" customHeight="1">
      <c r="B598" s="206"/>
      <c r="C598" s="207"/>
      <c r="D598" s="208" t="s">
        <v>73</v>
      </c>
      <c r="E598" s="220" t="s">
        <v>1164</v>
      </c>
      <c r="F598" s="220" t="s">
        <v>1165</v>
      </c>
      <c r="G598" s="207"/>
      <c r="H598" s="207"/>
      <c r="I598" s="210"/>
      <c r="J598" s="221">
        <f>BK598</f>
        <v>0</v>
      </c>
      <c r="K598" s="207"/>
      <c r="L598" s="212"/>
      <c r="M598" s="213"/>
      <c r="N598" s="214"/>
      <c r="O598" s="214"/>
      <c r="P598" s="215">
        <f>SUM(P599:P625)</f>
        <v>0</v>
      </c>
      <c r="Q598" s="214"/>
      <c r="R598" s="215">
        <f>SUM(R599:R625)</f>
        <v>0.0006000000000000001</v>
      </c>
      <c r="S598" s="214"/>
      <c r="T598" s="216">
        <f>SUM(T599:T625)</f>
        <v>0</v>
      </c>
      <c r="AR598" s="217" t="s">
        <v>84</v>
      </c>
      <c r="AT598" s="218" t="s">
        <v>73</v>
      </c>
      <c r="AU598" s="218" t="s">
        <v>82</v>
      </c>
      <c r="AY598" s="217" t="s">
        <v>150</v>
      </c>
      <c r="BK598" s="219">
        <f>SUM(BK599:BK625)</f>
        <v>0</v>
      </c>
    </row>
    <row r="599" spans="2:65" s="1" customFormat="1" ht="16.5" customHeight="1">
      <c r="B599" s="46"/>
      <c r="C599" s="222" t="s">
        <v>580</v>
      </c>
      <c r="D599" s="222" t="s">
        <v>153</v>
      </c>
      <c r="E599" s="223" t="s">
        <v>1166</v>
      </c>
      <c r="F599" s="224" t="s">
        <v>1167</v>
      </c>
      <c r="G599" s="225" t="s">
        <v>164</v>
      </c>
      <c r="H599" s="226">
        <v>1</v>
      </c>
      <c r="I599" s="227"/>
      <c r="J599" s="228">
        <f>ROUND(I599*H599,2)</f>
        <v>0</v>
      </c>
      <c r="K599" s="224" t="s">
        <v>928</v>
      </c>
      <c r="L599" s="72"/>
      <c r="M599" s="229" t="s">
        <v>21</v>
      </c>
      <c r="N599" s="230" t="s">
        <v>45</v>
      </c>
      <c r="O599" s="47"/>
      <c r="P599" s="231">
        <f>O599*H599</f>
        <v>0</v>
      </c>
      <c r="Q599" s="231">
        <v>0.00014</v>
      </c>
      <c r="R599" s="231">
        <f>Q599*H599</f>
        <v>0.00014</v>
      </c>
      <c r="S599" s="231">
        <v>0</v>
      </c>
      <c r="T599" s="232">
        <f>S599*H599</f>
        <v>0</v>
      </c>
      <c r="AR599" s="24" t="s">
        <v>250</v>
      </c>
      <c r="AT599" s="24" t="s">
        <v>153</v>
      </c>
      <c r="AU599" s="24" t="s">
        <v>84</v>
      </c>
      <c r="AY599" s="24" t="s">
        <v>150</v>
      </c>
      <c r="BE599" s="233">
        <f>IF(N599="základní",J599,0)</f>
        <v>0</v>
      </c>
      <c r="BF599" s="233">
        <f>IF(N599="snížená",J599,0)</f>
        <v>0</v>
      </c>
      <c r="BG599" s="233">
        <f>IF(N599="zákl. přenesená",J599,0)</f>
        <v>0</v>
      </c>
      <c r="BH599" s="233">
        <f>IF(N599="sníž. přenesená",J599,0)</f>
        <v>0</v>
      </c>
      <c r="BI599" s="233">
        <f>IF(N599="nulová",J599,0)</f>
        <v>0</v>
      </c>
      <c r="BJ599" s="24" t="s">
        <v>82</v>
      </c>
      <c r="BK599" s="233">
        <f>ROUND(I599*H599,2)</f>
        <v>0</v>
      </c>
      <c r="BL599" s="24" t="s">
        <v>250</v>
      </c>
      <c r="BM599" s="24" t="s">
        <v>1168</v>
      </c>
    </row>
    <row r="600" spans="2:51" s="13" customFormat="1" ht="13.5">
      <c r="B600" s="259"/>
      <c r="C600" s="260"/>
      <c r="D600" s="236" t="s">
        <v>159</v>
      </c>
      <c r="E600" s="261" t="s">
        <v>21</v>
      </c>
      <c r="F600" s="262" t="s">
        <v>930</v>
      </c>
      <c r="G600" s="260"/>
      <c r="H600" s="261" t="s">
        <v>21</v>
      </c>
      <c r="I600" s="263"/>
      <c r="J600" s="260"/>
      <c r="K600" s="260"/>
      <c r="L600" s="264"/>
      <c r="M600" s="265"/>
      <c r="N600" s="266"/>
      <c r="O600" s="266"/>
      <c r="P600" s="266"/>
      <c r="Q600" s="266"/>
      <c r="R600" s="266"/>
      <c r="S600" s="266"/>
      <c r="T600" s="267"/>
      <c r="AT600" s="268" t="s">
        <v>159</v>
      </c>
      <c r="AU600" s="268" t="s">
        <v>84</v>
      </c>
      <c r="AV600" s="13" t="s">
        <v>82</v>
      </c>
      <c r="AW600" s="13" t="s">
        <v>38</v>
      </c>
      <c r="AX600" s="13" t="s">
        <v>74</v>
      </c>
      <c r="AY600" s="268" t="s">
        <v>150</v>
      </c>
    </row>
    <row r="601" spans="2:51" s="13" customFormat="1" ht="13.5">
      <c r="B601" s="259"/>
      <c r="C601" s="260"/>
      <c r="D601" s="236" t="s">
        <v>159</v>
      </c>
      <c r="E601" s="261" t="s">
        <v>21</v>
      </c>
      <c r="F601" s="262" t="s">
        <v>931</v>
      </c>
      <c r="G601" s="260"/>
      <c r="H601" s="261" t="s">
        <v>21</v>
      </c>
      <c r="I601" s="263"/>
      <c r="J601" s="260"/>
      <c r="K601" s="260"/>
      <c r="L601" s="264"/>
      <c r="M601" s="265"/>
      <c r="N601" s="266"/>
      <c r="O601" s="266"/>
      <c r="P601" s="266"/>
      <c r="Q601" s="266"/>
      <c r="R601" s="266"/>
      <c r="S601" s="266"/>
      <c r="T601" s="267"/>
      <c r="AT601" s="268" t="s">
        <v>159</v>
      </c>
      <c r="AU601" s="268" t="s">
        <v>84</v>
      </c>
      <c r="AV601" s="13" t="s">
        <v>82</v>
      </c>
      <c r="AW601" s="13" t="s">
        <v>38</v>
      </c>
      <c r="AX601" s="13" t="s">
        <v>74</v>
      </c>
      <c r="AY601" s="268" t="s">
        <v>150</v>
      </c>
    </row>
    <row r="602" spans="2:51" s="13" customFormat="1" ht="13.5">
      <c r="B602" s="259"/>
      <c r="C602" s="260"/>
      <c r="D602" s="236" t="s">
        <v>159</v>
      </c>
      <c r="E602" s="261" t="s">
        <v>21</v>
      </c>
      <c r="F602" s="262" t="s">
        <v>932</v>
      </c>
      <c r="G602" s="260"/>
      <c r="H602" s="261" t="s">
        <v>21</v>
      </c>
      <c r="I602" s="263"/>
      <c r="J602" s="260"/>
      <c r="K602" s="260"/>
      <c r="L602" s="264"/>
      <c r="M602" s="265"/>
      <c r="N602" s="266"/>
      <c r="O602" s="266"/>
      <c r="P602" s="266"/>
      <c r="Q602" s="266"/>
      <c r="R602" s="266"/>
      <c r="S602" s="266"/>
      <c r="T602" s="267"/>
      <c r="AT602" s="268" t="s">
        <v>159</v>
      </c>
      <c r="AU602" s="268" t="s">
        <v>84</v>
      </c>
      <c r="AV602" s="13" t="s">
        <v>82</v>
      </c>
      <c r="AW602" s="13" t="s">
        <v>38</v>
      </c>
      <c r="AX602" s="13" t="s">
        <v>74</v>
      </c>
      <c r="AY602" s="268" t="s">
        <v>150</v>
      </c>
    </row>
    <row r="603" spans="2:51" s="13" customFormat="1" ht="13.5">
      <c r="B603" s="259"/>
      <c r="C603" s="260"/>
      <c r="D603" s="236" t="s">
        <v>159</v>
      </c>
      <c r="E603" s="261" t="s">
        <v>21</v>
      </c>
      <c r="F603" s="262" t="s">
        <v>933</v>
      </c>
      <c r="G603" s="260"/>
      <c r="H603" s="261" t="s">
        <v>21</v>
      </c>
      <c r="I603" s="263"/>
      <c r="J603" s="260"/>
      <c r="K603" s="260"/>
      <c r="L603" s="264"/>
      <c r="M603" s="265"/>
      <c r="N603" s="266"/>
      <c r="O603" s="266"/>
      <c r="P603" s="266"/>
      <c r="Q603" s="266"/>
      <c r="R603" s="266"/>
      <c r="S603" s="266"/>
      <c r="T603" s="267"/>
      <c r="AT603" s="268" t="s">
        <v>159</v>
      </c>
      <c r="AU603" s="268" t="s">
        <v>84</v>
      </c>
      <c r="AV603" s="13" t="s">
        <v>82</v>
      </c>
      <c r="AW603" s="13" t="s">
        <v>38</v>
      </c>
      <c r="AX603" s="13" t="s">
        <v>74</v>
      </c>
      <c r="AY603" s="268" t="s">
        <v>150</v>
      </c>
    </row>
    <row r="604" spans="2:51" s="13" customFormat="1" ht="13.5">
      <c r="B604" s="259"/>
      <c r="C604" s="260"/>
      <c r="D604" s="236" t="s">
        <v>159</v>
      </c>
      <c r="E604" s="261" t="s">
        <v>21</v>
      </c>
      <c r="F604" s="262" t="s">
        <v>974</v>
      </c>
      <c r="G604" s="260"/>
      <c r="H604" s="261" t="s">
        <v>21</v>
      </c>
      <c r="I604" s="263"/>
      <c r="J604" s="260"/>
      <c r="K604" s="260"/>
      <c r="L604" s="264"/>
      <c r="M604" s="265"/>
      <c r="N604" s="266"/>
      <c r="O604" s="266"/>
      <c r="P604" s="266"/>
      <c r="Q604" s="266"/>
      <c r="R604" s="266"/>
      <c r="S604" s="266"/>
      <c r="T604" s="267"/>
      <c r="AT604" s="268" t="s">
        <v>159</v>
      </c>
      <c r="AU604" s="268" t="s">
        <v>84</v>
      </c>
      <c r="AV604" s="13" t="s">
        <v>82</v>
      </c>
      <c r="AW604" s="13" t="s">
        <v>38</v>
      </c>
      <c r="AX604" s="13" t="s">
        <v>74</v>
      </c>
      <c r="AY604" s="268" t="s">
        <v>150</v>
      </c>
    </row>
    <row r="605" spans="2:51" s="13" customFormat="1" ht="13.5">
      <c r="B605" s="259"/>
      <c r="C605" s="260"/>
      <c r="D605" s="236" t="s">
        <v>159</v>
      </c>
      <c r="E605" s="261" t="s">
        <v>21</v>
      </c>
      <c r="F605" s="262" t="s">
        <v>1169</v>
      </c>
      <c r="G605" s="260"/>
      <c r="H605" s="261" t="s">
        <v>21</v>
      </c>
      <c r="I605" s="263"/>
      <c r="J605" s="260"/>
      <c r="K605" s="260"/>
      <c r="L605" s="264"/>
      <c r="M605" s="265"/>
      <c r="N605" s="266"/>
      <c r="O605" s="266"/>
      <c r="P605" s="266"/>
      <c r="Q605" s="266"/>
      <c r="R605" s="266"/>
      <c r="S605" s="266"/>
      <c r="T605" s="267"/>
      <c r="AT605" s="268" t="s">
        <v>159</v>
      </c>
      <c r="AU605" s="268" t="s">
        <v>84</v>
      </c>
      <c r="AV605" s="13" t="s">
        <v>82</v>
      </c>
      <c r="AW605" s="13" t="s">
        <v>38</v>
      </c>
      <c r="AX605" s="13" t="s">
        <v>74</v>
      </c>
      <c r="AY605" s="268" t="s">
        <v>150</v>
      </c>
    </row>
    <row r="606" spans="2:51" s="11" customFormat="1" ht="13.5">
      <c r="B606" s="234"/>
      <c r="C606" s="235"/>
      <c r="D606" s="236" t="s">
        <v>159</v>
      </c>
      <c r="E606" s="237" t="s">
        <v>21</v>
      </c>
      <c r="F606" s="238" t="s">
        <v>1170</v>
      </c>
      <c r="G606" s="235"/>
      <c r="H606" s="239">
        <v>1</v>
      </c>
      <c r="I606" s="240"/>
      <c r="J606" s="235"/>
      <c r="K606" s="235"/>
      <c r="L606" s="241"/>
      <c r="M606" s="242"/>
      <c r="N606" s="243"/>
      <c r="O606" s="243"/>
      <c r="P606" s="243"/>
      <c r="Q606" s="243"/>
      <c r="R606" s="243"/>
      <c r="S606" s="243"/>
      <c r="T606" s="244"/>
      <c r="AT606" s="245" t="s">
        <v>159</v>
      </c>
      <c r="AU606" s="245" t="s">
        <v>84</v>
      </c>
      <c r="AV606" s="11" t="s">
        <v>84</v>
      </c>
      <c r="AW606" s="11" t="s">
        <v>38</v>
      </c>
      <c r="AX606" s="11" t="s">
        <v>74</v>
      </c>
      <c r="AY606" s="245" t="s">
        <v>150</v>
      </c>
    </row>
    <row r="607" spans="2:51" s="12" customFormat="1" ht="13.5">
      <c r="B607" s="246"/>
      <c r="C607" s="247"/>
      <c r="D607" s="236" t="s">
        <v>159</v>
      </c>
      <c r="E607" s="248" t="s">
        <v>21</v>
      </c>
      <c r="F607" s="249" t="s">
        <v>161</v>
      </c>
      <c r="G607" s="247"/>
      <c r="H607" s="250">
        <v>1</v>
      </c>
      <c r="I607" s="251"/>
      <c r="J607" s="247"/>
      <c r="K607" s="247"/>
      <c r="L607" s="252"/>
      <c r="M607" s="253"/>
      <c r="N607" s="254"/>
      <c r="O607" s="254"/>
      <c r="P607" s="254"/>
      <c r="Q607" s="254"/>
      <c r="R607" s="254"/>
      <c r="S607" s="254"/>
      <c r="T607" s="255"/>
      <c r="AT607" s="256" t="s">
        <v>159</v>
      </c>
      <c r="AU607" s="256" t="s">
        <v>84</v>
      </c>
      <c r="AV607" s="12" t="s">
        <v>157</v>
      </c>
      <c r="AW607" s="12" t="s">
        <v>38</v>
      </c>
      <c r="AX607" s="12" t="s">
        <v>82</v>
      </c>
      <c r="AY607" s="256" t="s">
        <v>150</v>
      </c>
    </row>
    <row r="608" spans="2:65" s="1" customFormat="1" ht="16.5" customHeight="1">
      <c r="B608" s="46"/>
      <c r="C608" s="222" t="s">
        <v>583</v>
      </c>
      <c r="D608" s="222" t="s">
        <v>153</v>
      </c>
      <c r="E608" s="223" t="s">
        <v>1171</v>
      </c>
      <c r="F608" s="224" t="s">
        <v>1172</v>
      </c>
      <c r="G608" s="225" t="s">
        <v>164</v>
      </c>
      <c r="H608" s="226">
        <v>1</v>
      </c>
      <c r="I608" s="227"/>
      <c r="J608" s="228">
        <f>ROUND(I608*H608,2)</f>
        <v>0</v>
      </c>
      <c r="K608" s="224" t="s">
        <v>928</v>
      </c>
      <c r="L608" s="72"/>
      <c r="M608" s="229" t="s">
        <v>21</v>
      </c>
      <c r="N608" s="230" t="s">
        <v>45</v>
      </c>
      <c r="O608" s="47"/>
      <c r="P608" s="231">
        <f>O608*H608</f>
        <v>0</v>
      </c>
      <c r="Q608" s="231">
        <v>0.00023</v>
      </c>
      <c r="R608" s="231">
        <f>Q608*H608</f>
        <v>0.00023</v>
      </c>
      <c r="S608" s="231">
        <v>0</v>
      </c>
      <c r="T608" s="232">
        <f>S608*H608</f>
        <v>0</v>
      </c>
      <c r="AR608" s="24" t="s">
        <v>250</v>
      </c>
      <c r="AT608" s="24" t="s">
        <v>153</v>
      </c>
      <c r="AU608" s="24" t="s">
        <v>84</v>
      </c>
      <c r="AY608" s="24" t="s">
        <v>150</v>
      </c>
      <c r="BE608" s="233">
        <f>IF(N608="základní",J608,0)</f>
        <v>0</v>
      </c>
      <c r="BF608" s="233">
        <f>IF(N608="snížená",J608,0)</f>
        <v>0</v>
      </c>
      <c r="BG608" s="233">
        <f>IF(N608="zákl. přenesená",J608,0)</f>
        <v>0</v>
      </c>
      <c r="BH608" s="233">
        <f>IF(N608="sníž. přenesená",J608,0)</f>
        <v>0</v>
      </c>
      <c r="BI608" s="233">
        <f>IF(N608="nulová",J608,0)</f>
        <v>0</v>
      </c>
      <c r="BJ608" s="24" t="s">
        <v>82</v>
      </c>
      <c r="BK608" s="233">
        <f>ROUND(I608*H608,2)</f>
        <v>0</v>
      </c>
      <c r="BL608" s="24" t="s">
        <v>250</v>
      </c>
      <c r="BM608" s="24" t="s">
        <v>1173</v>
      </c>
    </row>
    <row r="609" spans="2:51" s="13" customFormat="1" ht="13.5">
      <c r="B609" s="259"/>
      <c r="C609" s="260"/>
      <c r="D609" s="236" t="s">
        <v>159</v>
      </c>
      <c r="E609" s="261" t="s">
        <v>21</v>
      </c>
      <c r="F609" s="262" t="s">
        <v>930</v>
      </c>
      <c r="G609" s="260"/>
      <c r="H609" s="261" t="s">
        <v>21</v>
      </c>
      <c r="I609" s="263"/>
      <c r="J609" s="260"/>
      <c r="K609" s="260"/>
      <c r="L609" s="264"/>
      <c r="M609" s="265"/>
      <c r="N609" s="266"/>
      <c r="O609" s="266"/>
      <c r="P609" s="266"/>
      <c r="Q609" s="266"/>
      <c r="R609" s="266"/>
      <c r="S609" s="266"/>
      <c r="T609" s="267"/>
      <c r="AT609" s="268" t="s">
        <v>159</v>
      </c>
      <c r="AU609" s="268" t="s">
        <v>84</v>
      </c>
      <c r="AV609" s="13" t="s">
        <v>82</v>
      </c>
      <c r="AW609" s="13" t="s">
        <v>38</v>
      </c>
      <c r="AX609" s="13" t="s">
        <v>74</v>
      </c>
      <c r="AY609" s="268" t="s">
        <v>150</v>
      </c>
    </row>
    <row r="610" spans="2:51" s="13" customFormat="1" ht="13.5">
      <c r="B610" s="259"/>
      <c r="C610" s="260"/>
      <c r="D610" s="236" t="s">
        <v>159</v>
      </c>
      <c r="E610" s="261" t="s">
        <v>21</v>
      </c>
      <c r="F610" s="262" t="s">
        <v>931</v>
      </c>
      <c r="G610" s="260"/>
      <c r="H610" s="261" t="s">
        <v>21</v>
      </c>
      <c r="I610" s="263"/>
      <c r="J610" s="260"/>
      <c r="K610" s="260"/>
      <c r="L610" s="264"/>
      <c r="M610" s="265"/>
      <c r="N610" s="266"/>
      <c r="O610" s="266"/>
      <c r="P610" s="266"/>
      <c r="Q610" s="266"/>
      <c r="R610" s="266"/>
      <c r="S610" s="266"/>
      <c r="T610" s="267"/>
      <c r="AT610" s="268" t="s">
        <v>159</v>
      </c>
      <c r="AU610" s="268" t="s">
        <v>84</v>
      </c>
      <c r="AV610" s="13" t="s">
        <v>82</v>
      </c>
      <c r="AW610" s="13" t="s">
        <v>38</v>
      </c>
      <c r="AX610" s="13" t="s">
        <v>74</v>
      </c>
      <c r="AY610" s="268" t="s">
        <v>150</v>
      </c>
    </row>
    <row r="611" spans="2:51" s="13" customFormat="1" ht="13.5">
      <c r="B611" s="259"/>
      <c r="C611" s="260"/>
      <c r="D611" s="236" t="s">
        <v>159</v>
      </c>
      <c r="E611" s="261" t="s">
        <v>21</v>
      </c>
      <c r="F611" s="262" t="s">
        <v>932</v>
      </c>
      <c r="G611" s="260"/>
      <c r="H611" s="261" t="s">
        <v>21</v>
      </c>
      <c r="I611" s="263"/>
      <c r="J611" s="260"/>
      <c r="K611" s="260"/>
      <c r="L611" s="264"/>
      <c r="M611" s="265"/>
      <c r="N611" s="266"/>
      <c r="O611" s="266"/>
      <c r="P611" s="266"/>
      <c r="Q611" s="266"/>
      <c r="R611" s="266"/>
      <c r="S611" s="266"/>
      <c r="T611" s="267"/>
      <c r="AT611" s="268" t="s">
        <v>159</v>
      </c>
      <c r="AU611" s="268" t="s">
        <v>84</v>
      </c>
      <c r="AV611" s="13" t="s">
        <v>82</v>
      </c>
      <c r="AW611" s="13" t="s">
        <v>38</v>
      </c>
      <c r="AX611" s="13" t="s">
        <v>74</v>
      </c>
      <c r="AY611" s="268" t="s">
        <v>150</v>
      </c>
    </row>
    <row r="612" spans="2:51" s="13" customFormat="1" ht="13.5">
      <c r="B612" s="259"/>
      <c r="C612" s="260"/>
      <c r="D612" s="236" t="s">
        <v>159</v>
      </c>
      <c r="E612" s="261" t="s">
        <v>21</v>
      </c>
      <c r="F612" s="262" t="s">
        <v>933</v>
      </c>
      <c r="G612" s="260"/>
      <c r="H612" s="261" t="s">
        <v>21</v>
      </c>
      <c r="I612" s="263"/>
      <c r="J612" s="260"/>
      <c r="K612" s="260"/>
      <c r="L612" s="264"/>
      <c r="M612" s="265"/>
      <c r="N612" s="266"/>
      <c r="O612" s="266"/>
      <c r="P612" s="266"/>
      <c r="Q612" s="266"/>
      <c r="R612" s="266"/>
      <c r="S612" s="266"/>
      <c r="T612" s="267"/>
      <c r="AT612" s="268" t="s">
        <v>159</v>
      </c>
      <c r="AU612" s="268" t="s">
        <v>84</v>
      </c>
      <c r="AV612" s="13" t="s">
        <v>82</v>
      </c>
      <c r="AW612" s="13" t="s">
        <v>38</v>
      </c>
      <c r="AX612" s="13" t="s">
        <v>74</v>
      </c>
      <c r="AY612" s="268" t="s">
        <v>150</v>
      </c>
    </row>
    <row r="613" spans="2:51" s="13" customFormat="1" ht="13.5">
      <c r="B613" s="259"/>
      <c r="C613" s="260"/>
      <c r="D613" s="236" t="s">
        <v>159</v>
      </c>
      <c r="E613" s="261" t="s">
        <v>21</v>
      </c>
      <c r="F613" s="262" t="s">
        <v>974</v>
      </c>
      <c r="G613" s="260"/>
      <c r="H613" s="261" t="s">
        <v>21</v>
      </c>
      <c r="I613" s="263"/>
      <c r="J613" s="260"/>
      <c r="K613" s="260"/>
      <c r="L613" s="264"/>
      <c r="M613" s="265"/>
      <c r="N613" s="266"/>
      <c r="O613" s="266"/>
      <c r="P613" s="266"/>
      <c r="Q613" s="266"/>
      <c r="R613" s="266"/>
      <c r="S613" s="266"/>
      <c r="T613" s="267"/>
      <c r="AT613" s="268" t="s">
        <v>159</v>
      </c>
      <c r="AU613" s="268" t="s">
        <v>84</v>
      </c>
      <c r="AV613" s="13" t="s">
        <v>82</v>
      </c>
      <c r="AW613" s="13" t="s">
        <v>38</v>
      </c>
      <c r="AX613" s="13" t="s">
        <v>74</v>
      </c>
      <c r="AY613" s="268" t="s">
        <v>150</v>
      </c>
    </row>
    <row r="614" spans="2:51" s="13" customFormat="1" ht="13.5">
      <c r="B614" s="259"/>
      <c r="C614" s="260"/>
      <c r="D614" s="236" t="s">
        <v>159</v>
      </c>
      <c r="E614" s="261" t="s">
        <v>21</v>
      </c>
      <c r="F614" s="262" t="s">
        <v>1169</v>
      </c>
      <c r="G614" s="260"/>
      <c r="H614" s="261" t="s">
        <v>21</v>
      </c>
      <c r="I614" s="263"/>
      <c r="J614" s="260"/>
      <c r="K614" s="260"/>
      <c r="L614" s="264"/>
      <c r="M614" s="265"/>
      <c r="N614" s="266"/>
      <c r="O614" s="266"/>
      <c r="P614" s="266"/>
      <c r="Q614" s="266"/>
      <c r="R614" s="266"/>
      <c r="S614" s="266"/>
      <c r="T614" s="267"/>
      <c r="AT614" s="268" t="s">
        <v>159</v>
      </c>
      <c r="AU614" s="268" t="s">
        <v>84</v>
      </c>
      <c r="AV614" s="13" t="s">
        <v>82</v>
      </c>
      <c r="AW614" s="13" t="s">
        <v>38</v>
      </c>
      <c r="AX614" s="13" t="s">
        <v>74</v>
      </c>
      <c r="AY614" s="268" t="s">
        <v>150</v>
      </c>
    </row>
    <row r="615" spans="2:51" s="11" customFormat="1" ht="13.5">
      <c r="B615" s="234"/>
      <c r="C615" s="235"/>
      <c r="D615" s="236" t="s">
        <v>159</v>
      </c>
      <c r="E615" s="237" t="s">
        <v>21</v>
      </c>
      <c r="F615" s="238" t="s">
        <v>1170</v>
      </c>
      <c r="G615" s="235"/>
      <c r="H615" s="239">
        <v>1</v>
      </c>
      <c r="I615" s="240"/>
      <c r="J615" s="235"/>
      <c r="K615" s="235"/>
      <c r="L615" s="241"/>
      <c r="M615" s="242"/>
      <c r="N615" s="243"/>
      <c r="O615" s="243"/>
      <c r="P615" s="243"/>
      <c r="Q615" s="243"/>
      <c r="R615" s="243"/>
      <c r="S615" s="243"/>
      <c r="T615" s="244"/>
      <c r="AT615" s="245" t="s">
        <v>159</v>
      </c>
      <c r="AU615" s="245" t="s">
        <v>84</v>
      </c>
      <c r="AV615" s="11" t="s">
        <v>84</v>
      </c>
      <c r="AW615" s="11" t="s">
        <v>38</v>
      </c>
      <c r="AX615" s="11" t="s">
        <v>74</v>
      </c>
      <c r="AY615" s="245" t="s">
        <v>150</v>
      </c>
    </row>
    <row r="616" spans="2:51" s="12" customFormat="1" ht="13.5">
      <c r="B616" s="246"/>
      <c r="C616" s="247"/>
      <c r="D616" s="236" t="s">
        <v>159</v>
      </c>
      <c r="E616" s="248" t="s">
        <v>21</v>
      </c>
      <c r="F616" s="249" t="s">
        <v>161</v>
      </c>
      <c r="G616" s="247"/>
      <c r="H616" s="250">
        <v>1</v>
      </c>
      <c r="I616" s="251"/>
      <c r="J616" s="247"/>
      <c r="K616" s="247"/>
      <c r="L616" s="252"/>
      <c r="M616" s="253"/>
      <c r="N616" s="254"/>
      <c r="O616" s="254"/>
      <c r="P616" s="254"/>
      <c r="Q616" s="254"/>
      <c r="R616" s="254"/>
      <c r="S616" s="254"/>
      <c r="T616" s="255"/>
      <c r="AT616" s="256" t="s">
        <v>159</v>
      </c>
      <c r="AU616" s="256" t="s">
        <v>84</v>
      </c>
      <c r="AV616" s="12" t="s">
        <v>157</v>
      </c>
      <c r="AW616" s="12" t="s">
        <v>38</v>
      </c>
      <c r="AX616" s="12" t="s">
        <v>82</v>
      </c>
      <c r="AY616" s="256" t="s">
        <v>150</v>
      </c>
    </row>
    <row r="617" spans="2:65" s="1" customFormat="1" ht="16.5" customHeight="1">
      <c r="B617" s="46"/>
      <c r="C617" s="222" t="s">
        <v>585</v>
      </c>
      <c r="D617" s="222" t="s">
        <v>153</v>
      </c>
      <c r="E617" s="223" t="s">
        <v>1174</v>
      </c>
      <c r="F617" s="224" t="s">
        <v>1175</v>
      </c>
      <c r="G617" s="225" t="s">
        <v>164</v>
      </c>
      <c r="H617" s="226">
        <v>1</v>
      </c>
      <c r="I617" s="227"/>
      <c r="J617" s="228">
        <f>ROUND(I617*H617,2)</f>
        <v>0</v>
      </c>
      <c r="K617" s="224" t="s">
        <v>928</v>
      </c>
      <c r="L617" s="72"/>
      <c r="M617" s="229" t="s">
        <v>21</v>
      </c>
      <c r="N617" s="230" t="s">
        <v>45</v>
      </c>
      <c r="O617" s="47"/>
      <c r="P617" s="231">
        <f>O617*H617</f>
        <v>0</v>
      </c>
      <c r="Q617" s="231">
        <v>0.00023</v>
      </c>
      <c r="R617" s="231">
        <f>Q617*H617</f>
        <v>0.00023</v>
      </c>
      <c r="S617" s="231">
        <v>0</v>
      </c>
      <c r="T617" s="232">
        <f>S617*H617</f>
        <v>0</v>
      </c>
      <c r="AR617" s="24" t="s">
        <v>250</v>
      </c>
      <c r="AT617" s="24" t="s">
        <v>153</v>
      </c>
      <c r="AU617" s="24" t="s">
        <v>84</v>
      </c>
      <c r="AY617" s="24" t="s">
        <v>150</v>
      </c>
      <c r="BE617" s="233">
        <f>IF(N617="základní",J617,0)</f>
        <v>0</v>
      </c>
      <c r="BF617" s="233">
        <f>IF(N617="snížená",J617,0)</f>
        <v>0</v>
      </c>
      <c r="BG617" s="233">
        <f>IF(N617="zákl. přenesená",J617,0)</f>
        <v>0</v>
      </c>
      <c r="BH617" s="233">
        <f>IF(N617="sníž. přenesená",J617,0)</f>
        <v>0</v>
      </c>
      <c r="BI617" s="233">
        <f>IF(N617="nulová",J617,0)</f>
        <v>0</v>
      </c>
      <c r="BJ617" s="24" t="s">
        <v>82</v>
      </c>
      <c r="BK617" s="233">
        <f>ROUND(I617*H617,2)</f>
        <v>0</v>
      </c>
      <c r="BL617" s="24" t="s">
        <v>250</v>
      </c>
      <c r="BM617" s="24" t="s">
        <v>1176</v>
      </c>
    </row>
    <row r="618" spans="2:51" s="13" customFormat="1" ht="13.5">
      <c r="B618" s="259"/>
      <c r="C618" s="260"/>
      <c r="D618" s="236" t="s">
        <v>159</v>
      </c>
      <c r="E618" s="261" t="s">
        <v>21</v>
      </c>
      <c r="F618" s="262" t="s">
        <v>930</v>
      </c>
      <c r="G618" s="260"/>
      <c r="H618" s="261" t="s">
        <v>21</v>
      </c>
      <c r="I618" s="263"/>
      <c r="J618" s="260"/>
      <c r="K618" s="260"/>
      <c r="L618" s="264"/>
      <c r="M618" s="265"/>
      <c r="N618" s="266"/>
      <c r="O618" s="266"/>
      <c r="P618" s="266"/>
      <c r="Q618" s="266"/>
      <c r="R618" s="266"/>
      <c r="S618" s="266"/>
      <c r="T618" s="267"/>
      <c r="AT618" s="268" t="s">
        <v>159</v>
      </c>
      <c r="AU618" s="268" t="s">
        <v>84</v>
      </c>
      <c r="AV618" s="13" t="s">
        <v>82</v>
      </c>
      <c r="AW618" s="13" t="s">
        <v>38</v>
      </c>
      <c r="AX618" s="13" t="s">
        <v>74</v>
      </c>
      <c r="AY618" s="268" t="s">
        <v>150</v>
      </c>
    </row>
    <row r="619" spans="2:51" s="13" customFormat="1" ht="13.5">
      <c r="B619" s="259"/>
      <c r="C619" s="260"/>
      <c r="D619" s="236" t="s">
        <v>159</v>
      </c>
      <c r="E619" s="261" t="s">
        <v>21</v>
      </c>
      <c r="F619" s="262" t="s">
        <v>931</v>
      </c>
      <c r="G619" s="260"/>
      <c r="H619" s="261" t="s">
        <v>21</v>
      </c>
      <c r="I619" s="263"/>
      <c r="J619" s="260"/>
      <c r="K619" s="260"/>
      <c r="L619" s="264"/>
      <c r="M619" s="265"/>
      <c r="N619" s="266"/>
      <c r="O619" s="266"/>
      <c r="P619" s="266"/>
      <c r="Q619" s="266"/>
      <c r="R619" s="266"/>
      <c r="S619" s="266"/>
      <c r="T619" s="267"/>
      <c r="AT619" s="268" t="s">
        <v>159</v>
      </c>
      <c r="AU619" s="268" t="s">
        <v>84</v>
      </c>
      <c r="AV619" s="13" t="s">
        <v>82</v>
      </c>
      <c r="AW619" s="13" t="s">
        <v>38</v>
      </c>
      <c r="AX619" s="13" t="s">
        <v>74</v>
      </c>
      <c r="AY619" s="268" t="s">
        <v>150</v>
      </c>
    </row>
    <row r="620" spans="2:51" s="13" customFormat="1" ht="13.5">
      <c r="B620" s="259"/>
      <c r="C620" s="260"/>
      <c r="D620" s="236" t="s">
        <v>159</v>
      </c>
      <c r="E620" s="261" t="s">
        <v>21</v>
      </c>
      <c r="F620" s="262" t="s">
        <v>932</v>
      </c>
      <c r="G620" s="260"/>
      <c r="H620" s="261" t="s">
        <v>21</v>
      </c>
      <c r="I620" s="263"/>
      <c r="J620" s="260"/>
      <c r="K620" s="260"/>
      <c r="L620" s="264"/>
      <c r="M620" s="265"/>
      <c r="N620" s="266"/>
      <c r="O620" s="266"/>
      <c r="P620" s="266"/>
      <c r="Q620" s="266"/>
      <c r="R620" s="266"/>
      <c r="S620" s="266"/>
      <c r="T620" s="267"/>
      <c r="AT620" s="268" t="s">
        <v>159</v>
      </c>
      <c r="AU620" s="268" t="s">
        <v>84</v>
      </c>
      <c r="AV620" s="13" t="s">
        <v>82</v>
      </c>
      <c r="AW620" s="13" t="s">
        <v>38</v>
      </c>
      <c r="AX620" s="13" t="s">
        <v>74</v>
      </c>
      <c r="AY620" s="268" t="s">
        <v>150</v>
      </c>
    </row>
    <row r="621" spans="2:51" s="13" customFormat="1" ht="13.5">
      <c r="B621" s="259"/>
      <c r="C621" s="260"/>
      <c r="D621" s="236" t="s">
        <v>159</v>
      </c>
      <c r="E621" s="261" t="s">
        <v>21</v>
      </c>
      <c r="F621" s="262" t="s">
        <v>933</v>
      </c>
      <c r="G621" s="260"/>
      <c r="H621" s="261" t="s">
        <v>21</v>
      </c>
      <c r="I621" s="263"/>
      <c r="J621" s="260"/>
      <c r="K621" s="260"/>
      <c r="L621" s="264"/>
      <c r="M621" s="265"/>
      <c r="N621" s="266"/>
      <c r="O621" s="266"/>
      <c r="P621" s="266"/>
      <c r="Q621" s="266"/>
      <c r="R621" s="266"/>
      <c r="S621" s="266"/>
      <c r="T621" s="267"/>
      <c r="AT621" s="268" t="s">
        <v>159</v>
      </c>
      <c r="AU621" s="268" t="s">
        <v>84</v>
      </c>
      <c r="AV621" s="13" t="s">
        <v>82</v>
      </c>
      <c r="AW621" s="13" t="s">
        <v>38</v>
      </c>
      <c r="AX621" s="13" t="s">
        <v>74</v>
      </c>
      <c r="AY621" s="268" t="s">
        <v>150</v>
      </c>
    </row>
    <row r="622" spans="2:51" s="13" customFormat="1" ht="13.5">
      <c r="B622" s="259"/>
      <c r="C622" s="260"/>
      <c r="D622" s="236" t="s">
        <v>159</v>
      </c>
      <c r="E622" s="261" t="s">
        <v>21</v>
      </c>
      <c r="F622" s="262" t="s">
        <v>974</v>
      </c>
      <c r="G622" s="260"/>
      <c r="H622" s="261" t="s">
        <v>21</v>
      </c>
      <c r="I622" s="263"/>
      <c r="J622" s="260"/>
      <c r="K622" s="260"/>
      <c r="L622" s="264"/>
      <c r="M622" s="265"/>
      <c r="N622" s="266"/>
      <c r="O622" s="266"/>
      <c r="P622" s="266"/>
      <c r="Q622" s="266"/>
      <c r="R622" s="266"/>
      <c r="S622" s="266"/>
      <c r="T622" s="267"/>
      <c r="AT622" s="268" t="s">
        <v>159</v>
      </c>
      <c r="AU622" s="268" t="s">
        <v>84</v>
      </c>
      <c r="AV622" s="13" t="s">
        <v>82</v>
      </c>
      <c r="AW622" s="13" t="s">
        <v>38</v>
      </c>
      <c r="AX622" s="13" t="s">
        <v>74</v>
      </c>
      <c r="AY622" s="268" t="s">
        <v>150</v>
      </c>
    </row>
    <row r="623" spans="2:51" s="13" customFormat="1" ht="13.5">
      <c r="B623" s="259"/>
      <c r="C623" s="260"/>
      <c r="D623" s="236" t="s">
        <v>159</v>
      </c>
      <c r="E623" s="261" t="s">
        <v>21</v>
      </c>
      <c r="F623" s="262" t="s">
        <v>1169</v>
      </c>
      <c r="G623" s="260"/>
      <c r="H623" s="261" t="s">
        <v>21</v>
      </c>
      <c r="I623" s="263"/>
      <c r="J623" s="260"/>
      <c r="K623" s="260"/>
      <c r="L623" s="264"/>
      <c r="M623" s="265"/>
      <c r="N623" s="266"/>
      <c r="O623" s="266"/>
      <c r="P623" s="266"/>
      <c r="Q623" s="266"/>
      <c r="R623" s="266"/>
      <c r="S623" s="266"/>
      <c r="T623" s="267"/>
      <c r="AT623" s="268" t="s">
        <v>159</v>
      </c>
      <c r="AU623" s="268" t="s">
        <v>84</v>
      </c>
      <c r="AV623" s="13" t="s">
        <v>82</v>
      </c>
      <c r="AW623" s="13" t="s">
        <v>38</v>
      </c>
      <c r="AX623" s="13" t="s">
        <v>74</v>
      </c>
      <c r="AY623" s="268" t="s">
        <v>150</v>
      </c>
    </row>
    <row r="624" spans="2:51" s="11" customFormat="1" ht="13.5">
      <c r="B624" s="234"/>
      <c r="C624" s="235"/>
      <c r="D624" s="236" t="s">
        <v>159</v>
      </c>
      <c r="E624" s="237" t="s">
        <v>21</v>
      </c>
      <c r="F624" s="238" t="s">
        <v>1170</v>
      </c>
      <c r="G624" s="235"/>
      <c r="H624" s="239">
        <v>1</v>
      </c>
      <c r="I624" s="240"/>
      <c r="J624" s="235"/>
      <c r="K624" s="235"/>
      <c r="L624" s="241"/>
      <c r="M624" s="242"/>
      <c r="N624" s="243"/>
      <c r="O624" s="243"/>
      <c r="P624" s="243"/>
      <c r="Q624" s="243"/>
      <c r="R624" s="243"/>
      <c r="S624" s="243"/>
      <c r="T624" s="244"/>
      <c r="AT624" s="245" t="s">
        <v>159</v>
      </c>
      <c r="AU624" s="245" t="s">
        <v>84</v>
      </c>
      <c r="AV624" s="11" t="s">
        <v>84</v>
      </c>
      <c r="AW624" s="11" t="s">
        <v>38</v>
      </c>
      <c r="AX624" s="11" t="s">
        <v>74</v>
      </c>
      <c r="AY624" s="245" t="s">
        <v>150</v>
      </c>
    </row>
    <row r="625" spans="2:51" s="12" customFormat="1" ht="13.5">
      <c r="B625" s="246"/>
      <c r="C625" s="247"/>
      <c r="D625" s="236" t="s">
        <v>159</v>
      </c>
      <c r="E625" s="248" t="s">
        <v>21</v>
      </c>
      <c r="F625" s="249" t="s">
        <v>161</v>
      </c>
      <c r="G625" s="247"/>
      <c r="H625" s="250">
        <v>1</v>
      </c>
      <c r="I625" s="251"/>
      <c r="J625" s="247"/>
      <c r="K625" s="247"/>
      <c r="L625" s="252"/>
      <c r="M625" s="253"/>
      <c r="N625" s="254"/>
      <c r="O625" s="254"/>
      <c r="P625" s="254"/>
      <c r="Q625" s="254"/>
      <c r="R625" s="254"/>
      <c r="S625" s="254"/>
      <c r="T625" s="255"/>
      <c r="AT625" s="256" t="s">
        <v>159</v>
      </c>
      <c r="AU625" s="256" t="s">
        <v>84</v>
      </c>
      <c r="AV625" s="12" t="s">
        <v>157</v>
      </c>
      <c r="AW625" s="12" t="s">
        <v>38</v>
      </c>
      <c r="AX625" s="12" t="s">
        <v>82</v>
      </c>
      <c r="AY625" s="256" t="s">
        <v>150</v>
      </c>
    </row>
    <row r="626" spans="2:63" s="10" customFormat="1" ht="37.4" customHeight="1">
      <c r="B626" s="206"/>
      <c r="C626" s="207"/>
      <c r="D626" s="208" t="s">
        <v>73</v>
      </c>
      <c r="E626" s="209" t="s">
        <v>188</v>
      </c>
      <c r="F626" s="209" t="s">
        <v>694</v>
      </c>
      <c r="G626" s="207"/>
      <c r="H626" s="207"/>
      <c r="I626" s="210"/>
      <c r="J626" s="211">
        <f>BK626</f>
        <v>0</v>
      </c>
      <c r="K626" s="207"/>
      <c r="L626" s="212"/>
      <c r="M626" s="213"/>
      <c r="N626" s="214"/>
      <c r="O626" s="214"/>
      <c r="P626" s="215">
        <f>P627+P654</f>
        <v>0</v>
      </c>
      <c r="Q626" s="214"/>
      <c r="R626" s="215">
        <f>R627+R654</f>
        <v>18.571562</v>
      </c>
      <c r="S626" s="214"/>
      <c r="T626" s="216">
        <f>T627+T654</f>
        <v>17.25</v>
      </c>
      <c r="AR626" s="217" t="s">
        <v>151</v>
      </c>
      <c r="AT626" s="218" t="s">
        <v>73</v>
      </c>
      <c r="AU626" s="218" t="s">
        <v>74</v>
      </c>
      <c r="AY626" s="217" t="s">
        <v>150</v>
      </c>
      <c r="BK626" s="219">
        <f>BK627+BK654</f>
        <v>0</v>
      </c>
    </row>
    <row r="627" spans="2:63" s="10" customFormat="1" ht="19.9" customHeight="1">
      <c r="B627" s="206"/>
      <c r="C627" s="207"/>
      <c r="D627" s="208" t="s">
        <v>73</v>
      </c>
      <c r="E627" s="220" t="s">
        <v>1177</v>
      </c>
      <c r="F627" s="220" t="s">
        <v>1178</v>
      </c>
      <c r="G627" s="207"/>
      <c r="H627" s="207"/>
      <c r="I627" s="210"/>
      <c r="J627" s="221">
        <f>BK627</f>
        <v>0</v>
      </c>
      <c r="K627" s="207"/>
      <c r="L627" s="212"/>
      <c r="M627" s="213"/>
      <c r="N627" s="214"/>
      <c r="O627" s="214"/>
      <c r="P627" s="215">
        <f>SUM(P628:P653)</f>
        <v>0</v>
      </c>
      <c r="Q627" s="214"/>
      <c r="R627" s="215">
        <f>SUM(R628:R653)</f>
        <v>0</v>
      </c>
      <c r="S627" s="214"/>
      <c r="T627" s="216">
        <f>SUM(T628:T653)</f>
        <v>0</v>
      </c>
      <c r="AR627" s="217" t="s">
        <v>151</v>
      </c>
      <c r="AT627" s="218" t="s">
        <v>73</v>
      </c>
      <c r="AU627" s="218" t="s">
        <v>82</v>
      </c>
      <c r="AY627" s="217" t="s">
        <v>150</v>
      </c>
      <c r="BK627" s="219">
        <f>SUM(BK628:BK653)</f>
        <v>0</v>
      </c>
    </row>
    <row r="628" spans="2:65" s="1" customFormat="1" ht="25.5" customHeight="1">
      <c r="B628" s="46"/>
      <c r="C628" s="222" t="s">
        <v>594</v>
      </c>
      <c r="D628" s="222" t="s">
        <v>153</v>
      </c>
      <c r="E628" s="223" t="s">
        <v>1179</v>
      </c>
      <c r="F628" s="224" t="s">
        <v>1180</v>
      </c>
      <c r="G628" s="225" t="s">
        <v>432</v>
      </c>
      <c r="H628" s="226">
        <v>10</v>
      </c>
      <c r="I628" s="227"/>
      <c r="J628" s="228">
        <f>ROUND(I628*H628,2)</f>
        <v>0</v>
      </c>
      <c r="K628" s="224" t="s">
        <v>928</v>
      </c>
      <c r="L628" s="72"/>
      <c r="M628" s="229" t="s">
        <v>21</v>
      </c>
      <c r="N628" s="230" t="s">
        <v>45</v>
      </c>
      <c r="O628" s="47"/>
      <c r="P628" s="231">
        <f>O628*H628</f>
        <v>0</v>
      </c>
      <c r="Q628" s="231">
        <v>0</v>
      </c>
      <c r="R628" s="231">
        <f>Q628*H628</f>
        <v>0</v>
      </c>
      <c r="S628" s="231">
        <v>0</v>
      </c>
      <c r="T628" s="232">
        <f>S628*H628</f>
        <v>0</v>
      </c>
      <c r="AR628" s="24" t="s">
        <v>654</v>
      </c>
      <c r="AT628" s="24" t="s">
        <v>153</v>
      </c>
      <c r="AU628" s="24" t="s">
        <v>84</v>
      </c>
      <c r="AY628" s="24" t="s">
        <v>150</v>
      </c>
      <c r="BE628" s="233">
        <f>IF(N628="základní",J628,0)</f>
        <v>0</v>
      </c>
      <c r="BF628" s="233">
        <f>IF(N628="snížená",J628,0)</f>
        <v>0</v>
      </c>
      <c r="BG628" s="233">
        <f>IF(N628="zákl. přenesená",J628,0)</f>
        <v>0</v>
      </c>
      <c r="BH628" s="233">
        <f>IF(N628="sníž. přenesená",J628,0)</f>
        <v>0</v>
      </c>
      <c r="BI628" s="233">
        <f>IF(N628="nulová",J628,0)</f>
        <v>0</v>
      </c>
      <c r="BJ628" s="24" t="s">
        <v>82</v>
      </c>
      <c r="BK628" s="233">
        <f>ROUND(I628*H628,2)</f>
        <v>0</v>
      </c>
      <c r="BL628" s="24" t="s">
        <v>654</v>
      </c>
      <c r="BM628" s="24" t="s">
        <v>1181</v>
      </c>
    </row>
    <row r="629" spans="2:51" s="13" customFormat="1" ht="13.5">
      <c r="B629" s="259"/>
      <c r="C629" s="260"/>
      <c r="D629" s="236" t="s">
        <v>159</v>
      </c>
      <c r="E629" s="261" t="s">
        <v>21</v>
      </c>
      <c r="F629" s="262" t="s">
        <v>930</v>
      </c>
      <c r="G629" s="260"/>
      <c r="H629" s="261" t="s">
        <v>21</v>
      </c>
      <c r="I629" s="263"/>
      <c r="J629" s="260"/>
      <c r="K629" s="260"/>
      <c r="L629" s="264"/>
      <c r="M629" s="265"/>
      <c r="N629" s="266"/>
      <c r="O629" s="266"/>
      <c r="P629" s="266"/>
      <c r="Q629" s="266"/>
      <c r="R629" s="266"/>
      <c r="S629" s="266"/>
      <c r="T629" s="267"/>
      <c r="AT629" s="268" t="s">
        <v>159</v>
      </c>
      <c r="AU629" s="268" t="s">
        <v>84</v>
      </c>
      <c r="AV629" s="13" t="s">
        <v>82</v>
      </c>
      <c r="AW629" s="13" t="s">
        <v>38</v>
      </c>
      <c r="AX629" s="13" t="s">
        <v>74</v>
      </c>
      <c r="AY629" s="268" t="s">
        <v>150</v>
      </c>
    </row>
    <row r="630" spans="2:51" s="13" customFormat="1" ht="13.5">
      <c r="B630" s="259"/>
      <c r="C630" s="260"/>
      <c r="D630" s="236" t="s">
        <v>159</v>
      </c>
      <c r="E630" s="261" t="s">
        <v>21</v>
      </c>
      <c r="F630" s="262" t="s">
        <v>931</v>
      </c>
      <c r="G630" s="260"/>
      <c r="H630" s="261" t="s">
        <v>21</v>
      </c>
      <c r="I630" s="263"/>
      <c r="J630" s="260"/>
      <c r="K630" s="260"/>
      <c r="L630" s="264"/>
      <c r="M630" s="265"/>
      <c r="N630" s="266"/>
      <c r="O630" s="266"/>
      <c r="P630" s="266"/>
      <c r="Q630" s="266"/>
      <c r="R630" s="266"/>
      <c r="S630" s="266"/>
      <c r="T630" s="267"/>
      <c r="AT630" s="268" t="s">
        <v>159</v>
      </c>
      <c r="AU630" s="268" t="s">
        <v>84</v>
      </c>
      <c r="AV630" s="13" t="s">
        <v>82</v>
      </c>
      <c r="AW630" s="13" t="s">
        <v>38</v>
      </c>
      <c r="AX630" s="13" t="s">
        <v>74</v>
      </c>
      <c r="AY630" s="268" t="s">
        <v>150</v>
      </c>
    </row>
    <row r="631" spans="2:51" s="13" customFormat="1" ht="13.5">
      <c r="B631" s="259"/>
      <c r="C631" s="260"/>
      <c r="D631" s="236" t="s">
        <v>159</v>
      </c>
      <c r="E631" s="261" t="s">
        <v>21</v>
      </c>
      <c r="F631" s="262" t="s">
        <v>932</v>
      </c>
      <c r="G631" s="260"/>
      <c r="H631" s="261" t="s">
        <v>21</v>
      </c>
      <c r="I631" s="263"/>
      <c r="J631" s="260"/>
      <c r="K631" s="260"/>
      <c r="L631" s="264"/>
      <c r="M631" s="265"/>
      <c r="N631" s="266"/>
      <c r="O631" s="266"/>
      <c r="P631" s="266"/>
      <c r="Q631" s="266"/>
      <c r="R631" s="266"/>
      <c r="S631" s="266"/>
      <c r="T631" s="267"/>
      <c r="AT631" s="268" t="s">
        <v>159</v>
      </c>
      <c r="AU631" s="268" t="s">
        <v>84</v>
      </c>
      <c r="AV631" s="13" t="s">
        <v>82</v>
      </c>
      <c r="AW631" s="13" t="s">
        <v>38</v>
      </c>
      <c r="AX631" s="13" t="s">
        <v>74</v>
      </c>
      <c r="AY631" s="268" t="s">
        <v>150</v>
      </c>
    </row>
    <row r="632" spans="2:51" s="13" customFormat="1" ht="13.5">
      <c r="B632" s="259"/>
      <c r="C632" s="260"/>
      <c r="D632" s="236" t="s">
        <v>159</v>
      </c>
      <c r="E632" s="261" t="s">
        <v>21</v>
      </c>
      <c r="F632" s="262" t="s">
        <v>933</v>
      </c>
      <c r="G632" s="260"/>
      <c r="H632" s="261" t="s">
        <v>21</v>
      </c>
      <c r="I632" s="263"/>
      <c r="J632" s="260"/>
      <c r="K632" s="260"/>
      <c r="L632" s="264"/>
      <c r="M632" s="265"/>
      <c r="N632" s="266"/>
      <c r="O632" s="266"/>
      <c r="P632" s="266"/>
      <c r="Q632" s="266"/>
      <c r="R632" s="266"/>
      <c r="S632" s="266"/>
      <c r="T632" s="267"/>
      <c r="AT632" s="268" t="s">
        <v>159</v>
      </c>
      <c r="AU632" s="268" t="s">
        <v>84</v>
      </c>
      <c r="AV632" s="13" t="s">
        <v>82</v>
      </c>
      <c r="AW632" s="13" t="s">
        <v>38</v>
      </c>
      <c r="AX632" s="13" t="s">
        <v>74</v>
      </c>
      <c r="AY632" s="268" t="s">
        <v>150</v>
      </c>
    </row>
    <row r="633" spans="2:51" s="13" customFormat="1" ht="13.5">
      <c r="B633" s="259"/>
      <c r="C633" s="260"/>
      <c r="D633" s="236" t="s">
        <v>159</v>
      </c>
      <c r="E633" s="261" t="s">
        <v>21</v>
      </c>
      <c r="F633" s="262" t="s">
        <v>974</v>
      </c>
      <c r="G633" s="260"/>
      <c r="H633" s="261" t="s">
        <v>21</v>
      </c>
      <c r="I633" s="263"/>
      <c r="J633" s="260"/>
      <c r="K633" s="260"/>
      <c r="L633" s="264"/>
      <c r="M633" s="265"/>
      <c r="N633" s="266"/>
      <c r="O633" s="266"/>
      <c r="P633" s="266"/>
      <c r="Q633" s="266"/>
      <c r="R633" s="266"/>
      <c r="S633" s="266"/>
      <c r="T633" s="267"/>
      <c r="AT633" s="268" t="s">
        <v>159</v>
      </c>
      <c r="AU633" s="268" t="s">
        <v>84</v>
      </c>
      <c r="AV633" s="13" t="s">
        <v>82</v>
      </c>
      <c r="AW633" s="13" t="s">
        <v>38</v>
      </c>
      <c r="AX633" s="13" t="s">
        <v>74</v>
      </c>
      <c r="AY633" s="268" t="s">
        <v>150</v>
      </c>
    </row>
    <row r="634" spans="2:51" s="13" customFormat="1" ht="13.5">
      <c r="B634" s="259"/>
      <c r="C634" s="260"/>
      <c r="D634" s="236" t="s">
        <v>159</v>
      </c>
      <c r="E634" s="261" t="s">
        <v>21</v>
      </c>
      <c r="F634" s="262" t="s">
        <v>1182</v>
      </c>
      <c r="G634" s="260"/>
      <c r="H634" s="261" t="s">
        <v>21</v>
      </c>
      <c r="I634" s="263"/>
      <c r="J634" s="260"/>
      <c r="K634" s="260"/>
      <c r="L634" s="264"/>
      <c r="M634" s="265"/>
      <c r="N634" s="266"/>
      <c r="O634" s="266"/>
      <c r="P634" s="266"/>
      <c r="Q634" s="266"/>
      <c r="R634" s="266"/>
      <c r="S634" s="266"/>
      <c r="T634" s="267"/>
      <c r="AT634" s="268" t="s">
        <v>159</v>
      </c>
      <c r="AU634" s="268" t="s">
        <v>84</v>
      </c>
      <c r="AV634" s="13" t="s">
        <v>82</v>
      </c>
      <c r="AW634" s="13" t="s">
        <v>38</v>
      </c>
      <c r="AX634" s="13" t="s">
        <v>74</v>
      </c>
      <c r="AY634" s="268" t="s">
        <v>150</v>
      </c>
    </row>
    <row r="635" spans="2:51" s="13" customFormat="1" ht="13.5">
      <c r="B635" s="259"/>
      <c r="C635" s="260"/>
      <c r="D635" s="236" t="s">
        <v>159</v>
      </c>
      <c r="E635" s="261" t="s">
        <v>21</v>
      </c>
      <c r="F635" s="262" t="s">
        <v>1183</v>
      </c>
      <c r="G635" s="260"/>
      <c r="H635" s="261" t="s">
        <v>21</v>
      </c>
      <c r="I635" s="263"/>
      <c r="J635" s="260"/>
      <c r="K635" s="260"/>
      <c r="L635" s="264"/>
      <c r="M635" s="265"/>
      <c r="N635" s="266"/>
      <c r="O635" s="266"/>
      <c r="P635" s="266"/>
      <c r="Q635" s="266"/>
      <c r="R635" s="266"/>
      <c r="S635" s="266"/>
      <c r="T635" s="267"/>
      <c r="AT635" s="268" t="s">
        <v>159</v>
      </c>
      <c r="AU635" s="268" t="s">
        <v>84</v>
      </c>
      <c r="AV635" s="13" t="s">
        <v>82</v>
      </c>
      <c r="AW635" s="13" t="s">
        <v>38</v>
      </c>
      <c r="AX635" s="13" t="s">
        <v>74</v>
      </c>
      <c r="AY635" s="268" t="s">
        <v>150</v>
      </c>
    </row>
    <row r="636" spans="2:51" s="11" customFormat="1" ht="13.5">
      <c r="B636" s="234"/>
      <c r="C636" s="235"/>
      <c r="D636" s="236" t="s">
        <v>159</v>
      </c>
      <c r="E636" s="237" t="s">
        <v>21</v>
      </c>
      <c r="F636" s="238" t="s">
        <v>976</v>
      </c>
      <c r="G636" s="235"/>
      <c r="H636" s="239">
        <v>5</v>
      </c>
      <c r="I636" s="240"/>
      <c r="J636" s="235"/>
      <c r="K636" s="235"/>
      <c r="L636" s="241"/>
      <c r="M636" s="242"/>
      <c r="N636" s="243"/>
      <c r="O636" s="243"/>
      <c r="P636" s="243"/>
      <c r="Q636" s="243"/>
      <c r="R636" s="243"/>
      <c r="S636" s="243"/>
      <c r="T636" s="244"/>
      <c r="AT636" s="245" t="s">
        <v>159</v>
      </c>
      <c r="AU636" s="245" t="s">
        <v>84</v>
      </c>
      <c r="AV636" s="11" t="s">
        <v>84</v>
      </c>
      <c r="AW636" s="11" t="s">
        <v>38</v>
      </c>
      <c r="AX636" s="11" t="s">
        <v>74</v>
      </c>
      <c r="AY636" s="245" t="s">
        <v>150</v>
      </c>
    </row>
    <row r="637" spans="2:51" s="13" customFormat="1" ht="13.5">
      <c r="B637" s="259"/>
      <c r="C637" s="260"/>
      <c r="D637" s="236" t="s">
        <v>159</v>
      </c>
      <c r="E637" s="261" t="s">
        <v>21</v>
      </c>
      <c r="F637" s="262" t="s">
        <v>1184</v>
      </c>
      <c r="G637" s="260"/>
      <c r="H637" s="261" t="s">
        <v>21</v>
      </c>
      <c r="I637" s="263"/>
      <c r="J637" s="260"/>
      <c r="K637" s="260"/>
      <c r="L637" s="264"/>
      <c r="M637" s="265"/>
      <c r="N637" s="266"/>
      <c r="O637" s="266"/>
      <c r="P637" s="266"/>
      <c r="Q637" s="266"/>
      <c r="R637" s="266"/>
      <c r="S637" s="266"/>
      <c r="T637" s="267"/>
      <c r="AT637" s="268" t="s">
        <v>159</v>
      </c>
      <c r="AU637" s="268" t="s">
        <v>84</v>
      </c>
      <c r="AV637" s="13" t="s">
        <v>82</v>
      </c>
      <c r="AW637" s="13" t="s">
        <v>38</v>
      </c>
      <c r="AX637" s="13" t="s">
        <v>74</v>
      </c>
      <c r="AY637" s="268" t="s">
        <v>150</v>
      </c>
    </row>
    <row r="638" spans="2:51" s="13" customFormat="1" ht="13.5">
      <c r="B638" s="259"/>
      <c r="C638" s="260"/>
      <c r="D638" s="236" t="s">
        <v>159</v>
      </c>
      <c r="E638" s="261" t="s">
        <v>21</v>
      </c>
      <c r="F638" s="262" t="s">
        <v>1183</v>
      </c>
      <c r="G638" s="260"/>
      <c r="H638" s="261" t="s">
        <v>21</v>
      </c>
      <c r="I638" s="263"/>
      <c r="J638" s="260"/>
      <c r="K638" s="260"/>
      <c r="L638" s="264"/>
      <c r="M638" s="265"/>
      <c r="N638" s="266"/>
      <c r="O638" s="266"/>
      <c r="P638" s="266"/>
      <c r="Q638" s="266"/>
      <c r="R638" s="266"/>
      <c r="S638" s="266"/>
      <c r="T638" s="267"/>
      <c r="AT638" s="268" t="s">
        <v>159</v>
      </c>
      <c r="AU638" s="268" t="s">
        <v>84</v>
      </c>
      <c r="AV638" s="13" t="s">
        <v>82</v>
      </c>
      <c r="AW638" s="13" t="s">
        <v>38</v>
      </c>
      <c r="AX638" s="13" t="s">
        <v>74</v>
      </c>
      <c r="AY638" s="268" t="s">
        <v>150</v>
      </c>
    </row>
    <row r="639" spans="2:51" s="11" customFormat="1" ht="13.5">
      <c r="B639" s="234"/>
      <c r="C639" s="235"/>
      <c r="D639" s="236" t="s">
        <v>159</v>
      </c>
      <c r="E639" s="237" t="s">
        <v>21</v>
      </c>
      <c r="F639" s="238" t="s">
        <v>976</v>
      </c>
      <c r="G639" s="235"/>
      <c r="H639" s="239">
        <v>5</v>
      </c>
      <c r="I639" s="240"/>
      <c r="J639" s="235"/>
      <c r="K639" s="235"/>
      <c r="L639" s="241"/>
      <c r="M639" s="242"/>
      <c r="N639" s="243"/>
      <c r="O639" s="243"/>
      <c r="P639" s="243"/>
      <c r="Q639" s="243"/>
      <c r="R639" s="243"/>
      <c r="S639" s="243"/>
      <c r="T639" s="244"/>
      <c r="AT639" s="245" t="s">
        <v>159</v>
      </c>
      <c r="AU639" s="245" t="s">
        <v>84</v>
      </c>
      <c r="AV639" s="11" t="s">
        <v>84</v>
      </c>
      <c r="AW639" s="11" t="s">
        <v>38</v>
      </c>
      <c r="AX639" s="11" t="s">
        <v>74</v>
      </c>
      <c r="AY639" s="245" t="s">
        <v>150</v>
      </c>
    </row>
    <row r="640" spans="2:51" s="12" customFormat="1" ht="13.5">
      <c r="B640" s="246"/>
      <c r="C640" s="247"/>
      <c r="D640" s="236" t="s">
        <v>159</v>
      </c>
      <c r="E640" s="248" t="s">
        <v>21</v>
      </c>
      <c r="F640" s="249" t="s">
        <v>161</v>
      </c>
      <c r="G640" s="247"/>
      <c r="H640" s="250">
        <v>10</v>
      </c>
      <c r="I640" s="251"/>
      <c r="J640" s="247"/>
      <c r="K640" s="247"/>
      <c r="L640" s="252"/>
      <c r="M640" s="253"/>
      <c r="N640" s="254"/>
      <c r="O640" s="254"/>
      <c r="P640" s="254"/>
      <c r="Q640" s="254"/>
      <c r="R640" s="254"/>
      <c r="S640" s="254"/>
      <c r="T640" s="255"/>
      <c r="AT640" s="256" t="s">
        <v>159</v>
      </c>
      <c r="AU640" s="256" t="s">
        <v>84</v>
      </c>
      <c r="AV640" s="12" t="s">
        <v>157</v>
      </c>
      <c r="AW640" s="12" t="s">
        <v>38</v>
      </c>
      <c r="AX640" s="12" t="s">
        <v>82</v>
      </c>
      <c r="AY640" s="256" t="s">
        <v>150</v>
      </c>
    </row>
    <row r="641" spans="2:65" s="1" customFormat="1" ht="16.5" customHeight="1">
      <c r="B641" s="46"/>
      <c r="C641" s="269" t="s">
        <v>599</v>
      </c>
      <c r="D641" s="269" t="s">
        <v>188</v>
      </c>
      <c r="E641" s="270" t="s">
        <v>1185</v>
      </c>
      <c r="F641" s="271" t="s">
        <v>1186</v>
      </c>
      <c r="G641" s="272" t="s">
        <v>432</v>
      </c>
      <c r="H641" s="273">
        <v>10</v>
      </c>
      <c r="I641" s="274"/>
      <c r="J641" s="275">
        <f>ROUND(I641*H641,2)</f>
        <v>0</v>
      </c>
      <c r="K641" s="271" t="s">
        <v>928</v>
      </c>
      <c r="L641" s="276"/>
      <c r="M641" s="277" t="s">
        <v>21</v>
      </c>
      <c r="N641" s="278" t="s">
        <v>45</v>
      </c>
      <c r="O641" s="47"/>
      <c r="P641" s="231">
        <f>O641*H641</f>
        <v>0</v>
      </c>
      <c r="Q641" s="231">
        <v>0</v>
      </c>
      <c r="R641" s="231">
        <f>Q641*H641</f>
        <v>0</v>
      </c>
      <c r="S641" s="231">
        <v>0</v>
      </c>
      <c r="T641" s="232">
        <f>S641*H641</f>
        <v>0</v>
      </c>
      <c r="AR641" s="24" t="s">
        <v>527</v>
      </c>
      <c r="AT641" s="24" t="s">
        <v>188</v>
      </c>
      <c r="AU641" s="24" t="s">
        <v>84</v>
      </c>
      <c r="AY641" s="24" t="s">
        <v>150</v>
      </c>
      <c r="BE641" s="233">
        <f>IF(N641="základní",J641,0)</f>
        <v>0</v>
      </c>
      <c r="BF641" s="233">
        <f>IF(N641="snížená",J641,0)</f>
        <v>0</v>
      </c>
      <c r="BG641" s="233">
        <f>IF(N641="zákl. přenesená",J641,0)</f>
        <v>0</v>
      </c>
      <c r="BH641" s="233">
        <f>IF(N641="sníž. přenesená",J641,0)</f>
        <v>0</v>
      </c>
      <c r="BI641" s="233">
        <f>IF(N641="nulová",J641,0)</f>
        <v>0</v>
      </c>
      <c r="BJ641" s="24" t="s">
        <v>82</v>
      </c>
      <c r="BK641" s="233">
        <f>ROUND(I641*H641,2)</f>
        <v>0</v>
      </c>
      <c r="BL641" s="24" t="s">
        <v>527</v>
      </c>
      <c r="BM641" s="24" t="s">
        <v>1187</v>
      </c>
    </row>
    <row r="642" spans="2:51" s="13" customFormat="1" ht="13.5">
      <c r="B642" s="259"/>
      <c r="C642" s="260"/>
      <c r="D642" s="236" t="s">
        <v>159</v>
      </c>
      <c r="E642" s="261" t="s">
        <v>21</v>
      </c>
      <c r="F642" s="262" t="s">
        <v>930</v>
      </c>
      <c r="G642" s="260"/>
      <c r="H642" s="261" t="s">
        <v>21</v>
      </c>
      <c r="I642" s="263"/>
      <c r="J642" s="260"/>
      <c r="K642" s="260"/>
      <c r="L642" s="264"/>
      <c r="M642" s="265"/>
      <c r="N642" s="266"/>
      <c r="O642" s="266"/>
      <c r="P642" s="266"/>
      <c r="Q642" s="266"/>
      <c r="R642" s="266"/>
      <c r="S642" s="266"/>
      <c r="T642" s="267"/>
      <c r="AT642" s="268" t="s">
        <v>159</v>
      </c>
      <c r="AU642" s="268" t="s">
        <v>84</v>
      </c>
      <c r="AV642" s="13" t="s">
        <v>82</v>
      </c>
      <c r="AW642" s="13" t="s">
        <v>38</v>
      </c>
      <c r="AX642" s="13" t="s">
        <v>74</v>
      </c>
      <c r="AY642" s="268" t="s">
        <v>150</v>
      </c>
    </row>
    <row r="643" spans="2:51" s="13" customFormat="1" ht="13.5">
      <c r="B643" s="259"/>
      <c r="C643" s="260"/>
      <c r="D643" s="236" t="s">
        <v>159</v>
      </c>
      <c r="E643" s="261" t="s">
        <v>21</v>
      </c>
      <c r="F643" s="262" t="s">
        <v>931</v>
      </c>
      <c r="G643" s="260"/>
      <c r="H643" s="261" t="s">
        <v>21</v>
      </c>
      <c r="I643" s="263"/>
      <c r="J643" s="260"/>
      <c r="K643" s="260"/>
      <c r="L643" s="264"/>
      <c r="M643" s="265"/>
      <c r="N643" s="266"/>
      <c r="O643" s="266"/>
      <c r="P643" s="266"/>
      <c r="Q643" s="266"/>
      <c r="R643" s="266"/>
      <c r="S643" s="266"/>
      <c r="T643" s="267"/>
      <c r="AT643" s="268" t="s">
        <v>159</v>
      </c>
      <c r="AU643" s="268" t="s">
        <v>84</v>
      </c>
      <c r="AV643" s="13" t="s">
        <v>82</v>
      </c>
      <c r="AW643" s="13" t="s">
        <v>38</v>
      </c>
      <c r="AX643" s="13" t="s">
        <v>74</v>
      </c>
      <c r="AY643" s="268" t="s">
        <v>150</v>
      </c>
    </row>
    <row r="644" spans="2:51" s="13" customFormat="1" ht="13.5">
      <c r="B644" s="259"/>
      <c r="C644" s="260"/>
      <c r="D644" s="236" t="s">
        <v>159</v>
      </c>
      <c r="E644" s="261" t="s">
        <v>21</v>
      </c>
      <c r="F644" s="262" t="s">
        <v>932</v>
      </c>
      <c r="G644" s="260"/>
      <c r="H644" s="261" t="s">
        <v>21</v>
      </c>
      <c r="I644" s="263"/>
      <c r="J644" s="260"/>
      <c r="K644" s="260"/>
      <c r="L644" s="264"/>
      <c r="M644" s="265"/>
      <c r="N644" s="266"/>
      <c r="O644" s="266"/>
      <c r="P644" s="266"/>
      <c r="Q644" s="266"/>
      <c r="R644" s="266"/>
      <c r="S644" s="266"/>
      <c r="T644" s="267"/>
      <c r="AT644" s="268" t="s">
        <v>159</v>
      </c>
      <c r="AU644" s="268" t="s">
        <v>84</v>
      </c>
      <c r="AV644" s="13" t="s">
        <v>82</v>
      </c>
      <c r="AW644" s="13" t="s">
        <v>38</v>
      </c>
      <c r="AX644" s="13" t="s">
        <v>74</v>
      </c>
      <c r="AY644" s="268" t="s">
        <v>150</v>
      </c>
    </row>
    <row r="645" spans="2:51" s="13" customFormat="1" ht="13.5">
      <c r="B645" s="259"/>
      <c r="C645" s="260"/>
      <c r="D645" s="236" t="s">
        <v>159</v>
      </c>
      <c r="E645" s="261" t="s">
        <v>21</v>
      </c>
      <c r="F645" s="262" t="s">
        <v>980</v>
      </c>
      <c r="G645" s="260"/>
      <c r="H645" s="261" t="s">
        <v>21</v>
      </c>
      <c r="I645" s="263"/>
      <c r="J645" s="260"/>
      <c r="K645" s="260"/>
      <c r="L645" s="264"/>
      <c r="M645" s="265"/>
      <c r="N645" s="266"/>
      <c r="O645" s="266"/>
      <c r="P645" s="266"/>
      <c r="Q645" s="266"/>
      <c r="R645" s="266"/>
      <c r="S645" s="266"/>
      <c r="T645" s="267"/>
      <c r="AT645" s="268" t="s">
        <v>159</v>
      </c>
      <c r="AU645" s="268" t="s">
        <v>84</v>
      </c>
      <c r="AV645" s="13" t="s">
        <v>82</v>
      </c>
      <c r="AW645" s="13" t="s">
        <v>38</v>
      </c>
      <c r="AX645" s="13" t="s">
        <v>74</v>
      </c>
      <c r="AY645" s="268" t="s">
        <v>150</v>
      </c>
    </row>
    <row r="646" spans="2:51" s="13" customFormat="1" ht="13.5">
      <c r="B646" s="259"/>
      <c r="C646" s="260"/>
      <c r="D646" s="236" t="s">
        <v>159</v>
      </c>
      <c r="E646" s="261" t="s">
        <v>21</v>
      </c>
      <c r="F646" s="262" t="s">
        <v>974</v>
      </c>
      <c r="G646" s="260"/>
      <c r="H646" s="261" t="s">
        <v>21</v>
      </c>
      <c r="I646" s="263"/>
      <c r="J646" s="260"/>
      <c r="K646" s="260"/>
      <c r="L646" s="264"/>
      <c r="M646" s="265"/>
      <c r="N646" s="266"/>
      <c r="O646" s="266"/>
      <c r="P646" s="266"/>
      <c r="Q646" s="266"/>
      <c r="R646" s="266"/>
      <c r="S646" s="266"/>
      <c r="T646" s="267"/>
      <c r="AT646" s="268" t="s">
        <v>159</v>
      </c>
      <c r="AU646" s="268" t="s">
        <v>84</v>
      </c>
      <c r="AV646" s="13" t="s">
        <v>82</v>
      </c>
      <c r="AW646" s="13" t="s">
        <v>38</v>
      </c>
      <c r="AX646" s="13" t="s">
        <v>74</v>
      </c>
      <c r="AY646" s="268" t="s">
        <v>150</v>
      </c>
    </row>
    <row r="647" spans="2:51" s="13" customFormat="1" ht="13.5">
      <c r="B647" s="259"/>
      <c r="C647" s="260"/>
      <c r="D647" s="236" t="s">
        <v>159</v>
      </c>
      <c r="E647" s="261" t="s">
        <v>21</v>
      </c>
      <c r="F647" s="262" t="s">
        <v>1182</v>
      </c>
      <c r="G647" s="260"/>
      <c r="H647" s="261" t="s">
        <v>21</v>
      </c>
      <c r="I647" s="263"/>
      <c r="J647" s="260"/>
      <c r="K647" s="260"/>
      <c r="L647" s="264"/>
      <c r="M647" s="265"/>
      <c r="N647" s="266"/>
      <c r="O647" s="266"/>
      <c r="P647" s="266"/>
      <c r="Q647" s="266"/>
      <c r="R647" s="266"/>
      <c r="S647" s="266"/>
      <c r="T647" s="267"/>
      <c r="AT647" s="268" t="s">
        <v>159</v>
      </c>
      <c r="AU647" s="268" t="s">
        <v>84</v>
      </c>
      <c r="AV647" s="13" t="s">
        <v>82</v>
      </c>
      <c r="AW647" s="13" t="s">
        <v>38</v>
      </c>
      <c r="AX647" s="13" t="s">
        <v>74</v>
      </c>
      <c r="AY647" s="268" t="s">
        <v>150</v>
      </c>
    </row>
    <row r="648" spans="2:51" s="13" customFormat="1" ht="13.5">
      <c r="B648" s="259"/>
      <c r="C648" s="260"/>
      <c r="D648" s="236" t="s">
        <v>159</v>
      </c>
      <c r="E648" s="261" t="s">
        <v>21</v>
      </c>
      <c r="F648" s="262" t="s">
        <v>1183</v>
      </c>
      <c r="G648" s="260"/>
      <c r="H648" s="261" t="s">
        <v>21</v>
      </c>
      <c r="I648" s="263"/>
      <c r="J648" s="260"/>
      <c r="K648" s="260"/>
      <c r="L648" s="264"/>
      <c r="M648" s="265"/>
      <c r="N648" s="266"/>
      <c r="O648" s="266"/>
      <c r="P648" s="266"/>
      <c r="Q648" s="266"/>
      <c r="R648" s="266"/>
      <c r="S648" s="266"/>
      <c r="T648" s="267"/>
      <c r="AT648" s="268" t="s">
        <v>159</v>
      </c>
      <c r="AU648" s="268" t="s">
        <v>84</v>
      </c>
      <c r="AV648" s="13" t="s">
        <v>82</v>
      </c>
      <c r="AW648" s="13" t="s">
        <v>38</v>
      </c>
      <c r="AX648" s="13" t="s">
        <v>74</v>
      </c>
      <c r="AY648" s="268" t="s">
        <v>150</v>
      </c>
    </row>
    <row r="649" spans="2:51" s="11" customFormat="1" ht="13.5">
      <c r="B649" s="234"/>
      <c r="C649" s="235"/>
      <c r="D649" s="236" t="s">
        <v>159</v>
      </c>
      <c r="E649" s="237" t="s">
        <v>21</v>
      </c>
      <c r="F649" s="238" t="s">
        <v>976</v>
      </c>
      <c r="G649" s="235"/>
      <c r="H649" s="239">
        <v>5</v>
      </c>
      <c r="I649" s="240"/>
      <c r="J649" s="235"/>
      <c r="K649" s="235"/>
      <c r="L649" s="241"/>
      <c r="M649" s="242"/>
      <c r="N649" s="243"/>
      <c r="O649" s="243"/>
      <c r="P649" s="243"/>
      <c r="Q649" s="243"/>
      <c r="R649" s="243"/>
      <c r="S649" s="243"/>
      <c r="T649" s="244"/>
      <c r="AT649" s="245" t="s">
        <v>159</v>
      </c>
      <c r="AU649" s="245" t="s">
        <v>84</v>
      </c>
      <c r="AV649" s="11" t="s">
        <v>84</v>
      </c>
      <c r="AW649" s="11" t="s">
        <v>38</v>
      </c>
      <c r="AX649" s="11" t="s">
        <v>74</v>
      </c>
      <c r="AY649" s="245" t="s">
        <v>150</v>
      </c>
    </row>
    <row r="650" spans="2:51" s="13" customFormat="1" ht="13.5">
      <c r="B650" s="259"/>
      <c r="C650" s="260"/>
      <c r="D650" s="236" t="s">
        <v>159</v>
      </c>
      <c r="E650" s="261" t="s">
        <v>21</v>
      </c>
      <c r="F650" s="262" t="s">
        <v>1184</v>
      </c>
      <c r="G650" s="260"/>
      <c r="H650" s="261" t="s">
        <v>21</v>
      </c>
      <c r="I650" s="263"/>
      <c r="J650" s="260"/>
      <c r="K650" s="260"/>
      <c r="L650" s="264"/>
      <c r="M650" s="265"/>
      <c r="N650" s="266"/>
      <c r="O650" s="266"/>
      <c r="P650" s="266"/>
      <c r="Q650" s="266"/>
      <c r="R650" s="266"/>
      <c r="S650" s="266"/>
      <c r="T650" s="267"/>
      <c r="AT650" s="268" t="s">
        <v>159</v>
      </c>
      <c r="AU650" s="268" t="s">
        <v>84</v>
      </c>
      <c r="AV650" s="13" t="s">
        <v>82</v>
      </c>
      <c r="AW650" s="13" t="s">
        <v>38</v>
      </c>
      <c r="AX650" s="13" t="s">
        <v>74</v>
      </c>
      <c r="AY650" s="268" t="s">
        <v>150</v>
      </c>
    </row>
    <row r="651" spans="2:51" s="13" customFormat="1" ht="13.5">
      <c r="B651" s="259"/>
      <c r="C651" s="260"/>
      <c r="D651" s="236" t="s">
        <v>159</v>
      </c>
      <c r="E651" s="261" t="s">
        <v>21</v>
      </c>
      <c r="F651" s="262" t="s">
        <v>1183</v>
      </c>
      <c r="G651" s="260"/>
      <c r="H651" s="261" t="s">
        <v>21</v>
      </c>
      <c r="I651" s="263"/>
      <c r="J651" s="260"/>
      <c r="K651" s="260"/>
      <c r="L651" s="264"/>
      <c r="M651" s="265"/>
      <c r="N651" s="266"/>
      <c r="O651" s="266"/>
      <c r="P651" s="266"/>
      <c r="Q651" s="266"/>
      <c r="R651" s="266"/>
      <c r="S651" s="266"/>
      <c r="T651" s="267"/>
      <c r="AT651" s="268" t="s">
        <v>159</v>
      </c>
      <c r="AU651" s="268" t="s">
        <v>84</v>
      </c>
      <c r="AV651" s="13" t="s">
        <v>82</v>
      </c>
      <c r="AW651" s="13" t="s">
        <v>38</v>
      </c>
      <c r="AX651" s="13" t="s">
        <v>74</v>
      </c>
      <c r="AY651" s="268" t="s">
        <v>150</v>
      </c>
    </row>
    <row r="652" spans="2:51" s="11" customFormat="1" ht="13.5">
      <c r="B652" s="234"/>
      <c r="C652" s="235"/>
      <c r="D652" s="236" t="s">
        <v>159</v>
      </c>
      <c r="E652" s="237" t="s">
        <v>21</v>
      </c>
      <c r="F652" s="238" t="s">
        <v>976</v>
      </c>
      <c r="G652" s="235"/>
      <c r="H652" s="239">
        <v>5</v>
      </c>
      <c r="I652" s="240"/>
      <c r="J652" s="235"/>
      <c r="K652" s="235"/>
      <c r="L652" s="241"/>
      <c r="M652" s="242"/>
      <c r="N652" s="243"/>
      <c r="O652" s="243"/>
      <c r="P652" s="243"/>
      <c r="Q652" s="243"/>
      <c r="R652" s="243"/>
      <c r="S652" s="243"/>
      <c r="T652" s="244"/>
      <c r="AT652" s="245" t="s">
        <v>159</v>
      </c>
      <c r="AU652" s="245" t="s">
        <v>84</v>
      </c>
      <c r="AV652" s="11" t="s">
        <v>84</v>
      </c>
      <c r="AW652" s="11" t="s">
        <v>38</v>
      </c>
      <c r="AX652" s="11" t="s">
        <v>74</v>
      </c>
      <c r="AY652" s="245" t="s">
        <v>150</v>
      </c>
    </row>
    <row r="653" spans="2:51" s="12" customFormat="1" ht="13.5">
      <c r="B653" s="246"/>
      <c r="C653" s="247"/>
      <c r="D653" s="236" t="s">
        <v>159</v>
      </c>
      <c r="E653" s="248" t="s">
        <v>21</v>
      </c>
      <c r="F653" s="249" t="s">
        <v>161</v>
      </c>
      <c r="G653" s="247"/>
      <c r="H653" s="250">
        <v>10</v>
      </c>
      <c r="I653" s="251"/>
      <c r="J653" s="247"/>
      <c r="K653" s="247"/>
      <c r="L653" s="252"/>
      <c r="M653" s="253"/>
      <c r="N653" s="254"/>
      <c r="O653" s="254"/>
      <c r="P653" s="254"/>
      <c r="Q653" s="254"/>
      <c r="R653" s="254"/>
      <c r="S653" s="254"/>
      <c r="T653" s="255"/>
      <c r="AT653" s="256" t="s">
        <v>159</v>
      </c>
      <c r="AU653" s="256" t="s">
        <v>84</v>
      </c>
      <c r="AV653" s="12" t="s">
        <v>157</v>
      </c>
      <c r="AW653" s="12" t="s">
        <v>38</v>
      </c>
      <c r="AX653" s="12" t="s">
        <v>82</v>
      </c>
      <c r="AY653" s="256" t="s">
        <v>150</v>
      </c>
    </row>
    <row r="654" spans="2:63" s="10" customFormat="1" ht="29.85" customHeight="1">
      <c r="B654" s="206"/>
      <c r="C654" s="207"/>
      <c r="D654" s="208" t="s">
        <v>73</v>
      </c>
      <c r="E654" s="220" t="s">
        <v>1188</v>
      </c>
      <c r="F654" s="220" t="s">
        <v>1189</v>
      </c>
      <c r="G654" s="207"/>
      <c r="H654" s="207"/>
      <c r="I654" s="210"/>
      <c r="J654" s="221">
        <f>BK654</f>
        <v>0</v>
      </c>
      <c r="K654" s="207"/>
      <c r="L654" s="212"/>
      <c r="M654" s="213"/>
      <c r="N654" s="214"/>
      <c r="O654" s="214"/>
      <c r="P654" s="215">
        <f>SUM(P655:P774)</f>
        <v>0</v>
      </c>
      <c r="Q654" s="214"/>
      <c r="R654" s="215">
        <f>SUM(R655:R774)</f>
        <v>18.571562</v>
      </c>
      <c r="S654" s="214"/>
      <c r="T654" s="216">
        <f>SUM(T655:T774)</f>
        <v>17.25</v>
      </c>
      <c r="AR654" s="217" t="s">
        <v>151</v>
      </c>
      <c r="AT654" s="218" t="s">
        <v>73</v>
      </c>
      <c r="AU654" s="218" t="s">
        <v>82</v>
      </c>
      <c r="AY654" s="217" t="s">
        <v>150</v>
      </c>
      <c r="BK654" s="219">
        <f>SUM(BK655:BK774)</f>
        <v>0</v>
      </c>
    </row>
    <row r="655" spans="2:65" s="1" customFormat="1" ht="16.5" customHeight="1">
      <c r="B655" s="46"/>
      <c r="C655" s="222" t="s">
        <v>606</v>
      </c>
      <c r="D655" s="222" t="s">
        <v>153</v>
      </c>
      <c r="E655" s="223" t="s">
        <v>1190</v>
      </c>
      <c r="F655" s="224" t="s">
        <v>1191</v>
      </c>
      <c r="G655" s="225" t="s">
        <v>1192</v>
      </c>
      <c r="H655" s="226">
        <v>0.14</v>
      </c>
      <c r="I655" s="227"/>
      <c r="J655" s="228">
        <f>ROUND(I655*H655,2)</f>
        <v>0</v>
      </c>
      <c r="K655" s="224" t="s">
        <v>928</v>
      </c>
      <c r="L655" s="72"/>
      <c r="M655" s="229" t="s">
        <v>21</v>
      </c>
      <c r="N655" s="230" t="s">
        <v>45</v>
      </c>
      <c r="O655" s="47"/>
      <c r="P655" s="231">
        <f>O655*H655</f>
        <v>0</v>
      </c>
      <c r="Q655" s="231">
        <v>0.0088</v>
      </c>
      <c r="R655" s="231">
        <f>Q655*H655</f>
        <v>0.0012320000000000002</v>
      </c>
      <c r="S655" s="231">
        <v>0</v>
      </c>
      <c r="T655" s="232">
        <f>S655*H655</f>
        <v>0</v>
      </c>
      <c r="AR655" s="24" t="s">
        <v>654</v>
      </c>
      <c r="AT655" s="24" t="s">
        <v>153</v>
      </c>
      <c r="AU655" s="24" t="s">
        <v>84</v>
      </c>
      <c r="AY655" s="24" t="s">
        <v>150</v>
      </c>
      <c r="BE655" s="233">
        <f>IF(N655="základní",J655,0)</f>
        <v>0</v>
      </c>
      <c r="BF655" s="233">
        <f>IF(N655="snížená",J655,0)</f>
        <v>0</v>
      </c>
      <c r="BG655" s="233">
        <f>IF(N655="zákl. přenesená",J655,0)</f>
        <v>0</v>
      </c>
      <c r="BH655" s="233">
        <f>IF(N655="sníž. přenesená",J655,0)</f>
        <v>0</v>
      </c>
      <c r="BI655" s="233">
        <f>IF(N655="nulová",J655,0)</f>
        <v>0</v>
      </c>
      <c r="BJ655" s="24" t="s">
        <v>82</v>
      </c>
      <c r="BK655" s="233">
        <f>ROUND(I655*H655,2)</f>
        <v>0</v>
      </c>
      <c r="BL655" s="24" t="s">
        <v>654</v>
      </c>
      <c r="BM655" s="24" t="s">
        <v>1193</v>
      </c>
    </row>
    <row r="656" spans="2:47" s="1" customFormat="1" ht="13.5">
      <c r="B656" s="46"/>
      <c r="C656" s="74"/>
      <c r="D656" s="236" t="s">
        <v>166</v>
      </c>
      <c r="E656" s="74"/>
      <c r="F656" s="257" t="s">
        <v>1194</v>
      </c>
      <c r="G656" s="74"/>
      <c r="H656" s="74"/>
      <c r="I656" s="192"/>
      <c r="J656" s="74"/>
      <c r="K656" s="74"/>
      <c r="L656" s="72"/>
      <c r="M656" s="258"/>
      <c r="N656" s="47"/>
      <c r="O656" s="47"/>
      <c r="P656" s="47"/>
      <c r="Q656" s="47"/>
      <c r="R656" s="47"/>
      <c r="S656" s="47"/>
      <c r="T656" s="95"/>
      <c r="AT656" s="24" t="s">
        <v>166</v>
      </c>
      <c r="AU656" s="24" t="s">
        <v>84</v>
      </c>
    </row>
    <row r="657" spans="2:51" s="13" customFormat="1" ht="13.5">
      <c r="B657" s="259"/>
      <c r="C657" s="260"/>
      <c r="D657" s="236" t="s">
        <v>159</v>
      </c>
      <c r="E657" s="261" t="s">
        <v>21</v>
      </c>
      <c r="F657" s="262" t="s">
        <v>930</v>
      </c>
      <c r="G657" s="260"/>
      <c r="H657" s="261" t="s">
        <v>21</v>
      </c>
      <c r="I657" s="263"/>
      <c r="J657" s="260"/>
      <c r="K657" s="260"/>
      <c r="L657" s="264"/>
      <c r="M657" s="265"/>
      <c r="N657" s="266"/>
      <c r="O657" s="266"/>
      <c r="P657" s="266"/>
      <c r="Q657" s="266"/>
      <c r="R657" s="266"/>
      <c r="S657" s="266"/>
      <c r="T657" s="267"/>
      <c r="AT657" s="268" t="s">
        <v>159</v>
      </c>
      <c r="AU657" s="268" t="s">
        <v>84</v>
      </c>
      <c r="AV657" s="13" t="s">
        <v>82</v>
      </c>
      <c r="AW657" s="13" t="s">
        <v>38</v>
      </c>
      <c r="AX657" s="13" t="s">
        <v>74</v>
      </c>
      <c r="AY657" s="268" t="s">
        <v>150</v>
      </c>
    </row>
    <row r="658" spans="2:51" s="13" customFormat="1" ht="13.5">
      <c r="B658" s="259"/>
      <c r="C658" s="260"/>
      <c r="D658" s="236" t="s">
        <v>159</v>
      </c>
      <c r="E658" s="261" t="s">
        <v>21</v>
      </c>
      <c r="F658" s="262" t="s">
        <v>931</v>
      </c>
      <c r="G658" s="260"/>
      <c r="H658" s="261" t="s">
        <v>21</v>
      </c>
      <c r="I658" s="263"/>
      <c r="J658" s="260"/>
      <c r="K658" s="260"/>
      <c r="L658" s="264"/>
      <c r="M658" s="265"/>
      <c r="N658" s="266"/>
      <c r="O658" s="266"/>
      <c r="P658" s="266"/>
      <c r="Q658" s="266"/>
      <c r="R658" s="266"/>
      <c r="S658" s="266"/>
      <c r="T658" s="267"/>
      <c r="AT658" s="268" t="s">
        <v>159</v>
      </c>
      <c r="AU658" s="268" t="s">
        <v>84</v>
      </c>
      <c r="AV658" s="13" t="s">
        <v>82</v>
      </c>
      <c r="AW658" s="13" t="s">
        <v>38</v>
      </c>
      <c r="AX658" s="13" t="s">
        <v>74</v>
      </c>
      <c r="AY658" s="268" t="s">
        <v>150</v>
      </c>
    </row>
    <row r="659" spans="2:51" s="13" customFormat="1" ht="13.5">
      <c r="B659" s="259"/>
      <c r="C659" s="260"/>
      <c r="D659" s="236" t="s">
        <v>159</v>
      </c>
      <c r="E659" s="261" t="s">
        <v>21</v>
      </c>
      <c r="F659" s="262" t="s">
        <v>932</v>
      </c>
      <c r="G659" s="260"/>
      <c r="H659" s="261" t="s">
        <v>21</v>
      </c>
      <c r="I659" s="263"/>
      <c r="J659" s="260"/>
      <c r="K659" s="260"/>
      <c r="L659" s="264"/>
      <c r="M659" s="265"/>
      <c r="N659" s="266"/>
      <c r="O659" s="266"/>
      <c r="P659" s="266"/>
      <c r="Q659" s="266"/>
      <c r="R659" s="266"/>
      <c r="S659" s="266"/>
      <c r="T659" s="267"/>
      <c r="AT659" s="268" t="s">
        <v>159</v>
      </c>
      <c r="AU659" s="268" t="s">
        <v>84</v>
      </c>
      <c r="AV659" s="13" t="s">
        <v>82</v>
      </c>
      <c r="AW659" s="13" t="s">
        <v>38</v>
      </c>
      <c r="AX659" s="13" t="s">
        <v>74</v>
      </c>
      <c r="AY659" s="268" t="s">
        <v>150</v>
      </c>
    </row>
    <row r="660" spans="2:51" s="13" customFormat="1" ht="13.5">
      <c r="B660" s="259"/>
      <c r="C660" s="260"/>
      <c r="D660" s="236" t="s">
        <v>159</v>
      </c>
      <c r="E660" s="261" t="s">
        <v>21</v>
      </c>
      <c r="F660" s="262" t="s">
        <v>933</v>
      </c>
      <c r="G660" s="260"/>
      <c r="H660" s="261" t="s">
        <v>21</v>
      </c>
      <c r="I660" s="263"/>
      <c r="J660" s="260"/>
      <c r="K660" s="260"/>
      <c r="L660" s="264"/>
      <c r="M660" s="265"/>
      <c r="N660" s="266"/>
      <c r="O660" s="266"/>
      <c r="P660" s="266"/>
      <c r="Q660" s="266"/>
      <c r="R660" s="266"/>
      <c r="S660" s="266"/>
      <c r="T660" s="267"/>
      <c r="AT660" s="268" t="s">
        <v>159</v>
      </c>
      <c r="AU660" s="268" t="s">
        <v>84</v>
      </c>
      <c r="AV660" s="13" t="s">
        <v>82</v>
      </c>
      <c r="AW660" s="13" t="s">
        <v>38</v>
      </c>
      <c r="AX660" s="13" t="s">
        <v>74</v>
      </c>
      <c r="AY660" s="268" t="s">
        <v>150</v>
      </c>
    </row>
    <row r="661" spans="2:51" s="13" customFormat="1" ht="13.5">
      <c r="B661" s="259"/>
      <c r="C661" s="260"/>
      <c r="D661" s="236" t="s">
        <v>159</v>
      </c>
      <c r="E661" s="261" t="s">
        <v>21</v>
      </c>
      <c r="F661" s="262" t="s">
        <v>1195</v>
      </c>
      <c r="G661" s="260"/>
      <c r="H661" s="261" t="s">
        <v>21</v>
      </c>
      <c r="I661" s="263"/>
      <c r="J661" s="260"/>
      <c r="K661" s="260"/>
      <c r="L661" s="264"/>
      <c r="M661" s="265"/>
      <c r="N661" s="266"/>
      <c r="O661" s="266"/>
      <c r="P661" s="266"/>
      <c r="Q661" s="266"/>
      <c r="R661" s="266"/>
      <c r="S661" s="266"/>
      <c r="T661" s="267"/>
      <c r="AT661" s="268" t="s">
        <v>159</v>
      </c>
      <c r="AU661" s="268" t="s">
        <v>84</v>
      </c>
      <c r="AV661" s="13" t="s">
        <v>82</v>
      </c>
      <c r="AW661" s="13" t="s">
        <v>38</v>
      </c>
      <c r="AX661" s="13" t="s">
        <v>74</v>
      </c>
      <c r="AY661" s="268" t="s">
        <v>150</v>
      </c>
    </row>
    <row r="662" spans="2:51" s="11" customFormat="1" ht="13.5">
      <c r="B662" s="234"/>
      <c r="C662" s="235"/>
      <c r="D662" s="236" t="s">
        <v>159</v>
      </c>
      <c r="E662" s="237" t="s">
        <v>21</v>
      </c>
      <c r="F662" s="238" t="s">
        <v>1196</v>
      </c>
      <c r="G662" s="235"/>
      <c r="H662" s="239">
        <v>0.1</v>
      </c>
      <c r="I662" s="240"/>
      <c r="J662" s="235"/>
      <c r="K662" s="235"/>
      <c r="L662" s="241"/>
      <c r="M662" s="242"/>
      <c r="N662" s="243"/>
      <c r="O662" s="243"/>
      <c r="P662" s="243"/>
      <c r="Q662" s="243"/>
      <c r="R662" s="243"/>
      <c r="S662" s="243"/>
      <c r="T662" s="244"/>
      <c r="AT662" s="245" t="s">
        <v>159</v>
      </c>
      <c r="AU662" s="245" t="s">
        <v>84</v>
      </c>
      <c r="AV662" s="11" t="s">
        <v>84</v>
      </c>
      <c r="AW662" s="11" t="s">
        <v>38</v>
      </c>
      <c r="AX662" s="11" t="s">
        <v>74</v>
      </c>
      <c r="AY662" s="245" t="s">
        <v>150</v>
      </c>
    </row>
    <row r="663" spans="2:51" s="13" customFormat="1" ht="13.5">
      <c r="B663" s="259"/>
      <c r="C663" s="260"/>
      <c r="D663" s="236" t="s">
        <v>159</v>
      </c>
      <c r="E663" s="261" t="s">
        <v>21</v>
      </c>
      <c r="F663" s="262" t="s">
        <v>1197</v>
      </c>
      <c r="G663" s="260"/>
      <c r="H663" s="261" t="s">
        <v>21</v>
      </c>
      <c r="I663" s="263"/>
      <c r="J663" s="260"/>
      <c r="K663" s="260"/>
      <c r="L663" s="264"/>
      <c r="M663" s="265"/>
      <c r="N663" s="266"/>
      <c r="O663" s="266"/>
      <c r="P663" s="266"/>
      <c r="Q663" s="266"/>
      <c r="R663" s="266"/>
      <c r="S663" s="266"/>
      <c r="T663" s="267"/>
      <c r="AT663" s="268" t="s">
        <v>159</v>
      </c>
      <c r="AU663" s="268" t="s">
        <v>84</v>
      </c>
      <c r="AV663" s="13" t="s">
        <v>82</v>
      </c>
      <c r="AW663" s="13" t="s">
        <v>38</v>
      </c>
      <c r="AX663" s="13" t="s">
        <v>74</v>
      </c>
      <c r="AY663" s="268" t="s">
        <v>150</v>
      </c>
    </row>
    <row r="664" spans="2:51" s="13" customFormat="1" ht="13.5">
      <c r="B664" s="259"/>
      <c r="C664" s="260"/>
      <c r="D664" s="236" t="s">
        <v>159</v>
      </c>
      <c r="E664" s="261" t="s">
        <v>21</v>
      </c>
      <c r="F664" s="262" t="s">
        <v>1198</v>
      </c>
      <c r="G664" s="260"/>
      <c r="H664" s="261" t="s">
        <v>21</v>
      </c>
      <c r="I664" s="263"/>
      <c r="J664" s="260"/>
      <c r="K664" s="260"/>
      <c r="L664" s="264"/>
      <c r="M664" s="265"/>
      <c r="N664" s="266"/>
      <c r="O664" s="266"/>
      <c r="P664" s="266"/>
      <c r="Q664" s="266"/>
      <c r="R664" s="266"/>
      <c r="S664" s="266"/>
      <c r="T664" s="267"/>
      <c r="AT664" s="268" t="s">
        <v>159</v>
      </c>
      <c r="AU664" s="268" t="s">
        <v>84</v>
      </c>
      <c r="AV664" s="13" t="s">
        <v>82</v>
      </c>
      <c r="AW664" s="13" t="s">
        <v>38</v>
      </c>
      <c r="AX664" s="13" t="s">
        <v>74</v>
      </c>
      <c r="AY664" s="268" t="s">
        <v>150</v>
      </c>
    </row>
    <row r="665" spans="2:51" s="11" customFormat="1" ht="13.5">
      <c r="B665" s="234"/>
      <c r="C665" s="235"/>
      <c r="D665" s="236" t="s">
        <v>159</v>
      </c>
      <c r="E665" s="237" t="s">
        <v>21</v>
      </c>
      <c r="F665" s="238" t="s">
        <v>1199</v>
      </c>
      <c r="G665" s="235"/>
      <c r="H665" s="239">
        <v>0.04</v>
      </c>
      <c r="I665" s="240"/>
      <c r="J665" s="235"/>
      <c r="K665" s="235"/>
      <c r="L665" s="241"/>
      <c r="M665" s="242"/>
      <c r="N665" s="243"/>
      <c r="O665" s="243"/>
      <c r="P665" s="243"/>
      <c r="Q665" s="243"/>
      <c r="R665" s="243"/>
      <c r="S665" s="243"/>
      <c r="T665" s="244"/>
      <c r="AT665" s="245" t="s">
        <v>159</v>
      </c>
      <c r="AU665" s="245" t="s">
        <v>84</v>
      </c>
      <c r="AV665" s="11" t="s">
        <v>84</v>
      </c>
      <c r="AW665" s="11" t="s">
        <v>38</v>
      </c>
      <c r="AX665" s="11" t="s">
        <v>74</v>
      </c>
      <c r="AY665" s="245" t="s">
        <v>150</v>
      </c>
    </row>
    <row r="666" spans="2:51" s="12" customFormat="1" ht="13.5">
      <c r="B666" s="246"/>
      <c r="C666" s="247"/>
      <c r="D666" s="236" t="s">
        <v>159</v>
      </c>
      <c r="E666" s="248" t="s">
        <v>21</v>
      </c>
      <c r="F666" s="249" t="s">
        <v>161</v>
      </c>
      <c r="G666" s="247"/>
      <c r="H666" s="250">
        <v>0.14</v>
      </c>
      <c r="I666" s="251"/>
      <c r="J666" s="247"/>
      <c r="K666" s="247"/>
      <c r="L666" s="252"/>
      <c r="M666" s="253"/>
      <c r="N666" s="254"/>
      <c r="O666" s="254"/>
      <c r="P666" s="254"/>
      <c r="Q666" s="254"/>
      <c r="R666" s="254"/>
      <c r="S666" s="254"/>
      <c r="T666" s="255"/>
      <c r="AT666" s="256" t="s">
        <v>159</v>
      </c>
      <c r="AU666" s="256" t="s">
        <v>84</v>
      </c>
      <c r="AV666" s="12" t="s">
        <v>157</v>
      </c>
      <c r="AW666" s="12" t="s">
        <v>38</v>
      </c>
      <c r="AX666" s="12" t="s">
        <v>82</v>
      </c>
      <c r="AY666" s="256" t="s">
        <v>150</v>
      </c>
    </row>
    <row r="667" spans="2:65" s="1" customFormat="1" ht="38.25" customHeight="1">
      <c r="B667" s="46"/>
      <c r="C667" s="222" t="s">
        <v>612</v>
      </c>
      <c r="D667" s="222" t="s">
        <v>153</v>
      </c>
      <c r="E667" s="223" t="s">
        <v>1200</v>
      </c>
      <c r="F667" s="224" t="s">
        <v>1201</v>
      </c>
      <c r="G667" s="225" t="s">
        <v>164</v>
      </c>
      <c r="H667" s="226">
        <v>15</v>
      </c>
      <c r="I667" s="227"/>
      <c r="J667" s="228">
        <f>ROUND(I667*H667,2)</f>
        <v>0</v>
      </c>
      <c r="K667" s="224" t="s">
        <v>928</v>
      </c>
      <c r="L667" s="72"/>
      <c r="M667" s="229" t="s">
        <v>21</v>
      </c>
      <c r="N667" s="230" t="s">
        <v>45</v>
      </c>
      <c r="O667" s="47"/>
      <c r="P667" s="231">
        <f>O667*H667</f>
        <v>0</v>
      </c>
      <c r="Q667" s="231">
        <v>0</v>
      </c>
      <c r="R667" s="231">
        <f>Q667*H667</f>
        <v>0</v>
      </c>
      <c r="S667" s="231">
        <v>0.3</v>
      </c>
      <c r="T667" s="232">
        <f>S667*H667</f>
        <v>4.5</v>
      </c>
      <c r="AR667" s="24" t="s">
        <v>654</v>
      </c>
      <c r="AT667" s="24" t="s">
        <v>153</v>
      </c>
      <c r="AU667" s="24" t="s">
        <v>84</v>
      </c>
      <c r="AY667" s="24" t="s">
        <v>150</v>
      </c>
      <c r="BE667" s="233">
        <f>IF(N667="základní",J667,0)</f>
        <v>0</v>
      </c>
      <c r="BF667" s="233">
        <f>IF(N667="snížená",J667,0)</f>
        <v>0</v>
      </c>
      <c r="BG667" s="233">
        <f>IF(N667="zákl. přenesená",J667,0)</f>
        <v>0</v>
      </c>
      <c r="BH667" s="233">
        <f>IF(N667="sníž. přenesená",J667,0)</f>
        <v>0</v>
      </c>
      <c r="BI667" s="233">
        <f>IF(N667="nulová",J667,0)</f>
        <v>0</v>
      </c>
      <c r="BJ667" s="24" t="s">
        <v>82</v>
      </c>
      <c r="BK667" s="233">
        <f>ROUND(I667*H667,2)</f>
        <v>0</v>
      </c>
      <c r="BL667" s="24" t="s">
        <v>654</v>
      </c>
      <c r="BM667" s="24" t="s">
        <v>1202</v>
      </c>
    </row>
    <row r="668" spans="2:47" s="1" customFormat="1" ht="13.5">
      <c r="B668" s="46"/>
      <c r="C668" s="74"/>
      <c r="D668" s="236" t="s">
        <v>166</v>
      </c>
      <c r="E668" s="74"/>
      <c r="F668" s="257" t="s">
        <v>1203</v>
      </c>
      <c r="G668" s="74"/>
      <c r="H668" s="74"/>
      <c r="I668" s="192"/>
      <c r="J668" s="74"/>
      <c r="K668" s="74"/>
      <c r="L668" s="72"/>
      <c r="M668" s="258"/>
      <c r="N668" s="47"/>
      <c r="O668" s="47"/>
      <c r="P668" s="47"/>
      <c r="Q668" s="47"/>
      <c r="R668" s="47"/>
      <c r="S668" s="47"/>
      <c r="T668" s="95"/>
      <c r="AT668" s="24" t="s">
        <v>166</v>
      </c>
      <c r="AU668" s="24" t="s">
        <v>84</v>
      </c>
    </row>
    <row r="669" spans="2:51" s="13" customFormat="1" ht="13.5">
      <c r="B669" s="259"/>
      <c r="C669" s="260"/>
      <c r="D669" s="236" t="s">
        <v>159</v>
      </c>
      <c r="E669" s="261" t="s">
        <v>21</v>
      </c>
      <c r="F669" s="262" t="s">
        <v>930</v>
      </c>
      <c r="G669" s="260"/>
      <c r="H669" s="261" t="s">
        <v>21</v>
      </c>
      <c r="I669" s="263"/>
      <c r="J669" s="260"/>
      <c r="K669" s="260"/>
      <c r="L669" s="264"/>
      <c r="M669" s="265"/>
      <c r="N669" s="266"/>
      <c r="O669" s="266"/>
      <c r="P669" s="266"/>
      <c r="Q669" s="266"/>
      <c r="R669" s="266"/>
      <c r="S669" s="266"/>
      <c r="T669" s="267"/>
      <c r="AT669" s="268" t="s">
        <v>159</v>
      </c>
      <c r="AU669" s="268" t="s">
        <v>84</v>
      </c>
      <c r="AV669" s="13" t="s">
        <v>82</v>
      </c>
      <c r="AW669" s="13" t="s">
        <v>38</v>
      </c>
      <c r="AX669" s="13" t="s">
        <v>74</v>
      </c>
      <c r="AY669" s="268" t="s">
        <v>150</v>
      </c>
    </row>
    <row r="670" spans="2:51" s="13" customFormat="1" ht="13.5">
      <c r="B670" s="259"/>
      <c r="C670" s="260"/>
      <c r="D670" s="236" t="s">
        <v>159</v>
      </c>
      <c r="E670" s="261" t="s">
        <v>21</v>
      </c>
      <c r="F670" s="262" t="s">
        <v>931</v>
      </c>
      <c r="G670" s="260"/>
      <c r="H670" s="261" t="s">
        <v>21</v>
      </c>
      <c r="I670" s="263"/>
      <c r="J670" s="260"/>
      <c r="K670" s="260"/>
      <c r="L670" s="264"/>
      <c r="M670" s="265"/>
      <c r="N670" s="266"/>
      <c r="O670" s="266"/>
      <c r="P670" s="266"/>
      <c r="Q670" s="266"/>
      <c r="R670" s="266"/>
      <c r="S670" s="266"/>
      <c r="T670" s="267"/>
      <c r="AT670" s="268" t="s">
        <v>159</v>
      </c>
      <c r="AU670" s="268" t="s">
        <v>84</v>
      </c>
      <c r="AV670" s="13" t="s">
        <v>82</v>
      </c>
      <c r="AW670" s="13" t="s">
        <v>38</v>
      </c>
      <c r="AX670" s="13" t="s">
        <v>74</v>
      </c>
      <c r="AY670" s="268" t="s">
        <v>150</v>
      </c>
    </row>
    <row r="671" spans="2:51" s="13" customFormat="1" ht="13.5">
      <c r="B671" s="259"/>
      <c r="C671" s="260"/>
      <c r="D671" s="236" t="s">
        <v>159</v>
      </c>
      <c r="E671" s="261" t="s">
        <v>21</v>
      </c>
      <c r="F671" s="262" t="s">
        <v>932</v>
      </c>
      <c r="G671" s="260"/>
      <c r="H671" s="261" t="s">
        <v>21</v>
      </c>
      <c r="I671" s="263"/>
      <c r="J671" s="260"/>
      <c r="K671" s="260"/>
      <c r="L671" s="264"/>
      <c r="M671" s="265"/>
      <c r="N671" s="266"/>
      <c r="O671" s="266"/>
      <c r="P671" s="266"/>
      <c r="Q671" s="266"/>
      <c r="R671" s="266"/>
      <c r="S671" s="266"/>
      <c r="T671" s="267"/>
      <c r="AT671" s="268" t="s">
        <v>159</v>
      </c>
      <c r="AU671" s="268" t="s">
        <v>84</v>
      </c>
      <c r="AV671" s="13" t="s">
        <v>82</v>
      </c>
      <c r="AW671" s="13" t="s">
        <v>38</v>
      </c>
      <c r="AX671" s="13" t="s">
        <v>74</v>
      </c>
      <c r="AY671" s="268" t="s">
        <v>150</v>
      </c>
    </row>
    <row r="672" spans="2:51" s="13" customFormat="1" ht="13.5">
      <c r="B672" s="259"/>
      <c r="C672" s="260"/>
      <c r="D672" s="236" t="s">
        <v>159</v>
      </c>
      <c r="E672" s="261" t="s">
        <v>21</v>
      </c>
      <c r="F672" s="262" t="s">
        <v>939</v>
      </c>
      <c r="G672" s="260"/>
      <c r="H672" s="261" t="s">
        <v>21</v>
      </c>
      <c r="I672" s="263"/>
      <c r="J672" s="260"/>
      <c r="K672" s="260"/>
      <c r="L672" s="264"/>
      <c r="M672" s="265"/>
      <c r="N672" s="266"/>
      <c r="O672" s="266"/>
      <c r="P672" s="266"/>
      <c r="Q672" s="266"/>
      <c r="R672" s="266"/>
      <c r="S672" s="266"/>
      <c r="T672" s="267"/>
      <c r="AT672" s="268" t="s">
        <v>159</v>
      </c>
      <c r="AU672" s="268" t="s">
        <v>84</v>
      </c>
      <c r="AV672" s="13" t="s">
        <v>82</v>
      </c>
      <c r="AW672" s="13" t="s">
        <v>38</v>
      </c>
      <c r="AX672" s="13" t="s">
        <v>74</v>
      </c>
      <c r="AY672" s="268" t="s">
        <v>150</v>
      </c>
    </row>
    <row r="673" spans="2:51" s="13" customFormat="1" ht="13.5">
      <c r="B673" s="259"/>
      <c r="C673" s="260"/>
      <c r="D673" s="236" t="s">
        <v>159</v>
      </c>
      <c r="E673" s="261" t="s">
        <v>21</v>
      </c>
      <c r="F673" s="262" t="s">
        <v>953</v>
      </c>
      <c r="G673" s="260"/>
      <c r="H673" s="261" t="s">
        <v>21</v>
      </c>
      <c r="I673" s="263"/>
      <c r="J673" s="260"/>
      <c r="K673" s="260"/>
      <c r="L673" s="264"/>
      <c r="M673" s="265"/>
      <c r="N673" s="266"/>
      <c r="O673" s="266"/>
      <c r="P673" s="266"/>
      <c r="Q673" s="266"/>
      <c r="R673" s="266"/>
      <c r="S673" s="266"/>
      <c r="T673" s="267"/>
      <c r="AT673" s="268" t="s">
        <v>159</v>
      </c>
      <c r="AU673" s="268" t="s">
        <v>84</v>
      </c>
      <c r="AV673" s="13" t="s">
        <v>82</v>
      </c>
      <c r="AW673" s="13" t="s">
        <v>38</v>
      </c>
      <c r="AX673" s="13" t="s">
        <v>74</v>
      </c>
      <c r="AY673" s="268" t="s">
        <v>150</v>
      </c>
    </row>
    <row r="674" spans="2:51" s="11" customFormat="1" ht="13.5">
      <c r="B674" s="234"/>
      <c r="C674" s="235"/>
      <c r="D674" s="236" t="s">
        <v>159</v>
      </c>
      <c r="E674" s="237" t="s">
        <v>21</v>
      </c>
      <c r="F674" s="238" t="s">
        <v>935</v>
      </c>
      <c r="G674" s="235"/>
      <c r="H674" s="239">
        <v>15</v>
      </c>
      <c r="I674" s="240"/>
      <c r="J674" s="235"/>
      <c r="K674" s="235"/>
      <c r="L674" s="241"/>
      <c r="M674" s="242"/>
      <c r="N674" s="243"/>
      <c r="O674" s="243"/>
      <c r="P674" s="243"/>
      <c r="Q674" s="243"/>
      <c r="R674" s="243"/>
      <c r="S674" s="243"/>
      <c r="T674" s="244"/>
      <c r="AT674" s="245" t="s">
        <v>159</v>
      </c>
      <c r="AU674" s="245" t="s">
        <v>84</v>
      </c>
      <c r="AV674" s="11" t="s">
        <v>84</v>
      </c>
      <c r="AW674" s="11" t="s">
        <v>38</v>
      </c>
      <c r="AX674" s="11" t="s">
        <v>74</v>
      </c>
      <c r="AY674" s="245" t="s">
        <v>150</v>
      </c>
    </row>
    <row r="675" spans="2:51" s="12" customFormat="1" ht="13.5">
      <c r="B675" s="246"/>
      <c r="C675" s="247"/>
      <c r="D675" s="236" t="s">
        <v>159</v>
      </c>
      <c r="E675" s="248" t="s">
        <v>21</v>
      </c>
      <c r="F675" s="249" t="s">
        <v>161</v>
      </c>
      <c r="G675" s="247"/>
      <c r="H675" s="250">
        <v>15</v>
      </c>
      <c r="I675" s="251"/>
      <c r="J675" s="247"/>
      <c r="K675" s="247"/>
      <c r="L675" s="252"/>
      <c r="M675" s="253"/>
      <c r="N675" s="254"/>
      <c r="O675" s="254"/>
      <c r="P675" s="254"/>
      <c r="Q675" s="254"/>
      <c r="R675" s="254"/>
      <c r="S675" s="254"/>
      <c r="T675" s="255"/>
      <c r="AT675" s="256" t="s">
        <v>159</v>
      </c>
      <c r="AU675" s="256" t="s">
        <v>84</v>
      </c>
      <c r="AV675" s="12" t="s">
        <v>157</v>
      </c>
      <c r="AW675" s="12" t="s">
        <v>38</v>
      </c>
      <c r="AX675" s="12" t="s">
        <v>82</v>
      </c>
      <c r="AY675" s="256" t="s">
        <v>150</v>
      </c>
    </row>
    <row r="676" spans="2:65" s="1" customFormat="1" ht="38.25" customHeight="1">
      <c r="B676" s="46"/>
      <c r="C676" s="222" t="s">
        <v>617</v>
      </c>
      <c r="D676" s="222" t="s">
        <v>153</v>
      </c>
      <c r="E676" s="223" t="s">
        <v>1204</v>
      </c>
      <c r="F676" s="224" t="s">
        <v>1205</v>
      </c>
      <c r="G676" s="225" t="s">
        <v>164</v>
      </c>
      <c r="H676" s="226">
        <v>15</v>
      </c>
      <c r="I676" s="227"/>
      <c r="J676" s="228">
        <f>ROUND(I676*H676,2)</f>
        <v>0</v>
      </c>
      <c r="K676" s="224" t="s">
        <v>928</v>
      </c>
      <c r="L676" s="72"/>
      <c r="M676" s="229" t="s">
        <v>21</v>
      </c>
      <c r="N676" s="230" t="s">
        <v>45</v>
      </c>
      <c r="O676" s="47"/>
      <c r="P676" s="231">
        <f>O676*H676</f>
        <v>0</v>
      </c>
      <c r="Q676" s="231">
        <v>0</v>
      </c>
      <c r="R676" s="231">
        <f>Q676*H676</f>
        <v>0</v>
      </c>
      <c r="S676" s="231">
        <v>0.63</v>
      </c>
      <c r="T676" s="232">
        <f>S676*H676</f>
        <v>9.45</v>
      </c>
      <c r="AR676" s="24" t="s">
        <v>654</v>
      </c>
      <c r="AT676" s="24" t="s">
        <v>153</v>
      </c>
      <c r="AU676" s="24" t="s">
        <v>84</v>
      </c>
      <c r="AY676" s="24" t="s">
        <v>150</v>
      </c>
      <c r="BE676" s="233">
        <f>IF(N676="základní",J676,0)</f>
        <v>0</v>
      </c>
      <c r="BF676" s="233">
        <f>IF(N676="snížená",J676,0)</f>
        <v>0</v>
      </c>
      <c r="BG676" s="233">
        <f>IF(N676="zákl. přenesená",J676,0)</f>
        <v>0</v>
      </c>
      <c r="BH676" s="233">
        <f>IF(N676="sníž. přenesená",J676,0)</f>
        <v>0</v>
      </c>
      <c r="BI676" s="233">
        <f>IF(N676="nulová",J676,0)</f>
        <v>0</v>
      </c>
      <c r="BJ676" s="24" t="s">
        <v>82</v>
      </c>
      <c r="BK676" s="233">
        <f>ROUND(I676*H676,2)</f>
        <v>0</v>
      </c>
      <c r="BL676" s="24" t="s">
        <v>654</v>
      </c>
      <c r="BM676" s="24" t="s">
        <v>1206</v>
      </c>
    </row>
    <row r="677" spans="2:47" s="1" customFormat="1" ht="13.5">
      <c r="B677" s="46"/>
      <c r="C677" s="74"/>
      <c r="D677" s="236" t="s">
        <v>166</v>
      </c>
      <c r="E677" s="74"/>
      <c r="F677" s="257" t="s">
        <v>1203</v>
      </c>
      <c r="G677" s="74"/>
      <c r="H677" s="74"/>
      <c r="I677" s="192"/>
      <c r="J677" s="74"/>
      <c r="K677" s="74"/>
      <c r="L677" s="72"/>
      <c r="M677" s="258"/>
      <c r="N677" s="47"/>
      <c r="O677" s="47"/>
      <c r="P677" s="47"/>
      <c r="Q677" s="47"/>
      <c r="R677" s="47"/>
      <c r="S677" s="47"/>
      <c r="T677" s="95"/>
      <c r="AT677" s="24" t="s">
        <v>166</v>
      </c>
      <c r="AU677" s="24" t="s">
        <v>84</v>
      </c>
    </row>
    <row r="678" spans="2:51" s="13" customFormat="1" ht="13.5">
      <c r="B678" s="259"/>
      <c r="C678" s="260"/>
      <c r="D678" s="236" t="s">
        <v>159</v>
      </c>
      <c r="E678" s="261" t="s">
        <v>21</v>
      </c>
      <c r="F678" s="262" t="s">
        <v>930</v>
      </c>
      <c r="G678" s="260"/>
      <c r="H678" s="261" t="s">
        <v>21</v>
      </c>
      <c r="I678" s="263"/>
      <c r="J678" s="260"/>
      <c r="K678" s="260"/>
      <c r="L678" s="264"/>
      <c r="M678" s="265"/>
      <c r="N678" s="266"/>
      <c r="O678" s="266"/>
      <c r="P678" s="266"/>
      <c r="Q678" s="266"/>
      <c r="R678" s="266"/>
      <c r="S678" s="266"/>
      <c r="T678" s="267"/>
      <c r="AT678" s="268" t="s">
        <v>159</v>
      </c>
      <c r="AU678" s="268" t="s">
        <v>84</v>
      </c>
      <c r="AV678" s="13" t="s">
        <v>82</v>
      </c>
      <c r="AW678" s="13" t="s">
        <v>38</v>
      </c>
      <c r="AX678" s="13" t="s">
        <v>74</v>
      </c>
      <c r="AY678" s="268" t="s">
        <v>150</v>
      </c>
    </row>
    <row r="679" spans="2:51" s="13" customFormat="1" ht="13.5">
      <c r="B679" s="259"/>
      <c r="C679" s="260"/>
      <c r="D679" s="236" t="s">
        <v>159</v>
      </c>
      <c r="E679" s="261" t="s">
        <v>21</v>
      </c>
      <c r="F679" s="262" t="s">
        <v>931</v>
      </c>
      <c r="G679" s="260"/>
      <c r="H679" s="261" t="s">
        <v>21</v>
      </c>
      <c r="I679" s="263"/>
      <c r="J679" s="260"/>
      <c r="K679" s="260"/>
      <c r="L679" s="264"/>
      <c r="M679" s="265"/>
      <c r="N679" s="266"/>
      <c r="O679" s="266"/>
      <c r="P679" s="266"/>
      <c r="Q679" s="266"/>
      <c r="R679" s="266"/>
      <c r="S679" s="266"/>
      <c r="T679" s="267"/>
      <c r="AT679" s="268" t="s">
        <v>159</v>
      </c>
      <c r="AU679" s="268" t="s">
        <v>84</v>
      </c>
      <c r="AV679" s="13" t="s">
        <v>82</v>
      </c>
      <c r="AW679" s="13" t="s">
        <v>38</v>
      </c>
      <c r="AX679" s="13" t="s">
        <v>74</v>
      </c>
      <c r="AY679" s="268" t="s">
        <v>150</v>
      </c>
    </row>
    <row r="680" spans="2:51" s="13" customFormat="1" ht="13.5">
      <c r="B680" s="259"/>
      <c r="C680" s="260"/>
      <c r="D680" s="236" t="s">
        <v>159</v>
      </c>
      <c r="E680" s="261" t="s">
        <v>21</v>
      </c>
      <c r="F680" s="262" t="s">
        <v>932</v>
      </c>
      <c r="G680" s="260"/>
      <c r="H680" s="261" t="s">
        <v>21</v>
      </c>
      <c r="I680" s="263"/>
      <c r="J680" s="260"/>
      <c r="K680" s="260"/>
      <c r="L680" s="264"/>
      <c r="M680" s="265"/>
      <c r="N680" s="266"/>
      <c r="O680" s="266"/>
      <c r="P680" s="266"/>
      <c r="Q680" s="266"/>
      <c r="R680" s="266"/>
      <c r="S680" s="266"/>
      <c r="T680" s="267"/>
      <c r="AT680" s="268" t="s">
        <v>159</v>
      </c>
      <c r="AU680" s="268" t="s">
        <v>84</v>
      </c>
      <c r="AV680" s="13" t="s">
        <v>82</v>
      </c>
      <c r="AW680" s="13" t="s">
        <v>38</v>
      </c>
      <c r="AX680" s="13" t="s">
        <v>74</v>
      </c>
      <c r="AY680" s="268" t="s">
        <v>150</v>
      </c>
    </row>
    <row r="681" spans="2:51" s="13" customFormat="1" ht="13.5">
      <c r="B681" s="259"/>
      <c r="C681" s="260"/>
      <c r="D681" s="236" t="s">
        <v>159</v>
      </c>
      <c r="E681" s="261" t="s">
        <v>21</v>
      </c>
      <c r="F681" s="262" t="s">
        <v>939</v>
      </c>
      <c r="G681" s="260"/>
      <c r="H681" s="261" t="s">
        <v>21</v>
      </c>
      <c r="I681" s="263"/>
      <c r="J681" s="260"/>
      <c r="K681" s="260"/>
      <c r="L681" s="264"/>
      <c r="M681" s="265"/>
      <c r="N681" s="266"/>
      <c r="O681" s="266"/>
      <c r="P681" s="266"/>
      <c r="Q681" s="266"/>
      <c r="R681" s="266"/>
      <c r="S681" s="266"/>
      <c r="T681" s="267"/>
      <c r="AT681" s="268" t="s">
        <v>159</v>
      </c>
      <c r="AU681" s="268" t="s">
        <v>84</v>
      </c>
      <c r="AV681" s="13" t="s">
        <v>82</v>
      </c>
      <c r="AW681" s="13" t="s">
        <v>38</v>
      </c>
      <c r="AX681" s="13" t="s">
        <v>74</v>
      </c>
      <c r="AY681" s="268" t="s">
        <v>150</v>
      </c>
    </row>
    <row r="682" spans="2:51" s="13" customFormat="1" ht="13.5">
      <c r="B682" s="259"/>
      <c r="C682" s="260"/>
      <c r="D682" s="236" t="s">
        <v>159</v>
      </c>
      <c r="E682" s="261" t="s">
        <v>21</v>
      </c>
      <c r="F682" s="262" t="s">
        <v>956</v>
      </c>
      <c r="G682" s="260"/>
      <c r="H682" s="261" t="s">
        <v>21</v>
      </c>
      <c r="I682" s="263"/>
      <c r="J682" s="260"/>
      <c r="K682" s="260"/>
      <c r="L682" s="264"/>
      <c r="M682" s="265"/>
      <c r="N682" s="266"/>
      <c r="O682" s="266"/>
      <c r="P682" s="266"/>
      <c r="Q682" s="266"/>
      <c r="R682" s="266"/>
      <c r="S682" s="266"/>
      <c r="T682" s="267"/>
      <c r="AT682" s="268" t="s">
        <v>159</v>
      </c>
      <c r="AU682" s="268" t="s">
        <v>84</v>
      </c>
      <c r="AV682" s="13" t="s">
        <v>82</v>
      </c>
      <c r="AW682" s="13" t="s">
        <v>38</v>
      </c>
      <c r="AX682" s="13" t="s">
        <v>74</v>
      </c>
      <c r="AY682" s="268" t="s">
        <v>150</v>
      </c>
    </row>
    <row r="683" spans="2:51" s="11" customFormat="1" ht="13.5">
      <c r="B683" s="234"/>
      <c r="C683" s="235"/>
      <c r="D683" s="236" t="s">
        <v>159</v>
      </c>
      <c r="E683" s="237" t="s">
        <v>21</v>
      </c>
      <c r="F683" s="238" t="s">
        <v>935</v>
      </c>
      <c r="G683" s="235"/>
      <c r="H683" s="239">
        <v>15</v>
      </c>
      <c r="I683" s="240"/>
      <c r="J683" s="235"/>
      <c r="K683" s="235"/>
      <c r="L683" s="241"/>
      <c r="M683" s="242"/>
      <c r="N683" s="243"/>
      <c r="O683" s="243"/>
      <c r="P683" s="243"/>
      <c r="Q683" s="243"/>
      <c r="R683" s="243"/>
      <c r="S683" s="243"/>
      <c r="T683" s="244"/>
      <c r="AT683" s="245" t="s">
        <v>159</v>
      </c>
      <c r="AU683" s="245" t="s">
        <v>84</v>
      </c>
      <c r="AV683" s="11" t="s">
        <v>84</v>
      </c>
      <c r="AW683" s="11" t="s">
        <v>38</v>
      </c>
      <c r="AX683" s="11" t="s">
        <v>74</v>
      </c>
      <c r="AY683" s="245" t="s">
        <v>150</v>
      </c>
    </row>
    <row r="684" spans="2:51" s="12" customFormat="1" ht="13.5">
      <c r="B684" s="246"/>
      <c r="C684" s="247"/>
      <c r="D684" s="236" t="s">
        <v>159</v>
      </c>
      <c r="E684" s="248" t="s">
        <v>21</v>
      </c>
      <c r="F684" s="249" t="s">
        <v>161</v>
      </c>
      <c r="G684" s="247"/>
      <c r="H684" s="250">
        <v>15</v>
      </c>
      <c r="I684" s="251"/>
      <c r="J684" s="247"/>
      <c r="K684" s="247"/>
      <c r="L684" s="252"/>
      <c r="M684" s="253"/>
      <c r="N684" s="254"/>
      <c r="O684" s="254"/>
      <c r="P684" s="254"/>
      <c r="Q684" s="254"/>
      <c r="R684" s="254"/>
      <c r="S684" s="254"/>
      <c r="T684" s="255"/>
      <c r="AT684" s="256" t="s">
        <v>159</v>
      </c>
      <c r="AU684" s="256" t="s">
        <v>84</v>
      </c>
      <c r="AV684" s="12" t="s">
        <v>157</v>
      </c>
      <c r="AW684" s="12" t="s">
        <v>38</v>
      </c>
      <c r="AX684" s="12" t="s">
        <v>82</v>
      </c>
      <c r="AY684" s="256" t="s">
        <v>150</v>
      </c>
    </row>
    <row r="685" spans="2:65" s="1" customFormat="1" ht="38.25" customHeight="1">
      <c r="B685" s="46"/>
      <c r="C685" s="222" t="s">
        <v>622</v>
      </c>
      <c r="D685" s="222" t="s">
        <v>153</v>
      </c>
      <c r="E685" s="223" t="s">
        <v>1207</v>
      </c>
      <c r="F685" s="224" t="s">
        <v>1208</v>
      </c>
      <c r="G685" s="225" t="s">
        <v>164</v>
      </c>
      <c r="H685" s="226">
        <v>15</v>
      </c>
      <c r="I685" s="227"/>
      <c r="J685" s="228">
        <f>ROUND(I685*H685,2)</f>
        <v>0</v>
      </c>
      <c r="K685" s="224" t="s">
        <v>928</v>
      </c>
      <c r="L685" s="72"/>
      <c r="M685" s="229" t="s">
        <v>21</v>
      </c>
      <c r="N685" s="230" t="s">
        <v>45</v>
      </c>
      <c r="O685" s="47"/>
      <c r="P685" s="231">
        <f>O685*H685</f>
        <v>0</v>
      </c>
      <c r="Q685" s="231">
        <v>0</v>
      </c>
      <c r="R685" s="231">
        <f>Q685*H685</f>
        <v>0</v>
      </c>
      <c r="S685" s="231">
        <v>0.22</v>
      </c>
      <c r="T685" s="232">
        <f>S685*H685</f>
        <v>3.3</v>
      </c>
      <c r="AR685" s="24" t="s">
        <v>654</v>
      </c>
      <c r="AT685" s="24" t="s">
        <v>153</v>
      </c>
      <c r="AU685" s="24" t="s">
        <v>84</v>
      </c>
      <c r="AY685" s="24" t="s">
        <v>150</v>
      </c>
      <c r="BE685" s="233">
        <f>IF(N685="základní",J685,0)</f>
        <v>0</v>
      </c>
      <c r="BF685" s="233">
        <f>IF(N685="snížená",J685,0)</f>
        <v>0</v>
      </c>
      <c r="BG685" s="233">
        <f>IF(N685="zákl. přenesená",J685,0)</f>
        <v>0</v>
      </c>
      <c r="BH685" s="233">
        <f>IF(N685="sníž. přenesená",J685,0)</f>
        <v>0</v>
      </c>
      <c r="BI685" s="233">
        <f>IF(N685="nulová",J685,0)</f>
        <v>0</v>
      </c>
      <c r="BJ685" s="24" t="s">
        <v>82</v>
      </c>
      <c r="BK685" s="233">
        <f>ROUND(I685*H685,2)</f>
        <v>0</v>
      </c>
      <c r="BL685" s="24" t="s">
        <v>654</v>
      </c>
      <c r="BM685" s="24" t="s">
        <v>1209</v>
      </c>
    </row>
    <row r="686" spans="2:47" s="1" customFormat="1" ht="13.5">
      <c r="B686" s="46"/>
      <c r="C686" s="74"/>
      <c r="D686" s="236" t="s">
        <v>166</v>
      </c>
      <c r="E686" s="74"/>
      <c r="F686" s="257" t="s">
        <v>1203</v>
      </c>
      <c r="G686" s="74"/>
      <c r="H686" s="74"/>
      <c r="I686" s="192"/>
      <c r="J686" s="74"/>
      <c r="K686" s="74"/>
      <c r="L686" s="72"/>
      <c r="M686" s="258"/>
      <c r="N686" s="47"/>
      <c r="O686" s="47"/>
      <c r="P686" s="47"/>
      <c r="Q686" s="47"/>
      <c r="R686" s="47"/>
      <c r="S686" s="47"/>
      <c r="T686" s="95"/>
      <c r="AT686" s="24" t="s">
        <v>166</v>
      </c>
      <c r="AU686" s="24" t="s">
        <v>84</v>
      </c>
    </row>
    <row r="687" spans="2:51" s="13" customFormat="1" ht="13.5">
      <c r="B687" s="259"/>
      <c r="C687" s="260"/>
      <c r="D687" s="236" t="s">
        <v>159</v>
      </c>
      <c r="E687" s="261" t="s">
        <v>21</v>
      </c>
      <c r="F687" s="262" t="s">
        <v>930</v>
      </c>
      <c r="G687" s="260"/>
      <c r="H687" s="261" t="s">
        <v>21</v>
      </c>
      <c r="I687" s="263"/>
      <c r="J687" s="260"/>
      <c r="K687" s="260"/>
      <c r="L687" s="264"/>
      <c r="M687" s="265"/>
      <c r="N687" s="266"/>
      <c r="O687" s="266"/>
      <c r="P687" s="266"/>
      <c r="Q687" s="266"/>
      <c r="R687" s="266"/>
      <c r="S687" s="266"/>
      <c r="T687" s="267"/>
      <c r="AT687" s="268" t="s">
        <v>159</v>
      </c>
      <c r="AU687" s="268" t="s">
        <v>84</v>
      </c>
      <c r="AV687" s="13" t="s">
        <v>82</v>
      </c>
      <c r="AW687" s="13" t="s">
        <v>38</v>
      </c>
      <c r="AX687" s="13" t="s">
        <v>74</v>
      </c>
      <c r="AY687" s="268" t="s">
        <v>150</v>
      </c>
    </row>
    <row r="688" spans="2:51" s="13" customFormat="1" ht="13.5">
      <c r="B688" s="259"/>
      <c r="C688" s="260"/>
      <c r="D688" s="236" t="s">
        <v>159</v>
      </c>
      <c r="E688" s="261" t="s">
        <v>21</v>
      </c>
      <c r="F688" s="262" t="s">
        <v>931</v>
      </c>
      <c r="G688" s="260"/>
      <c r="H688" s="261" t="s">
        <v>21</v>
      </c>
      <c r="I688" s="263"/>
      <c r="J688" s="260"/>
      <c r="K688" s="260"/>
      <c r="L688" s="264"/>
      <c r="M688" s="265"/>
      <c r="N688" s="266"/>
      <c r="O688" s="266"/>
      <c r="P688" s="266"/>
      <c r="Q688" s="266"/>
      <c r="R688" s="266"/>
      <c r="S688" s="266"/>
      <c r="T688" s="267"/>
      <c r="AT688" s="268" t="s">
        <v>159</v>
      </c>
      <c r="AU688" s="268" t="s">
        <v>84</v>
      </c>
      <c r="AV688" s="13" t="s">
        <v>82</v>
      </c>
      <c r="AW688" s="13" t="s">
        <v>38</v>
      </c>
      <c r="AX688" s="13" t="s">
        <v>74</v>
      </c>
      <c r="AY688" s="268" t="s">
        <v>150</v>
      </c>
    </row>
    <row r="689" spans="2:51" s="13" customFormat="1" ht="13.5">
      <c r="B689" s="259"/>
      <c r="C689" s="260"/>
      <c r="D689" s="236" t="s">
        <v>159</v>
      </c>
      <c r="E689" s="261" t="s">
        <v>21</v>
      </c>
      <c r="F689" s="262" t="s">
        <v>932</v>
      </c>
      <c r="G689" s="260"/>
      <c r="H689" s="261" t="s">
        <v>21</v>
      </c>
      <c r="I689" s="263"/>
      <c r="J689" s="260"/>
      <c r="K689" s="260"/>
      <c r="L689" s="264"/>
      <c r="M689" s="265"/>
      <c r="N689" s="266"/>
      <c r="O689" s="266"/>
      <c r="P689" s="266"/>
      <c r="Q689" s="266"/>
      <c r="R689" s="266"/>
      <c r="S689" s="266"/>
      <c r="T689" s="267"/>
      <c r="AT689" s="268" t="s">
        <v>159</v>
      </c>
      <c r="AU689" s="268" t="s">
        <v>84</v>
      </c>
      <c r="AV689" s="13" t="s">
        <v>82</v>
      </c>
      <c r="AW689" s="13" t="s">
        <v>38</v>
      </c>
      <c r="AX689" s="13" t="s">
        <v>74</v>
      </c>
      <c r="AY689" s="268" t="s">
        <v>150</v>
      </c>
    </row>
    <row r="690" spans="2:51" s="13" customFormat="1" ht="13.5">
      <c r="B690" s="259"/>
      <c r="C690" s="260"/>
      <c r="D690" s="236" t="s">
        <v>159</v>
      </c>
      <c r="E690" s="261" t="s">
        <v>21</v>
      </c>
      <c r="F690" s="262" t="s">
        <v>939</v>
      </c>
      <c r="G690" s="260"/>
      <c r="H690" s="261" t="s">
        <v>21</v>
      </c>
      <c r="I690" s="263"/>
      <c r="J690" s="260"/>
      <c r="K690" s="260"/>
      <c r="L690" s="264"/>
      <c r="M690" s="265"/>
      <c r="N690" s="266"/>
      <c r="O690" s="266"/>
      <c r="P690" s="266"/>
      <c r="Q690" s="266"/>
      <c r="R690" s="266"/>
      <c r="S690" s="266"/>
      <c r="T690" s="267"/>
      <c r="AT690" s="268" t="s">
        <v>159</v>
      </c>
      <c r="AU690" s="268" t="s">
        <v>84</v>
      </c>
      <c r="AV690" s="13" t="s">
        <v>82</v>
      </c>
      <c r="AW690" s="13" t="s">
        <v>38</v>
      </c>
      <c r="AX690" s="13" t="s">
        <v>74</v>
      </c>
      <c r="AY690" s="268" t="s">
        <v>150</v>
      </c>
    </row>
    <row r="691" spans="2:51" s="13" customFormat="1" ht="13.5">
      <c r="B691" s="259"/>
      <c r="C691" s="260"/>
      <c r="D691" s="236" t="s">
        <v>159</v>
      </c>
      <c r="E691" s="261" t="s">
        <v>21</v>
      </c>
      <c r="F691" s="262" t="s">
        <v>959</v>
      </c>
      <c r="G691" s="260"/>
      <c r="H691" s="261" t="s">
        <v>21</v>
      </c>
      <c r="I691" s="263"/>
      <c r="J691" s="260"/>
      <c r="K691" s="260"/>
      <c r="L691" s="264"/>
      <c r="M691" s="265"/>
      <c r="N691" s="266"/>
      <c r="O691" s="266"/>
      <c r="P691" s="266"/>
      <c r="Q691" s="266"/>
      <c r="R691" s="266"/>
      <c r="S691" s="266"/>
      <c r="T691" s="267"/>
      <c r="AT691" s="268" t="s">
        <v>159</v>
      </c>
      <c r="AU691" s="268" t="s">
        <v>84</v>
      </c>
      <c r="AV691" s="13" t="s">
        <v>82</v>
      </c>
      <c r="AW691" s="13" t="s">
        <v>38</v>
      </c>
      <c r="AX691" s="13" t="s">
        <v>74</v>
      </c>
      <c r="AY691" s="268" t="s">
        <v>150</v>
      </c>
    </row>
    <row r="692" spans="2:51" s="11" customFormat="1" ht="13.5">
      <c r="B692" s="234"/>
      <c r="C692" s="235"/>
      <c r="D692" s="236" t="s">
        <v>159</v>
      </c>
      <c r="E692" s="237" t="s">
        <v>21</v>
      </c>
      <c r="F692" s="238" t="s">
        <v>935</v>
      </c>
      <c r="G692" s="235"/>
      <c r="H692" s="239">
        <v>15</v>
      </c>
      <c r="I692" s="240"/>
      <c r="J692" s="235"/>
      <c r="K692" s="235"/>
      <c r="L692" s="241"/>
      <c r="M692" s="242"/>
      <c r="N692" s="243"/>
      <c r="O692" s="243"/>
      <c r="P692" s="243"/>
      <c r="Q692" s="243"/>
      <c r="R692" s="243"/>
      <c r="S692" s="243"/>
      <c r="T692" s="244"/>
      <c r="AT692" s="245" t="s">
        <v>159</v>
      </c>
      <c r="AU692" s="245" t="s">
        <v>84</v>
      </c>
      <c r="AV692" s="11" t="s">
        <v>84</v>
      </c>
      <c r="AW692" s="11" t="s">
        <v>38</v>
      </c>
      <c r="AX692" s="11" t="s">
        <v>74</v>
      </c>
      <c r="AY692" s="245" t="s">
        <v>150</v>
      </c>
    </row>
    <row r="693" spans="2:51" s="12" customFormat="1" ht="13.5">
      <c r="B693" s="246"/>
      <c r="C693" s="247"/>
      <c r="D693" s="236" t="s">
        <v>159</v>
      </c>
      <c r="E693" s="248" t="s">
        <v>21</v>
      </c>
      <c r="F693" s="249" t="s">
        <v>161</v>
      </c>
      <c r="G693" s="247"/>
      <c r="H693" s="250">
        <v>15</v>
      </c>
      <c r="I693" s="251"/>
      <c r="J693" s="247"/>
      <c r="K693" s="247"/>
      <c r="L693" s="252"/>
      <c r="M693" s="253"/>
      <c r="N693" s="254"/>
      <c r="O693" s="254"/>
      <c r="P693" s="254"/>
      <c r="Q693" s="254"/>
      <c r="R693" s="254"/>
      <c r="S693" s="254"/>
      <c r="T693" s="255"/>
      <c r="AT693" s="256" t="s">
        <v>159</v>
      </c>
      <c r="AU693" s="256" t="s">
        <v>84</v>
      </c>
      <c r="AV693" s="12" t="s">
        <v>157</v>
      </c>
      <c r="AW693" s="12" t="s">
        <v>38</v>
      </c>
      <c r="AX693" s="12" t="s">
        <v>82</v>
      </c>
      <c r="AY693" s="256" t="s">
        <v>150</v>
      </c>
    </row>
    <row r="694" spans="2:65" s="1" customFormat="1" ht="51" customHeight="1">
      <c r="B694" s="46"/>
      <c r="C694" s="222" t="s">
        <v>627</v>
      </c>
      <c r="D694" s="222" t="s">
        <v>153</v>
      </c>
      <c r="E694" s="223" t="s">
        <v>1210</v>
      </c>
      <c r="F694" s="224" t="s">
        <v>1211</v>
      </c>
      <c r="G694" s="225" t="s">
        <v>211</v>
      </c>
      <c r="H694" s="226">
        <v>30</v>
      </c>
      <c r="I694" s="227"/>
      <c r="J694" s="228">
        <f>ROUND(I694*H694,2)</f>
        <v>0</v>
      </c>
      <c r="K694" s="224" t="s">
        <v>928</v>
      </c>
      <c r="L694" s="72"/>
      <c r="M694" s="229" t="s">
        <v>21</v>
      </c>
      <c r="N694" s="230" t="s">
        <v>45</v>
      </c>
      <c r="O694" s="47"/>
      <c r="P694" s="231">
        <f>O694*H694</f>
        <v>0</v>
      </c>
      <c r="Q694" s="231">
        <v>0</v>
      </c>
      <c r="R694" s="231">
        <f>Q694*H694</f>
        <v>0</v>
      </c>
      <c r="S694" s="231">
        <v>0</v>
      </c>
      <c r="T694" s="232">
        <f>S694*H694</f>
        <v>0</v>
      </c>
      <c r="AR694" s="24" t="s">
        <v>654</v>
      </c>
      <c r="AT694" s="24" t="s">
        <v>153</v>
      </c>
      <c r="AU694" s="24" t="s">
        <v>84</v>
      </c>
      <c r="AY694" s="24" t="s">
        <v>150</v>
      </c>
      <c r="BE694" s="233">
        <f>IF(N694="základní",J694,0)</f>
        <v>0</v>
      </c>
      <c r="BF694" s="233">
        <f>IF(N694="snížená",J694,0)</f>
        <v>0</v>
      </c>
      <c r="BG694" s="233">
        <f>IF(N694="zákl. přenesená",J694,0)</f>
        <v>0</v>
      </c>
      <c r="BH694" s="233">
        <f>IF(N694="sníž. přenesená",J694,0)</f>
        <v>0</v>
      </c>
      <c r="BI694" s="233">
        <f>IF(N694="nulová",J694,0)</f>
        <v>0</v>
      </c>
      <c r="BJ694" s="24" t="s">
        <v>82</v>
      </c>
      <c r="BK694" s="233">
        <f>ROUND(I694*H694,2)</f>
        <v>0</v>
      </c>
      <c r="BL694" s="24" t="s">
        <v>654</v>
      </c>
      <c r="BM694" s="24" t="s">
        <v>1212</v>
      </c>
    </row>
    <row r="695" spans="2:47" s="1" customFormat="1" ht="13.5">
      <c r="B695" s="46"/>
      <c r="C695" s="74"/>
      <c r="D695" s="236" t="s">
        <v>166</v>
      </c>
      <c r="E695" s="74"/>
      <c r="F695" s="257" t="s">
        <v>1213</v>
      </c>
      <c r="G695" s="74"/>
      <c r="H695" s="74"/>
      <c r="I695" s="192"/>
      <c r="J695" s="74"/>
      <c r="K695" s="74"/>
      <c r="L695" s="72"/>
      <c r="M695" s="258"/>
      <c r="N695" s="47"/>
      <c r="O695" s="47"/>
      <c r="P695" s="47"/>
      <c r="Q695" s="47"/>
      <c r="R695" s="47"/>
      <c r="S695" s="47"/>
      <c r="T695" s="95"/>
      <c r="AT695" s="24" t="s">
        <v>166</v>
      </c>
      <c r="AU695" s="24" t="s">
        <v>84</v>
      </c>
    </row>
    <row r="696" spans="2:51" s="13" customFormat="1" ht="13.5">
      <c r="B696" s="259"/>
      <c r="C696" s="260"/>
      <c r="D696" s="236" t="s">
        <v>159</v>
      </c>
      <c r="E696" s="261" t="s">
        <v>21</v>
      </c>
      <c r="F696" s="262" t="s">
        <v>930</v>
      </c>
      <c r="G696" s="260"/>
      <c r="H696" s="261" t="s">
        <v>21</v>
      </c>
      <c r="I696" s="263"/>
      <c r="J696" s="260"/>
      <c r="K696" s="260"/>
      <c r="L696" s="264"/>
      <c r="M696" s="265"/>
      <c r="N696" s="266"/>
      <c r="O696" s="266"/>
      <c r="P696" s="266"/>
      <c r="Q696" s="266"/>
      <c r="R696" s="266"/>
      <c r="S696" s="266"/>
      <c r="T696" s="267"/>
      <c r="AT696" s="268" t="s">
        <v>159</v>
      </c>
      <c r="AU696" s="268" t="s">
        <v>84</v>
      </c>
      <c r="AV696" s="13" t="s">
        <v>82</v>
      </c>
      <c r="AW696" s="13" t="s">
        <v>38</v>
      </c>
      <c r="AX696" s="13" t="s">
        <v>74</v>
      </c>
      <c r="AY696" s="268" t="s">
        <v>150</v>
      </c>
    </row>
    <row r="697" spans="2:51" s="13" customFormat="1" ht="13.5">
      <c r="B697" s="259"/>
      <c r="C697" s="260"/>
      <c r="D697" s="236" t="s">
        <v>159</v>
      </c>
      <c r="E697" s="261" t="s">
        <v>21</v>
      </c>
      <c r="F697" s="262" t="s">
        <v>931</v>
      </c>
      <c r="G697" s="260"/>
      <c r="H697" s="261" t="s">
        <v>21</v>
      </c>
      <c r="I697" s="263"/>
      <c r="J697" s="260"/>
      <c r="K697" s="260"/>
      <c r="L697" s="264"/>
      <c r="M697" s="265"/>
      <c r="N697" s="266"/>
      <c r="O697" s="266"/>
      <c r="P697" s="266"/>
      <c r="Q697" s="266"/>
      <c r="R697" s="266"/>
      <c r="S697" s="266"/>
      <c r="T697" s="267"/>
      <c r="AT697" s="268" t="s">
        <v>159</v>
      </c>
      <c r="AU697" s="268" t="s">
        <v>84</v>
      </c>
      <c r="AV697" s="13" t="s">
        <v>82</v>
      </c>
      <c r="AW697" s="13" t="s">
        <v>38</v>
      </c>
      <c r="AX697" s="13" t="s">
        <v>74</v>
      </c>
      <c r="AY697" s="268" t="s">
        <v>150</v>
      </c>
    </row>
    <row r="698" spans="2:51" s="13" customFormat="1" ht="13.5">
      <c r="B698" s="259"/>
      <c r="C698" s="260"/>
      <c r="D698" s="236" t="s">
        <v>159</v>
      </c>
      <c r="E698" s="261" t="s">
        <v>21</v>
      </c>
      <c r="F698" s="262" t="s">
        <v>932</v>
      </c>
      <c r="G698" s="260"/>
      <c r="H698" s="261" t="s">
        <v>21</v>
      </c>
      <c r="I698" s="263"/>
      <c r="J698" s="260"/>
      <c r="K698" s="260"/>
      <c r="L698" s="264"/>
      <c r="M698" s="265"/>
      <c r="N698" s="266"/>
      <c r="O698" s="266"/>
      <c r="P698" s="266"/>
      <c r="Q698" s="266"/>
      <c r="R698" s="266"/>
      <c r="S698" s="266"/>
      <c r="T698" s="267"/>
      <c r="AT698" s="268" t="s">
        <v>159</v>
      </c>
      <c r="AU698" s="268" t="s">
        <v>84</v>
      </c>
      <c r="AV698" s="13" t="s">
        <v>82</v>
      </c>
      <c r="AW698" s="13" t="s">
        <v>38</v>
      </c>
      <c r="AX698" s="13" t="s">
        <v>74</v>
      </c>
      <c r="AY698" s="268" t="s">
        <v>150</v>
      </c>
    </row>
    <row r="699" spans="2:51" s="13" customFormat="1" ht="13.5">
      <c r="B699" s="259"/>
      <c r="C699" s="260"/>
      <c r="D699" s="236" t="s">
        <v>159</v>
      </c>
      <c r="E699" s="261" t="s">
        <v>21</v>
      </c>
      <c r="F699" s="262" t="s">
        <v>933</v>
      </c>
      <c r="G699" s="260"/>
      <c r="H699" s="261" t="s">
        <v>21</v>
      </c>
      <c r="I699" s="263"/>
      <c r="J699" s="260"/>
      <c r="K699" s="260"/>
      <c r="L699" s="264"/>
      <c r="M699" s="265"/>
      <c r="N699" s="266"/>
      <c r="O699" s="266"/>
      <c r="P699" s="266"/>
      <c r="Q699" s="266"/>
      <c r="R699" s="266"/>
      <c r="S699" s="266"/>
      <c r="T699" s="267"/>
      <c r="AT699" s="268" t="s">
        <v>159</v>
      </c>
      <c r="AU699" s="268" t="s">
        <v>84</v>
      </c>
      <c r="AV699" s="13" t="s">
        <v>82</v>
      </c>
      <c r="AW699" s="13" t="s">
        <v>38</v>
      </c>
      <c r="AX699" s="13" t="s">
        <v>74</v>
      </c>
      <c r="AY699" s="268" t="s">
        <v>150</v>
      </c>
    </row>
    <row r="700" spans="2:51" s="13" customFormat="1" ht="13.5">
      <c r="B700" s="259"/>
      <c r="C700" s="260"/>
      <c r="D700" s="236" t="s">
        <v>159</v>
      </c>
      <c r="E700" s="261" t="s">
        <v>21</v>
      </c>
      <c r="F700" s="262" t="s">
        <v>1214</v>
      </c>
      <c r="G700" s="260"/>
      <c r="H700" s="261" t="s">
        <v>21</v>
      </c>
      <c r="I700" s="263"/>
      <c r="J700" s="260"/>
      <c r="K700" s="260"/>
      <c r="L700" s="264"/>
      <c r="M700" s="265"/>
      <c r="N700" s="266"/>
      <c r="O700" s="266"/>
      <c r="P700" s="266"/>
      <c r="Q700" s="266"/>
      <c r="R700" s="266"/>
      <c r="S700" s="266"/>
      <c r="T700" s="267"/>
      <c r="AT700" s="268" t="s">
        <v>159</v>
      </c>
      <c r="AU700" s="268" t="s">
        <v>84</v>
      </c>
      <c r="AV700" s="13" t="s">
        <v>82</v>
      </c>
      <c r="AW700" s="13" t="s">
        <v>38</v>
      </c>
      <c r="AX700" s="13" t="s">
        <v>74</v>
      </c>
      <c r="AY700" s="268" t="s">
        <v>150</v>
      </c>
    </row>
    <row r="701" spans="2:51" s="11" customFormat="1" ht="13.5">
      <c r="B701" s="234"/>
      <c r="C701" s="235"/>
      <c r="D701" s="236" t="s">
        <v>159</v>
      </c>
      <c r="E701" s="237" t="s">
        <v>21</v>
      </c>
      <c r="F701" s="238" t="s">
        <v>1215</v>
      </c>
      <c r="G701" s="235"/>
      <c r="H701" s="239">
        <v>30</v>
      </c>
      <c r="I701" s="240"/>
      <c r="J701" s="235"/>
      <c r="K701" s="235"/>
      <c r="L701" s="241"/>
      <c r="M701" s="242"/>
      <c r="N701" s="243"/>
      <c r="O701" s="243"/>
      <c r="P701" s="243"/>
      <c r="Q701" s="243"/>
      <c r="R701" s="243"/>
      <c r="S701" s="243"/>
      <c r="T701" s="244"/>
      <c r="AT701" s="245" t="s">
        <v>159</v>
      </c>
      <c r="AU701" s="245" t="s">
        <v>84</v>
      </c>
      <c r="AV701" s="11" t="s">
        <v>84</v>
      </c>
      <c r="AW701" s="11" t="s">
        <v>38</v>
      </c>
      <c r="AX701" s="11" t="s">
        <v>74</v>
      </c>
      <c r="AY701" s="245" t="s">
        <v>150</v>
      </c>
    </row>
    <row r="702" spans="2:51" s="12" customFormat="1" ht="13.5">
      <c r="B702" s="246"/>
      <c r="C702" s="247"/>
      <c r="D702" s="236" t="s">
        <v>159</v>
      </c>
      <c r="E702" s="248" t="s">
        <v>21</v>
      </c>
      <c r="F702" s="249" t="s">
        <v>161</v>
      </c>
      <c r="G702" s="247"/>
      <c r="H702" s="250">
        <v>30</v>
      </c>
      <c r="I702" s="251"/>
      <c r="J702" s="247"/>
      <c r="K702" s="247"/>
      <c r="L702" s="252"/>
      <c r="M702" s="253"/>
      <c r="N702" s="254"/>
      <c r="O702" s="254"/>
      <c r="P702" s="254"/>
      <c r="Q702" s="254"/>
      <c r="R702" s="254"/>
      <c r="S702" s="254"/>
      <c r="T702" s="255"/>
      <c r="AT702" s="256" t="s">
        <v>159</v>
      </c>
      <c r="AU702" s="256" t="s">
        <v>84</v>
      </c>
      <c r="AV702" s="12" t="s">
        <v>157</v>
      </c>
      <c r="AW702" s="12" t="s">
        <v>38</v>
      </c>
      <c r="AX702" s="12" t="s">
        <v>82</v>
      </c>
      <c r="AY702" s="256" t="s">
        <v>150</v>
      </c>
    </row>
    <row r="703" spans="2:65" s="1" customFormat="1" ht="51" customHeight="1">
      <c r="B703" s="46"/>
      <c r="C703" s="222" t="s">
        <v>634</v>
      </c>
      <c r="D703" s="222" t="s">
        <v>153</v>
      </c>
      <c r="E703" s="223" t="s">
        <v>1216</v>
      </c>
      <c r="F703" s="224" t="s">
        <v>1217</v>
      </c>
      <c r="G703" s="225" t="s">
        <v>211</v>
      </c>
      <c r="H703" s="226">
        <v>10</v>
      </c>
      <c r="I703" s="227"/>
      <c r="J703" s="228">
        <f>ROUND(I703*H703,2)</f>
        <v>0</v>
      </c>
      <c r="K703" s="224" t="s">
        <v>204</v>
      </c>
      <c r="L703" s="72"/>
      <c r="M703" s="229" t="s">
        <v>21</v>
      </c>
      <c r="N703" s="230" t="s">
        <v>45</v>
      </c>
      <c r="O703" s="47"/>
      <c r="P703" s="231">
        <f>O703*H703</f>
        <v>0</v>
      </c>
      <c r="Q703" s="231">
        <v>0</v>
      </c>
      <c r="R703" s="231">
        <f>Q703*H703</f>
        <v>0</v>
      </c>
      <c r="S703" s="231">
        <v>0</v>
      </c>
      <c r="T703" s="232">
        <f>S703*H703</f>
        <v>0</v>
      </c>
      <c r="AR703" s="24" t="s">
        <v>654</v>
      </c>
      <c r="AT703" s="24" t="s">
        <v>153</v>
      </c>
      <c r="AU703" s="24" t="s">
        <v>84</v>
      </c>
      <c r="AY703" s="24" t="s">
        <v>150</v>
      </c>
      <c r="BE703" s="233">
        <f>IF(N703="základní",J703,0)</f>
        <v>0</v>
      </c>
      <c r="BF703" s="233">
        <f>IF(N703="snížená",J703,0)</f>
        <v>0</v>
      </c>
      <c r="BG703" s="233">
        <f>IF(N703="zákl. přenesená",J703,0)</f>
        <v>0</v>
      </c>
      <c r="BH703" s="233">
        <f>IF(N703="sníž. přenesená",J703,0)</f>
        <v>0</v>
      </c>
      <c r="BI703" s="233">
        <f>IF(N703="nulová",J703,0)</f>
        <v>0</v>
      </c>
      <c r="BJ703" s="24" t="s">
        <v>82</v>
      </c>
      <c r="BK703" s="233">
        <f>ROUND(I703*H703,2)</f>
        <v>0</v>
      </c>
      <c r="BL703" s="24" t="s">
        <v>654</v>
      </c>
      <c r="BM703" s="24" t="s">
        <v>1218</v>
      </c>
    </row>
    <row r="704" spans="2:47" s="1" customFormat="1" ht="13.5">
      <c r="B704" s="46"/>
      <c r="C704" s="74"/>
      <c r="D704" s="236" t="s">
        <v>166</v>
      </c>
      <c r="E704" s="74"/>
      <c r="F704" s="257" t="s">
        <v>1213</v>
      </c>
      <c r="G704" s="74"/>
      <c r="H704" s="74"/>
      <c r="I704" s="192"/>
      <c r="J704" s="74"/>
      <c r="K704" s="74"/>
      <c r="L704" s="72"/>
      <c r="M704" s="258"/>
      <c r="N704" s="47"/>
      <c r="O704" s="47"/>
      <c r="P704" s="47"/>
      <c r="Q704" s="47"/>
      <c r="R704" s="47"/>
      <c r="S704" s="47"/>
      <c r="T704" s="95"/>
      <c r="AT704" s="24" t="s">
        <v>166</v>
      </c>
      <c r="AU704" s="24" t="s">
        <v>84</v>
      </c>
    </row>
    <row r="705" spans="2:51" s="13" customFormat="1" ht="13.5">
      <c r="B705" s="259"/>
      <c r="C705" s="260"/>
      <c r="D705" s="236" t="s">
        <v>159</v>
      </c>
      <c r="E705" s="261" t="s">
        <v>21</v>
      </c>
      <c r="F705" s="262" t="s">
        <v>930</v>
      </c>
      <c r="G705" s="260"/>
      <c r="H705" s="261" t="s">
        <v>21</v>
      </c>
      <c r="I705" s="263"/>
      <c r="J705" s="260"/>
      <c r="K705" s="260"/>
      <c r="L705" s="264"/>
      <c r="M705" s="265"/>
      <c r="N705" s="266"/>
      <c r="O705" s="266"/>
      <c r="P705" s="266"/>
      <c r="Q705" s="266"/>
      <c r="R705" s="266"/>
      <c r="S705" s="266"/>
      <c r="T705" s="267"/>
      <c r="AT705" s="268" t="s">
        <v>159</v>
      </c>
      <c r="AU705" s="268" t="s">
        <v>84</v>
      </c>
      <c r="AV705" s="13" t="s">
        <v>82</v>
      </c>
      <c r="AW705" s="13" t="s">
        <v>38</v>
      </c>
      <c r="AX705" s="13" t="s">
        <v>74</v>
      </c>
      <c r="AY705" s="268" t="s">
        <v>150</v>
      </c>
    </row>
    <row r="706" spans="2:51" s="13" customFormat="1" ht="13.5">
      <c r="B706" s="259"/>
      <c r="C706" s="260"/>
      <c r="D706" s="236" t="s">
        <v>159</v>
      </c>
      <c r="E706" s="261" t="s">
        <v>21</v>
      </c>
      <c r="F706" s="262" t="s">
        <v>931</v>
      </c>
      <c r="G706" s="260"/>
      <c r="H706" s="261" t="s">
        <v>21</v>
      </c>
      <c r="I706" s="263"/>
      <c r="J706" s="260"/>
      <c r="K706" s="260"/>
      <c r="L706" s="264"/>
      <c r="M706" s="265"/>
      <c r="N706" s="266"/>
      <c r="O706" s="266"/>
      <c r="P706" s="266"/>
      <c r="Q706" s="266"/>
      <c r="R706" s="266"/>
      <c r="S706" s="266"/>
      <c r="T706" s="267"/>
      <c r="AT706" s="268" t="s">
        <v>159</v>
      </c>
      <c r="AU706" s="268" t="s">
        <v>84</v>
      </c>
      <c r="AV706" s="13" t="s">
        <v>82</v>
      </c>
      <c r="AW706" s="13" t="s">
        <v>38</v>
      </c>
      <c r="AX706" s="13" t="s">
        <v>74</v>
      </c>
      <c r="AY706" s="268" t="s">
        <v>150</v>
      </c>
    </row>
    <row r="707" spans="2:51" s="13" customFormat="1" ht="13.5">
      <c r="B707" s="259"/>
      <c r="C707" s="260"/>
      <c r="D707" s="236" t="s">
        <v>159</v>
      </c>
      <c r="E707" s="261" t="s">
        <v>21</v>
      </c>
      <c r="F707" s="262" t="s">
        <v>932</v>
      </c>
      <c r="G707" s="260"/>
      <c r="H707" s="261" t="s">
        <v>21</v>
      </c>
      <c r="I707" s="263"/>
      <c r="J707" s="260"/>
      <c r="K707" s="260"/>
      <c r="L707" s="264"/>
      <c r="M707" s="265"/>
      <c r="N707" s="266"/>
      <c r="O707" s="266"/>
      <c r="P707" s="266"/>
      <c r="Q707" s="266"/>
      <c r="R707" s="266"/>
      <c r="S707" s="266"/>
      <c r="T707" s="267"/>
      <c r="AT707" s="268" t="s">
        <v>159</v>
      </c>
      <c r="AU707" s="268" t="s">
        <v>84</v>
      </c>
      <c r="AV707" s="13" t="s">
        <v>82</v>
      </c>
      <c r="AW707" s="13" t="s">
        <v>38</v>
      </c>
      <c r="AX707" s="13" t="s">
        <v>74</v>
      </c>
      <c r="AY707" s="268" t="s">
        <v>150</v>
      </c>
    </row>
    <row r="708" spans="2:51" s="13" customFormat="1" ht="13.5">
      <c r="B708" s="259"/>
      <c r="C708" s="260"/>
      <c r="D708" s="236" t="s">
        <v>159</v>
      </c>
      <c r="E708" s="261" t="s">
        <v>21</v>
      </c>
      <c r="F708" s="262" t="s">
        <v>933</v>
      </c>
      <c r="G708" s="260"/>
      <c r="H708" s="261" t="s">
        <v>21</v>
      </c>
      <c r="I708" s="263"/>
      <c r="J708" s="260"/>
      <c r="K708" s="260"/>
      <c r="L708" s="264"/>
      <c r="M708" s="265"/>
      <c r="N708" s="266"/>
      <c r="O708" s="266"/>
      <c r="P708" s="266"/>
      <c r="Q708" s="266"/>
      <c r="R708" s="266"/>
      <c r="S708" s="266"/>
      <c r="T708" s="267"/>
      <c r="AT708" s="268" t="s">
        <v>159</v>
      </c>
      <c r="AU708" s="268" t="s">
        <v>84</v>
      </c>
      <c r="AV708" s="13" t="s">
        <v>82</v>
      </c>
      <c r="AW708" s="13" t="s">
        <v>38</v>
      </c>
      <c r="AX708" s="13" t="s">
        <v>74</v>
      </c>
      <c r="AY708" s="268" t="s">
        <v>150</v>
      </c>
    </row>
    <row r="709" spans="2:51" s="13" customFormat="1" ht="13.5">
      <c r="B709" s="259"/>
      <c r="C709" s="260"/>
      <c r="D709" s="236" t="s">
        <v>159</v>
      </c>
      <c r="E709" s="261" t="s">
        <v>21</v>
      </c>
      <c r="F709" s="262" t="s">
        <v>1219</v>
      </c>
      <c r="G709" s="260"/>
      <c r="H709" s="261" t="s">
        <v>21</v>
      </c>
      <c r="I709" s="263"/>
      <c r="J709" s="260"/>
      <c r="K709" s="260"/>
      <c r="L709" s="264"/>
      <c r="M709" s="265"/>
      <c r="N709" s="266"/>
      <c r="O709" s="266"/>
      <c r="P709" s="266"/>
      <c r="Q709" s="266"/>
      <c r="R709" s="266"/>
      <c r="S709" s="266"/>
      <c r="T709" s="267"/>
      <c r="AT709" s="268" t="s">
        <v>159</v>
      </c>
      <c r="AU709" s="268" t="s">
        <v>84</v>
      </c>
      <c r="AV709" s="13" t="s">
        <v>82</v>
      </c>
      <c r="AW709" s="13" t="s">
        <v>38</v>
      </c>
      <c r="AX709" s="13" t="s">
        <v>74</v>
      </c>
      <c r="AY709" s="268" t="s">
        <v>150</v>
      </c>
    </row>
    <row r="710" spans="2:51" s="11" customFormat="1" ht="13.5">
      <c r="B710" s="234"/>
      <c r="C710" s="235"/>
      <c r="D710" s="236" t="s">
        <v>159</v>
      </c>
      <c r="E710" s="237" t="s">
        <v>21</v>
      </c>
      <c r="F710" s="238" t="s">
        <v>1220</v>
      </c>
      <c r="G710" s="235"/>
      <c r="H710" s="239">
        <v>10</v>
      </c>
      <c r="I710" s="240"/>
      <c r="J710" s="235"/>
      <c r="K710" s="235"/>
      <c r="L710" s="241"/>
      <c r="M710" s="242"/>
      <c r="N710" s="243"/>
      <c r="O710" s="243"/>
      <c r="P710" s="243"/>
      <c r="Q710" s="243"/>
      <c r="R710" s="243"/>
      <c r="S710" s="243"/>
      <c r="T710" s="244"/>
      <c r="AT710" s="245" t="s">
        <v>159</v>
      </c>
      <c r="AU710" s="245" t="s">
        <v>84</v>
      </c>
      <c r="AV710" s="11" t="s">
        <v>84</v>
      </c>
      <c r="AW710" s="11" t="s">
        <v>38</v>
      </c>
      <c r="AX710" s="11" t="s">
        <v>74</v>
      </c>
      <c r="AY710" s="245" t="s">
        <v>150</v>
      </c>
    </row>
    <row r="711" spans="2:51" s="12" customFormat="1" ht="13.5">
      <c r="B711" s="246"/>
      <c r="C711" s="247"/>
      <c r="D711" s="236" t="s">
        <v>159</v>
      </c>
      <c r="E711" s="248" t="s">
        <v>21</v>
      </c>
      <c r="F711" s="249" t="s">
        <v>161</v>
      </c>
      <c r="G711" s="247"/>
      <c r="H711" s="250">
        <v>10</v>
      </c>
      <c r="I711" s="251"/>
      <c r="J711" s="247"/>
      <c r="K711" s="247"/>
      <c r="L711" s="252"/>
      <c r="M711" s="253"/>
      <c r="N711" s="254"/>
      <c r="O711" s="254"/>
      <c r="P711" s="254"/>
      <c r="Q711" s="254"/>
      <c r="R711" s="254"/>
      <c r="S711" s="254"/>
      <c r="T711" s="255"/>
      <c r="AT711" s="256" t="s">
        <v>159</v>
      </c>
      <c r="AU711" s="256" t="s">
        <v>84</v>
      </c>
      <c r="AV711" s="12" t="s">
        <v>157</v>
      </c>
      <c r="AW711" s="12" t="s">
        <v>38</v>
      </c>
      <c r="AX711" s="12" t="s">
        <v>82</v>
      </c>
      <c r="AY711" s="256" t="s">
        <v>150</v>
      </c>
    </row>
    <row r="712" spans="2:65" s="1" customFormat="1" ht="38.25" customHeight="1">
      <c r="B712" s="46"/>
      <c r="C712" s="222" t="s">
        <v>640</v>
      </c>
      <c r="D712" s="222" t="s">
        <v>153</v>
      </c>
      <c r="E712" s="223" t="s">
        <v>1221</v>
      </c>
      <c r="F712" s="224" t="s">
        <v>1222</v>
      </c>
      <c r="G712" s="225" t="s">
        <v>211</v>
      </c>
      <c r="H712" s="226">
        <v>30</v>
      </c>
      <c r="I712" s="227"/>
      <c r="J712" s="228">
        <f>ROUND(I712*H712,2)</f>
        <v>0</v>
      </c>
      <c r="K712" s="224" t="s">
        <v>928</v>
      </c>
      <c r="L712" s="72"/>
      <c r="M712" s="229" t="s">
        <v>21</v>
      </c>
      <c r="N712" s="230" t="s">
        <v>45</v>
      </c>
      <c r="O712" s="47"/>
      <c r="P712" s="231">
        <f>O712*H712</f>
        <v>0</v>
      </c>
      <c r="Q712" s="231">
        <v>0.15614</v>
      </c>
      <c r="R712" s="231">
        <f>Q712*H712</f>
        <v>4.6842</v>
      </c>
      <c r="S712" s="231">
        <v>0</v>
      </c>
      <c r="T712" s="232">
        <f>S712*H712</f>
        <v>0</v>
      </c>
      <c r="AR712" s="24" t="s">
        <v>654</v>
      </c>
      <c r="AT712" s="24" t="s">
        <v>153</v>
      </c>
      <c r="AU712" s="24" t="s">
        <v>84</v>
      </c>
      <c r="AY712" s="24" t="s">
        <v>150</v>
      </c>
      <c r="BE712" s="233">
        <f>IF(N712="základní",J712,0)</f>
        <v>0</v>
      </c>
      <c r="BF712" s="233">
        <f>IF(N712="snížená",J712,0)</f>
        <v>0</v>
      </c>
      <c r="BG712" s="233">
        <f>IF(N712="zákl. přenesená",J712,0)</f>
        <v>0</v>
      </c>
      <c r="BH712" s="233">
        <f>IF(N712="sníž. přenesená",J712,0)</f>
        <v>0</v>
      </c>
      <c r="BI712" s="233">
        <f>IF(N712="nulová",J712,0)</f>
        <v>0</v>
      </c>
      <c r="BJ712" s="24" t="s">
        <v>82</v>
      </c>
      <c r="BK712" s="233">
        <f>ROUND(I712*H712,2)</f>
        <v>0</v>
      </c>
      <c r="BL712" s="24" t="s">
        <v>654</v>
      </c>
      <c r="BM712" s="24" t="s">
        <v>1223</v>
      </c>
    </row>
    <row r="713" spans="2:47" s="1" customFormat="1" ht="13.5">
      <c r="B713" s="46"/>
      <c r="C713" s="74"/>
      <c r="D713" s="236" t="s">
        <v>166</v>
      </c>
      <c r="E713" s="74"/>
      <c r="F713" s="257" t="s">
        <v>1224</v>
      </c>
      <c r="G713" s="74"/>
      <c r="H713" s="74"/>
      <c r="I713" s="192"/>
      <c r="J713" s="74"/>
      <c r="K713" s="74"/>
      <c r="L713" s="72"/>
      <c r="M713" s="258"/>
      <c r="N713" s="47"/>
      <c r="O713" s="47"/>
      <c r="P713" s="47"/>
      <c r="Q713" s="47"/>
      <c r="R713" s="47"/>
      <c r="S713" s="47"/>
      <c r="T713" s="95"/>
      <c r="AT713" s="24" t="s">
        <v>166</v>
      </c>
      <c r="AU713" s="24" t="s">
        <v>84</v>
      </c>
    </row>
    <row r="714" spans="2:51" s="13" customFormat="1" ht="13.5">
      <c r="B714" s="259"/>
      <c r="C714" s="260"/>
      <c r="D714" s="236" t="s">
        <v>159</v>
      </c>
      <c r="E714" s="261" t="s">
        <v>21</v>
      </c>
      <c r="F714" s="262" t="s">
        <v>930</v>
      </c>
      <c r="G714" s="260"/>
      <c r="H714" s="261" t="s">
        <v>21</v>
      </c>
      <c r="I714" s="263"/>
      <c r="J714" s="260"/>
      <c r="K714" s="260"/>
      <c r="L714" s="264"/>
      <c r="M714" s="265"/>
      <c r="N714" s="266"/>
      <c r="O714" s="266"/>
      <c r="P714" s="266"/>
      <c r="Q714" s="266"/>
      <c r="R714" s="266"/>
      <c r="S714" s="266"/>
      <c r="T714" s="267"/>
      <c r="AT714" s="268" t="s">
        <v>159</v>
      </c>
      <c r="AU714" s="268" t="s">
        <v>84</v>
      </c>
      <c r="AV714" s="13" t="s">
        <v>82</v>
      </c>
      <c r="AW714" s="13" t="s">
        <v>38</v>
      </c>
      <c r="AX714" s="13" t="s">
        <v>74</v>
      </c>
      <c r="AY714" s="268" t="s">
        <v>150</v>
      </c>
    </row>
    <row r="715" spans="2:51" s="13" customFormat="1" ht="13.5">
      <c r="B715" s="259"/>
      <c r="C715" s="260"/>
      <c r="D715" s="236" t="s">
        <v>159</v>
      </c>
      <c r="E715" s="261" t="s">
        <v>21</v>
      </c>
      <c r="F715" s="262" t="s">
        <v>931</v>
      </c>
      <c r="G715" s="260"/>
      <c r="H715" s="261" t="s">
        <v>21</v>
      </c>
      <c r="I715" s="263"/>
      <c r="J715" s="260"/>
      <c r="K715" s="260"/>
      <c r="L715" s="264"/>
      <c r="M715" s="265"/>
      <c r="N715" s="266"/>
      <c r="O715" s="266"/>
      <c r="P715" s="266"/>
      <c r="Q715" s="266"/>
      <c r="R715" s="266"/>
      <c r="S715" s="266"/>
      <c r="T715" s="267"/>
      <c r="AT715" s="268" t="s">
        <v>159</v>
      </c>
      <c r="AU715" s="268" t="s">
        <v>84</v>
      </c>
      <c r="AV715" s="13" t="s">
        <v>82</v>
      </c>
      <c r="AW715" s="13" t="s">
        <v>38</v>
      </c>
      <c r="AX715" s="13" t="s">
        <v>74</v>
      </c>
      <c r="AY715" s="268" t="s">
        <v>150</v>
      </c>
    </row>
    <row r="716" spans="2:51" s="13" customFormat="1" ht="13.5">
      <c r="B716" s="259"/>
      <c r="C716" s="260"/>
      <c r="D716" s="236" t="s">
        <v>159</v>
      </c>
      <c r="E716" s="261" t="s">
        <v>21</v>
      </c>
      <c r="F716" s="262" t="s">
        <v>932</v>
      </c>
      <c r="G716" s="260"/>
      <c r="H716" s="261" t="s">
        <v>21</v>
      </c>
      <c r="I716" s="263"/>
      <c r="J716" s="260"/>
      <c r="K716" s="260"/>
      <c r="L716" s="264"/>
      <c r="M716" s="265"/>
      <c r="N716" s="266"/>
      <c r="O716" s="266"/>
      <c r="P716" s="266"/>
      <c r="Q716" s="266"/>
      <c r="R716" s="266"/>
      <c r="S716" s="266"/>
      <c r="T716" s="267"/>
      <c r="AT716" s="268" t="s">
        <v>159</v>
      </c>
      <c r="AU716" s="268" t="s">
        <v>84</v>
      </c>
      <c r="AV716" s="13" t="s">
        <v>82</v>
      </c>
      <c r="AW716" s="13" t="s">
        <v>38</v>
      </c>
      <c r="AX716" s="13" t="s">
        <v>74</v>
      </c>
      <c r="AY716" s="268" t="s">
        <v>150</v>
      </c>
    </row>
    <row r="717" spans="2:51" s="13" customFormat="1" ht="13.5">
      <c r="B717" s="259"/>
      <c r="C717" s="260"/>
      <c r="D717" s="236" t="s">
        <v>159</v>
      </c>
      <c r="E717" s="261" t="s">
        <v>21</v>
      </c>
      <c r="F717" s="262" t="s">
        <v>933</v>
      </c>
      <c r="G717" s="260"/>
      <c r="H717" s="261" t="s">
        <v>21</v>
      </c>
      <c r="I717" s="263"/>
      <c r="J717" s="260"/>
      <c r="K717" s="260"/>
      <c r="L717" s="264"/>
      <c r="M717" s="265"/>
      <c r="N717" s="266"/>
      <c r="O717" s="266"/>
      <c r="P717" s="266"/>
      <c r="Q717" s="266"/>
      <c r="R717" s="266"/>
      <c r="S717" s="266"/>
      <c r="T717" s="267"/>
      <c r="AT717" s="268" t="s">
        <v>159</v>
      </c>
      <c r="AU717" s="268" t="s">
        <v>84</v>
      </c>
      <c r="AV717" s="13" t="s">
        <v>82</v>
      </c>
      <c r="AW717" s="13" t="s">
        <v>38</v>
      </c>
      <c r="AX717" s="13" t="s">
        <v>74</v>
      </c>
      <c r="AY717" s="268" t="s">
        <v>150</v>
      </c>
    </row>
    <row r="718" spans="2:51" s="13" customFormat="1" ht="13.5">
      <c r="B718" s="259"/>
      <c r="C718" s="260"/>
      <c r="D718" s="236" t="s">
        <v>159</v>
      </c>
      <c r="E718" s="261" t="s">
        <v>21</v>
      </c>
      <c r="F718" s="262" t="s">
        <v>1225</v>
      </c>
      <c r="G718" s="260"/>
      <c r="H718" s="261" t="s">
        <v>21</v>
      </c>
      <c r="I718" s="263"/>
      <c r="J718" s="260"/>
      <c r="K718" s="260"/>
      <c r="L718" s="264"/>
      <c r="M718" s="265"/>
      <c r="N718" s="266"/>
      <c r="O718" s="266"/>
      <c r="P718" s="266"/>
      <c r="Q718" s="266"/>
      <c r="R718" s="266"/>
      <c r="S718" s="266"/>
      <c r="T718" s="267"/>
      <c r="AT718" s="268" t="s">
        <v>159</v>
      </c>
      <c r="AU718" s="268" t="s">
        <v>84</v>
      </c>
      <c r="AV718" s="13" t="s">
        <v>82</v>
      </c>
      <c r="AW718" s="13" t="s">
        <v>38</v>
      </c>
      <c r="AX718" s="13" t="s">
        <v>74</v>
      </c>
      <c r="AY718" s="268" t="s">
        <v>150</v>
      </c>
    </row>
    <row r="719" spans="2:51" s="11" customFormat="1" ht="13.5">
      <c r="B719" s="234"/>
      <c r="C719" s="235"/>
      <c r="D719" s="236" t="s">
        <v>159</v>
      </c>
      <c r="E719" s="237" t="s">
        <v>21</v>
      </c>
      <c r="F719" s="238" t="s">
        <v>1215</v>
      </c>
      <c r="G719" s="235"/>
      <c r="H719" s="239">
        <v>30</v>
      </c>
      <c r="I719" s="240"/>
      <c r="J719" s="235"/>
      <c r="K719" s="235"/>
      <c r="L719" s="241"/>
      <c r="M719" s="242"/>
      <c r="N719" s="243"/>
      <c r="O719" s="243"/>
      <c r="P719" s="243"/>
      <c r="Q719" s="243"/>
      <c r="R719" s="243"/>
      <c r="S719" s="243"/>
      <c r="T719" s="244"/>
      <c r="AT719" s="245" t="s">
        <v>159</v>
      </c>
      <c r="AU719" s="245" t="s">
        <v>84</v>
      </c>
      <c r="AV719" s="11" t="s">
        <v>84</v>
      </c>
      <c r="AW719" s="11" t="s">
        <v>38</v>
      </c>
      <c r="AX719" s="11" t="s">
        <v>74</v>
      </c>
      <c r="AY719" s="245" t="s">
        <v>150</v>
      </c>
    </row>
    <row r="720" spans="2:51" s="12" customFormat="1" ht="13.5">
      <c r="B720" s="246"/>
      <c r="C720" s="247"/>
      <c r="D720" s="236" t="s">
        <v>159</v>
      </c>
      <c r="E720" s="248" t="s">
        <v>21</v>
      </c>
      <c r="F720" s="249" t="s">
        <v>161</v>
      </c>
      <c r="G720" s="247"/>
      <c r="H720" s="250">
        <v>30</v>
      </c>
      <c r="I720" s="251"/>
      <c r="J720" s="247"/>
      <c r="K720" s="247"/>
      <c r="L720" s="252"/>
      <c r="M720" s="253"/>
      <c r="N720" s="254"/>
      <c r="O720" s="254"/>
      <c r="P720" s="254"/>
      <c r="Q720" s="254"/>
      <c r="R720" s="254"/>
      <c r="S720" s="254"/>
      <c r="T720" s="255"/>
      <c r="AT720" s="256" t="s">
        <v>159</v>
      </c>
      <c r="AU720" s="256" t="s">
        <v>84</v>
      </c>
      <c r="AV720" s="12" t="s">
        <v>157</v>
      </c>
      <c r="AW720" s="12" t="s">
        <v>38</v>
      </c>
      <c r="AX720" s="12" t="s">
        <v>82</v>
      </c>
      <c r="AY720" s="256" t="s">
        <v>150</v>
      </c>
    </row>
    <row r="721" spans="2:65" s="1" customFormat="1" ht="25.5" customHeight="1">
      <c r="B721" s="46"/>
      <c r="C721" s="222" t="s">
        <v>645</v>
      </c>
      <c r="D721" s="222" t="s">
        <v>153</v>
      </c>
      <c r="E721" s="223" t="s">
        <v>1226</v>
      </c>
      <c r="F721" s="224" t="s">
        <v>1227</v>
      </c>
      <c r="G721" s="225" t="s">
        <v>211</v>
      </c>
      <c r="H721" s="226">
        <v>12</v>
      </c>
      <c r="I721" s="227"/>
      <c r="J721" s="228">
        <f>ROUND(I721*H721,2)</f>
        <v>0</v>
      </c>
      <c r="K721" s="224" t="s">
        <v>928</v>
      </c>
      <c r="L721" s="72"/>
      <c r="M721" s="229" t="s">
        <v>21</v>
      </c>
      <c r="N721" s="230" t="s">
        <v>45</v>
      </c>
      <c r="O721" s="47"/>
      <c r="P721" s="231">
        <f>O721*H721</f>
        <v>0</v>
      </c>
      <c r="Q721" s="231">
        <v>0</v>
      </c>
      <c r="R721" s="231">
        <f>Q721*H721</f>
        <v>0</v>
      </c>
      <c r="S721" s="231">
        <v>0</v>
      </c>
      <c r="T721" s="232">
        <f>S721*H721</f>
        <v>0</v>
      </c>
      <c r="AR721" s="24" t="s">
        <v>654</v>
      </c>
      <c r="AT721" s="24" t="s">
        <v>153</v>
      </c>
      <c r="AU721" s="24" t="s">
        <v>84</v>
      </c>
      <c r="AY721" s="24" t="s">
        <v>150</v>
      </c>
      <c r="BE721" s="233">
        <f>IF(N721="základní",J721,0)</f>
        <v>0</v>
      </c>
      <c r="BF721" s="233">
        <f>IF(N721="snížená",J721,0)</f>
        <v>0</v>
      </c>
      <c r="BG721" s="233">
        <f>IF(N721="zákl. přenesená",J721,0)</f>
        <v>0</v>
      </c>
      <c r="BH721" s="233">
        <f>IF(N721="sníž. přenesená",J721,0)</f>
        <v>0</v>
      </c>
      <c r="BI721" s="233">
        <f>IF(N721="nulová",J721,0)</f>
        <v>0</v>
      </c>
      <c r="BJ721" s="24" t="s">
        <v>82</v>
      </c>
      <c r="BK721" s="233">
        <f>ROUND(I721*H721,2)</f>
        <v>0</v>
      </c>
      <c r="BL721" s="24" t="s">
        <v>654</v>
      </c>
      <c r="BM721" s="24" t="s">
        <v>1228</v>
      </c>
    </row>
    <row r="722" spans="2:51" s="13" customFormat="1" ht="13.5">
      <c r="B722" s="259"/>
      <c r="C722" s="260"/>
      <c r="D722" s="236" t="s">
        <v>159</v>
      </c>
      <c r="E722" s="261" t="s">
        <v>21</v>
      </c>
      <c r="F722" s="262" t="s">
        <v>930</v>
      </c>
      <c r="G722" s="260"/>
      <c r="H722" s="261" t="s">
        <v>21</v>
      </c>
      <c r="I722" s="263"/>
      <c r="J722" s="260"/>
      <c r="K722" s="260"/>
      <c r="L722" s="264"/>
      <c r="M722" s="265"/>
      <c r="N722" s="266"/>
      <c r="O722" s="266"/>
      <c r="P722" s="266"/>
      <c r="Q722" s="266"/>
      <c r="R722" s="266"/>
      <c r="S722" s="266"/>
      <c r="T722" s="267"/>
      <c r="AT722" s="268" t="s">
        <v>159</v>
      </c>
      <c r="AU722" s="268" t="s">
        <v>84</v>
      </c>
      <c r="AV722" s="13" t="s">
        <v>82</v>
      </c>
      <c r="AW722" s="13" t="s">
        <v>38</v>
      </c>
      <c r="AX722" s="13" t="s">
        <v>74</v>
      </c>
      <c r="AY722" s="268" t="s">
        <v>150</v>
      </c>
    </row>
    <row r="723" spans="2:51" s="13" customFormat="1" ht="13.5">
      <c r="B723" s="259"/>
      <c r="C723" s="260"/>
      <c r="D723" s="236" t="s">
        <v>159</v>
      </c>
      <c r="E723" s="261" t="s">
        <v>21</v>
      </c>
      <c r="F723" s="262" t="s">
        <v>931</v>
      </c>
      <c r="G723" s="260"/>
      <c r="H723" s="261" t="s">
        <v>21</v>
      </c>
      <c r="I723" s="263"/>
      <c r="J723" s="260"/>
      <c r="K723" s="260"/>
      <c r="L723" s="264"/>
      <c r="M723" s="265"/>
      <c r="N723" s="266"/>
      <c r="O723" s="266"/>
      <c r="P723" s="266"/>
      <c r="Q723" s="266"/>
      <c r="R723" s="266"/>
      <c r="S723" s="266"/>
      <c r="T723" s="267"/>
      <c r="AT723" s="268" t="s">
        <v>159</v>
      </c>
      <c r="AU723" s="268" t="s">
        <v>84</v>
      </c>
      <c r="AV723" s="13" t="s">
        <v>82</v>
      </c>
      <c r="AW723" s="13" t="s">
        <v>38</v>
      </c>
      <c r="AX723" s="13" t="s">
        <v>74</v>
      </c>
      <c r="AY723" s="268" t="s">
        <v>150</v>
      </c>
    </row>
    <row r="724" spans="2:51" s="13" customFormat="1" ht="13.5">
      <c r="B724" s="259"/>
      <c r="C724" s="260"/>
      <c r="D724" s="236" t="s">
        <v>159</v>
      </c>
      <c r="E724" s="261" t="s">
        <v>21</v>
      </c>
      <c r="F724" s="262" t="s">
        <v>932</v>
      </c>
      <c r="G724" s="260"/>
      <c r="H724" s="261" t="s">
        <v>21</v>
      </c>
      <c r="I724" s="263"/>
      <c r="J724" s="260"/>
      <c r="K724" s="260"/>
      <c r="L724" s="264"/>
      <c r="M724" s="265"/>
      <c r="N724" s="266"/>
      <c r="O724" s="266"/>
      <c r="P724" s="266"/>
      <c r="Q724" s="266"/>
      <c r="R724" s="266"/>
      <c r="S724" s="266"/>
      <c r="T724" s="267"/>
      <c r="AT724" s="268" t="s">
        <v>159</v>
      </c>
      <c r="AU724" s="268" t="s">
        <v>84</v>
      </c>
      <c r="AV724" s="13" t="s">
        <v>82</v>
      </c>
      <c r="AW724" s="13" t="s">
        <v>38</v>
      </c>
      <c r="AX724" s="13" t="s">
        <v>74</v>
      </c>
      <c r="AY724" s="268" t="s">
        <v>150</v>
      </c>
    </row>
    <row r="725" spans="2:51" s="13" customFormat="1" ht="13.5">
      <c r="B725" s="259"/>
      <c r="C725" s="260"/>
      <c r="D725" s="236" t="s">
        <v>159</v>
      </c>
      <c r="E725" s="261" t="s">
        <v>21</v>
      </c>
      <c r="F725" s="262" t="s">
        <v>933</v>
      </c>
      <c r="G725" s="260"/>
      <c r="H725" s="261" t="s">
        <v>21</v>
      </c>
      <c r="I725" s="263"/>
      <c r="J725" s="260"/>
      <c r="K725" s="260"/>
      <c r="L725" s="264"/>
      <c r="M725" s="265"/>
      <c r="N725" s="266"/>
      <c r="O725" s="266"/>
      <c r="P725" s="266"/>
      <c r="Q725" s="266"/>
      <c r="R725" s="266"/>
      <c r="S725" s="266"/>
      <c r="T725" s="267"/>
      <c r="AT725" s="268" t="s">
        <v>159</v>
      </c>
      <c r="AU725" s="268" t="s">
        <v>84</v>
      </c>
      <c r="AV725" s="13" t="s">
        <v>82</v>
      </c>
      <c r="AW725" s="13" t="s">
        <v>38</v>
      </c>
      <c r="AX725" s="13" t="s">
        <v>74</v>
      </c>
      <c r="AY725" s="268" t="s">
        <v>150</v>
      </c>
    </row>
    <row r="726" spans="2:51" s="13" customFormat="1" ht="13.5">
      <c r="B726" s="259"/>
      <c r="C726" s="260"/>
      <c r="D726" s="236" t="s">
        <v>159</v>
      </c>
      <c r="E726" s="261" t="s">
        <v>21</v>
      </c>
      <c r="F726" s="262" t="s">
        <v>1229</v>
      </c>
      <c r="G726" s="260"/>
      <c r="H726" s="261" t="s">
        <v>21</v>
      </c>
      <c r="I726" s="263"/>
      <c r="J726" s="260"/>
      <c r="K726" s="260"/>
      <c r="L726" s="264"/>
      <c r="M726" s="265"/>
      <c r="N726" s="266"/>
      <c r="O726" s="266"/>
      <c r="P726" s="266"/>
      <c r="Q726" s="266"/>
      <c r="R726" s="266"/>
      <c r="S726" s="266"/>
      <c r="T726" s="267"/>
      <c r="AT726" s="268" t="s">
        <v>159</v>
      </c>
      <c r="AU726" s="268" t="s">
        <v>84</v>
      </c>
      <c r="AV726" s="13" t="s">
        <v>82</v>
      </c>
      <c r="AW726" s="13" t="s">
        <v>38</v>
      </c>
      <c r="AX726" s="13" t="s">
        <v>74</v>
      </c>
      <c r="AY726" s="268" t="s">
        <v>150</v>
      </c>
    </row>
    <row r="727" spans="2:51" s="11" customFormat="1" ht="13.5">
      <c r="B727" s="234"/>
      <c r="C727" s="235"/>
      <c r="D727" s="236" t="s">
        <v>159</v>
      </c>
      <c r="E727" s="237" t="s">
        <v>21</v>
      </c>
      <c r="F727" s="238" t="s">
        <v>1016</v>
      </c>
      <c r="G727" s="235"/>
      <c r="H727" s="239">
        <v>12</v>
      </c>
      <c r="I727" s="240"/>
      <c r="J727" s="235"/>
      <c r="K727" s="235"/>
      <c r="L727" s="241"/>
      <c r="M727" s="242"/>
      <c r="N727" s="243"/>
      <c r="O727" s="243"/>
      <c r="P727" s="243"/>
      <c r="Q727" s="243"/>
      <c r="R727" s="243"/>
      <c r="S727" s="243"/>
      <c r="T727" s="244"/>
      <c r="AT727" s="245" t="s">
        <v>159</v>
      </c>
      <c r="AU727" s="245" t="s">
        <v>84</v>
      </c>
      <c r="AV727" s="11" t="s">
        <v>84</v>
      </c>
      <c r="AW727" s="11" t="s">
        <v>38</v>
      </c>
      <c r="AX727" s="11" t="s">
        <v>74</v>
      </c>
      <c r="AY727" s="245" t="s">
        <v>150</v>
      </c>
    </row>
    <row r="728" spans="2:51" s="12" customFormat="1" ht="13.5">
      <c r="B728" s="246"/>
      <c r="C728" s="247"/>
      <c r="D728" s="236" t="s">
        <v>159</v>
      </c>
      <c r="E728" s="248" t="s">
        <v>21</v>
      </c>
      <c r="F728" s="249" t="s">
        <v>161</v>
      </c>
      <c r="G728" s="247"/>
      <c r="H728" s="250">
        <v>12</v>
      </c>
      <c r="I728" s="251"/>
      <c r="J728" s="247"/>
      <c r="K728" s="247"/>
      <c r="L728" s="252"/>
      <c r="M728" s="253"/>
      <c r="N728" s="254"/>
      <c r="O728" s="254"/>
      <c r="P728" s="254"/>
      <c r="Q728" s="254"/>
      <c r="R728" s="254"/>
      <c r="S728" s="254"/>
      <c r="T728" s="255"/>
      <c r="AT728" s="256" t="s">
        <v>159</v>
      </c>
      <c r="AU728" s="256" t="s">
        <v>84</v>
      </c>
      <c r="AV728" s="12" t="s">
        <v>157</v>
      </c>
      <c r="AW728" s="12" t="s">
        <v>38</v>
      </c>
      <c r="AX728" s="12" t="s">
        <v>82</v>
      </c>
      <c r="AY728" s="256" t="s">
        <v>150</v>
      </c>
    </row>
    <row r="729" spans="2:65" s="1" customFormat="1" ht="16.5" customHeight="1">
      <c r="B729" s="46"/>
      <c r="C729" s="269" t="s">
        <v>650</v>
      </c>
      <c r="D729" s="269" t="s">
        <v>188</v>
      </c>
      <c r="E729" s="270" t="s">
        <v>1230</v>
      </c>
      <c r="F729" s="271" t="s">
        <v>1231</v>
      </c>
      <c r="G729" s="272" t="s">
        <v>211</v>
      </c>
      <c r="H729" s="273">
        <v>12</v>
      </c>
      <c r="I729" s="274"/>
      <c r="J729" s="275">
        <f>ROUND(I729*H729,2)</f>
        <v>0</v>
      </c>
      <c r="K729" s="271" t="s">
        <v>204</v>
      </c>
      <c r="L729" s="276"/>
      <c r="M729" s="277" t="s">
        <v>21</v>
      </c>
      <c r="N729" s="278" t="s">
        <v>45</v>
      </c>
      <c r="O729" s="47"/>
      <c r="P729" s="231">
        <f>O729*H729</f>
        <v>0</v>
      </c>
      <c r="Q729" s="231">
        <v>0.00069</v>
      </c>
      <c r="R729" s="231">
        <f>Q729*H729</f>
        <v>0.00828</v>
      </c>
      <c r="S729" s="231">
        <v>0</v>
      </c>
      <c r="T729" s="232">
        <f>S729*H729</f>
        <v>0</v>
      </c>
      <c r="AR729" s="24" t="s">
        <v>527</v>
      </c>
      <c r="AT729" s="24" t="s">
        <v>188</v>
      </c>
      <c r="AU729" s="24" t="s">
        <v>84</v>
      </c>
      <c r="AY729" s="24" t="s">
        <v>150</v>
      </c>
      <c r="BE729" s="233">
        <f>IF(N729="základní",J729,0)</f>
        <v>0</v>
      </c>
      <c r="BF729" s="233">
        <f>IF(N729="snížená",J729,0)</f>
        <v>0</v>
      </c>
      <c r="BG729" s="233">
        <f>IF(N729="zákl. přenesená",J729,0)</f>
        <v>0</v>
      </c>
      <c r="BH729" s="233">
        <f>IF(N729="sníž. přenesená",J729,0)</f>
        <v>0</v>
      </c>
      <c r="BI729" s="233">
        <f>IF(N729="nulová",J729,0)</f>
        <v>0</v>
      </c>
      <c r="BJ729" s="24" t="s">
        <v>82</v>
      </c>
      <c r="BK729" s="233">
        <f>ROUND(I729*H729,2)</f>
        <v>0</v>
      </c>
      <c r="BL729" s="24" t="s">
        <v>527</v>
      </c>
      <c r="BM729" s="24" t="s">
        <v>1232</v>
      </c>
    </row>
    <row r="730" spans="2:51" s="13" customFormat="1" ht="13.5">
      <c r="B730" s="259"/>
      <c r="C730" s="260"/>
      <c r="D730" s="236" t="s">
        <v>159</v>
      </c>
      <c r="E730" s="261" t="s">
        <v>21</v>
      </c>
      <c r="F730" s="262" t="s">
        <v>930</v>
      </c>
      <c r="G730" s="260"/>
      <c r="H730" s="261" t="s">
        <v>21</v>
      </c>
      <c r="I730" s="263"/>
      <c r="J730" s="260"/>
      <c r="K730" s="260"/>
      <c r="L730" s="264"/>
      <c r="M730" s="265"/>
      <c r="N730" s="266"/>
      <c r="O730" s="266"/>
      <c r="P730" s="266"/>
      <c r="Q730" s="266"/>
      <c r="R730" s="266"/>
      <c r="S730" s="266"/>
      <c r="T730" s="267"/>
      <c r="AT730" s="268" t="s">
        <v>159</v>
      </c>
      <c r="AU730" s="268" t="s">
        <v>84</v>
      </c>
      <c r="AV730" s="13" t="s">
        <v>82</v>
      </c>
      <c r="AW730" s="13" t="s">
        <v>38</v>
      </c>
      <c r="AX730" s="13" t="s">
        <v>74</v>
      </c>
      <c r="AY730" s="268" t="s">
        <v>150</v>
      </c>
    </row>
    <row r="731" spans="2:51" s="13" customFormat="1" ht="13.5">
      <c r="B731" s="259"/>
      <c r="C731" s="260"/>
      <c r="D731" s="236" t="s">
        <v>159</v>
      </c>
      <c r="E731" s="261" t="s">
        <v>21</v>
      </c>
      <c r="F731" s="262" t="s">
        <v>931</v>
      </c>
      <c r="G731" s="260"/>
      <c r="H731" s="261" t="s">
        <v>21</v>
      </c>
      <c r="I731" s="263"/>
      <c r="J731" s="260"/>
      <c r="K731" s="260"/>
      <c r="L731" s="264"/>
      <c r="M731" s="265"/>
      <c r="N731" s="266"/>
      <c r="O731" s="266"/>
      <c r="P731" s="266"/>
      <c r="Q731" s="266"/>
      <c r="R731" s="266"/>
      <c r="S731" s="266"/>
      <c r="T731" s="267"/>
      <c r="AT731" s="268" t="s">
        <v>159</v>
      </c>
      <c r="AU731" s="268" t="s">
        <v>84</v>
      </c>
      <c r="AV731" s="13" t="s">
        <v>82</v>
      </c>
      <c r="AW731" s="13" t="s">
        <v>38</v>
      </c>
      <c r="AX731" s="13" t="s">
        <v>74</v>
      </c>
      <c r="AY731" s="268" t="s">
        <v>150</v>
      </c>
    </row>
    <row r="732" spans="2:51" s="13" customFormat="1" ht="13.5">
      <c r="B732" s="259"/>
      <c r="C732" s="260"/>
      <c r="D732" s="236" t="s">
        <v>159</v>
      </c>
      <c r="E732" s="261" t="s">
        <v>21</v>
      </c>
      <c r="F732" s="262" t="s">
        <v>932</v>
      </c>
      <c r="G732" s="260"/>
      <c r="H732" s="261" t="s">
        <v>21</v>
      </c>
      <c r="I732" s="263"/>
      <c r="J732" s="260"/>
      <c r="K732" s="260"/>
      <c r="L732" s="264"/>
      <c r="M732" s="265"/>
      <c r="N732" s="266"/>
      <c r="O732" s="266"/>
      <c r="P732" s="266"/>
      <c r="Q732" s="266"/>
      <c r="R732" s="266"/>
      <c r="S732" s="266"/>
      <c r="T732" s="267"/>
      <c r="AT732" s="268" t="s">
        <v>159</v>
      </c>
      <c r="AU732" s="268" t="s">
        <v>84</v>
      </c>
      <c r="AV732" s="13" t="s">
        <v>82</v>
      </c>
      <c r="AW732" s="13" t="s">
        <v>38</v>
      </c>
      <c r="AX732" s="13" t="s">
        <v>74</v>
      </c>
      <c r="AY732" s="268" t="s">
        <v>150</v>
      </c>
    </row>
    <row r="733" spans="2:51" s="13" customFormat="1" ht="13.5">
      <c r="B733" s="259"/>
      <c r="C733" s="260"/>
      <c r="D733" s="236" t="s">
        <v>159</v>
      </c>
      <c r="E733" s="261" t="s">
        <v>21</v>
      </c>
      <c r="F733" s="262" t="s">
        <v>980</v>
      </c>
      <c r="G733" s="260"/>
      <c r="H733" s="261" t="s">
        <v>21</v>
      </c>
      <c r="I733" s="263"/>
      <c r="J733" s="260"/>
      <c r="K733" s="260"/>
      <c r="L733" s="264"/>
      <c r="M733" s="265"/>
      <c r="N733" s="266"/>
      <c r="O733" s="266"/>
      <c r="P733" s="266"/>
      <c r="Q733" s="266"/>
      <c r="R733" s="266"/>
      <c r="S733" s="266"/>
      <c r="T733" s="267"/>
      <c r="AT733" s="268" t="s">
        <v>159</v>
      </c>
      <c r="AU733" s="268" t="s">
        <v>84</v>
      </c>
      <c r="AV733" s="13" t="s">
        <v>82</v>
      </c>
      <c r="AW733" s="13" t="s">
        <v>38</v>
      </c>
      <c r="AX733" s="13" t="s">
        <v>74</v>
      </c>
      <c r="AY733" s="268" t="s">
        <v>150</v>
      </c>
    </row>
    <row r="734" spans="2:51" s="13" customFormat="1" ht="13.5">
      <c r="B734" s="259"/>
      <c r="C734" s="260"/>
      <c r="D734" s="236" t="s">
        <v>159</v>
      </c>
      <c r="E734" s="261" t="s">
        <v>21</v>
      </c>
      <c r="F734" s="262" t="s">
        <v>1229</v>
      </c>
      <c r="G734" s="260"/>
      <c r="H734" s="261" t="s">
        <v>21</v>
      </c>
      <c r="I734" s="263"/>
      <c r="J734" s="260"/>
      <c r="K734" s="260"/>
      <c r="L734" s="264"/>
      <c r="M734" s="265"/>
      <c r="N734" s="266"/>
      <c r="O734" s="266"/>
      <c r="P734" s="266"/>
      <c r="Q734" s="266"/>
      <c r="R734" s="266"/>
      <c r="S734" s="266"/>
      <c r="T734" s="267"/>
      <c r="AT734" s="268" t="s">
        <v>159</v>
      </c>
      <c r="AU734" s="268" t="s">
        <v>84</v>
      </c>
      <c r="AV734" s="13" t="s">
        <v>82</v>
      </c>
      <c r="AW734" s="13" t="s">
        <v>38</v>
      </c>
      <c r="AX734" s="13" t="s">
        <v>74</v>
      </c>
      <c r="AY734" s="268" t="s">
        <v>150</v>
      </c>
    </row>
    <row r="735" spans="2:51" s="11" customFormat="1" ht="13.5">
      <c r="B735" s="234"/>
      <c r="C735" s="235"/>
      <c r="D735" s="236" t="s">
        <v>159</v>
      </c>
      <c r="E735" s="237" t="s">
        <v>21</v>
      </c>
      <c r="F735" s="238" t="s">
        <v>1016</v>
      </c>
      <c r="G735" s="235"/>
      <c r="H735" s="239">
        <v>12</v>
      </c>
      <c r="I735" s="240"/>
      <c r="J735" s="235"/>
      <c r="K735" s="235"/>
      <c r="L735" s="241"/>
      <c r="M735" s="242"/>
      <c r="N735" s="243"/>
      <c r="O735" s="243"/>
      <c r="P735" s="243"/>
      <c r="Q735" s="243"/>
      <c r="R735" s="243"/>
      <c r="S735" s="243"/>
      <c r="T735" s="244"/>
      <c r="AT735" s="245" t="s">
        <v>159</v>
      </c>
      <c r="AU735" s="245" t="s">
        <v>84</v>
      </c>
      <c r="AV735" s="11" t="s">
        <v>84</v>
      </c>
      <c r="AW735" s="11" t="s">
        <v>38</v>
      </c>
      <c r="AX735" s="11" t="s">
        <v>74</v>
      </c>
      <c r="AY735" s="245" t="s">
        <v>150</v>
      </c>
    </row>
    <row r="736" spans="2:51" s="12" customFormat="1" ht="13.5">
      <c r="B736" s="246"/>
      <c r="C736" s="247"/>
      <c r="D736" s="236" t="s">
        <v>159</v>
      </c>
      <c r="E736" s="248" t="s">
        <v>21</v>
      </c>
      <c r="F736" s="249" t="s">
        <v>161</v>
      </c>
      <c r="G736" s="247"/>
      <c r="H736" s="250">
        <v>12</v>
      </c>
      <c r="I736" s="251"/>
      <c r="J736" s="247"/>
      <c r="K736" s="247"/>
      <c r="L736" s="252"/>
      <c r="M736" s="253"/>
      <c r="N736" s="254"/>
      <c r="O736" s="254"/>
      <c r="P736" s="254"/>
      <c r="Q736" s="254"/>
      <c r="R736" s="254"/>
      <c r="S736" s="254"/>
      <c r="T736" s="255"/>
      <c r="AT736" s="256" t="s">
        <v>159</v>
      </c>
      <c r="AU736" s="256" t="s">
        <v>84</v>
      </c>
      <c r="AV736" s="12" t="s">
        <v>157</v>
      </c>
      <c r="AW736" s="12" t="s">
        <v>38</v>
      </c>
      <c r="AX736" s="12" t="s">
        <v>82</v>
      </c>
      <c r="AY736" s="256" t="s">
        <v>150</v>
      </c>
    </row>
    <row r="737" spans="2:65" s="1" customFormat="1" ht="25.5" customHeight="1">
      <c r="B737" s="46"/>
      <c r="C737" s="222" t="s">
        <v>654</v>
      </c>
      <c r="D737" s="222" t="s">
        <v>153</v>
      </c>
      <c r="E737" s="223" t="s">
        <v>1233</v>
      </c>
      <c r="F737" s="224" t="s">
        <v>1234</v>
      </c>
      <c r="G737" s="225" t="s">
        <v>164</v>
      </c>
      <c r="H737" s="226">
        <v>15</v>
      </c>
      <c r="I737" s="227"/>
      <c r="J737" s="228">
        <f>ROUND(I737*H737,2)</f>
        <v>0</v>
      </c>
      <c r="K737" s="224" t="s">
        <v>928</v>
      </c>
      <c r="L737" s="72"/>
      <c r="M737" s="229" t="s">
        <v>21</v>
      </c>
      <c r="N737" s="230" t="s">
        <v>45</v>
      </c>
      <c r="O737" s="47"/>
      <c r="P737" s="231">
        <f>O737*H737</f>
        <v>0</v>
      </c>
      <c r="Q737" s="231">
        <v>0.40481</v>
      </c>
      <c r="R737" s="231">
        <f>Q737*H737</f>
        <v>6.07215</v>
      </c>
      <c r="S737" s="231">
        <v>0</v>
      </c>
      <c r="T737" s="232">
        <f>S737*H737</f>
        <v>0</v>
      </c>
      <c r="AR737" s="24" t="s">
        <v>654</v>
      </c>
      <c r="AT737" s="24" t="s">
        <v>153</v>
      </c>
      <c r="AU737" s="24" t="s">
        <v>84</v>
      </c>
      <c r="AY737" s="24" t="s">
        <v>150</v>
      </c>
      <c r="BE737" s="233">
        <f>IF(N737="základní",J737,0)</f>
        <v>0</v>
      </c>
      <c r="BF737" s="233">
        <f>IF(N737="snížená",J737,0)</f>
        <v>0</v>
      </c>
      <c r="BG737" s="233">
        <f>IF(N737="zákl. přenesená",J737,0)</f>
        <v>0</v>
      </c>
      <c r="BH737" s="233">
        <f>IF(N737="sníž. přenesená",J737,0)</f>
        <v>0</v>
      </c>
      <c r="BI737" s="233">
        <f>IF(N737="nulová",J737,0)</f>
        <v>0</v>
      </c>
      <c r="BJ737" s="24" t="s">
        <v>82</v>
      </c>
      <c r="BK737" s="233">
        <f>ROUND(I737*H737,2)</f>
        <v>0</v>
      </c>
      <c r="BL737" s="24" t="s">
        <v>654</v>
      </c>
      <c r="BM737" s="24" t="s">
        <v>1235</v>
      </c>
    </row>
    <row r="738" spans="2:47" s="1" customFormat="1" ht="13.5">
      <c r="B738" s="46"/>
      <c r="C738" s="74"/>
      <c r="D738" s="236" t="s">
        <v>166</v>
      </c>
      <c r="E738" s="74"/>
      <c r="F738" s="257" t="s">
        <v>1236</v>
      </c>
      <c r="G738" s="74"/>
      <c r="H738" s="74"/>
      <c r="I738" s="192"/>
      <c r="J738" s="74"/>
      <c r="K738" s="74"/>
      <c r="L738" s="72"/>
      <c r="M738" s="258"/>
      <c r="N738" s="47"/>
      <c r="O738" s="47"/>
      <c r="P738" s="47"/>
      <c r="Q738" s="47"/>
      <c r="R738" s="47"/>
      <c r="S738" s="47"/>
      <c r="T738" s="95"/>
      <c r="AT738" s="24" t="s">
        <v>166</v>
      </c>
      <c r="AU738" s="24" t="s">
        <v>84</v>
      </c>
    </row>
    <row r="739" spans="2:51" s="13" customFormat="1" ht="13.5">
      <c r="B739" s="259"/>
      <c r="C739" s="260"/>
      <c r="D739" s="236" t="s">
        <v>159</v>
      </c>
      <c r="E739" s="261" t="s">
        <v>21</v>
      </c>
      <c r="F739" s="262" t="s">
        <v>930</v>
      </c>
      <c r="G739" s="260"/>
      <c r="H739" s="261" t="s">
        <v>21</v>
      </c>
      <c r="I739" s="263"/>
      <c r="J739" s="260"/>
      <c r="K739" s="260"/>
      <c r="L739" s="264"/>
      <c r="M739" s="265"/>
      <c r="N739" s="266"/>
      <c r="O739" s="266"/>
      <c r="P739" s="266"/>
      <c r="Q739" s="266"/>
      <c r="R739" s="266"/>
      <c r="S739" s="266"/>
      <c r="T739" s="267"/>
      <c r="AT739" s="268" t="s">
        <v>159</v>
      </c>
      <c r="AU739" s="268" t="s">
        <v>84</v>
      </c>
      <c r="AV739" s="13" t="s">
        <v>82</v>
      </c>
      <c r="AW739" s="13" t="s">
        <v>38</v>
      </c>
      <c r="AX739" s="13" t="s">
        <v>74</v>
      </c>
      <c r="AY739" s="268" t="s">
        <v>150</v>
      </c>
    </row>
    <row r="740" spans="2:51" s="13" customFormat="1" ht="13.5">
      <c r="B740" s="259"/>
      <c r="C740" s="260"/>
      <c r="D740" s="236" t="s">
        <v>159</v>
      </c>
      <c r="E740" s="261" t="s">
        <v>21</v>
      </c>
      <c r="F740" s="262" t="s">
        <v>931</v>
      </c>
      <c r="G740" s="260"/>
      <c r="H740" s="261" t="s">
        <v>21</v>
      </c>
      <c r="I740" s="263"/>
      <c r="J740" s="260"/>
      <c r="K740" s="260"/>
      <c r="L740" s="264"/>
      <c r="M740" s="265"/>
      <c r="N740" s="266"/>
      <c r="O740" s="266"/>
      <c r="P740" s="266"/>
      <c r="Q740" s="266"/>
      <c r="R740" s="266"/>
      <c r="S740" s="266"/>
      <c r="T740" s="267"/>
      <c r="AT740" s="268" t="s">
        <v>159</v>
      </c>
      <c r="AU740" s="268" t="s">
        <v>84</v>
      </c>
      <c r="AV740" s="13" t="s">
        <v>82</v>
      </c>
      <c r="AW740" s="13" t="s">
        <v>38</v>
      </c>
      <c r="AX740" s="13" t="s">
        <v>74</v>
      </c>
      <c r="AY740" s="268" t="s">
        <v>150</v>
      </c>
    </row>
    <row r="741" spans="2:51" s="13" customFormat="1" ht="13.5">
      <c r="B741" s="259"/>
      <c r="C741" s="260"/>
      <c r="D741" s="236" t="s">
        <v>159</v>
      </c>
      <c r="E741" s="261" t="s">
        <v>21</v>
      </c>
      <c r="F741" s="262" t="s">
        <v>932</v>
      </c>
      <c r="G741" s="260"/>
      <c r="H741" s="261" t="s">
        <v>21</v>
      </c>
      <c r="I741" s="263"/>
      <c r="J741" s="260"/>
      <c r="K741" s="260"/>
      <c r="L741" s="264"/>
      <c r="M741" s="265"/>
      <c r="N741" s="266"/>
      <c r="O741" s="266"/>
      <c r="P741" s="266"/>
      <c r="Q741" s="266"/>
      <c r="R741" s="266"/>
      <c r="S741" s="266"/>
      <c r="T741" s="267"/>
      <c r="AT741" s="268" t="s">
        <v>159</v>
      </c>
      <c r="AU741" s="268" t="s">
        <v>84</v>
      </c>
      <c r="AV741" s="13" t="s">
        <v>82</v>
      </c>
      <c r="AW741" s="13" t="s">
        <v>38</v>
      </c>
      <c r="AX741" s="13" t="s">
        <v>74</v>
      </c>
      <c r="AY741" s="268" t="s">
        <v>150</v>
      </c>
    </row>
    <row r="742" spans="2:51" s="13" customFormat="1" ht="13.5">
      <c r="B742" s="259"/>
      <c r="C742" s="260"/>
      <c r="D742" s="236" t="s">
        <v>159</v>
      </c>
      <c r="E742" s="261" t="s">
        <v>21</v>
      </c>
      <c r="F742" s="262" t="s">
        <v>933</v>
      </c>
      <c r="G742" s="260"/>
      <c r="H742" s="261" t="s">
        <v>21</v>
      </c>
      <c r="I742" s="263"/>
      <c r="J742" s="260"/>
      <c r="K742" s="260"/>
      <c r="L742" s="264"/>
      <c r="M742" s="265"/>
      <c r="N742" s="266"/>
      <c r="O742" s="266"/>
      <c r="P742" s="266"/>
      <c r="Q742" s="266"/>
      <c r="R742" s="266"/>
      <c r="S742" s="266"/>
      <c r="T742" s="267"/>
      <c r="AT742" s="268" t="s">
        <v>159</v>
      </c>
      <c r="AU742" s="268" t="s">
        <v>84</v>
      </c>
      <c r="AV742" s="13" t="s">
        <v>82</v>
      </c>
      <c r="AW742" s="13" t="s">
        <v>38</v>
      </c>
      <c r="AX742" s="13" t="s">
        <v>74</v>
      </c>
      <c r="AY742" s="268" t="s">
        <v>150</v>
      </c>
    </row>
    <row r="743" spans="2:51" s="13" customFormat="1" ht="13.5">
      <c r="B743" s="259"/>
      <c r="C743" s="260"/>
      <c r="D743" s="236" t="s">
        <v>159</v>
      </c>
      <c r="E743" s="261" t="s">
        <v>21</v>
      </c>
      <c r="F743" s="262" t="s">
        <v>1237</v>
      </c>
      <c r="G743" s="260"/>
      <c r="H743" s="261" t="s">
        <v>21</v>
      </c>
      <c r="I743" s="263"/>
      <c r="J743" s="260"/>
      <c r="K743" s="260"/>
      <c r="L743" s="264"/>
      <c r="M743" s="265"/>
      <c r="N743" s="266"/>
      <c r="O743" s="266"/>
      <c r="P743" s="266"/>
      <c r="Q743" s="266"/>
      <c r="R743" s="266"/>
      <c r="S743" s="266"/>
      <c r="T743" s="267"/>
      <c r="AT743" s="268" t="s">
        <v>159</v>
      </c>
      <c r="AU743" s="268" t="s">
        <v>84</v>
      </c>
      <c r="AV743" s="13" t="s">
        <v>82</v>
      </c>
      <c r="AW743" s="13" t="s">
        <v>38</v>
      </c>
      <c r="AX743" s="13" t="s">
        <v>74</v>
      </c>
      <c r="AY743" s="268" t="s">
        <v>150</v>
      </c>
    </row>
    <row r="744" spans="2:51" s="11" customFormat="1" ht="13.5">
      <c r="B744" s="234"/>
      <c r="C744" s="235"/>
      <c r="D744" s="236" t="s">
        <v>159</v>
      </c>
      <c r="E744" s="237" t="s">
        <v>21</v>
      </c>
      <c r="F744" s="238" t="s">
        <v>935</v>
      </c>
      <c r="G744" s="235"/>
      <c r="H744" s="239">
        <v>15</v>
      </c>
      <c r="I744" s="240"/>
      <c r="J744" s="235"/>
      <c r="K744" s="235"/>
      <c r="L744" s="241"/>
      <c r="M744" s="242"/>
      <c r="N744" s="243"/>
      <c r="O744" s="243"/>
      <c r="P744" s="243"/>
      <c r="Q744" s="243"/>
      <c r="R744" s="243"/>
      <c r="S744" s="243"/>
      <c r="T744" s="244"/>
      <c r="AT744" s="245" t="s">
        <v>159</v>
      </c>
      <c r="AU744" s="245" t="s">
        <v>84</v>
      </c>
      <c r="AV744" s="11" t="s">
        <v>84</v>
      </c>
      <c r="AW744" s="11" t="s">
        <v>38</v>
      </c>
      <c r="AX744" s="11" t="s">
        <v>74</v>
      </c>
      <c r="AY744" s="245" t="s">
        <v>150</v>
      </c>
    </row>
    <row r="745" spans="2:51" s="12" customFormat="1" ht="13.5">
      <c r="B745" s="246"/>
      <c r="C745" s="247"/>
      <c r="D745" s="236" t="s">
        <v>159</v>
      </c>
      <c r="E745" s="248" t="s">
        <v>21</v>
      </c>
      <c r="F745" s="249" t="s">
        <v>161</v>
      </c>
      <c r="G745" s="247"/>
      <c r="H745" s="250">
        <v>15</v>
      </c>
      <c r="I745" s="251"/>
      <c r="J745" s="247"/>
      <c r="K745" s="247"/>
      <c r="L745" s="252"/>
      <c r="M745" s="253"/>
      <c r="N745" s="254"/>
      <c r="O745" s="254"/>
      <c r="P745" s="254"/>
      <c r="Q745" s="254"/>
      <c r="R745" s="254"/>
      <c r="S745" s="254"/>
      <c r="T745" s="255"/>
      <c r="AT745" s="256" t="s">
        <v>159</v>
      </c>
      <c r="AU745" s="256" t="s">
        <v>84</v>
      </c>
      <c r="AV745" s="12" t="s">
        <v>157</v>
      </c>
      <c r="AW745" s="12" t="s">
        <v>38</v>
      </c>
      <c r="AX745" s="12" t="s">
        <v>82</v>
      </c>
      <c r="AY745" s="256" t="s">
        <v>150</v>
      </c>
    </row>
    <row r="746" spans="2:65" s="1" customFormat="1" ht="38.25" customHeight="1">
      <c r="B746" s="46"/>
      <c r="C746" s="222" t="s">
        <v>662</v>
      </c>
      <c r="D746" s="222" t="s">
        <v>153</v>
      </c>
      <c r="E746" s="223" t="s">
        <v>1238</v>
      </c>
      <c r="F746" s="224" t="s">
        <v>1239</v>
      </c>
      <c r="G746" s="225" t="s">
        <v>164</v>
      </c>
      <c r="H746" s="226">
        <v>15</v>
      </c>
      <c r="I746" s="227"/>
      <c r="J746" s="228">
        <f>ROUND(I746*H746,2)</f>
        <v>0</v>
      </c>
      <c r="K746" s="224" t="s">
        <v>928</v>
      </c>
      <c r="L746" s="72"/>
      <c r="M746" s="229" t="s">
        <v>21</v>
      </c>
      <c r="N746" s="230" t="s">
        <v>45</v>
      </c>
      <c r="O746" s="47"/>
      <c r="P746" s="231">
        <f>O746*H746</f>
        <v>0</v>
      </c>
      <c r="Q746" s="231">
        <v>0.34012</v>
      </c>
      <c r="R746" s="231">
        <f>Q746*H746</f>
        <v>5.1018</v>
      </c>
      <c r="S746" s="231">
        <v>0</v>
      </c>
      <c r="T746" s="232">
        <f>S746*H746</f>
        <v>0</v>
      </c>
      <c r="AR746" s="24" t="s">
        <v>654</v>
      </c>
      <c r="AT746" s="24" t="s">
        <v>153</v>
      </c>
      <c r="AU746" s="24" t="s">
        <v>84</v>
      </c>
      <c r="AY746" s="24" t="s">
        <v>150</v>
      </c>
      <c r="BE746" s="233">
        <f>IF(N746="základní",J746,0)</f>
        <v>0</v>
      </c>
      <c r="BF746" s="233">
        <f>IF(N746="snížená",J746,0)</f>
        <v>0</v>
      </c>
      <c r="BG746" s="233">
        <f>IF(N746="zákl. přenesená",J746,0)</f>
        <v>0</v>
      </c>
      <c r="BH746" s="233">
        <f>IF(N746="sníž. přenesená",J746,0)</f>
        <v>0</v>
      </c>
      <c r="BI746" s="233">
        <f>IF(N746="nulová",J746,0)</f>
        <v>0</v>
      </c>
      <c r="BJ746" s="24" t="s">
        <v>82</v>
      </c>
      <c r="BK746" s="233">
        <f>ROUND(I746*H746,2)</f>
        <v>0</v>
      </c>
      <c r="BL746" s="24" t="s">
        <v>654</v>
      </c>
      <c r="BM746" s="24" t="s">
        <v>1240</v>
      </c>
    </row>
    <row r="747" spans="2:47" s="1" customFormat="1" ht="13.5">
      <c r="B747" s="46"/>
      <c r="C747" s="74"/>
      <c r="D747" s="236" t="s">
        <v>166</v>
      </c>
      <c r="E747" s="74"/>
      <c r="F747" s="257" t="s">
        <v>1236</v>
      </c>
      <c r="G747" s="74"/>
      <c r="H747" s="74"/>
      <c r="I747" s="192"/>
      <c r="J747" s="74"/>
      <c r="K747" s="74"/>
      <c r="L747" s="72"/>
      <c r="M747" s="258"/>
      <c r="N747" s="47"/>
      <c r="O747" s="47"/>
      <c r="P747" s="47"/>
      <c r="Q747" s="47"/>
      <c r="R747" s="47"/>
      <c r="S747" s="47"/>
      <c r="T747" s="95"/>
      <c r="AT747" s="24" t="s">
        <v>166</v>
      </c>
      <c r="AU747" s="24" t="s">
        <v>84</v>
      </c>
    </row>
    <row r="748" spans="2:51" s="13" customFormat="1" ht="13.5">
      <c r="B748" s="259"/>
      <c r="C748" s="260"/>
      <c r="D748" s="236" t="s">
        <v>159</v>
      </c>
      <c r="E748" s="261" t="s">
        <v>21</v>
      </c>
      <c r="F748" s="262" t="s">
        <v>930</v>
      </c>
      <c r="G748" s="260"/>
      <c r="H748" s="261" t="s">
        <v>21</v>
      </c>
      <c r="I748" s="263"/>
      <c r="J748" s="260"/>
      <c r="K748" s="260"/>
      <c r="L748" s="264"/>
      <c r="M748" s="265"/>
      <c r="N748" s="266"/>
      <c r="O748" s="266"/>
      <c r="P748" s="266"/>
      <c r="Q748" s="266"/>
      <c r="R748" s="266"/>
      <c r="S748" s="266"/>
      <c r="T748" s="267"/>
      <c r="AT748" s="268" t="s">
        <v>159</v>
      </c>
      <c r="AU748" s="268" t="s">
        <v>84</v>
      </c>
      <c r="AV748" s="13" t="s">
        <v>82</v>
      </c>
      <c r="AW748" s="13" t="s">
        <v>38</v>
      </c>
      <c r="AX748" s="13" t="s">
        <v>74</v>
      </c>
      <c r="AY748" s="268" t="s">
        <v>150</v>
      </c>
    </row>
    <row r="749" spans="2:51" s="13" customFormat="1" ht="13.5">
      <c r="B749" s="259"/>
      <c r="C749" s="260"/>
      <c r="D749" s="236" t="s">
        <v>159</v>
      </c>
      <c r="E749" s="261" t="s">
        <v>21</v>
      </c>
      <c r="F749" s="262" t="s">
        <v>931</v>
      </c>
      <c r="G749" s="260"/>
      <c r="H749" s="261" t="s">
        <v>21</v>
      </c>
      <c r="I749" s="263"/>
      <c r="J749" s="260"/>
      <c r="K749" s="260"/>
      <c r="L749" s="264"/>
      <c r="M749" s="265"/>
      <c r="N749" s="266"/>
      <c r="O749" s="266"/>
      <c r="P749" s="266"/>
      <c r="Q749" s="266"/>
      <c r="R749" s="266"/>
      <c r="S749" s="266"/>
      <c r="T749" s="267"/>
      <c r="AT749" s="268" t="s">
        <v>159</v>
      </c>
      <c r="AU749" s="268" t="s">
        <v>84</v>
      </c>
      <c r="AV749" s="13" t="s">
        <v>82</v>
      </c>
      <c r="AW749" s="13" t="s">
        <v>38</v>
      </c>
      <c r="AX749" s="13" t="s">
        <v>74</v>
      </c>
      <c r="AY749" s="268" t="s">
        <v>150</v>
      </c>
    </row>
    <row r="750" spans="2:51" s="13" customFormat="1" ht="13.5">
      <c r="B750" s="259"/>
      <c r="C750" s="260"/>
      <c r="D750" s="236" t="s">
        <v>159</v>
      </c>
      <c r="E750" s="261" t="s">
        <v>21</v>
      </c>
      <c r="F750" s="262" t="s">
        <v>932</v>
      </c>
      <c r="G750" s="260"/>
      <c r="H750" s="261" t="s">
        <v>21</v>
      </c>
      <c r="I750" s="263"/>
      <c r="J750" s="260"/>
      <c r="K750" s="260"/>
      <c r="L750" s="264"/>
      <c r="M750" s="265"/>
      <c r="N750" s="266"/>
      <c r="O750" s="266"/>
      <c r="P750" s="266"/>
      <c r="Q750" s="266"/>
      <c r="R750" s="266"/>
      <c r="S750" s="266"/>
      <c r="T750" s="267"/>
      <c r="AT750" s="268" t="s">
        <v>159</v>
      </c>
      <c r="AU750" s="268" t="s">
        <v>84</v>
      </c>
      <c r="AV750" s="13" t="s">
        <v>82</v>
      </c>
      <c r="AW750" s="13" t="s">
        <v>38</v>
      </c>
      <c r="AX750" s="13" t="s">
        <v>74</v>
      </c>
      <c r="AY750" s="268" t="s">
        <v>150</v>
      </c>
    </row>
    <row r="751" spans="2:51" s="13" customFormat="1" ht="13.5">
      <c r="B751" s="259"/>
      <c r="C751" s="260"/>
      <c r="D751" s="236" t="s">
        <v>159</v>
      </c>
      <c r="E751" s="261" t="s">
        <v>21</v>
      </c>
      <c r="F751" s="262" t="s">
        <v>933</v>
      </c>
      <c r="G751" s="260"/>
      <c r="H751" s="261" t="s">
        <v>21</v>
      </c>
      <c r="I751" s="263"/>
      <c r="J751" s="260"/>
      <c r="K751" s="260"/>
      <c r="L751" s="264"/>
      <c r="M751" s="265"/>
      <c r="N751" s="266"/>
      <c r="O751" s="266"/>
      <c r="P751" s="266"/>
      <c r="Q751" s="266"/>
      <c r="R751" s="266"/>
      <c r="S751" s="266"/>
      <c r="T751" s="267"/>
      <c r="AT751" s="268" t="s">
        <v>159</v>
      </c>
      <c r="AU751" s="268" t="s">
        <v>84</v>
      </c>
      <c r="AV751" s="13" t="s">
        <v>82</v>
      </c>
      <c r="AW751" s="13" t="s">
        <v>38</v>
      </c>
      <c r="AX751" s="13" t="s">
        <v>74</v>
      </c>
      <c r="AY751" s="268" t="s">
        <v>150</v>
      </c>
    </row>
    <row r="752" spans="2:51" s="13" customFormat="1" ht="13.5">
      <c r="B752" s="259"/>
      <c r="C752" s="260"/>
      <c r="D752" s="236" t="s">
        <v>159</v>
      </c>
      <c r="E752" s="261" t="s">
        <v>21</v>
      </c>
      <c r="F752" s="262" t="s">
        <v>1241</v>
      </c>
      <c r="G752" s="260"/>
      <c r="H752" s="261" t="s">
        <v>21</v>
      </c>
      <c r="I752" s="263"/>
      <c r="J752" s="260"/>
      <c r="K752" s="260"/>
      <c r="L752" s="264"/>
      <c r="M752" s="265"/>
      <c r="N752" s="266"/>
      <c r="O752" s="266"/>
      <c r="P752" s="266"/>
      <c r="Q752" s="266"/>
      <c r="R752" s="266"/>
      <c r="S752" s="266"/>
      <c r="T752" s="267"/>
      <c r="AT752" s="268" t="s">
        <v>159</v>
      </c>
      <c r="AU752" s="268" t="s">
        <v>84</v>
      </c>
      <c r="AV752" s="13" t="s">
        <v>82</v>
      </c>
      <c r="AW752" s="13" t="s">
        <v>38</v>
      </c>
      <c r="AX752" s="13" t="s">
        <v>74</v>
      </c>
      <c r="AY752" s="268" t="s">
        <v>150</v>
      </c>
    </row>
    <row r="753" spans="2:51" s="11" customFormat="1" ht="13.5">
      <c r="B753" s="234"/>
      <c r="C753" s="235"/>
      <c r="D753" s="236" t="s">
        <v>159</v>
      </c>
      <c r="E753" s="237" t="s">
        <v>21</v>
      </c>
      <c r="F753" s="238" t="s">
        <v>935</v>
      </c>
      <c r="G753" s="235"/>
      <c r="H753" s="239">
        <v>15</v>
      </c>
      <c r="I753" s="240"/>
      <c r="J753" s="235"/>
      <c r="K753" s="235"/>
      <c r="L753" s="241"/>
      <c r="M753" s="242"/>
      <c r="N753" s="243"/>
      <c r="O753" s="243"/>
      <c r="P753" s="243"/>
      <c r="Q753" s="243"/>
      <c r="R753" s="243"/>
      <c r="S753" s="243"/>
      <c r="T753" s="244"/>
      <c r="AT753" s="245" t="s">
        <v>159</v>
      </c>
      <c r="AU753" s="245" t="s">
        <v>84</v>
      </c>
      <c r="AV753" s="11" t="s">
        <v>84</v>
      </c>
      <c r="AW753" s="11" t="s">
        <v>38</v>
      </c>
      <c r="AX753" s="11" t="s">
        <v>74</v>
      </c>
      <c r="AY753" s="245" t="s">
        <v>150</v>
      </c>
    </row>
    <row r="754" spans="2:51" s="12" customFormat="1" ht="13.5">
      <c r="B754" s="246"/>
      <c r="C754" s="247"/>
      <c r="D754" s="236" t="s">
        <v>159</v>
      </c>
      <c r="E754" s="248" t="s">
        <v>21</v>
      </c>
      <c r="F754" s="249" t="s">
        <v>161</v>
      </c>
      <c r="G754" s="247"/>
      <c r="H754" s="250">
        <v>15</v>
      </c>
      <c r="I754" s="251"/>
      <c r="J754" s="247"/>
      <c r="K754" s="247"/>
      <c r="L754" s="252"/>
      <c r="M754" s="253"/>
      <c r="N754" s="254"/>
      <c r="O754" s="254"/>
      <c r="P754" s="254"/>
      <c r="Q754" s="254"/>
      <c r="R754" s="254"/>
      <c r="S754" s="254"/>
      <c r="T754" s="255"/>
      <c r="AT754" s="256" t="s">
        <v>159</v>
      </c>
      <c r="AU754" s="256" t="s">
        <v>84</v>
      </c>
      <c r="AV754" s="12" t="s">
        <v>157</v>
      </c>
      <c r="AW754" s="12" t="s">
        <v>38</v>
      </c>
      <c r="AX754" s="12" t="s">
        <v>82</v>
      </c>
      <c r="AY754" s="256" t="s">
        <v>150</v>
      </c>
    </row>
    <row r="755" spans="2:65" s="1" customFormat="1" ht="25.5" customHeight="1">
      <c r="B755" s="46"/>
      <c r="C755" s="222" t="s">
        <v>667</v>
      </c>
      <c r="D755" s="222" t="s">
        <v>153</v>
      </c>
      <c r="E755" s="223" t="s">
        <v>1242</v>
      </c>
      <c r="F755" s="224" t="s">
        <v>1243</v>
      </c>
      <c r="G755" s="225" t="s">
        <v>164</v>
      </c>
      <c r="H755" s="226">
        <v>30</v>
      </c>
      <c r="I755" s="227"/>
      <c r="J755" s="228">
        <f>ROUND(I755*H755,2)</f>
        <v>0</v>
      </c>
      <c r="K755" s="224" t="s">
        <v>928</v>
      </c>
      <c r="L755" s="72"/>
      <c r="M755" s="229" t="s">
        <v>21</v>
      </c>
      <c r="N755" s="230" t="s">
        <v>45</v>
      </c>
      <c r="O755" s="47"/>
      <c r="P755" s="231">
        <f>O755*H755</f>
        <v>0</v>
      </c>
      <c r="Q755" s="231">
        <v>0.09013</v>
      </c>
      <c r="R755" s="231">
        <f>Q755*H755</f>
        <v>2.7039</v>
      </c>
      <c r="S755" s="231">
        <v>0</v>
      </c>
      <c r="T755" s="232">
        <f>S755*H755</f>
        <v>0</v>
      </c>
      <c r="AR755" s="24" t="s">
        <v>654</v>
      </c>
      <c r="AT755" s="24" t="s">
        <v>153</v>
      </c>
      <c r="AU755" s="24" t="s">
        <v>84</v>
      </c>
      <c r="AY755" s="24" t="s">
        <v>150</v>
      </c>
      <c r="BE755" s="233">
        <f>IF(N755="základní",J755,0)</f>
        <v>0</v>
      </c>
      <c r="BF755" s="233">
        <f>IF(N755="snížená",J755,0)</f>
        <v>0</v>
      </c>
      <c r="BG755" s="233">
        <f>IF(N755="zákl. přenesená",J755,0)</f>
        <v>0</v>
      </c>
      <c r="BH755" s="233">
        <f>IF(N755="sníž. přenesená",J755,0)</f>
        <v>0</v>
      </c>
      <c r="BI755" s="233">
        <f>IF(N755="nulová",J755,0)</f>
        <v>0</v>
      </c>
      <c r="BJ755" s="24" t="s">
        <v>82</v>
      </c>
      <c r="BK755" s="233">
        <f>ROUND(I755*H755,2)</f>
        <v>0</v>
      </c>
      <c r="BL755" s="24" t="s">
        <v>654</v>
      </c>
      <c r="BM755" s="24" t="s">
        <v>1244</v>
      </c>
    </row>
    <row r="756" spans="2:47" s="1" customFormat="1" ht="13.5">
      <c r="B756" s="46"/>
      <c r="C756" s="74"/>
      <c r="D756" s="236" t="s">
        <v>166</v>
      </c>
      <c r="E756" s="74"/>
      <c r="F756" s="257" t="s">
        <v>1236</v>
      </c>
      <c r="G756" s="74"/>
      <c r="H756" s="74"/>
      <c r="I756" s="192"/>
      <c r="J756" s="74"/>
      <c r="K756" s="74"/>
      <c r="L756" s="72"/>
      <c r="M756" s="258"/>
      <c r="N756" s="47"/>
      <c r="O756" s="47"/>
      <c r="P756" s="47"/>
      <c r="Q756" s="47"/>
      <c r="R756" s="47"/>
      <c r="S756" s="47"/>
      <c r="T756" s="95"/>
      <c r="AT756" s="24" t="s">
        <v>166</v>
      </c>
      <c r="AU756" s="24" t="s">
        <v>84</v>
      </c>
    </row>
    <row r="757" spans="2:51" s="13" customFormat="1" ht="13.5">
      <c r="B757" s="259"/>
      <c r="C757" s="260"/>
      <c r="D757" s="236" t="s">
        <v>159</v>
      </c>
      <c r="E757" s="261" t="s">
        <v>21</v>
      </c>
      <c r="F757" s="262" t="s">
        <v>930</v>
      </c>
      <c r="G757" s="260"/>
      <c r="H757" s="261" t="s">
        <v>21</v>
      </c>
      <c r="I757" s="263"/>
      <c r="J757" s="260"/>
      <c r="K757" s="260"/>
      <c r="L757" s="264"/>
      <c r="M757" s="265"/>
      <c r="N757" s="266"/>
      <c r="O757" s="266"/>
      <c r="P757" s="266"/>
      <c r="Q757" s="266"/>
      <c r="R757" s="266"/>
      <c r="S757" s="266"/>
      <c r="T757" s="267"/>
      <c r="AT757" s="268" t="s">
        <v>159</v>
      </c>
      <c r="AU757" s="268" t="s">
        <v>84</v>
      </c>
      <c r="AV757" s="13" t="s">
        <v>82</v>
      </c>
      <c r="AW757" s="13" t="s">
        <v>38</v>
      </c>
      <c r="AX757" s="13" t="s">
        <v>74</v>
      </c>
      <c r="AY757" s="268" t="s">
        <v>150</v>
      </c>
    </row>
    <row r="758" spans="2:51" s="13" customFormat="1" ht="13.5">
      <c r="B758" s="259"/>
      <c r="C758" s="260"/>
      <c r="D758" s="236" t="s">
        <v>159</v>
      </c>
      <c r="E758" s="261" t="s">
        <v>21</v>
      </c>
      <c r="F758" s="262" t="s">
        <v>931</v>
      </c>
      <c r="G758" s="260"/>
      <c r="H758" s="261" t="s">
        <v>21</v>
      </c>
      <c r="I758" s="263"/>
      <c r="J758" s="260"/>
      <c r="K758" s="260"/>
      <c r="L758" s="264"/>
      <c r="M758" s="265"/>
      <c r="N758" s="266"/>
      <c r="O758" s="266"/>
      <c r="P758" s="266"/>
      <c r="Q758" s="266"/>
      <c r="R758" s="266"/>
      <c r="S758" s="266"/>
      <c r="T758" s="267"/>
      <c r="AT758" s="268" t="s">
        <v>159</v>
      </c>
      <c r="AU758" s="268" t="s">
        <v>84</v>
      </c>
      <c r="AV758" s="13" t="s">
        <v>82</v>
      </c>
      <c r="AW758" s="13" t="s">
        <v>38</v>
      </c>
      <c r="AX758" s="13" t="s">
        <v>74</v>
      </c>
      <c r="AY758" s="268" t="s">
        <v>150</v>
      </c>
    </row>
    <row r="759" spans="2:51" s="13" customFormat="1" ht="13.5">
      <c r="B759" s="259"/>
      <c r="C759" s="260"/>
      <c r="D759" s="236" t="s">
        <v>159</v>
      </c>
      <c r="E759" s="261" t="s">
        <v>21</v>
      </c>
      <c r="F759" s="262" t="s">
        <v>932</v>
      </c>
      <c r="G759" s="260"/>
      <c r="H759" s="261" t="s">
        <v>21</v>
      </c>
      <c r="I759" s="263"/>
      <c r="J759" s="260"/>
      <c r="K759" s="260"/>
      <c r="L759" s="264"/>
      <c r="M759" s="265"/>
      <c r="N759" s="266"/>
      <c r="O759" s="266"/>
      <c r="P759" s="266"/>
      <c r="Q759" s="266"/>
      <c r="R759" s="266"/>
      <c r="S759" s="266"/>
      <c r="T759" s="267"/>
      <c r="AT759" s="268" t="s">
        <v>159</v>
      </c>
      <c r="AU759" s="268" t="s">
        <v>84</v>
      </c>
      <c r="AV759" s="13" t="s">
        <v>82</v>
      </c>
      <c r="AW759" s="13" t="s">
        <v>38</v>
      </c>
      <c r="AX759" s="13" t="s">
        <v>74</v>
      </c>
      <c r="AY759" s="268" t="s">
        <v>150</v>
      </c>
    </row>
    <row r="760" spans="2:51" s="13" customFormat="1" ht="13.5">
      <c r="B760" s="259"/>
      <c r="C760" s="260"/>
      <c r="D760" s="236" t="s">
        <v>159</v>
      </c>
      <c r="E760" s="261" t="s">
        <v>21</v>
      </c>
      <c r="F760" s="262" t="s">
        <v>933</v>
      </c>
      <c r="G760" s="260"/>
      <c r="H760" s="261" t="s">
        <v>21</v>
      </c>
      <c r="I760" s="263"/>
      <c r="J760" s="260"/>
      <c r="K760" s="260"/>
      <c r="L760" s="264"/>
      <c r="M760" s="265"/>
      <c r="N760" s="266"/>
      <c r="O760" s="266"/>
      <c r="P760" s="266"/>
      <c r="Q760" s="266"/>
      <c r="R760" s="266"/>
      <c r="S760" s="266"/>
      <c r="T760" s="267"/>
      <c r="AT760" s="268" t="s">
        <v>159</v>
      </c>
      <c r="AU760" s="268" t="s">
        <v>84</v>
      </c>
      <c r="AV760" s="13" t="s">
        <v>82</v>
      </c>
      <c r="AW760" s="13" t="s">
        <v>38</v>
      </c>
      <c r="AX760" s="13" t="s">
        <v>74</v>
      </c>
      <c r="AY760" s="268" t="s">
        <v>150</v>
      </c>
    </row>
    <row r="761" spans="2:51" s="13" customFormat="1" ht="13.5">
      <c r="B761" s="259"/>
      <c r="C761" s="260"/>
      <c r="D761" s="236" t="s">
        <v>159</v>
      </c>
      <c r="E761" s="261" t="s">
        <v>21</v>
      </c>
      <c r="F761" s="262" t="s">
        <v>1245</v>
      </c>
      <c r="G761" s="260"/>
      <c r="H761" s="261" t="s">
        <v>21</v>
      </c>
      <c r="I761" s="263"/>
      <c r="J761" s="260"/>
      <c r="K761" s="260"/>
      <c r="L761" s="264"/>
      <c r="M761" s="265"/>
      <c r="N761" s="266"/>
      <c r="O761" s="266"/>
      <c r="P761" s="266"/>
      <c r="Q761" s="266"/>
      <c r="R761" s="266"/>
      <c r="S761" s="266"/>
      <c r="T761" s="267"/>
      <c r="AT761" s="268" t="s">
        <v>159</v>
      </c>
      <c r="AU761" s="268" t="s">
        <v>84</v>
      </c>
      <c r="AV761" s="13" t="s">
        <v>82</v>
      </c>
      <c r="AW761" s="13" t="s">
        <v>38</v>
      </c>
      <c r="AX761" s="13" t="s">
        <v>74</v>
      </c>
      <c r="AY761" s="268" t="s">
        <v>150</v>
      </c>
    </row>
    <row r="762" spans="2:51" s="11" customFormat="1" ht="13.5">
      <c r="B762" s="234"/>
      <c r="C762" s="235"/>
      <c r="D762" s="236" t="s">
        <v>159</v>
      </c>
      <c r="E762" s="237" t="s">
        <v>21</v>
      </c>
      <c r="F762" s="238" t="s">
        <v>935</v>
      </c>
      <c r="G762" s="235"/>
      <c r="H762" s="239">
        <v>15</v>
      </c>
      <c r="I762" s="240"/>
      <c r="J762" s="235"/>
      <c r="K762" s="235"/>
      <c r="L762" s="241"/>
      <c r="M762" s="242"/>
      <c r="N762" s="243"/>
      <c r="O762" s="243"/>
      <c r="P762" s="243"/>
      <c r="Q762" s="243"/>
      <c r="R762" s="243"/>
      <c r="S762" s="243"/>
      <c r="T762" s="244"/>
      <c r="AT762" s="245" t="s">
        <v>159</v>
      </c>
      <c r="AU762" s="245" t="s">
        <v>84</v>
      </c>
      <c r="AV762" s="11" t="s">
        <v>84</v>
      </c>
      <c r="AW762" s="11" t="s">
        <v>38</v>
      </c>
      <c r="AX762" s="11" t="s">
        <v>74</v>
      </c>
      <c r="AY762" s="245" t="s">
        <v>150</v>
      </c>
    </row>
    <row r="763" spans="2:51" s="13" customFormat="1" ht="13.5">
      <c r="B763" s="259"/>
      <c r="C763" s="260"/>
      <c r="D763" s="236" t="s">
        <v>159</v>
      </c>
      <c r="E763" s="261" t="s">
        <v>21</v>
      </c>
      <c r="F763" s="262" t="s">
        <v>1246</v>
      </c>
      <c r="G763" s="260"/>
      <c r="H763" s="261" t="s">
        <v>21</v>
      </c>
      <c r="I763" s="263"/>
      <c r="J763" s="260"/>
      <c r="K763" s="260"/>
      <c r="L763" s="264"/>
      <c r="M763" s="265"/>
      <c r="N763" s="266"/>
      <c r="O763" s="266"/>
      <c r="P763" s="266"/>
      <c r="Q763" s="266"/>
      <c r="R763" s="266"/>
      <c r="S763" s="266"/>
      <c r="T763" s="267"/>
      <c r="AT763" s="268" t="s">
        <v>159</v>
      </c>
      <c r="AU763" s="268" t="s">
        <v>84</v>
      </c>
      <c r="AV763" s="13" t="s">
        <v>82</v>
      </c>
      <c r="AW763" s="13" t="s">
        <v>38</v>
      </c>
      <c r="AX763" s="13" t="s">
        <v>74</v>
      </c>
      <c r="AY763" s="268" t="s">
        <v>150</v>
      </c>
    </row>
    <row r="764" spans="2:51" s="11" customFormat="1" ht="13.5">
      <c r="B764" s="234"/>
      <c r="C764" s="235"/>
      <c r="D764" s="236" t="s">
        <v>159</v>
      </c>
      <c r="E764" s="237" t="s">
        <v>21</v>
      </c>
      <c r="F764" s="238" t="s">
        <v>935</v>
      </c>
      <c r="G764" s="235"/>
      <c r="H764" s="239">
        <v>15</v>
      </c>
      <c r="I764" s="240"/>
      <c r="J764" s="235"/>
      <c r="K764" s="235"/>
      <c r="L764" s="241"/>
      <c r="M764" s="242"/>
      <c r="N764" s="243"/>
      <c r="O764" s="243"/>
      <c r="P764" s="243"/>
      <c r="Q764" s="243"/>
      <c r="R764" s="243"/>
      <c r="S764" s="243"/>
      <c r="T764" s="244"/>
      <c r="AT764" s="245" t="s">
        <v>159</v>
      </c>
      <c r="AU764" s="245" t="s">
        <v>84</v>
      </c>
      <c r="AV764" s="11" t="s">
        <v>84</v>
      </c>
      <c r="AW764" s="11" t="s">
        <v>38</v>
      </c>
      <c r="AX764" s="11" t="s">
        <v>74</v>
      </c>
      <c r="AY764" s="245" t="s">
        <v>150</v>
      </c>
    </row>
    <row r="765" spans="2:51" s="12" customFormat="1" ht="13.5">
      <c r="B765" s="246"/>
      <c r="C765" s="247"/>
      <c r="D765" s="236" t="s">
        <v>159</v>
      </c>
      <c r="E765" s="248" t="s">
        <v>21</v>
      </c>
      <c r="F765" s="249" t="s">
        <v>161</v>
      </c>
      <c r="G765" s="247"/>
      <c r="H765" s="250">
        <v>30</v>
      </c>
      <c r="I765" s="251"/>
      <c r="J765" s="247"/>
      <c r="K765" s="247"/>
      <c r="L765" s="252"/>
      <c r="M765" s="253"/>
      <c r="N765" s="254"/>
      <c r="O765" s="254"/>
      <c r="P765" s="254"/>
      <c r="Q765" s="254"/>
      <c r="R765" s="254"/>
      <c r="S765" s="254"/>
      <c r="T765" s="255"/>
      <c r="AT765" s="256" t="s">
        <v>159</v>
      </c>
      <c r="AU765" s="256" t="s">
        <v>84</v>
      </c>
      <c r="AV765" s="12" t="s">
        <v>157</v>
      </c>
      <c r="AW765" s="12" t="s">
        <v>38</v>
      </c>
      <c r="AX765" s="12" t="s">
        <v>82</v>
      </c>
      <c r="AY765" s="256" t="s">
        <v>150</v>
      </c>
    </row>
    <row r="766" spans="2:65" s="1" customFormat="1" ht="25.5" customHeight="1">
      <c r="B766" s="46"/>
      <c r="C766" s="222" t="s">
        <v>672</v>
      </c>
      <c r="D766" s="222" t="s">
        <v>153</v>
      </c>
      <c r="E766" s="223" t="s">
        <v>1247</v>
      </c>
      <c r="F766" s="224" t="s">
        <v>1248</v>
      </c>
      <c r="G766" s="225" t="s">
        <v>432</v>
      </c>
      <c r="H766" s="226">
        <v>2</v>
      </c>
      <c r="I766" s="227"/>
      <c r="J766" s="228">
        <f>ROUND(I766*H766,2)</f>
        <v>0</v>
      </c>
      <c r="K766" s="224" t="s">
        <v>928</v>
      </c>
      <c r="L766" s="72"/>
      <c r="M766" s="229" t="s">
        <v>21</v>
      </c>
      <c r="N766" s="230" t="s">
        <v>45</v>
      </c>
      <c r="O766" s="47"/>
      <c r="P766" s="231">
        <f>O766*H766</f>
        <v>0</v>
      </c>
      <c r="Q766" s="231">
        <v>0</v>
      </c>
      <c r="R766" s="231">
        <f>Q766*H766</f>
        <v>0</v>
      </c>
      <c r="S766" s="231">
        <v>0</v>
      </c>
      <c r="T766" s="232">
        <f>S766*H766</f>
        <v>0</v>
      </c>
      <c r="AR766" s="24" t="s">
        <v>654</v>
      </c>
      <c r="AT766" s="24" t="s">
        <v>153</v>
      </c>
      <c r="AU766" s="24" t="s">
        <v>84</v>
      </c>
      <c r="AY766" s="24" t="s">
        <v>150</v>
      </c>
      <c r="BE766" s="233">
        <f>IF(N766="základní",J766,0)</f>
        <v>0</v>
      </c>
      <c r="BF766" s="233">
        <f>IF(N766="snížená",J766,0)</f>
        <v>0</v>
      </c>
      <c r="BG766" s="233">
        <f>IF(N766="zákl. přenesená",J766,0)</f>
        <v>0</v>
      </c>
      <c r="BH766" s="233">
        <f>IF(N766="sníž. přenesená",J766,0)</f>
        <v>0</v>
      </c>
      <c r="BI766" s="233">
        <f>IF(N766="nulová",J766,0)</f>
        <v>0</v>
      </c>
      <c r="BJ766" s="24" t="s">
        <v>82</v>
      </c>
      <c r="BK766" s="233">
        <f>ROUND(I766*H766,2)</f>
        <v>0</v>
      </c>
      <c r="BL766" s="24" t="s">
        <v>654</v>
      </c>
      <c r="BM766" s="24" t="s">
        <v>1249</v>
      </c>
    </row>
    <row r="767" spans="2:47" s="1" customFormat="1" ht="13.5">
      <c r="B767" s="46"/>
      <c r="C767" s="74"/>
      <c r="D767" s="236" t="s">
        <v>166</v>
      </c>
      <c r="E767" s="74"/>
      <c r="F767" s="257" t="s">
        <v>1250</v>
      </c>
      <c r="G767" s="74"/>
      <c r="H767" s="74"/>
      <c r="I767" s="192"/>
      <c r="J767" s="74"/>
      <c r="K767" s="74"/>
      <c r="L767" s="72"/>
      <c r="M767" s="258"/>
      <c r="N767" s="47"/>
      <c r="O767" s="47"/>
      <c r="P767" s="47"/>
      <c r="Q767" s="47"/>
      <c r="R767" s="47"/>
      <c r="S767" s="47"/>
      <c r="T767" s="95"/>
      <c r="AT767" s="24" t="s">
        <v>166</v>
      </c>
      <c r="AU767" s="24" t="s">
        <v>84</v>
      </c>
    </row>
    <row r="768" spans="2:51" s="13" customFormat="1" ht="13.5">
      <c r="B768" s="259"/>
      <c r="C768" s="260"/>
      <c r="D768" s="236" t="s">
        <v>159</v>
      </c>
      <c r="E768" s="261" t="s">
        <v>21</v>
      </c>
      <c r="F768" s="262" t="s">
        <v>930</v>
      </c>
      <c r="G768" s="260"/>
      <c r="H768" s="261" t="s">
        <v>21</v>
      </c>
      <c r="I768" s="263"/>
      <c r="J768" s="260"/>
      <c r="K768" s="260"/>
      <c r="L768" s="264"/>
      <c r="M768" s="265"/>
      <c r="N768" s="266"/>
      <c r="O768" s="266"/>
      <c r="P768" s="266"/>
      <c r="Q768" s="266"/>
      <c r="R768" s="266"/>
      <c r="S768" s="266"/>
      <c r="T768" s="267"/>
      <c r="AT768" s="268" t="s">
        <v>159</v>
      </c>
      <c r="AU768" s="268" t="s">
        <v>84</v>
      </c>
      <c r="AV768" s="13" t="s">
        <v>82</v>
      </c>
      <c r="AW768" s="13" t="s">
        <v>38</v>
      </c>
      <c r="AX768" s="13" t="s">
        <v>74</v>
      </c>
      <c r="AY768" s="268" t="s">
        <v>150</v>
      </c>
    </row>
    <row r="769" spans="2:51" s="13" customFormat="1" ht="13.5">
      <c r="B769" s="259"/>
      <c r="C769" s="260"/>
      <c r="D769" s="236" t="s">
        <v>159</v>
      </c>
      <c r="E769" s="261" t="s">
        <v>21</v>
      </c>
      <c r="F769" s="262" t="s">
        <v>931</v>
      </c>
      <c r="G769" s="260"/>
      <c r="H769" s="261" t="s">
        <v>21</v>
      </c>
      <c r="I769" s="263"/>
      <c r="J769" s="260"/>
      <c r="K769" s="260"/>
      <c r="L769" s="264"/>
      <c r="M769" s="265"/>
      <c r="N769" s="266"/>
      <c r="O769" s="266"/>
      <c r="P769" s="266"/>
      <c r="Q769" s="266"/>
      <c r="R769" s="266"/>
      <c r="S769" s="266"/>
      <c r="T769" s="267"/>
      <c r="AT769" s="268" t="s">
        <v>159</v>
      </c>
      <c r="AU769" s="268" t="s">
        <v>84</v>
      </c>
      <c r="AV769" s="13" t="s">
        <v>82</v>
      </c>
      <c r="AW769" s="13" t="s">
        <v>38</v>
      </c>
      <c r="AX769" s="13" t="s">
        <v>74</v>
      </c>
      <c r="AY769" s="268" t="s">
        <v>150</v>
      </c>
    </row>
    <row r="770" spans="2:51" s="13" customFormat="1" ht="13.5">
      <c r="B770" s="259"/>
      <c r="C770" s="260"/>
      <c r="D770" s="236" t="s">
        <v>159</v>
      </c>
      <c r="E770" s="261" t="s">
        <v>21</v>
      </c>
      <c r="F770" s="262" t="s">
        <v>932</v>
      </c>
      <c r="G770" s="260"/>
      <c r="H770" s="261" t="s">
        <v>21</v>
      </c>
      <c r="I770" s="263"/>
      <c r="J770" s="260"/>
      <c r="K770" s="260"/>
      <c r="L770" s="264"/>
      <c r="M770" s="265"/>
      <c r="N770" s="266"/>
      <c r="O770" s="266"/>
      <c r="P770" s="266"/>
      <c r="Q770" s="266"/>
      <c r="R770" s="266"/>
      <c r="S770" s="266"/>
      <c r="T770" s="267"/>
      <c r="AT770" s="268" t="s">
        <v>159</v>
      </c>
      <c r="AU770" s="268" t="s">
        <v>84</v>
      </c>
      <c r="AV770" s="13" t="s">
        <v>82</v>
      </c>
      <c r="AW770" s="13" t="s">
        <v>38</v>
      </c>
      <c r="AX770" s="13" t="s">
        <v>74</v>
      </c>
      <c r="AY770" s="268" t="s">
        <v>150</v>
      </c>
    </row>
    <row r="771" spans="2:51" s="13" customFormat="1" ht="13.5">
      <c r="B771" s="259"/>
      <c r="C771" s="260"/>
      <c r="D771" s="236" t="s">
        <v>159</v>
      </c>
      <c r="E771" s="261" t="s">
        <v>21</v>
      </c>
      <c r="F771" s="262" t="s">
        <v>933</v>
      </c>
      <c r="G771" s="260"/>
      <c r="H771" s="261" t="s">
        <v>21</v>
      </c>
      <c r="I771" s="263"/>
      <c r="J771" s="260"/>
      <c r="K771" s="260"/>
      <c r="L771" s="264"/>
      <c r="M771" s="265"/>
      <c r="N771" s="266"/>
      <c r="O771" s="266"/>
      <c r="P771" s="266"/>
      <c r="Q771" s="266"/>
      <c r="R771" s="266"/>
      <c r="S771" s="266"/>
      <c r="T771" s="267"/>
      <c r="AT771" s="268" t="s">
        <v>159</v>
      </c>
      <c r="AU771" s="268" t="s">
        <v>84</v>
      </c>
      <c r="AV771" s="13" t="s">
        <v>82</v>
      </c>
      <c r="AW771" s="13" t="s">
        <v>38</v>
      </c>
      <c r="AX771" s="13" t="s">
        <v>74</v>
      </c>
      <c r="AY771" s="268" t="s">
        <v>150</v>
      </c>
    </row>
    <row r="772" spans="2:51" s="13" customFormat="1" ht="13.5">
      <c r="B772" s="259"/>
      <c r="C772" s="260"/>
      <c r="D772" s="236" t="s">
        <v>159</v>
      </c>
      <c r="E772" s="261" t="s">
        <v>21</v>
      </c>
      <c r="F772" s="262" t="s">
        <v>1251</v>
      </c>
      <c r="G772" s="260"/>
      <c r="H772" s="261" t="s">
        <v>21</v>
      </c>
      <c r="I772" s="263"/>
      <c r="J772" s="260"/>
      <c r="K772" s="260"/>
      <c r="L772" s="264"/>
      <c r="M772" s="265"/>
      <c r="N772" s="266"/>
      <c r="O772" s="266"/>
      <c r="P772" s="266"/>
      <c r="Q772" s="266"/>
      <c r="R772" s="266"/>
      <c r="S772" s="266"/>
      <c r="T772" s="267"/>
      <c r="AT772" s="268" t="s">
        <v>159</v>
      </c>
      <c r="AU772" s="268" t="s">
        <v>84</v>
      </c>
      <c r="AV772" s="13" t="s">
        <v>82</v>
      </c>
      <c r="AW772" s="13" t="s">
        <v>38</v>
      </c>
      <c r="AX772" s="13" t="s">
        <v>74</v>
      </c>
      <c r="AY772" s="268" t="s">
        <v>150</v>
      </c>
    </row>
    <row r="773" spans="2:51" s="11" customFormat="1" ht="13.5">
      <c r="B773" s="234"/>
      <c r="C773" s="235"/>
      <c r="D773" s="236" t="s">
        <v>159</v>
      </c>
      <c r="E773" s="237" t="s">
        <v>21</v>
      </c>
      <c r="F773" s="238" t="s">
        <v>84</v>
      </c>
      <c r="G773" s="235"/>
      <c r="H773" s="239">
        <v>2</v>
      </c>
      <c r="I773" s="240"/>
      <c r="J773" s="235"/>
      <c r="K773" s="235"/>
      <c r="L773" s="241"/>
      <c r="M773" s="242"/>
      <c r="N773" s="243"/>
      <c r="O773" s="243"/>
      <c r="P773" s="243"/>
      <c r="Q773" s="243"/>
      <c r="R773" s="243"/>
      <c r="S773" s="243"/>
      <c r="T773" s="244"/>
      <c r="AT773" s="245" t="s">
        <v>159</v>
      </c>
      <c r="AU773" s="245" t="s">
        <v>84</v>
      </c>
      <c r="AV773" s="11" t="s">
        <v>84</v>
      </c>
      <c r="AW773" s="11" t="s">
        <v>38</v>
      </c>
      <c r="AX773" s="11" t="s">
        <v>74</v>
      </c>
      <c r="AY773" s="245" t="s">
        <v>150</v>
      </c>
    </row>
    <row r="774" spans="2:51" s="12" customFormat="1" ht="13.5">
      <c r="B774" s="246"/>
      <c r="C774" s="247"/>
      <c r="D774" s="236" t="s">
        <v>159</v>
      </c>
      <c r="E774" s="248" t="s">
        <v>21</v>
      </c>
      <c r="F774" s="249" t="s">
        <v>161</v>
      </c>
      <c r="G774" s="247"/>
      <c r="H774" s="250">
        <v>2</v>
      </c>
      <c r="I774" s="251"/>
      <c r="J774" s="247"/>
      <c r="K774" s="247"/>
      <c r="L774" s="252"/>
      <c r="M774" s="253"/>
      <c r="N774" s="254"/>
      <c r="O774" s="254"/>
      <c r="P774" s="254"/>
      <c r="Q774" s="254"/>
      <c r="R774" s="254"/>
      <c r="S774" s="254"/>
      <c r="T774" s="255"/>
      <c r="AT774" s="256" t="s">
        <v>159</v>
      </c>
      <c r="AU774" s="256" t="s">
        <v>84</v>
      </c>
      <c r="AV774" s="12" t="s">
        <v>157</v>
      </c>
      <c r="AW774" s="12" t="s">
        <v>38</v>
      </c>
      <c r="AX774" s="12" t="s">
        <v>82</v>
      </c>
      <c r="AY774" s="256" t="s">
        <v>150</v>
      </c>
    </row>
    <row r="775" spans="2:63" s="10" customFormat="1" ht="37.4" customHeight="1">
      <c r="B775" s="206"/>
      <c r="C775" s="207"/>
      <c r="D775" s="208" t="s">
        <v>73</v>
      </c>
      <c r="E775" s="209" t="s">
        <v>283</v>
      </c>
      <c r="F775" s="209" t="s">
        <v>284</v>
      </c>
      <c r="G775" s="207"/>
      <c r="H775" s="207"/>
      <c r="I775" s="210"/>
      <c r="J775" s="211">
        <f>BK775</f>
        <v>0</v>
      </c>
      <c r="K775" s="207"/>
      <c r="L775" s="212"/>
      <c r="M775" s="213"/>
      <c r="N775" s="214"/>
      <c r="O775" s="214"/>
      <c r="P775" s="215">
        <f>SUM(P776:P805)</f>
        <v>0</v>
      </c>
      <c r="Q775" s="214"/>
      <c r="R775" s="215">
        <f>SUM(R776:R805)</f>
        <v>0</v>
      </c>
      <c r="S775" s="214"/>
      <c r="T775" s="216">
        <f>SUM(T776:T805)</f>
        <v>0</v>
      </c>
      <c r="AR775" s="217" t="s">
        <v>157</v>
      </c>
      <c r="AT775" s="218" t="s">
        <v>73</v>
      </c>
      <c r="AU775" s="218" t="s">
        <v>74</v>
      </c>
      <c r="AY775" s="217" t="s">
        <v>150</v>
      </c>
      <c r="BK775" s="219">
        <f>SUM(BK776:BK805)</f>
        <v>0</v>
      </c>
    </row>
    <row r="776" spans="2:65" s="1" customFormat="1" ht="25.5" customHeight="1">
      <c r="B776" s="46"/>
      <c r="C776" s="222" t="s">
        <v>678</v>
      </c>
      <c r="D776" s="222" t="s">
        <v>153</v>
      </c>
      <c r="E776" s="223" t="s">
        <v>641</v>
      </c>
      <c r="F776" s="224" t="s">
        <v>286</v>
      </c>
      <c r="G776" s="225" t="s">
        <v>175</v>
      </c>
      <c r="H776" s="226">
        <v>9.45</v>
      </c>
      <c r="I776" s="227"/>
      <c r="J776" s="228">
        <f>ROUND(I776*H776,2)</f>
        <v>0</v>
      </c>
      <c r="K776" s="224" t="s">
        <v>928</v>
      </c>
      <c r="L776" s="72"/>
      <c r="M776" s="229" t="s">
        <v>21</v>
      </c>
      <c r="N776" s="230" t="s">
        <v>45</v>
      </c>
      <c r="O776" s="47"/>
      <c r="P776" s="231">
        <f>O776*H776</f>
        <v>0</v>
      </c>
      <c r="Q776" s="231">
        <v>0</v>
      </c>
      <c r="R776" s="231">
        <f>Q776*H776</f>
        <v>0</v>
      </c>
      <c r="S776" s="231">
        <v>0</v>
      </c>
      <c r="T776" s="232">
        <f>S776*H776</f>
        <v>0</v>
      </c>
      <c r="AR776" s="24" t="s">
        <v>1252</v>
      </c>
      <c r="AT776" s="24" t="s">
        <v>153</v>
      </c>
      <c r="AU776" s="24" t="s">
        <v>82</v>
      </c>
      <c r="AY776" s="24" t="s">
        <v>150</v>
      </c>
      <c r="BE776" s="233">
        <f>IF(N776="základní",J776,0)</f>
        <v>0</v>
      </c>
      <c r="BF776" s="233">
        <f>IF(N776="snížená",J776,0)</f>
        <v>0</v>
      </c>
      <c r="BG776" s="233">
        <f>IF(N776="zákl. přenesená",J776,0)</f>
        <v>0</v>
      </c>
      <c r="BH776" s="233">
        <f>IF(N776="sníž. přenesená",J776,0)</f>
        <v>0</v>
      </c>
      <c r="BI776" s="233">
        <f>IF(N776="nulová",J776,0)</f>
        <v>0</v>
      </c>
      <c r="BJ776" s="24" t="s">
        <v>82</v>
      </c>
      <c r="BK776" s="233">
        <f>ROUND(I776*H776,2)</f>
        <v>0</v>
      </c>
      <c r="BL776" s="24" t="s">
        <v>1252</v>
      </c>
      <c r="BM776" s="24" t="s">
        <v>1253</v>
      </c>
    </row>
    <row r="777" spans="2:47" s="1" customFormat="1" ht="13.5">
      <c r="B777" s="46"/>
      <c r="C777" s="74"/>
      <c r="D777" s="236" t="s">
        <v>166</v>
      </c>
      <c r="E777" s="74"/>
      <c r="F777" s="257" t="s">
        <v>643</v>
      </c>
      <c r="G777" s="74"/>
      <c r="H777" s="74"/>
      <c r="I777" s="192"/>
      <c r="J777" s="74"/>
      <c r="K777" s="74"/>
      <c r="L777" s="72"/>
      <c r="M777" s="258"/>
      <c r="N777" s="47"/>
      <c r="O777" s="47"/>
      <c r="P777" s="47"/>
      <c r="Q777" s="47"/>
      <c r="R777" s="47"/>
      <c r="S777" s="47"/>
      <c r="T777" s="95"/>
      <c r="AT777" s="24" t="s">
        <v>166</v>
      </c>
      <c r="AU777" s="24" t="s">
        <v>82</v>
      </c>
    </row>
    <row r="778" spans="2:51" s="13" customFormat="1" ht="13.5">
      <c r="B778" s="259"/>
      <c r="C778" s="260"/>
      <c r="D778" s="236" t="s">
        <v>159</v>
      </c>
      <c r="E778" s="261" t="s">
        <v>21</v>
      </c>
      <c r="F778" s="262" t="s">
        <v>930</v>
      </c>
      <c r="G778" s="260"/>
      <c r="H778" s="261" t="s">
        <v>21</v>
      </c>
      <c r="I778" s="263"/>
      <c r="J778" s="260"/>
      <c r="K778" s="260"/>
      <c r="L778" s="264"/>
      <c r="M778" s="265"/>
      <c r="N778" s="266"/>
      <c r="O778" s="266"/>
      <c r="P778" s="266"/>
      <c r="Q778" s="266"/>
      <c r="R778" s="266"/>
      <c r="S778" s="266"/>
      <c r="T778" s="267"/>
      <c r="AT778" s="268" t="s">
        <v>159</v>
      </c>
      <c r="AU778" s="268" t="s">
        <v>82</v>
      </c>
      <c r="AV778" s="13" t="s">
        <v>82</v>
      </c>
      <c r="AW778" s="13" t="s">
        <v>38</v>
      </c>
      <c r="AX778" s="13" t="s">
        <v>74</v>
      </c>
      <c r="AY778" s="268" t="s">
        <v>150</v>
      </c>
    </row>
    <row r="779" spans="2:51" s="13" customFormat="1" ht="13.5">
      <c r="B779" s="259"/>
      <c r="C779" s="260"/>
      <c r="D779" s="236" t="s">
        <v>159</v>
      </c>
      <c r="E779" s="261" t="s">
        <v>21</v>
      </c>
      <c r="F779" s="262" t="s">
        <v>931</v>
      </c>
      <c r="G779" s="260"/>
      <c r="H779" s="261" t="s">
        <v>21</v>
      </c>
      <c r="I779" s="263"/>
      <c r="J779" s="260"/>
      <c r="K779" s="260"/>
      <c r="L779" s="264"/>
      <c r="M779" s="265"/>
      <c r="N779" s="266"/>
      <c r="O779" s="266"/>
      <c r="P779" s="266"/>
      <c r="Q779" s="266"/>
      <c r="R779" s="266"/>
      <c r="S779" s="266"/>
      <c r="T779" s="267"/>
      <c r="AT779" s="268" t="s">
        <v>159</v>
      </c>
      <c r="AU779" s="268" t="s">
        <v>82</v>
      </c>
      <c r="AV779" s="13" t="s">
        <v>82</v>
      </c>
      <c r="AW779" s="13" t="s">
        <v>38</v>
      </c>
      <c r="AX779" s="13" t="s">
        <v>74</v>
      </c>
      <c r="AY779" s="268" t="s">
        <v>150</v>
      </c>
    </row>
    <row r="780" spans="2:51" s="13" customFormat="1" ht="13.5">
      <c r="B780" s="259"/>
      <c r="C780" s="260"/>
      <c r="D780" s="236" t="s">
        <v>159</v>
      </c>
      <c r="E780" s="261" t="s">
        <v>21</v>
      </c>
      <c r="F780" s="262" t="s">
        <v>932</v>
      </c>
      <c r="G780" s="260"/>
      <c r="H780" s="261" t="s">
        <v>21</v>
      </c>
      <c r="I780" s="263"/>
      <c r="J780" s="260"/>
      <c r="K780" s="260"/>
      <c r="L780" s="264"/>
      <c r="M780" s="265"/>
      <c r="N780" s="266"/>
      <c r="O780" s="266"/>
      <c r="P780" s="266"/>
      <c r="Q780" s="266"/>
      <c r="R780" s="266"/>
      <c r="S780" s="266"/>
      <c r="T780" s="267"/>
      <c r="AT780" s="268" t="s">
        <v>159</v>
      </c>
      <c r="AU780" s="268" t="s">
        <v>82</v>
      </c>
      <c r="AV780" s="13" t="s">
        <v>82</v>
      </c>
      <c r="AW780" s="13" t="s">
        <v>38</v>
      </c>
      <c r="AX780" s="13" t="s">
        <v>74</v>
      </c>
      <c r="AY780" s="268" t="s">
        <v>150</v>
      </c>
    </row>
    <row r="781" spans="2:51" s="13" customFormat="1" ht="13.5">
      <c r="B781" s="259"/>
      <c r="C781" s="260"/>
      <c r="D781" s="236" t="s">
        <v>159</v>
      </c>
      <c r="E781" s="261" t="s">
        <v>21</v>
      </c>
      <c r="F781" s="262" t="s">
        <v>939</v>
      </c>
      <c r="G781" s="260"/>
      <c r="H781" s="261" t="s">
        <v>21</v>
      </c>
      <c r="I781" s="263"/>
      <c r="J781" s="260"/>
      <c r="K781" s="260"/>
      <c r="L781" s="264"/>
      <c r="M781" s="265"/>
      <c r="N781" s="266"/>
      <c r="O781" s="266"/>
      <c r="P781" s="266"/>
      <c r="Q781" s="266"/>
      <c r="R781" s="266"/>
      <c r="S781" s="266"/>
      <c r="T781" s="267"/>
      <c r="AT781" s="268" t="s">
        <v>159</v>
      </c>
      <c r="AU781" s="268" t="s">
        <v>82</v>
      </c>
      <c r="AV781" s="13" t="s">
        <v>82</v>
      </c>
      <c r="AW781" s="13" t="s">
        <v>38</v>
      </c>
      <c r="AX781" s="13" t="s">
        <v>74</v>
      </c>
      <c r="AY781" s="268" t="s">
        <v>150</v>
      </c>
    </row>
    <row r="782" spans="2:51" s="13" customFormat="1" ht="13.5">
      <c r="B782" s="259"/>
      <c r="C782" s="260"/>
      <c r="D782" s="236" t="s">
        <v>159</v>
      </c>
      <c r="E782" s="261" t="s">
        <v>21</v>
      </c>
      <c r="F782" s="262" t="s">
        <v>956</v>
      </c>
      <c r="G782" s="260"/>
      <c r="H782" s="261" t="s">
        <v>21</v>
      </c>
      <c r="I782" s="263"/>
      <c r="J782" s="260"/>
      <c r="K782" s="260"/>
      <c r="L782" s="264"/>
      <c r="M782" s="265"/>
      <c r="N782" s="266"/>
      <c r="O782" s="266"/>
      <c r="P782" s="266"/>
      <c r="Q782" s="266"/>
      <c r="R782" s="266"/>
      <c r="S782" s="266"/>
      <c r="T782" s="267"/>
      <c r="AT782" s="268" t="s">
        <v>159</v>
      </c>
      <c r="AU782" s="268" t="s">
        <v>82</v>
      </c>
      <c r="AV782" s="13" t="s">
        <v>82</v>
      </c>
      <c r="AW782" s="13" t="s">
        <v>38</v>
      </c>
      <c r="AX782" s="13" t="s">
        <v>74</v>
      </c>
      <c r="AY782" s="268" t="s">
        <v>150</v>
      </c>
    </row>
    <row r="783" spans="2:51" s="13" customFormat="1" ht="13.5">
      <c r="B783" s="259"/>
      <c r="C783" s="260"/>
      <c r="D783" s="236" t="s">
        <v>159</v>
      </c>
      <c r="E783" s="261" t="s">
        <v>21</v>
      </c>
      <c r="F783" s="262" t="s">
        <v>957</v>
      </c>
      <c r="G783" s="260"/>
      <c r="H783" s="261" t="s">
        <v>21</v>
      </c>
      <c r="I783" s="263"/>
      <c r="J783" s="260"/>
      <c r="K783" s="260"/>
      <c r="L783" s="264"/>
      <c r="M783" s="265"/>
      <c r="N783" s="266"/>
      <c r="O783" s="266"/>
      <c r="P783" s="266"/>
      <c r="Q783" s="266"/>
      <c r="R783" s="266"/>
      <c r="S783" s="266"/>
      <c r="T783" s="267"/>
      <c r="AT783" s="268" t="s">
        <v>159</v>
      </c>
      <c r="AU783" s="268" t="s">
        <v>82</v>
      </c>
      <c r="AV783" s="13" t="s">
        <v>82</v>
      </c>
      <c r="AW783" s="13" t="s">
        <v>38</v>
      </c>
      <c r="AX783" s="13" t="s">
        <v>74</v>
      </c>
      <c r="AY783" s="268" t="s">
        <v>150</v>
      </c>
    </row>
    <row r="784" spans="2:51" s="11" customFormat="1" ht="13.5">
      <c r="B784" s="234"/>
      <c r="C784" s="235"/>
      <c r="D784" s="236" t="s">
        <v>159</v>
      </c>
      <c r="E784" s="237" t="s">
        <v>21</v>
      </c>
      <c r="F784" s="238" t="s">
        <v>958</v>
      </c>
      <c r="G784" s="235"/>
      <c r="H784" s="239">
        <v>9.45</v>
      </c>
      <c r="I784" s="240"/>
      <c r="J784" s="235"/>
      <c r="K784" s="235"/>
      <c r="L784" s="241"/>
      <c r="M784" s="242"/>
      <c r="N784" s="243"/>
      <c r="O784" s="243"/>
      <c r="P784" s="243"/>
      <c r="Q784" s="243"/>
      <c r="R784" s="243"/>
      <c r="S784" s="243"/>
      <c r="T784" s="244"/>
      <c r="AT784" s="245" t="s">
        <v>159</v>
      </c>
      <c r="AU784" s="245" t="s">
        <v>82</v>
      </c>
      <c r="AV784" s="11" t="s">
        <v>84</v>
      </c>
      <c r="AW784" s="11" t="s">
        <v>38</v>
      </c>
      <c r="AX784" s="11" t="s">
        <v>74</v>
      </c>
      <c r="AY784" s="245" t="s">
        <v>150</v>
      </c>
    </row>
    <row r="785" spans="2:51" s="12" customFormat="1" ht="13.5">
      <c r="B785" s="246"/>
      <c r="C785" s="247"/>
      <c r="D785" s="236" t="s">
        <v>159</v>
      </c>
      <c r="E785" s="248" t="s">
        <v>21</v>
      </c>
      <c r="F785" s="249" t="s">
        <v>161</v>
      </c>
      <c r="G785" s="247"/>
      <c r="H785" s="250">
        <v>9.45</v>
      </c>
      <c r="I785" s="251"/>
      <c r="J785" s="247"/>
      <c r="K785" s="247"/>
      <c r="L785" s="252"/>
      <c r="M785" s="253"/>
      <c r="N785" s="254"/>
      <c r="O785" s="254"/>
      <c r="P785" s="254"/>
      <c r="Q785" s="254"/>
      <c r="R785" s="254"/>
      <c r="S785" s="254"/>
      <c r="T785" s="255"/>
      <c r="AT785" s="256" t="s">
        <v>159</v>
      </c>
      <c r="AU785" s="256" t="s">
        <v>82</v>
      </c>
      <c r="AV785" s="12" t="s">
        <v>157</v>
      </c>
      <c r="AW785" s="12" t="s">
        <v>38</v>
      </c>
      <c r="AX785" s="12" t="s">
        <v>82</v>
      </c>
      <c r="AY785" s="256" t="s">
        <v>150</v>
      </c>
    </row>
    <row r="786" spans="2:65" s="1" customFormat="1" ht="25.5" customHeight="1">
      <c r="B786" s="46"/>
      <c r="C786" s="222" t="s">
        <v>682</v>
      </c>
      <c r="D786" s="222" t="s">
        <v>153</v>
      </c>
      <c r="E786" s="223" t="s">
        <v>646</v>
      </c>
      <c r="F786" s="224" t="s">
        <v>647</v>
      </c>
      <c r="G786" s="225" t="s">
        <v>175</v>
      </c>
      <c r="H786" s="226">
        <v>3.3</v>
      </c>
      <c r="I786" s="227"/>
      <c r="J786" s="228">
        <f>ROUND(I786*H786,2)</f>
        <v>0</v>
      </c>
      <c r="K786" s="224" t="s">
        <v>928</v>
      </c>
      <c r="L786" s="72"/>
      <c r="M786" s="229" t="s">
        <v>21</v>
      </c>
      <c r="N786" s="230" t="s">
        <v>45</v>
      </c>
      <c r="O786" s="47"/>
      <c r="P786" s="231">
        <f>O786*H786</f>
        <v>0</v>
      </c>
      <c r="Q786" s="231">
        <v>0</v>
      </c>
      <c r="R786" s="231">
        <f>Q786*H786</f>
        <v>0</v>
      </c>
      <c r="S786" s="231">
        <v>0</v>
      </c>
      <c r="T786" s="232">
        <f>S786*H786</f>
        <v>0</v>
      </c>
      <c r="AR786" s="24" t="s">
        <v>1252</v>
      </c>
      <c r="AT786" s="24" t="s">
        <v>153</v>
      </c>
      <c r="AU786" s="24" t="s">
        <v>82</v>
      </c>
      <c r="AY786" s="24" t="s">
        <v>150</v>
      </c>
      <c r="BE786" s="233">
        <f>IF(N786="základní",J786,0)</f>
        <v>0</v>
      </c>
      <c r="BF786" s="233">
        <f>IF(N786="snížená",J786,0)</f>
        <v>0</v>
      </c>
      <c r="BG786" s="233">
        <f>IF(N786="zákl. přenesená",J786,0)</f>
        <v>0</v>
      </c>
      <c r="BH786" s="233">
        <f>IF(N786="sníž. přenesená",J786,0)</f>
        <v>0</v>
      </c>
      <c r="BI786" s="233">
        <f>IF(N786="nulová",J786,0)</f>
        <v>0</v>
      </c>
      <c r="BJ786" s="24" t="s">
        <v>82</v>
      </c>
      <c r="BK786" s="233">
        <f>ROUND(I786*H786,2)</f>
        <v>0</v>
      </c>
      <c r="BL786" s="24" t="s">
        <v>1252</v>
      </c>
      <c r="BM786" s="24" t="s">
        <v>1254</v>
      </c>
    </row>
    <row r="787" spans="2:47" s="1" customFormat="1" ht="13.5">
      <c r="B787" s="46"/>
      <c r="C787" s="74"/>
      <c r="D787" s="236" t="s">
        <v>166</v>
      </c>
      <c r="E787" s="74"/>
      <c r="F787" s="257" t="s">
        <v>643</v>
      </c>
      <c r="G787" s="74"/>
      <c r="H787" s="74"/>
      <c r="I787" s="192"/>
      <c r="J787" s="74"/>
      <c r="K787" s="74"/>
      <c r="L787" s="72"/>
      <c r="M787" s="258"/>
      <c r="N787" s="47"/>
      <c r="O787" s="47"/>
      <c r="P787" s="47"/>
      <c r="Q787" s="47"/>
      <c r="R787" s="47"/>
      <c r="S787" s="47"/>
      <c r="T787" s="95"/>
      <c r="AT787" s="24" t="s">
        <v>166</v>
      </c>
      <c r="AU787" s="24" t="s">
        <v>82</v>
      </c>
    </row>
    <row r="788" spans="2:51" s="13" customFormat="1" ht="13.5">
      <c r="B788" s="259"/>
      <c r="C788" s="260"/>
      <c r="D788" s="236" t="s">
        <v>159</v>
      </c>
      <c r="E788" s="261" t="s">
        <v>21</v>
      </c>
      <c r="F788" s="262" t="s">
        <v>930</v>
      </c>
      <c r="G788" s="260"/>
      <c r="H788" s="261" t="s">
        <v>21</v>
      </c>
      <c r="I788" s="263"/>
      <c r="J788" s="260"/>
      <c r="K788" s="260"/>
      <c r="L788" s="264"/>
      <c r="M788" s="265"/>
      <c r="N788" s="266"/>
      <c r="O788" s="266"/>
      <c r="P788" s="266"/>
      <c r="Q788" s="266"/>
      <c r="R788" s="266"/>
      <c r="S788" s="266"/>
      <c r="T788" s="267"/>
      <c r="AT788" s="268" t="s">
        <v>159</v>
      </c>
      <c r="AU788" s="268" t="s">
        <v>82</v>
      </c>
      <c r="AV788" s="13" t="s">
        <v>82</v>
      </c>
      <c r="AW788" s="13" t="s">
        <v>38</v>
      </c>
      <c r="AX788" s="13" t="s">
        <v>74</v>
      </c>
      <c r="AY788" s="268" t="s">
        <v>150</v>
      </c>
    </row>
    <row r="789" spans="2:51" s="13" customFormat="1" ht="13.5">
      <c r="B789" s="259"/>
      <c r="C789" s="260"/>
      <c r="D789" s="236" t="s">
        <v>159</v>
      </c>
      <c r="E789" s="261" t="s">
        <v>21</v>
      </c>
      <c r="F789" s="262" t="s">
        <v>931</v>
      </c>
      <c r="G789" s="260"/>
      <c r="H789" s="261" t="s">
        <v>21</v>
      </c>
      <c r="I789" s="263"/>
      <c r="J789" s="260"/>
      <c r="K789" s="260"/>
      <c r="L789" s="264"/>
      <c r="M789" s="265"/>
      <c r="N789" s="266"/>
      <c r="O789" s="266"/>
      <c r="P789" s="266"/>
      <c r="Q789" s="266"/>
      <c r="R789" s="266"/>
      <c r="S789" s="266"/>
      <c r="T789" s="267"/>
      <c r="AT789" s="268" t="s">
        <v>159</v>
      </c>
      <c r="AU789" s="268" t="s">
        <v>82</v>
      </c>
      <c r="AV789" s="13" t="s">
        <v>82</v>
      </c>
      <c r="AW789" s="13" t="s">
        <v>38</v>
      </c>
      <c r="AX789" s="13" t="s">
        <v>74</v>
      </c>
      <c r="AY789" s="268" t="s">
        <v>150</v>
      </c>
    </row>
    <row r="790" spans="2:51" s="13" customFormat="1" ht="13.5">
      <c r="B790" s="259"/>
      <c r="C790" s="260"/>
      <c r="D790" s="236" t="s">
        <v>159</v>
      </c>
      <c r="E790" s="261" t="s">
        <v>21</v>
      </c>
      <c r="F790" s="262" t="s">
        <v>932</v>
      </c>
      <c r="G790" s="260"/>
      <c r="H790" s="261" t="s">
        <v>21</v>
      </c>
      <c r="I790" s="263"/>
      <c r="J790" s="260"/>
      <c r="K790" s="260"/>
      <c r="L790" s="264"/>
      <c r="M790" s="265"/>
      <c r="N790" s="266"/>
      <c r="O790" s="266"/>
      <c r="P790" s="266"/>
      <c r="Q790" s="266"/>
      <c r="R790" s="266"/>
      <c r="S790" s="266"/>
      <c r="T790" s="267"/>
      <c r="AT790" s="268" t="s">
        <v>159</v>
      </c>
      <c r="AU790" s="268" t="s">
        <v>82</v>
      </c>
      <c r="AV790" s="13" t="s">
        <v>82</v>
      </c>
      <c r="AW790" s="13" t="s">
        <v>38</v>
      </c>
      <c r="AX790" s="13" t="s">
        <v>74</v>
      </c>
      <c r="AY790" s="268" t="s">
        <v>150</v>
      </c>
    </row>
    <row r="791" spans="2:51" s="13" customFormat="1" ht="13.5">
      <c r="B791" s="259"/>
      <c r="C791" s="260"/>
      <c r="D791" s="236" t="s">
        <v>159</v>
      </c>
      <c r="E791" s="261" t="s">
        <v>21</v>
      </c>
      <c r="F791" s="262" t="s">
        <v>939</v>
      </c>
      <c r="G791" s="260"/>
      <c r="H791" s="261" t="s">
        <v>21</v>
      </c>
      <c r="I791" s="263"/>
      <c r="J791" s="260"/>
      <c r="K791" s="260"/>
      <c r="L791" s="264"/>
      <c r="M791" s="265"/>
      <c r="N791" s="266"/>
      <c r="O791" s="266"/>
      <c r="P791" s="266"/>
      <c r="Q791" s="266"/>
      <c r="R791" s="266"/>
      <c r="S791" s="266"/>
      <c r="T791" s="267"/>
      <c r="AT791" s="268" t="s">
        <v>159</v>
      </c>
      <c r="AU791" s="268" t="s">
        <v>82</v>
      </c>
      <c r="AV791" s="13" t="s">
        <v>82</v>
      </c>
      <c r="AW791" s="13" t="s">
        <v>38</v>
      </c>
      <c r="AX791" s="13" t="s">
        <v>74</v>
      </c>
      <c r="AY791" s="268" t="s">
        <v>150</v>
      </c>
    </row>
    <row r="792" spans="2:51" s="13" customFormat="1" ht="13.5">
      <c r="B792" s="259"/>
      <c r="C792" s="260"/>
      <c r="D792" s="236" t="s">
        <v>159</v>
      </c>
      <c r="E792" s="261" t="s">
        <v>21</v>
      </c>
      <c r="F792" s="262" t="s">
        <v>959</v>
      </c>
      <c r="G792" s="260"/>
      <c r="H792" s="261" t="s">
        <v>21</v>
      </c>
      <c r="I792" s="263"/>
      <c r="J792" s="260"/>
      <c r="K792" s="260"/>
      <c r="L792" s="264"/>
      <c r="M792" s="265"/>
      <c r="N792" s="266"/>
      <c r="O792" s="266"/>
      <c r="P792" s="266"/>
      <c r="Q792" s="266"/>
      <c r="R792" s="266"/>
      <c r="S792" s="266"/>
      <c r="T792" s="267"/>
      <c r="AT792" s="268" t="s">
        <v>159</v>
      </c>
      <c r="AU792" s="268" t="s">
        <v>82</v>
      </c>
      <c r="AV792" s="13" t="s">
        <v>82</v>
      </c>
      <c r="AW792" s="13" t="s">
        <v>38</v>
      </c>
      <c r="AX792" s="13" t="s">
        <v>74</v>
      </c>
      <c r="AY792" s="268" t="s">
        <v>150</v>
      </c>
    </row>
    <row r="793" spans="2:51" s="13" customFormat="1" ht="13.5">
      <c r="B793" s="259"/>
      <c r="C793" s="260"/>
      <c r="D793" s="236" t="s">
        <v>159</v>
      </c>
      <c r="E793" s="261" t="s">
        <v>21</v>
      </c>
      <c r="F793" s="262" t="s">
        <v>960</v>
      </c>
      <c r="G793" s="260"/>
      <c r="H793" s="261" t="s">
        <v>21</v>
      </c>
      <c r="I793" s="263"/>
      <c r="J793" s="260"/>
      <c r="K793" s="260"/>
      <c r="L793" s="264"/>
      <c r="M793" s="265"/>
      <c r="N793" s="266"/>
      <c r="O793" s="266"/>
      <c r="P793" s="266"/>
      <c r="Q793" s="266"/>
      <c r="R793" s="266"/>
      <c r="S793" s="266"/>
      <c r="T793" s="267"/>
      <c r="AT793" s="268" t="s">
        <v>159</v>
      </c>
      <c r="AU793" s="268" t="s">
        <v>82</v>
      </c>
      <c r="AV793" s="13" t="s">
        <v>82</v>
      </c>
      <c r="AW793" s="13" t="s">
        <v>38</v>
      </c>
      <c r="AX793" s="13" t="s">
        <v>74</v>
      </c>
      <c r="AY793" s="268" t="s">
        <v>150</v>
      </c>
    </row>
    <row r="794" spans="2:51" s="11" customFormat="1" ht="13.5">
      <c r="B794" s="234"/>
      <c r="C794" s="235"/>
      <c r="D794" s="236" t="s">
        <v>159</v>
      </c>
      <c r="E794" s="237" t="s">
        <v>21</v>
      </c>
      <c r="F794" s="238" t="s">
        <v>961</v>
      </c>
      <c r="G794" s="235"/>
      <c r="H794" s="239">
        <v>3.3</v>
      </c>
      <c r="I794" s="240"/>
      <c r="J794" s="235"/>
      <c r="K794" s="235"/>
      <c r="L794" s="241"/>
      <c r="M794" s="242"/>
      <c r="N794" s="243"/>
      <c r="O794" s="243"/>
      <c r="P794" s="243"/>
      <c r="Q794" s="243"/>
      <c r="R794" s="243"/>
      <c r="S794" s="243"/>
      <c r="T794" s="244"/>
      <c r="AT794" s="245" t="s">
        <v>159</v>
      </c>
      <c r="AU794" s="245" t="s">
        <v>82</v>
      </c>
      <c r="AV794" s="11" t="s">
        <v>84</v>
      </c>
      <c r="AW794" s="11" t="s">
        <v>38</v>
      </c>
      <c r="AX794" s="11" t="s">
        <v>74</v>
      </c>
      <c r="AY794" s="245" t="s">
        <v>150</v>
      </c>
    </row>
    <row r="795" spans="2:51" s="12" customFormat="1" ht="13.5">
      <c r="B795" s="246"/>
      <c r="C795" s="247"/>
      <c r="D795" s="236" t="s">
        <v>159</v>
      </c>
      <c r="E795" s="248" t="s">
        <v>21</v>
      </c>
      <c r="F795" s="249" t="s">
        <v>161</v>
      </c>
      <c r="G795" s="247"/>
      <c r="H795" s="250">
        <v>3.3</v>
      </c>
      <c r="I795" s="251"/>
      <c r="J795" s="247"/>
      <c r="K795" s="247"/>
      <c r="L795" s="252"/>
      <c r="M795" s="253"/>
      <c r="N795" s="254"/>
      <c r="O795" s="254"/>
      <c r="P795" s="254"/>
      <c r="Q795" s="254"/>
      <c r="R795" s="254"/>
      <c r="S795" s="254"/>
      <c r="T795" s="255"/>
      <c r="AT795" s="256" t="s">
        <v>159</v>
      </c>
      <c r="AU795" s="256" t="s">
        <v>82</v>
      </c>
      <c r="AV795" s="12" t="s">
        <v>157</v>
      </c>
      <c r="AW795" s="12" t="s">
        <v>38</v>
      </c>
      <c r="AX795" s="12" t="s">
        <v>82</v>
      </c>
      <c r="AY795" s="256" t="s">
        <v>150</v>
      </c>
    </row>
    <row r="796" spans="2:65" s="1" customFormat="1" ht="25.5" customHeight="1">
      <c r="B796" s="46"/>
      <c r="C796" s="222" t="s">
        <v>689</v>
      </c>
      <c r="D796" s="222" t="s">
        <v>153</v>
      </c>
      <c r="E796" s="223" t="s">
        <v>1255</v>
      </c>
      <c r="F796" s="224" t="s">
        <v>636</v>
      </c>
      <c r="G796" s="225" t="s">
        <v>175</v>
      </c>
      <c r="H796" s="226">
        <v>4.5</v>
      </c>
      <c r="I796" s="227"/>
      <c r="J796" s="228">
        <f>ROUND(I796*H796,2)</f>
        <v>0</v>
      </c>
      <c r="K796" s="224" t="s">
        <v>928</v>
      </c>
      <c r="L796" s="72"/>
      <c r="M796" s="229" t="s">
        <v>21</v>
      </c>
      <c r="N796" s="230" t="s">
        <v>45</v>
      </c>
      <c r="O796" s="47"/>
      <c r="P796" s="231">
        <f>O796*H796</f>
        <v>0</v>
      </c>
      <c r="Q796" s="231">
        <v>0</v>
      </c>
      <c r="R796" s="231">
        <f>Q796*H796</f>
        <v>0</v>
      </c>
      <c r="S796" s="231">
        <v>0</v>
      </c>
      <c r="T796" s="232">
        <f>S796*H796</f>
        <v>0</v>
      </c>
      <c r="AR796" s="24" t="s">
        <v>1252</v>
      </c>
      <c r="AT796" s="24" t="s">
        <v>153</v>
      </c>
      <c r="AU796" s="24" t="s">
        <v>82</v>
      </c>
      <c r="AY796" s="24" t="s">
        <v>150</v>
      </c>
      <c r="BE796" s="233">
        <f>IF(N796="základní",J796,0)</f>
        <v>0</v>
      </c>
      <c r="BF796" s="233">
        <f>IF(N796="snížená",J796,0)</f>
        <v>0</v>
      </c>
      <c r="BG796" s="233">
        <f>IF(N796="zákl. přenesená",J796,0)</f>
        <v>0</v>
      </c>
      <c r="BH796" s="233">
        <f>IF(N796="sníž. přenesená",J796,0)</f>
        <v>0</v>
      </c>
      <c r="BI796" s="233">
        <f>IF(N796="nulová",J796,0)</f>
        <v>0</v>
      </c>
      <c r="BJ796" s="24" t="s">
        <v>82</v>
      </c>
      <c r="BK796" s="233">
        <f>ROUND(I796*H796,2)</f>
        <v>0</v>
      </c>
      <c r="BL796" s="24" t="s">
        <v>1252</v>
      </c>
      <c r="BM796" s="24" t="s">
        <v>1256</v>
      </c>
    </row>
    <row r="797" spans="2:47" s="1" customFormat="1" ht="13.5">
      <c r="B797" s="46"/>
      <c r="C797" s="74"/>
      <c r="D797" s="236" t="s">
        <v>166</v>
      </c>
      <c r="E797" s="74"/>
      <c r="F797" s="257" t="s">
        <v>288</v>
      </c>
      <c r="G797" s="74"/>
      <c r="H797" s="74"/>
      <c r="I797" s="192"/>
      <c r="J797" s="74"/>
      <c r="K797" s="74"/>
      <c r="L797" s="72"/>
      <c r="M797" s="258"/>
      <c r="N797" s="47"/>
      <c r="O797" s="47"/>
      <c r="P797" s="47"/>
      <c r="Q797" s="47"/>
      <c r="R797" s="47"/>
      <c r="S797" s="47"/>
      <c r="T797" s="95"/>
      <c r="AT797" s="24" t="s">
        <v>166</v>
      </c>
      <c r="AU797" s="24" t="s">
        <v>82</v>
      </c>
    </row>
    <row r="798" spans="2:51" s="13" customFormat="1" ht="13.5">
      <c r="B798" s="259"/>
      <c r="C798" s="260"/>
      <c r="D798" s="236" t="s">
        <v>159</v>
      </c>
      <c r="E798" s="261" t="s">
        <v>21</v>
      </c>
      <c r="F798" s="262" t="s">
        <v>930</v>
      </c>
      <c r="G798" s="260"/>
      <c r="H798" s="261" t="s">
        <v>21</v>
      </c>
      <c r="I798" s="263"/>
      <c r="J798" s="260"/>
      <c r="K798" s="260"/>
      <c r="L798" s="264"/>
      <c r="M798" s="265"/>
      <c r="N798" s="266"/>
      <c r="O798" s="266"/>
      <c r="P798" s="266"/>
      <c r="Q798" s="266"/>
      <c r="R798" s="266"/>
      <c r="S798" s="266"/>
      <c r="T798" s="267"/>
      <c r="AT798" s="268" t="s">
        <v>159</v>
      </c>
      <c r="AU798" s="268" t="s">
        <v>82</v>
      </c>
      <c r="AV798" s="13" t="s">
        <v>82</v>
      </c>
      <c r="AW798" s="13" t="s">
        <v>38</v>
      </c>
      <c r="AX798" s="13" t="s">
        <v>74</v>
      </c>
      <c r="AY798" s="268" t="s">
        <v>150</v>
      </c>
    </row>
    <row r="799" spans="2:51" s="13" customFormat="1" ht="13.5">
      <c r="B799" s="259"/>
      <c r="C799" s="260"/>
      <c r="D799" s="236" t="s">
        <v>159</v>
      </c>
      <c r="E799" s="261" t="s">
        <v>21</v>
      </c>
      <c r="F799" s="262" t="s">
        <v>931</v>
      </c>
      <c r="G799" s="260"/>
      <c r="H799" s="261" t="s">
        <v>21</v>
      </c>
      <c r="I799" s="263"/>
      <c r="J799" s="260"/>
      <c r="K799" s="260"/>
      <c r="L799" s="264"/>
      <c r="M799" s="265"/>
      <c r="N799" s="266"/>
      <c r="O799" s="266"/>
      <c r="P799" s="266"/>
      <c r="Q799" s="266"/>
      <c r="R799" s="266"/>
      <c r="S799" s="266"/>
      <c r="T799" s="267"/>
      <c r="AT799" s="268" t="s">
        <v>159</v>
      </c>
      <c r="AU799" s="268" t="s">
        <v>82</v>
      </c>
      <c r="AV799" s="13" t="s">
        <v>82</v>
      </c>
      <c r="AW799" s="13" t="s">
        <v>38</v>
      </c>
      <c r="AX799" s="13" t="s">
        <v>74</v>
      </c>
      <c r="AY799" s="268" t="s">
        <v>150</v>
      </c>
    </row>
    <row r="800" spans="2:51" s="13" customFormat="1" ht="13.5">
      <c r="B800" s="259"/>
      <c r="C800" s="260"/>
      <c r="D800" s="236" t="s">
        <v>159</v>
      </c>
      <c r="E800" s="261" t="s">
        <v>21</v>
      </c>
      <c r="F800" s="262" t="s">
        <v>932</v>
      </c>
      <c r="G800" s="260"/>
      <c r="H800" s="261" t="s">
        <v>21</v>
      </c>
      <c r="I800" s="263"/>
      <c r="J800" s="260"/>
      <c r="K800" s="260"/>
      <c r="L800" s="264"/>
      <c r="M800" s="265"/>
      <c r="N800" s="266"/>
      <c r="O800" s="266"/>
      <c r="P800" s="266"/>
      <c r="Q800" s="266"/>
      <c r="R800" s="266"/>
      <c r="S800" s="266"/>
      <c r="T800" s="267"/>
      <c r="AT800" s="268" t="s">
        <v>159</v>
      </c>
      <c r="AU800" s="268" t="s">
        <v>82</v>
      </c>
      <c r="AV800" s="13" t="s">
        <v>82</v>
      </c>
      <c r="AW800" s="13" t="s">
        <v>38</v>
      </c>
      <c r="AX800" s="13" t="s">
        <v>74</v>
      </c>
      <c r="AY800" s="268" t="s">
        <v>150</v>
      </c>
    </row>
    <row r="801" spans="2:51" s="13" customFormat="1" ht="13.5">
      <c r="B801" s="259"/>
      <c r="C801" s="260"/>
      <c r="D801" s="236" t="s">
        <v>159</v>
      </c>
      <c r="E801" s="261" t="s">
        <v>21</v>
      </c>
      <c r="F801" s="262" t="s">
        <v>939</v>
      </c>
      <c r="G801" s="260"/>
      <c r="H801" s="261" t="s">
        <v>21</v>
      </c>
      <c r="I801" s="263"/>
      <c r="J801" s="260"/>
      <c r="K801" s="260"/>
      <c r="L801" s="264"/>
      <c r="M801" s="265"/>
      <c r="N801" s="266"/>
      <c r="O801" s="266"/>
      <c r="P801" s="266"/>
      <c r="Q801" s="266"/>
      <c r="R801" s="266"/>
      <c r="S801" s="266"/>
      <c r="T801" s="267"/>
      <c r="AT801" s="268" t="s">
        <v>159</v>
      </c>
      <c r="AU801" s="268" t="s">
        <v>82</v>
      </c>
      <c r="AV801" s="13" t="s">
        <v>82</v>
      </c>
      <c r="AW801" s="13" t="s">
        <v>38</v>
      </c>
      <c r="AX801" s="13" t="s">
        <v>74</v>
      </c>
      <c r="AY801" s="268" t="s">
        <v>150</v>
      </c>
    </row>
    <row r="802" spans="2:51" s="13" customFormat="1" ht="13.5">
      <c r="B802" s="259"/>
      <c r="C802" s="260"/>
      <c r="D802" s="236" t="s">
        <v>159</v>
      </c>
      <c r="E802" s="261" t="s">
        <v>21</v>
      </c>
      <c r="F802" s="262" t="s">
        <v>953</v>
      </c>
      <c r="G802" s="260"/>
      <c r="H802" s="261" t="s">
        <v>21</v>
      </c>
      <c r="I802" s="263"/>
      <c r="J802" s="260"/>
      <c r="K802" s="260"/>
      <c r="L802" s="264"/>
      <c r="M802" s="265"/>
      <c r="N802" s="266"/>
      <c r="O802" s="266"/>
      <c r="P802" s="266"/>
      <c r="Q802" s="266"/>
      <c r="R802" s="266"/>
      <c r="S802" s="266"/>
      <c r="T802" s="267"/>
      <c r="AT802" s="268" t="s">
        <v>159</v>
      </c>
      <c r="AU802" s="268" t="s">
        <v>82</v>
      </c>
      <c r="AV802" s="13" t="s">
        <v>82</v>
      </c>
      <c r="AW802" s="13" t="s">
        <v>38</v>
      </c>
      <c r="AX802" s="13" t="s">
        <v>74</v>
      </c>
      <c r="AY802" s="268" t="s">
        <v>150</v>
      </c>
    </row>
    <row r="803" spans="2:51" s="13" customFormat="1" ht="13.5">
      <c r="B803" s="259"/>
      <c r="C803" s="260"/>
      <c r="D803" s="236" t="s">
        <v>159</v>
      </c>
      <c r="E803" s="261" t="s">
        <v>21</v>
      </c>
      <c r="F803" s="262" t="s">
        <v>954</v>
      </c>
      <c r="G803" s="260"/>
      <c r="H803" s="261" t="s">
        <v>21</v>
      </c>
      <c r="I803" s="263"/>
      <c r="J803" s="260"/>
      <c r="K803" s="260"/>
      <c r="L803" s="264"/>
      <c r="M803" s="265"/>
      <c r="N803" s="266"/>
      <c r="O803" s="266"/>
      <c r="P803" s="266"/>
      <c r="Q803" s="266"/>
      <c r="R803" s="266"/>
      <c r="S803" s="266"/>
      <c r="T803" s="267"/>
      <c r="AT803" s="268" t="s">
        <v>159</v>
      </c>
      <c r="AU803" s="268" t="s">
        <v>82</v>
      </c>
      <c r="AV803" s="13" t="s">
        <v>82</v>
      </c>
      <c r="AW803" s="13" t="s">
        <v>38</v>
      </c>
      <c r="AX803" s="13" t="s">
        <v>74</v>
      </c>
      <c r="AY803" s="268" t="s">
        <v>150</v>
      </c>
    </row>
    <row r="804" spans="2:51" s="11" customFormat="1" ht="13.5">
      <c r="B804" s="234"/>
      <c r="C804" s="235"/>
      <c r="D804" s="236" t="s">
        <v>159</v>
      </c>
      <c r="E804" s="237" t="s">
        <v>21</v>
      </c>
      <c r="F804" s="238" t="s">
        <v>955</v>
      </c>
      <c r="G804" s="235"/>
      <c r="H804" s="239">
        <v>4.5</v>
      </c>
      <c r="I804" s="240"/>
      <c r="J804" s="235"/>
      <c r="K804" s="235"/>
      <c r="L804" s="241"/>
      <c r="M804" s="242"/>
      <c r="N804" s="243"/>
      <c r="O804" s="243"/>
      <c r="P804" s="243"/>
      <c r="Q804" s="243"/>
      <c r="R804" s="243"/>
      <c r="S804" s="243"/>
      <c r="T804" s="244"/>
      <c r="AT804" s="245" t="s">
        <v>159</v>
      </c>
      <c r="AU804" s="245" t="s">
        <v>82</v>
      </c>
      <c r="AV804" s="11" t="s">
        <v>84</v>
      </c>
      <c r="AW804" s="11" t="s">
        <v>38</v>
      </c>
      <c r="AX804" s="11" t="s">
        <v>74</v>
      </c>
      <c r="AY804" s="245" t="s">
        <v>150</v>
      </c>
    </row>
    <row r="805" spans="2:51" s="12" customFormat="1" ht="13.5">
      <c r="B805" s="246"/>
      <c r="C805" s="247"/>
      <c r="D805" s="236" t="s">
        <v>159</v>
      </c>
      <c r="E805" s="248" t="s">
        <v>21</v>
      </c>
      <c r="F805" s="249" t="s">
        <v>161</v>
      </c>
      <c r="G805" s="247"/>
      <c r="H805" s="250">
        <v>4.5</v>
      </c>
      <c r="I805" s="251"/>
      <c r="J805" s="247"/>
      <c r="K805" s="247"/>
      <c r="L805" s="252"/>
      <c r="M805" s="298"/>
      <c r="N805" s="299"/>
      <c r="O805" s="299"/>
      <c r="P805" s="299"/>
      <c r="Q805" s="299"/>
      <c r="R805" s="299"/>
      <c r="S805" s="299"/>
      <c r="T805" s="300"/>
      <c r="AT805" s="256" t="s">
        <v>159</v>
      </c>
      <c r="AU805" s="256" t="s">
        <v>82</v>
      </c>
      <c r="AV805" s="12" t="s">
        <v>157</v>
      </c>
      <c r="AW805" s="12" t="s">
        <v>38</v>
      </c>
      <c r="AX805" s="12" t="s">
        <v>82</v>
      </c>
      <c r="AY805" s="256" t="s">
        <v>150</v>
      </c>
    </row>
    <row r="806" spans="2:12" s="1" customFormat="1" ht="6.95" customHeight="1">
      <c r="B806" s="67"/>
      <c r="C806" s="68"/>
      <c r="D806" s="68"/>
      <c r="E806" s="68"/>
      <c r="F806" s="68"/>
      <c r="G806" s="68"/>
      <c r="H806" s="68"/>
      <c r="I806" s="167"/>
      <c r="J806" s="68"/>
      <c r="K806" s="68"/>
      <c r="L806" s="72"/>
    </row>
  </sheetData>
  <sheetProtection password="CC35" sheet="1" objects="1" scenarios="1" formatColumns="0" formatRows="0" autoFilter="0"/>
  <autoFilter ref="C86:K805"/>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01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109</v>
      </c>
      <c r="G1" s="139" t="s">
        <v>110</v>
      </c>
      <c r="H1" s="139"/>
      <c r="I1" s="140"/>
      <c r="J1" s="139" t="s">
        <v>111</v>
      </c>
      <c r="K1" s="138" t="s">
        <v>112</v>
      </c>
      <c r="L1" s="139" t="s">
        <v>113</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101</v>
      </c>
    </row>
    <row r="3" spans="2:46" ht="6.95" customHeight="1">
      <c r="B3" s="25"/>
      <c r="C3" s="26"/>
      <c r="D3" s="26"/>
      <c r="E3" s="26"/>
      <c r="F3" s="26"/>
      <c r="G3" s="26"/>
      <c r="H3" s="26"/>
      <c r="I3" s="142"/>
      <c r="J3" s="26"/>
      <c r="K3" s="27"/>
      <c r="AT3" s="24" t="s">
        <v>84</v>
      </c>
    </row>
    <row r="4" spans="2:46" ht="36.95" customHeight="1">
      <c r="B4" s="28"/>
      <c r="C4" s="29"/>
      <c r="D4" s="30" t="s">
        <v>118</v>
      </c>
      <c r="E4" s="29"/>
      <c r="F4" s="29"/>
      <c r="G4" s="29"/>
      <c r="H4" s="29"/>
      <c r="I4" s="143"/>
      <c r="J4" s="29"/>
      <c r="K4" s="31"/>
      <c r="M4" s="32" t="s">
        <v>12</v>
      </c>
      <c r="AT4" s="24" t="s">
        <v>6</v>
      </c>
    </row>
    <row r="5" spans="2:11" ht="6.95" customHeight="1">
      <c r="B5" s="28"/>
      <c r="C5" s="29"/>
      <c r="D5" s="29"/>
      <c r="E5" s="29"/>
      <c r="F5" s="29"/>
      <c r="G5" s="29"/>
      <c r="H5" s="29"/>
      <c r="I5" s="143"/>
      <c r="J5" s="29"/>
      <c r="K5" s="31"/>
    </row>
    <row r="6" spans="2:11" ht="13.5">
      <c r="B6" s="28"/>
      <c r="C6" s="29"/>
      <c r="D6" s="40" t="s">
        <v>18</v>
      </c>
      <c r="E6" s="29"/>
      <c r="F6" s="29"/>
      <c r="G6" s="29"/>
      <c r="H6" s="29"/>
      <c r="I6" s="143"/>
      <c r="J6" s="29"/>
      <c r="K6" s="31"/>
    </row>
    <row r="7" spans="2:11" ht="16.5" customHeight="1">
      <c r="B7" s="28"/>
      <c r="C7" s="29"/>
      <c r="D7" s="29"/>
      <c r="E7" s="144" t="str">
        <f>'Rekapitulace stavby'!K6</f>
        <v>ČOV TPCA - PD techn. čištění OV - 1.etapa</v>
      </c>
      <c r="F7" s="40"/>
      <c r="G7" s="40"/>
      <c r="H7" s="40"/>
      <c r="I7" s="143"/>
      <c r="J7" s="29"/>
      <c r="K7" s="31"/>
    </row>
    <row r="8" spans="2:11" s="1" customFormat="1" ht="13.5">
      <c r="B8" s="46"/>
      <c r="C8" s="47"/>
      <c r="D8" s="40" t="s">
        <v>119</v>
      </c>
      <c r="E8" s="47"/>
      <c r="F8" s="47"/>
      <c r="G8" s="47"/>
      <c r="H8" s="47"/>
      <c r="I8" s="145"/>
      <c r="J8" s="47"/>
      <c r="K8" s="51"/>
    </row>
    <row r="9" spans="2:11" s="1" customFormat="1" ht="36.95" customHeight="1">
      <c r="B9" s="46"/>
      <c r="C9" s="47"/>
      <c r="D9" s="47"/>
      <c r="E9" s="146" t="s">
        <v>1257</v>
      </c>
      <c r="F9" s="47"/>
      <c r="G9" s="47"/>
      <c r="H9" s="47"/>
      <c r="I9" s="145"/>
      <c r="J9" s="47"/>
      <c r="K9" s="51"/>
    </row>
    <row r="10" spans="2:11" s="1" customFormat="1" ht="13.5">
      <c r="B10" s="46"/>
      <c r="C10" s="47"/>
      <c r="D10" s="47"/>
      <c r="E10" s="47"/>
      <c r="F10" s="47"/>
      <c r="G10" s="47"/>
      <c r="H10" s="47"/>
      <c r="I10" s="145"/>
      <c r="J10" s="47"/>
      <c r="K10" s="51"/>
    </row>
    <row r="11" spans="2:11" s="1" customFormat="1" ht="14.4" customHeight="1">
      <c r="B11" s="46"/>
      <c r="C11" s="47"/>
      <c r="D11" s="40" t="s">
        <v>20</v>
      </c>
      <c r="E11" s="47"/>
      <c r="F11" s="35" t="s">
        <v>21</v>
      </c>
      <c r="G11" s="47"/>
      <c r="H11" s="47"/>
      <c r="I11" s="147" t="s">
        <v>22</v>
      </c>
      <c r="J11" s="35" t="s">
        <v>21</v>
      </c>
      <c r="K11" s="51"/>
    </row>
    <row r="12" spans="2:11" s="1" customFormat="1" ht="14.4" customHeight="1">
      <c r="B12" s="46"/>
      <c r="C12" s="47"/>
      <c r="D12" s="40" t="s">
        <v>23</v>
      </c>
      <c r="E12" s="47"/>
      <c r="F12" s="35" t="s">
        <v>24</v>
      </c>
      <c r="G12" s="47"/>
      <c r="H12" s="47"/>
      <c r="I12" s="147" t="s">
        <v>25</v>
      </c>
      <c r="J12" s="148" t="str">
        <f>'Rekapitulace stavby'!AN8</f>
        <v>11. 9. 2018</v>
      </c>
      <c r="K12" s="51"/>
    </row>
    <row r="13" spans="2:11" s="1" customFormat="1" ht="10.8" customHeight="1">
      <c r="B13" s="46"/>
      <c r="C13" s="47"/>
      <c r="D13" s="47"/>
      <c r="E13" s="47"/>
      <c r="F13" s="47"/>
      <c r="G13" s="47"/>
      <c r="H13" s="47"/>
      <c r="I13" s="145"/>
      <c r="J13" s="47"/>
      <c r="K13" s="51"/>
    </row>
    <row r="14" spans="2:11" s="1" customFormat="1" ht="14.4" customHeight="1">
      <c r="B14" s="46"/>
      <c r="C14" s="47"/>
      <c r="D14" s="40" t="s">
        <v>27</v>
      </c>
      <c r="E14" s="47"/>
      <c r="F14" s="47"/>
      <c r="G14" s="47"/>
      <c r="H14" s="47"/>
      <c r="I14" s="147" t="s">
        <v>28</v>
      </c>
      <c r="J14" s="35" t="s">
        <v>21</v>
      </c>
      <c r="K14" s="51"/>
    </row>
    <row r="15" spans="2:11" s="1" customFormat="1" ht="18" customHeight="1">
      <c r="B15" s="46"/>
      <c r="C15" s="47"/>
      <c r="D15" s="47"/>
      <c r="E15" s="35" t="s">
        <v>30</v>
      </c>
      <c r="F15" s="47"/>
      <c r="G15" s="47"/>
      <c r="H15" s="47"/>
      <c r="I15" s="147" t="s">
        <v>31</v>
      </c>
      <c r="J15" s="35" t="s">
        <v>21</v>
      </c>
      <c r="K15" s="51"/>
    </row>
    <row r="16" spans="2:11" s="1" customFormat="1" ht="6.95" customHeight="1">
      <c r="B16" s="46"/>
      <c r="C16" s="47"/>
      <c r="D16" s="47"/>
      <c r="E16" s="47"/>
      <c r="F16" s="47"/>
      <c r="G16" s="47"/>
      <c r="H16" s="47"/>
      <c r="I16" s="145"/>
      <c r="J16" s="47"/>
      <c r="K16" s="51"/>
    </row>
    <row r="17" spans="2:11" s="1" customFormat="1" ht="14.4" customHeight="1">
      <c r="B17" s="46"/>
      <c r="C17" s="47"/>
      <c r="D17" s="40" t="s">
        <v>32</v>
      </c>
      <c r="E17" s="47"/>
      <c r="F17" s="47"/>
      <c r="G17" s="47"/>
      <c r="H17" s="47"/>
      <c r="I17" s="147"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7" t="s">
        <v>31</v>
      </c>
      <c r="J18" s="35" t="str">
        <f>IF('Rekapitulace stavby'!AN14="Vyplň údaj","",IF('Rekapitulace stavby'!AN14="","",'Rekapitulace stavby'!AN14))</f>
        <v/>
      </c>
      <c r="K18" s="51"/>
    </row>
    <row r="19" spans="2:11" s="1" customFormat="1" ht="6.95" customHeight="1">
      <c r="B19" s="46"/>
      <c r="C19" s="47"/>
      <c r="D19" s="47"/>
      <c r="E19" s="47"/>
      <c r="F19" s="47"/>
      <c r="G19" s="47"/>
      <c r="H19" s="47"/>
      <c r="I19" s="145"/>
      <c r="J19" s="47"/>
      <c r="K19" s="51"/>
    </row>
    <row r="20" spans="2:11" s="1" customFormat="1" ht="14.4" customHeight="1">
      <c r="B20" s="46"/>
      <c r="C20" s="47"/>
      <c r="D20" s="40" t="s">
        <v>34</v>
      </c>
      <c r="E20" s="47"/>
      <c r="F20" s="47"/>
      <c r="G20" s="47"/>
      <c r="H20" s="47"/>
      <c r="I20" s="147" t="s">
        <v>28</v>
      </c>
      <c r="J20" s="35" t="s">
        <v>21</v>
      </c>
      <c r="K20" s="51"/>
    </row>
    <row r="21" spans="2:11" s="1" customFormat="1" ht="18" customHeight="1">
      <c r="B21" s="46"/>
      <c r="C21" s="47"/>
      <c r="D21" s="47"/>
      <c r="E21" s="35" t="s">
        <v>1258</v>
      </c>
      <c r="F21" s="47"/>
      <c r="G21" s="47"/>
      <c r="H21" s="47"/>
      <c r="I21" s="147" t="s">
        <v>31</v>
      </c>
      <c r="J21" s="35" t="s">
        <v>21</v>
      </c>
      <c r="K21" s="51"/>
    </row>
    <row r="22" spans="2:11" s="1" customFormat="1" ht="6.95" customHeight="1">
      <c r="B22" s="46"/>
      <c r="C22" s="47"/>
      <c r="D22" s="47"/>
      <c r="E22" s="47"/>
      <c r="F22" s="47"/>
      <c r="G22" s="47"/>
      <c r="H22" s="47"/>
      <c r="I22" s="145"/>
      <c r="J22" s="47"/>
      <c r="K22" s="51"/>
    </row>
    <row r="23" spans="2:11" s="1" customFormat="1" ht="14.4" customHeight="1">
      <c r="B23" s="46"/>
      <c r="C23" s="47"/>
      <c r="D23" s="40" t="s">
        <v>39</v>
      </c>
      <c r="E23" s="47"/>
      <c r="F23" s="47"/>
      <c r="G23" s="47"/>
      <c r="H23" s="47"/>
      <c r="I23" s="145"/>
      <c r="J23" s="47"/>
      <c r="K23" s="51"/>
    </row>
    <row r="24" spans="2:11" s="6" customFormat="1" ht="16.5" customHeight="1">
      <c r="B24" s="149"/>
      <c r="C24" s="150"/>
      <c r="D24" s="150"/>
      <c r="E24" s="44" t="s">
        <v>21</v>
      </c>
      <c r="F24" s="44"/>
      <c r="G24" s="44"/>
      <c r="H24" s="44"/>
      <c r="I24" s="151"/>
      <c r="J24" s="150"/>
      <c r="K24" s="152"/>
    </row>
    <row r="25" spans="2:11" s="1" customFormat="1" ht="6.95" customHeight="1">
      <c r="B25" s="46"/>
      <c r="C25" s="47"/>
      <c r="D25" s="47"/>
      <c r="E25" s="47"/>
      <c r="F25" s="47"/>
      <c r="G25" s="47"/>
      <c r="H25" s="47"/>
      <c r="I25" s="145"/>
      <c r="J25" s="47"/>
      <c r="K25" s="51"/>
    </row>
    <row r="26" spans="2:11" s="1" customFormat="1" ht="6.95" customHeight="1">
      <c r="B26" s="46"/>
      <c r="C26" s="47"/>
      <c r="D26" s="106"/>
      <c r="E26" s="106"/>
      <c r="F26" s="106"/>
      <c r="G26" s="106"/>
      <c r="H26" s="106"/>
      <c r="I26" s="153"/>
      <c r="J26" s="106"/>
      <c r="K26" s="154"/>
    </row>
    <row r="27" spans="2:11" s="1" customFormat="1" ht="25.4" customHeight="1">
      <c r="B27" s="46"/>
      <c r="C27" s="47"/>
      <c r="D27" s="155" t="s">
        <v>40</v>
      </c>
      <c r="E27" s="47"/>
      <c r="F27" s="47"/>
      <c r="G27" s="47"/>
      <c r="H27" s="47"/>
      <c r="I27" s="145"/>
      <c r="J27" s="156">
        <f>ROUND(J85,2)</f>
        <v>0</v>
      </c>
      <c r="K27" s="51"/>
    </row>
    <row r="28" spans="2:11" s="1" customFormat="1" ht="6.95" customHeight="1">
      <c r="B28" s="46"/>
      <c r="C28" s="47"/>
      <c r="D28" s="106"/>
      <c r="E28" s="106"/>
      <c r="F28" s="106"/>
      <c r="G28" s="106"/>
      <c r="H28" s="106"/>
      <c r="I28" s="153"/>
      <c r="J28" s="106"/>
      <c r="K28" s="154"/>
    </row>
    <row r="29" spans="2:11" s="1" customFormat="1" ht="14.4" customHeight="1">
      <c r="B29" s="46"/>
      <c r="C29" s="47"/>
      <c r="D29" s="47"/>
      <c r="E29" s="47"/>
      <c r="F29" s="52" t="s">
        <v>42</v>
      </c>
      <c r="G29" s="47"/>
      <c r="H29" s="47"/>
      <c r="I29" s="157" t="s">
        <v>41</v>
      </c>
      <c r="J29" s="52" t="s">
        <v>43</v>
      </c>
      <c r="K29" s="51"/>
    </row>
    <row r="30" spans="2:11" s="1" customFormat="1" ht="14.4" customHeight="1">
      <c r="B30" s="46"/>
      <c r="C30" s="47"/>
      <c r="D30" s="55" t="s">
        <v>44</v>
      </c>
      <c r="E30" s="55" t="s">
        <v>45</v>
      </c>
      <c r="F30" s="158">
        <f>ROUND(SUM(BE85:BE1016),2)</f>
        <v>0</v>
      </c>
      <c r="G30" s="47"/>
      <c r="H30" s="47"/>
      <c r="I30" s="159">
        <v>0.21</v>
      </c>
      <c r="J30" s="158">
        <f>ROUND(ROUND((SUM(BE85:BE1016)),2)*I30,2)</f>
        <v>0</v>
      </c>
      <c r="K30" s="51"/>
    </row>
    <row r="31" spans="2:11" s="1" customFormat="1" ht="14.4" customHeight="1">
      <c r="B31" s="46"/>
      <c r="C31" s="47"/>
      <c r="D31" s="47"/>
      <c r="E31" s="55" t="s">
        <v>46</v>
      </c>
      <c r="F31" s="158">
        <f>ROUND(SUM(BF85:BF1016),2)</f>
        <v>0</v>
      </c>
      <c r="G31" s="47"/>
      <c r="H31" s="47"/>
      <c r="I31" s="159">
        <v>0.15</v>
      </c>
      <c r="J31" s="158">
        <f>ROUND(ROUND((SUM(BF85:BF1016)),2)*I31,2)</f>
        <v>0</v>
      </c>
      <c r="K31" s="51"/>
    </row>
    <row r="32" spans="2:11" s="1" customFormat="1" ht="14.4" customHeight="1" hidden="1">
      <c r="B32" s="46"/>
      <c r="C32" s="47"/>
      <c r="D32" s="47"/>
      <c r="E32" s="55" t="s">
        <v>47</v>
      </c>
      <c r="F32" s="158">
        <f>ROUND(SUM(BG85:BG1016),2)</f>
        <v>0</v>
      </c>
      <c r="G32" s="47"/>
      <c r="H32" s="47"/>
      <c r="I32" s="159">
        <v>0.21</v>
      </c>
      <c r="J32" s="158">
        <v>0</v>
      </c>
      <c r="K32" s="51"/>
    </row>
    <row r="33" spans="2:11" s="1" customFormat="1" ht="14.4" customHeight="1" hidden="1">
      <c r="B33" s="46"/>
      <c r="C33" s="47"/>
      <c r="D33" s="47"/>
      <c r="E33" s="55" t="s">
        <v>48</v>
      </c>
      <c r="F33" s="158">
        <f>ROUND(SUM(BH85:BH1016),2)</f>
        <v>0</v>
      </c>
      <c r="G33" s="47"/>
      <c r="H33" s="47"/>
      <c r="I33" s="159">
        <v>0.15</v>
      </c>
      <c r="J33" s="158">
        <v>0</v>
      </c>
      <c r="K33" s="51"/>
    </row>
    <row r="34" spans="2:11" s="1" customFormat="1" ht="14.4" customHeight="1" hidden="1">
      <c r="B34" s="46"/>
      <c r="C34" s="47"/>
      <c r="D34" s="47"/>
      <c r="E34" s="55" t="s">
        <v>49</v>
      </c>
      <c r="F34" s="158">
        <f>ROUND(SUM(BI85:BI1016),2)</f>
        <v>0</v>
      </c>
      <c r="G34" s="47"/>
      <c r="H34" s="47"/>
      <c r="I34" s="159">
        <v>0</v>
      </c>
      <c r="J34" s="158">
        <v>0</v>
      </c>
      <c r="K34" s="51"/>
    </row>
    <row r="35" spans="2:11" s="1" customFormat="1" ht="6.95" customHeight="1">
      <c r="B35" s="46"/>
      <c r="C35" s="47"/>
      <c r="D35" s="47"/>
      <c r="E35" s="47"/>
      <c r="F35" s="47"/>
      <c r="G35" s="47"/>
      <c r="H35" s="47"/>
      <c r="I35" s="145"/>
      <c r="J35" s="47"/>
      <c r="K35" s="51"/>
    </row>
    <row r="36" spans="2:11" s="1" customFormat="1" ht="25.4" customHeight="1">
      <c r="B36" s="46"/>
      <c r="C36" s="160"/>
      <c r="D36" s="161" t="s">
        <v>50</v>
      </c>
      <c r="E36" s="98"/>
      <c r="F36" s="98"/>
      <c r="G36" s="162" t="s">
        <v>51</v>
      </c>
      <c r="H36" s="163" t="s">
        <v>52</v>
      </c>
      <c r="I36" s="164"/>
      <c r="J36" s="165">
        <f>SUM(J27:J34)</f>
        <v>0</v>
      </c>
      <c r="K36" s="166"/>
    </row>
    <row r="37" spans="2:11" s="1" customFormat="1" ht="14.4" customHeight="1">
      <c r="B37" s="67"/>
      <c r="C37" s="68"/>
      <c r="D37" s="68"/>
      <c r="E37" s="68"/>
      <c r="F37" s="68"/>
      <c r="G37" s="68"/>
      <c r="H37" s="68"/>
      <c r="I37" s="167"/>
      <c r="J37" s="68"/>
      <c r="K37" s="69"/>
    </row>
    <row r="41" spans="2:11" s="1" customFormat="1" ht="6.95" customHeight="1">
      <c r="B41" s="168"/>
      <c r="C41" s="169"/>
      <c r="D41" s="169"/>
      <c r="E41" s="169"/>
      <c r="F41" s="169"/>
      <c r="G41" s="169"/>
      <c r="H41" s="169"/>
      <c r="I41" s="170"/>
      <c r="J41" s="169"/>
      <c r="K41" s="171"/>
    </row>
    <row r="42" spans="2:11" s="1" customFormat="1" ht="36.95" customHeight="1">
      <c r="B42" s="46"/>
      <c r="C42" s="30" t="s">
        <v>121</v>
      </c>
      <c r="D42" s="47"/>
      <c r="E42" s="47"/>
      <c r="F42" s="47"/>
      <c r="G42" s="47"/>
      <c r="H42" s="47"/>
      <c r="I42" s="145"/>
      <c r="J42" s="47"/>
      <c r="K42" s="51"/>
    </row>
    <row r="43" spans="2:11" s="1" customFormat="1" ht="6.95" customHeight="1">
      <c r="B43" s="46"/>
      <c r="C43" s="47"/>
      <c r="D43" s="47"/>
      <c r="E43" s="47"/>
      <c r="F43" s="47"/>
      <c r="G43" s="47"/>
      <c r="H43" s="47"/>
      <c r="I43" s="145"/>
      <c r="J43" s="47"/>
      <c r="K43" s="51"/>
    </row>
    <row r="44" spans="2:11" s="1" customFormat="1" ht="14.4" customHeight="1">
      <c r="B44" s="46"/>
      <c r="C44" s="40" t="s">
        <v>18</v>
      </c>
      <c r="D44" s="47"/>
      <c r="E44" s="47"/>
      <c r="F44" s="47"/>
      <c r="G44" s="47"/>
      <c r="H44" s="47"/>
      <c r="I44" s="145"/>
      <c r="J44" s="47"/>
      <c r="K44" s="51"/>
    </row>
    <row r="45" spans="2:11" s="1" customFormat="1" ht="16.5" customHeight="1">
      <c r="B45" s="46"/>
      <c r="C45" s="47"/>
      <c r="D45" s="47"/>
      <c r="E45" s="144" t="str">
        <f>E7</f>
        <v>ČOV TPCA - PD techn. čištění OV - 1.etapa</v>
      </c>
      <c r="F45" s="40"/>
      <c r="G45" s="40"/>
      <c r="H45" s="40"/>
      <c r="I45" s="145"/>
      <c r="J45" s="47"/>
      <c r="K45" s="51"/>
    </row>
    <row r="46" spans="2:11" s="1" customFormat="1" ht="14.4" customHeight="1">
      <c r="B46" s="46"/>
      <c r="C46" s="40" t="s">
        <v>119</v>
      </c>
      <c r="D46" s="47"/>
      <c r="E46" s="47"/>
      <c r="F46" s="47"/>
      <c r="G46" s="47"/>
      <c r="H46" s="47"/>
      <c r="I46" s="145"/>
      <c r="J46" s="47"/>
      <c r="K46" s="51"/>
    </row>
    <row r="47" spans="2:11" s="1" customFormat="1" ht="17.25" customHeight="1">
      <c r="B47" s="46"/>
      <c r="C47" s="47"/>
      <c r="D47" s="47"/>
      <c r="E47" s="146" t="str">
        <f>E9</f>
        <v>PS 03.1 - SŘTP - 1. etapa</v>
      </c>
      <c r="F47" s="47"/>
      <c r="G47" s="47"/>
      <c r="H47" s="47"/>
      <c r="I47" s="145"/>
      <c r="J47" s="47"/>
      <c r="K47" s="51"/>
    </row>
    <row r="48" spans="2:11" s="1" customFormat="1" ht="6.95" customHeight="1">
      <c r="B48" s="46"/>
      <c r="C48" s="47"/>
      <c r="D48" s="47"/>
      <c r="E48" s="47"/>
      <c r="F48" s="47"/>
      <c r="G48" s="47"/>
      <c r="H48" s="47"/>
      <c r="I48" s="145"/>
      <c r="J48" s="47"/>
      <c r="K48" s="51"/>
    </row>
    <row r="49" spans="2:11" s="1" customFormat="1" ht="18" customHeight="1">
      <c r="B49" s="46"/>
      <c r="C49" s="40" t="s">
        <v>23</v>
      </c>
      <c r="D49" s="47"/>
      <c r="E49" s="47"/>
      <c r="F49" s="35" t="str">
        <f>F12</f>
        <v>Kolín</v>
      </c>
      <c r="G49" s="47"/>
      <c r="H49" s="47"/>
      <c r="I49" s="147" t="s">
        <v>25</v>
      </c>
      <c r="J49" s="148" t="str">
        <f>IF(J12="","",J12)</f>
        <v>11. 9. 2018</v>
      </c>
      <c r="K49" s="51"/>
    </row>
    <row r="50" spans="2:11" s="1" customFormat="1" ht="6.95" customHeight="1">
      <c r="B50" s="46"/>
      <c r="C50" s="47"/>
      <c r="D50" s="47"/>
      <c r="E50" s="47"/>
      <c r="F50" s="47"/>
      <c r="G50" s="47"/>
      <c r="H50" s="47"/>
      <c r="I50" s="145"/>
      <c r="J50" s="47"/>
      <c r="K50" s="51"/>
    </row>
    <row r="51" spans="2:11" s="1" customFormat="1" ht="13.5">
      <c r="B51" s="46"/>
      <c r="C51" s="40" t="s">
        <v>27</v>
      </c>
      <c r="D51" s="47"/>
      <c r="E51" s="47"/>
      <c r="F51" s="35" t="str">
        <f>E15</f>
        <v>Město Kolín</v>
      </c>
      <c r="G51" s="47"/>
      <c r="H51" s="47"/>
      <c r="I51" s="147" t="s">
        <v>34</v>
      </c>
      <c r="J51" s="44" t="str">
        <f>E21</f>
        <v>Jindřich Zeman</v>
      </c>
      <c r="K51" s="51"/>
    </row>
    <row r="52" spans="2:11" s="1" customFormat="1" ht="14.4" customHeight="1">
      <c r="B52" s="46"/>
      <c r="C52" s="40" t="s">
        <v>32</v>
      </c>
      <c r="D52" s="47"/>
      <c r="E52" s="47"/>
      <c r="F52" s="35" t="str">
        <f>IF(E18="","",E18)</f>
        <v/>
      </c>
      <c r="G52" s="47"/>
      <c r="H52" s="47"/>
      <c r="I52" s="145"/>
      <c r="J52" s="172"/>
      <c r="K52" s="51"/>
    </row>
    <row r="53" spans="2:11" s="1" customFormat="1" ht="10.3" customHeight="1">
      <c r="B53" s="46"/>
      <c r="C53" s="47"/>
      <c r="D53" s="47"/>
      <c r="E53" s="47"/>
      <c r="F53" s="47"/>
      <c r="G53" s="47"/>
      <c r="H53" s="47"/>
      <c r="I53" s="145"/>
      <c r="J53" s="47"/>
      <c r="K53" s="51"/>
    </row>
    <row r="54" spans="2:11" s="1" customFormat="1" ht="29.25" customHeight="1">
      <c r="B54" s="46"/>
      <c r="C54" s="173" t="s">
        <v>122</v>
      </c>
      <c r="D54" s="160"/>
      <c r="E54" s="160"/>
      <c r="F54" s="160"/>
      <c r="G54" s="160"/>
      <c r="H54" s="160"/>
      <c r="I54" s="174"/>
      <c r="J54" s="175" t="s">
        <v>123</v>
      </c>
      <c r="K54" s="176"/>
    </row>
    <row r="55" spans="2:11" s="1" customFormat="1" ht="10.3" customHeight="1">
      <c r="B55" s="46"/>
      <c r="C55" s="47"/>
      <c r="D55" s="47"/>
      <c r="E55" s="47"/>
      <c r="F55" s="47"/>
      <c r="G55" s="47"/>
      <c r="H55" s="47"/>
      <c r="I55" s="145"/>
      <c r="J55" s="47"/>
      <c r="K55" s="51"/>
    </row>
    <row r="56" spans="2:47" s="1" customFormat="1" ht="29.25" customHeight="1">
      <c r="B56" s="46"/>
      <c r="C56" s="177" t="s">
        <v>124</v>
      </c>
      <c r="D56" s="47"/>
      <c r="E56" s="47"/>
      <c r="F56" s="47"/>
      <c r="G56" s="47"/>
      <c r="H56" s="47"/>
      <c r="I56" s="145"/>
      <c r="J56" s="156">
        <f>J85</f>
        <v>0</v>
      </c>
      <c r="K56" s="51"/>
      <c r="AU56" s="24" t="s">
        <v>125</v>
      </c>
    </row>
    <row r="57" spans="2:11" s="7" customFormat="1" ht="24.95" customHeight="1">
      <c r="B57" s="178"/>
      <c r="C57" s="179"/>
      <c r="D57" s="180" t="s">
        <v>131</v>
      </c>
      <c r="E57" s="181"/>
      <c r="F57" s="181"/>
      <c r="G57" s="181"/>
      <c r="H57" s="181"/>
      <c r="I57" s="182"/>
      <c r="J57" s="183">
        <f>J86</f>
        <v>0</v>
      </c>
      <c r="K57" s="184"/>
    </row>
    <row r="58" spans="2:11" s="8" customFormat="1" ht="19.9" customHeight="1">
      <c r="B58" s="185"/>
      <c r="C58" s="186"/>
      <c r="D58" s="187" t="s">
        <v>921</v>
      </c>
      <c r="E58" s="188"/>
      <c r="F58" s="188"/>
      <c r="G58" s="188"/>
      <c r="H58" s="188"/>
      <c r="I58" s="189"/>
      <c r="J58" s="190">
        <f>J87</f>
        <v>0</v>
      </c>
      <c r="K58" s="191"/>
    </row>
    <row r="59" spans="2:11" s="8" customFormat="1" ht="19.9" customHeight="1">
      <c r="B59" s="185"/>
      <c r="C59" s="186"/>
      <c r="D59" s="187" t="s">
        <v>922</v>
      </c>
      <c r="E59" s="188"/>
      <c r="F59" s="188"/>
      <c r="G59" s="188"/>
      <c r="H59" s="188"/>
      <c r="I59" s="189"/>
      <c r="J59" s="190">
        <f>J397</f>
        <v>0</v>
      </c>
      <c r="K59" s="191"/>
    </row>
    <row r="60" spans="2:11" s="7" customFormat="1" ht="24.95" customHeight="1">
      <c r="B60" s="178"/>
      <c r="C60" s="179"/>
      <c r="D60" s="180" t="s">
        <v>330</v>
      </c>
      <c r="E60" s="181"/>
      <c r="F60" s="181"/>
      <c r="G60" s="181"/>
      <c r="H60" s="181"/>
      <c r="I60" s="182"/>
      <c r="J60" s="183">
        <f>J544</f>
        <v>0</v>
      </c>
      <c r="K60" s="184"/>
    </row>
    <row r="61" spans="2:11" s="8" customFormat="1" ht="19.9" customHeight="1">
      <c r="B61" s="185"/>
      <c r="C61" s="186"/>
      <c r="D61" s="187" t="s">
        <v>924</v>
      </c>
      <c r="E61" s="188"/>
      <c r="F61" s="188"/>
      <c r="G61" s="188"/>
      <c r="H61" s="188"/>
      <c r="I61" s="189"/>
      <c r="J61" s="190">
        <f>J545</f>
        <v>0</v>
      </c>
      <c r="K61" s="191"/>
    </row>
    <row r="62" spans="2:11" s="8" customFormat="1" ht="19.9" customHeight="1">
      <c r="B62" s="185"/>
      <c r="C62" s="186"/>
      <c r="D62" s="187" t="s">
        <v>1259</v>
      </c>
      <c r="E62" s="188"/>
      <c r="F62" s="188"/>
      <c r="G62" s="188"/>
      <c r="H62" s="188"/>
      <c r="I62" s="189"/>
      <c r="J62" s="190">
        <f>J619</f>
        <v>0</v>
      </c>
      <c r="K62" s="191"/>
    </row>
    <row r="63" spans="2:11" s="8" customFormat="1" ht="19.9" customHeight="1">
      <c r="B63" s="185"/>
      <c r="C63" s="186"/>
      <c r="D63" s="187" t="s">
        <v>1260</v>
      </c>
      <c r="E63" s="188"/>
      <c r="F63" s="188"/>
      <c r="G63" s="188"/>
      <c r="H63" s="188"/>
      <c r="I63" s="189"/>
      <c r="J63" s="190">
        <f>J656</f>
        <v>0</v>
      </c>
      <c r="K63" s="191"/>
    </row>
    <row r="64" spans="2:11" s="8" customFormat="1" ht="19.9" customHeight="1">
      <c r="B64" s="185"/>
      <c r="C64" s="186"/>
      <c r="D64" s="187" t="s">
        <v>331</v>
      </c>
      <c r="E64" s="188"/>
      <c r="F64" s="188"/>
      <c r="G64" s="188"/>
      <c r="H64" s="188"/>
      <c r="I64" s="189"/>
      <c r="J64" s="190">
        <f>J723</f>
        <v>0</v>
      </c>
      <c r="K64" s="191"/>
    </row>
    <row r="65" spans="2:11" s="8" customFormat="1" ht="19.9" customHeight="1">
      <c r="B65" s="185"/>
      <c r="C65" s="186"/>
      <c r="D65" s="187" t="s">
        <v>925</v>
      </c>
      <c r="E65" s="188"/>
      <c r="F65" s="188"/>
      <c r="G65" s="188"/>
      <c r="H65" s="188"/>
      <c r="I65" s="189"/>
      <c r="J65" s="190">
        <f>J737</f>
        <v>0</v>
      </c>
      <c r="K65" s="191"/>
    </row>
    <row r="66" spans="2:11" s="1" customFormat="1" ht="21.8" customHeight="1">
      <c r="B66" s="46"/>
      <c r="C66" s="47"/>
      <c r="D66" s="47"/>
      <c r="E66" s="47"/>
      <c r="F66" s="47"/>
      <c r="G66" s="47"/>
      <c r="H66" s="47"/>
      <c r="I66" s="145"/>
      <c r="J66" s="47"/>
      <c r="K66" s="51"/>
    </row>
    <row r="67" spans="2:11" s="1" customFormat="1" ht="6.95" customHeight="1">
      <c r="B67" s="67"/>
      <c r="C67" s="68"/>
      <c r="D67" s="68"/>
      <c r="E67" s="68"/>
      <c r="F67" s="68"/>
      <c r="G67" s="68"/>
      <c r="H67" s="68"/>
      <c r="I67" s="167"/>
      <c r="J67" s="68"/>
      <c r="K67" s="69"/>
    </row>
    <row r="71" spans="2:12" s="1" customFormat="1" ht="6.95" customHeight="1">
      <c r="B71" s="70"/>
      <c r="C71" s="71"/>
      <c r="D71" s="71"/>
      <c r="E71" s="71"/>
      <c r="F71" s="71"/>
      <c r="G71" s="71"/>
      <c r="H71" s="71"/>
      <c r="I71" s="170"/>
      <c r="J71" s="71"/>
      <c r="K71" s="71"/>
      <c r="L71" s="72"/>
    </row>
    <row r="72" spans="2:12" s="1" customFormat="1" ht="36.95" customHeight="1">
      <c r="B72" s="46"/>
      <c r="C72" s="73" t="s">
        <v>134</v>
      </c>
      <c r="D72" s="74"/>
      <c r="E72" s="74"/>
      <c r="F72" s="74"/>
      <c r="G72" s="74"/>
      <c r="H72" s="74"/>
      <c r="I72" s="192"/>
      <c r="J72" s="74"/>
      <c r="K72" s="74"/>
      <c r="L72" s="72"/>
    </row>
    <row r="73" spans="2:12" s="1" customFormat="1" ht="6.95" customHeight="1">
      <c r="B73" s="46"/>
      <c r="C73" s="74"/>
      <c r="D73" s="74"/>
      <c r="E73" s="74"/>
      <c r="F73" s="74"/>
      <c r="G73" s="74"/>
      <c r="H73" s="74"/>
      <c r="I73" s="192"/>
      <c r="J73" s="74"/>
      <c r="K73" s="74"/>
      <c r="L73" s="72"/>
    </row>
    <row r="74" spans="2:12" s="1" customFormat="1" ht="14.4" customHeight="1">
      <c r="B74" s="46"/>
      <c r="C74" s="76" t="s">
        <v>18</v>
      </c>
      <c r="D74" s="74"/>
      <c r="E74" s="74"/>
      <c r="F74" s="74"/>
      <c r="G74" s="74"/>
      <c r="H74" s="74"/>
      <c r="I74" s="192"/>
      <c r="J74" s="74"/>
      <c r="K74" s="74"/>
      <c r="L74" s="72"/>
    </row>
    <row r="75" spans="2:12" s="1" customFormat="1" ht="16.5" customHeight="1">
      <c r="B75" s="46"/>
      <c r="C75" s="74"/>
      <c r="D75" s="74"/>
      <c r="E75" s="193" t="str">
        <f>E7</f>
        <v>ČOV TPCA - PD techn. čištění OV - 1.etapa</v>
      </c>
      <c r="F75" s="76"/>
      <c r="G75" s="76"/>
      <c r="H75" s="76"/>
      <c r="I75" s="192"/>
      <c r="J75" s="74"/>
      <c r="K75" s="74"/>
      <c r="L75" s="72"/>
    </row>
    <row r="76" spans="2:12" s="1" customFormat="1" ht="14.4" customHeight="1">
      <c r="B76" s="46"/>
      <c r="C76" s="76" t="s">
        <v>119</v>
      </c>
      <c r="D76" s="74"/>
      <c r="E76" s="74"/>
      <c r="F76" s="74"/>
      <c r="G76" s="74"/>
      <c r="H76" s="74"/>
      <c r="I76" s="192"/>
      <c r="J76" s="74"/>
      <c r="K76" s="74"/>
      <c r="L76" s="72"/>
    </row>
    <row r="77" spans="2:12" s="1" customFormat="1" ht="17.25" customHeight="1">
      <c r="B77" s="46"/>
      <c r="C77" s="74"/>
      <c r="D77" s="74"/>
      <c r="E77" s="82" t="str">
        <f>E9</f>
        <v>PS 03.1 - SŘTP - 1. etapa</v>
      </c>
      <c r="F77" s="74"/>
      <c r="G77" s="74"/>
      <c r="H77" s="74"/>
      <c r="I77" s="192"/>
      <c r="J77" s="74"/>
      <c r="K77" s="74"/>
      <c r="L77" s="72"/>
    </row>
    <row r="78" spans="2:12" s="1" customFormat="1" ht="6.95" customHeight="1">
      <c r="B78" s="46"/>
      <c r="C78" s="74"/>
      <c r="D78" s="74"/>
      <c r="E78" s="74"/>
      <c r="F78" s="74"/>
      <c r="G78" s="74"/>
      <c r="H78" s="74"/>
      <c r="I78" s="192"/>
      <c r="J78" s="74"/>
      <c r="K78" s="74"/>
      <c r="L78" s="72"/>
    </row>
    <row r="79" spans="2:12" s="1" customFormat="1" ht="18" customHeight="1">
      <c r="B79" s="46"/>
      <c r="C79" s="76" t="s">
        <v>23</v>
      </c>
      <c r="D79" s="74"/>
      <c r="E79" s="74"/>
      <c r="F79" s="194" t="str">
        <f>F12</f>
        <v>Kolín</v>
      </c>
      <c r="G79" s="74"/>
      <c r="H79" s="74"/>
      <c r="I79" s="195" t="s">
        <v>25</v>
      </c>
      <c r="J79" s="85" t="str">
        <f>IF(J12="","",J12)</f>
        <v>11. 9. 2018</v>
      </c>
      <c r="K79" s="74"/>
      <c r="L79" s="72"/>
    </row>
    <row r="80" spans="2:12" s="1" customFormat="1" ht="6.95" customHeight="1">
      <c r="B80" s="46"/>
      <c r="C80" s="74"/>
      <c r="D80" s="74"/>
      <c r="E80" s="74"/>
      <c r="F80" s="74"/>
      <c r="G80" s="74"/>
      <c r="H80" s="74"/>
      <c r="I80" s="192"/>
      <c r="J80" s="74"/>
      <c r="K80" s="74"/>
      <c r="L80" s="72"/>
    </row>
    <row r="81" spans="2:12" s="1" customFormat="1" ht="13.5">
      <c r="B81" s="46"/>
      <c r="C81" s="76" t="s">
        <v>27</v>
      </c>
      <c r="D81" s="74"/>
      <c r="E81" s="74"/>
      <c r="F81" s="194" t="str">
        <f>E15</f>
        <v>Město Kolín</v>
      </c>
      <c r="G81" s="74"/>
      <c r="H81" s="74"/>
      <c r="I81" s="195" t="s">
        <v>34</v>
      </c>
      <c r="J81" s="194" t="str">
        <f>E21</f>
        <v>Jindřich Zeman</v>
      </c>
      <c r="K81" s="74"/>
      <c r="L81" s="72"/>
    </row>
    <row r="82" spans="2:12" s="1" customFormat="1" ht="14.4" customHeight="1">
      <c r="B82" s="46"/>
      <c r="C82" s="76" t="s">
        <v>32</v>
      </c>
      <c r="D82" s="74"/>
      <c r="E82" s="74"/>
      <c r="F82" s="194" t="str">
        <f>IF(E18="","",E18)</f>
        <v/>
      </c>
      <c r="G82" s="74"/>
      <c r="H82" s="74"/>
      <c r="I82" s="192"/>
      <c r="J82" s="74"/>
      <c r="K82" s="74"/>
      <c r="L82" s="72"/>
    </row>
    <row r="83" spans="2:12" s="1" customFormat="1" ht="10.3" customHeight="1">
      <c r="B83" s="46"/>
      <c r="C83" s="74"/>
      <c r="D83" s="74"/>
      <c r="E83" s="74"/>
      <c r="F83" s="74"/>
      <c r="G83" s="74"/>
      <c r="H83" s="74"/>
      <c r="I83" s="192"/>
      <c r="J83" s="74"/>
      <c r="K83" s="74"/>
      <c r="L83" s="72"/>
    </row>
    <row r="84" spans="2:20" s="9" customFormat="1" ht="29.25" customHeight="1">
      <c r="B84" s="196"/>
      <c r="C84" s="197" t="s">
        <v>135</v>
      </c>
      <c r="D84" s="198" t="s">
        <v>59</v>
      </c>
      <c r="E84" s="198" t="s">
        <v>55</v>
      </c>
      <c r="F84" s="198" t="s">
        <v>136</v>
      </c>
      <c r="G84" s="198" t="s">
        <v>137</v>
      </c>
      <c r="H84" s="198" t="s">
        <v>138</v>
      </c>
      <c r="I84" s="199" t="s">
        <v>139</v>
      </c>
      <c r="J84" s="198" t="s">
        <v>123</v>
      </c>
      <c r="K84" s="200" t="s">
        <v>140</v>
      </c>
      <c r="L84" s="201"/>
      <c r="M84" s="102" t="s">
        <v>141</v>
      </c>
      <c r="N84" s="103" t="s">
        <v>44</v>
      </c>
      <c r="O84" s="103" t="s">
        <v>142</v>
      </c>
      <c r="P84" s="103" t="s">
        <v>143</v>
      </c>
      <c r="Q84" s="103" t="s">
        <v>144</v>
      </c>
      <c r="R84" s="103" t="s">
        <v>145</v>
      </c>
      <c r="S84" s="103" t="s">
        <v>146</v>
      </c>
      <c r="T84" s="104" t="s">
        <v>147</v>
      </c>
    </row>
    <row r="85" spans="2:63" s="1" customFormat="1" ht="29.25" customHeight="1">
      <c r="B85" s="46"/>
      <c r="C85" s="108" t="s">
        <v>124</v>
      </c>
      <c r="D85" s="74"/>
      <c r="E85" s="74"/>
      <c r="F85" s="74"/>
      <c r="G85" s="74"/>
      <c r="H85" s="74"/>
      <c r="I85" s="192"/>
      <c r="J85" s="202">
        <f>BK85</f>
        <v>0</v>
      </c>
      <c r="K85" s="74"/>
      <c r="L85" s="72"/>
      <c r="M85" s="105"/>
      <c r="N85" s="106"/>
      <c r="O85" s="106"/>
      <c r="P85" s="203">
        <f>P86+P544</f>
        <v>0</v>
      </c>
      <c r="Q85" s="106"/>
      <c r="R85" s="203">
        <f>R86+R544</f>
        <v>0</v>
      </c>
      <c r="S85" s="106"/>
      <c r="T85" s="204">
        <f>T86+T544</f>
        <v>0</v>
      </c>
      <c r="AT85" s="24" t="s">
        <v>73</v>
      </c>
      <c r="AU85" s="24" t="s">
        <v>125</v>
      </c>
      <c r="BK85" s="205">
        <f>BK86+BK544</f>
        <v>0</v>
      </c>
    </row>
    <row r="86" spans="2:63" s="10" customFormat="1" ht="37.4" customHeight="1">
      <c r="B86" s="206"/>
      <c r="C86" s="207"/>
      <c r="D86" s="208" t="s">
        <v>73</v>
      </c>
      <c r="E86" s="209" t="s">
        <v>255</v>
      </c>
      <c r="F86" s="209" t="s">
        <v>256</v>
      </c>
      <c r="G86" s="207"/>
      <c r="H86" s="207"/>
      <c r="I86" s="210"/>
      <c r="J86" s="211">
        <f>BK86</f>
        <v>0</v>
      </c>
      <c r="K86" s="207"/>
      <c r="L86" s="212"/>
      <c r="M86" s="213"/>
      <c r="N86" s="214"/>
      <c r="O86" s="214"/>
      <c r="P86" s="215">
        <f>P87+P397</f>
        <v>0</v>
      </c>
      <c r="Q86" s="214"/>
      <c r="R86" s="215">
        <f>R87+R397</f>
        <v>0</v>
      </c>
      <c r="S86" s="214"/>
      <c r="T86" s="216">
        <f>T87+T397</f>
        <v>0</v>
      </c>
      <c r="AR86" s="217" t="s">
        <v>84</v>
      </c>
      <c r="AT86" s="218" t="s">
        <v>73</v>
      </c>
      <c r="AU86" s="218" t="s">
        <v>74</v>
      </c>
      <c r="AY86" s="217" t="s">
        <v>150</v>
      </c>
      <c r="BK86" s="219">
        <f>BK87+BK397</f>
        <v>0</v>
      </c>
    </row>
    <row r="87" spans="2:63" s="10" customFormat="1" ht="19.9" customHeight="1">
      <c r="B87" s="206"/>
      <c r="C87" s="207"/>
      <c r="D87" s="208" t="s">
        <v>73</v>
      </c>
      <c r="E87" s="220" t="s">
        <v>969</v>
      </c>
      <c r="F87" s="220" t="s">
        <v>970</v>
      </c>
      <c r="G87" s="207"/>
      <c r="H87" s="207"/>
      <c r="I87" s="210"/>
      <c r="J87" s="221">
        <f>BK87</f>
        <v>0</v>
      </c>
      <c r="K87" s="207"/>
      <c r="L87" s="212"/>
      <c r="M87" s="213"/>
      <c r="N87" s="214"/>
      <c r="O87" s="214"/>
      <c r="P87" s="215">
        <f>SUM(P88:P396)</f>
        <v>0</v>
      </c>
      <c r="Q87" s="214"/>
      <c r="R87" s="215">
        <f>SUM(R88:R396)</f>
        <v>0</v>
      </c>
      <c r="S87" s="214"/>
      <c r="T87" s="216">
        <f>SUM(T88:T396)</f>
        <v>0</v>
      </c>
      <c r="AR87" s="217" t="s">
        <v>84</v>
      </c>
      <c r="AT87" s="218" t="s">
        <v>73</v>
      </c>
      <c r="AU87" s="218" t="s">
        <v>82</v>
      </c>
      <c r="AY87" s="217" t="s">
        <v>150</v>
      </c>
      <c r="BK87" s="219">
        <f>SUM(BK88:BK396)</f>
        <v>0</v>
      </c>
    </row>
    <row r="88" spans="2:65" s="1" customFormat="1" ht="25.5" customHeight="1">
      <c r="B88" s="46"/>
      <c r="C88" s="222" t="s">
        <v>82</v>
      </c>
      <c r="D88" s="222" t="s">
        <v>153</v>
      </c>
      <c r="E88" s="223" t="s">
        <v>971</v>
      </c>
      <c r="F88" s="224" t="s">
        <v>1261</v>
      </c>
      <c r="G88" s="225" t="s">
        <v>211</v>
      </c>
      <c r="H88" s="226">
        <v>90</v>
      </c>
      <c r="I88" s="227"/>
      <c r="J88" s="228">
        <f>ROUND(I88*H88,2)</f>
        <v>0</v>
      </c>
      <c r="K88" s="224" t="s">
        <v>928</v>
      </c>
      <c r="L88" s="72"/>
      <c r="M88" s="229" t="s">
        <v>21</v>
      </c>
      <c r="N88" s="230" t="s">
        <v>45</v>
      </c>
      <c r="O88" s="47"/>
      <c r="P88" s="231">
        <f>O88*H88</f>
        <v>0</v>
      </c>
      <c r="Q88" s="231">
        <v>0</v>
      </c>
      <c r="R88" s="231">
        <f>Q88*H88</f>
        <v>0</v>
      </c>
      <c r="S88" s="231">
        <v>0</v>
      </c>
      <c r="T88" s="232">
        <f>S88*H88</f>
        <v>0</v>
      </c>
      <c r="AR88" s="24" t="s">
        <v>250</v>
      </c>
      <c r="AT88" s="24" t="s">
        <v>153</v>
      </c>
      <c r="AU88" s="24" t="s">
        <v>84</v>
      </c>
      <c r="AY88" s="24" t="s">
        <v>150</v>
      </c>
      <c r="BE88" s="233">
        <f>IF(N88="základní",J88,0)</f>
        <v>0</v>
      </c>
      <c r="BF88" s="233">
        <f>IF(N88="snížená",J88,0)</f>
        <v>0</v>
      </c>
      <c r="BG88" s="233">
        <f>IF(N88="zákl. přenesená",J88,0)</f>
        <v>0</v>
      </c>
      <c r="BH88" s="233">
        <f>IF(N88="sníž. přenesená",J88,0)</f>
        <v>0</v>
      </c>
      <c r="BI88" s="233">
        <f>IF(N88="nulová",J88,0)</f>
        <v>0</v>
      </c>
      <c r="BJ88" s="24" t="s">
        <v>82</v>
      </c>
      <c r="BK88" s="233">
        <f>ROUND(I88*H88,2)</f>
        <v>0</v>
      </c>
      <c r="BL88" s="24" t="s">
        <v>250</v>
      </c>
      <c r="BM88" s="24" t="s">
        <v>84</v>
      </c>
    </row>
    <row r="89" spans="2:51" s="13" customFormat="1" ht="13.5">
      <c r="B89" s="259"/>
      <c r="C89" s="260"/>
      <c r="D89" s="236" t="s">
        <v>159</v>
      </c>
      <c r="E89" s="261" t="s">
        <v>21</v>
      </c>
      <c r="F89" s="262" t="s">
        <v>930</v>
      </c>
      <c r="G89" s="260"/>
      <c r="H89" s="261" t="s">
        <v>21</v>
      </c>
      <c r="I89" s="263"/>
      <c r="J89" s="260"/>
      <c r="K89" s="260"/>
      <c r="L89" s="264"/>
      <c r="M89" s="265"/>
      <c r="N89" s="266"/>
      <c r="O89" s="266"/>
      <c r="P89" s="266"/>
      <c r="Q89" s="266"/>
      <c r="R89" s="266"/>
      <c r="S89" s="266"/>
      <c r="T89" s="267"/>
      <c r="AT89" s="268" t="s">
        <v>159</v>
      </c>
      <c r="AU89" s="268" t="s">
        <v>84</v>
      </c>
      <c r="AV89" s="13" t="s">
        <v>82</v>
      </c>
      <c r="AW89" s="13" t="s">
        <v>38</v>
      </c>
      <c r="AX89" s="13" t="s">
        <v>74</v>
      </c>
      <c r="AY89" s="268" t="s">
        <v>150</v>
      </c>
    </row>
    <row r="90" spans="2:51" s="13" customFormat="1" ht="13.5">
      <c r="B90" s="259"/>
      <c r="C90" s="260"/>
      <c r="D90" s="236" t="s">
        <v>159</v>
      </c>
      <c r="E90" s="261" t="s">
        <v>21</v>
      </c>
      <c r="F90" s="262" t="s">
        <v>1262</v>
      </c>
      <c r="G90" s="260"/>
      <c r="H90" s="261" t="s">
        <v>21</v>
      </c>
      <c r="I90" s="263"/>
      <c r="J90" s="260"/>
      <c r="K90" s="260"/>
      <c r="L90" s="264"/>
      <c r="M90" s="265"/>
      <c r="N90" s="266"/>
      <c r="O90" s="266"/>
      <c r="P90" s="266"/>
      <c r="Q90" s="266"/>
      <c r="R90" s="266"/>
      <c r="S90" s="266"/>
      <c r="T90" s="267"/>
      <c r="AT90" s="268" t="s">
        <v>159</v>
      </c>
      <c r="AU90" s="268" t="s">
        <v>84</v>
      </c>
      <c r="AV90" s="13" t="s">
        <v>82</v>
      </c>
      <c r="AW90" s="13" t="s">
        <v>38</v>
      </c>
      <c r="AX90" s="13" t="s">
        <v>74</v>
      </c>
      <c r="AY90" s="268" t="s">
        <v>150</v>
      </c>
    </row>
    <row r="91" spans="2:51" s="13" customFormat="1" ht="13.5">
      <c r="B91" s="259"/>
      <c r="C91" s="260"/>
      <c r="D91" s="236" t="s">
        <v>159</v>
      </c>
      <c r="E91" s="261" t="s">
        <v>21</v>
      </c>
      <c r="F91" s="262" t="s">
        <v>932</v>
      </c>
      <c r="G91" s="260"/>
      <c r="H91" s="261" t="s">
        <v>21</v>
      </c>
      <c r="I91" s="263"/>
      <c r="J91" s="260"/>
      <c r="K91" s="260"/>
      <c r="L91" s="264"/>
      <c r="M91" s="265"/>
      <c r="N91" s="266"/>
      <c r="O91" s="266"/>
      <c r="P91" s="266"/>
      <c r="Q91" s="266"/>
      <c r="R91" s="266"/>
      <c r="S91" s="266"/>
      <c r="T91" s="267"/>
      <c r="AT91" s="268" t="s">
        <v>159</v>
      </c>
      <c r="AU91" s="268" t="s">
        <v>84</v>
      </c>
      <c r="AV91" s="13" t="s">
        <v>82</v>
      </c>
      <c r="AW91" s="13" t="s">
        <v>38</v>
      </c>
      <c r="AX91" s="13" t="s">
        <v>74</v>
      </c>
      <c r="AY91" s="268" t="s">
        <v>150</v>
      </c>
    </row>
    <row r="92" spans="2:51" s="13" customFormat="1" ht="13.5">
      <c r="B92" s="259"/>
      <c r="C92" s="260"/>
      <c r="D92" s="236" t="s">
        <v>159</v>
      </c>
      <c r="E92" s="261" t="s">
        <v>21</v>
      </c>
      <c r="F92" s="262" t="s">
        <v>1263</v>
      </c>
      <c r="G92" s="260"/>
      <c r="H92" s="261" t="s">
        <v>21</v>
      </c>
      <c r="I92" s="263"/>
      <c r="J92" s="260"/>
      <c r="K92" s="260"/>
      <c r="L92" s="264"/>
      <c r="M92" s="265"/>
      <c r="N92" s="266"/>
      <c r="O92" s="266"/>
      <c r="P92" s="266"/>
      <c r="Q92" s="266"/>
      <c r="R92" s="266"/>
      <c r="S92" s="266"/>
      <c r="T92" s="267"/>
      <c r="AT92" s="268" t="s">
        <v>159</v>
      </c>
      <c r="AU92" s="268" t="s">
        <v>84</v>
      </c>
      <c r="AV92" s="13" t="s">
        <v>82</v>
      </c>
      <c r="AW92" s="13" t="s">
        <v>38</v>
      </c>
      <c r="AX92" s="13" t="s">
        <v>74</v>
      </c>
      <c r="AY92" s="268" t="s">
        <v>150</v>
      </c>
    </row>
    <row r="93" spans="2:51" s="13" customFormat="1" ht="13.5">
      <c r="B93" s="259"/>
      <c r="C93" s="260"/>
      <c r="D93" s="236" t="s">
        <v>159</v>
      </c>
      <c r="E93" s="261" t="s">
        <v>21</v>
      </c>
      <c r="F93" s="262" t="s">
        <v>974</v>
      </c>
      <c r="G93" s="260"/>
      <c r="H93" s="261" t="s">
        <v>21</v>
      </c>
      <c r="I93" s="263"/>
      <c r="J93" s="260"/>
      <c r="K93" s="260"/>
      <c r="L93" s="264"/>
      <c r="M93" s="265"/>
      <c r="N93" s="266"/>
      <c r="O93" s="266"/>
      <c r="P93" s="266"/>
      <c r="Q93" s="266"/>
      <c r="R93" s="266"/>
      <c r="S93" s="266"/>
      <c r="T93" s="267"/>
      <c r="AT93" s="268" t="s">
        <v>159</v>
      </c>
      <c r="AU93" s="268" t="s">
        <v>84</v>
      </c>
      <c r="AV93" s="13" t="s">
        <v>82</v>
      </c>
      <c r="AW93" s="13" t="s">
        <v>38</v>
      </c>
      <c r="AX93" s="13" t="s">
        <v>74</v>
      </c>
      <c r="AY93" s="268" t="s">
        <v>150</v>
      </c>
    </row>
    <row r="94" spans="2:51" s="13" customFormat="1" ht="13.5">
      <c r="B94" s="259"/>
      <c r="C94" s="260"/>
      <c r="D94" s="236" t="s">
        <v>159</v>
      </c>
      <c r="E94" s="261" t="s">
        <v>21</v>
      </c>
      <c r="F94" s="262" t="s">
        <v>1264</v>
      </c>
      <c r="G94" s="260"/>
      <c r="H94" s="261" t="s">
        <v>21</v>
      </c>
      <c r="I94" s="263"/>
      <c r="J94" s="260"/>
      <c r="K94" s="260"/>
      <c r="L94" s="264"/>
      <c r="M94" s="265"/>
      <c r="N94" s="266"/>
      <c r="O94" s="266"/>
      <c r="P94" s="266"/>
      <c r="Q94" s="266"/>
      <c r="R94" s="266"/>
      <c r="S94" s="266"/>
      <c r="T94" s="267"/>
      <c r="AT94" s="268" t="s">
        <v>159</v>
      </c>
      <c r="AU94" s="268" t="s">
        <v>84</v>
      </c>
      <c r="AV94" s="13" t="s">
        <v>82</v>
      </c>
      <c r="AW94" s="13" t="s">
        <v>38</v>
      </c>
      <c r="AX94" s="13" t="s">
        <v>74</v>
      </c>
      <c r="AY94" s="268" t="s">
        <v>150</v>
      </c>
    </row>
    <row r="95" spans="2:51" s="11" customFormat="1" ht="13.5">
      <c r="B95" s="234"/>
      <c r="C95" s="235"/>
      <c r="D95" s="236" t="s">
        <v>159</v>
      </c>
      <c r="E95" s="237" t="s">
        <v>21</v>
      </c>
      <c r="F95" s="238" t="s">
        <v>1265</v>
      </c>
      <c r="G95" s="235"/>
      <c r="H95" s="239">
        <v>90</v>
      </c>
      <c r="I95" s="240"/>
      <c r="J95" s="235"/>
      <c r="K95" s="235"/>
      <c r="L95" s="241"/>
      <c r="M95" s="242"/>
      <c r="N95" s="243"/>
      <c r="O95" s="243"/>
      <c r="P95" s="243"/>
      <c r="Q95" s="243"/>
      <c r="R95" s="243"/>
      <c r="S95" s="243"/>
      <c r="T95" s="244"/>
      <c r="AT95" s="245" t="s">
        <v>159</v>
      </c>
      <c r="AU95" s="245" t="s">
        <v>84</v>
      </c>
      <c r="AV95" s="11" t="s">
        <v>84</v>
      </c>
      <c r="AW95" s="11" t="s">
        <v>38</v>
      </c>
      <c r="AX95" s="11" t="s">
        <v>74</v>
      </c>
      <c r="AY95" s="245" t="s">
        <v>150</v>
      </c>
    </row>
    <row r="96" spans="2:51" s="12" customFormat="1" ht="13.5">
      <c r="B96" s="246"/>
      <c r="C96" s="247"/>
      <c r="D96" s="236" t="s">
        <v>159</v>
      </c>
      <c r="E96" s="248" t="s">
        <v>21</v>
      </c>
      <c r="F96" s="249" t="s">
        <v>161</v>
      </c>
      <c r="G96" s="247"/>
      <c r="H96" s="250">
        <v>90</v>
      </c>
      <c r="I96" s="251"/>
      <c r="J96" s="247"/>
      <c r="K96" s="247"/>
      <c r="L96" s="252"/>
      <c r="M96" s="253"/>
      <c r="N96" s="254"/>
      <c r="O96" s="254"/>
      <c r="P96" s="254"/>
      <c r="Q96" s="254"/>
      <c r="R96" s="254"/>
      <c r="S96" s="254"/>
      <c r="T96" s="255"/>
      <c r="AT96" s="256" t="s">
        <v>159</v>
      </c>
      <c r="AU96" s="256" t="s">
        <v>84</v>
      </c>
      <c r="AV96" s="12" t="s">
        <v>157</v>
      </c>
      <c r="AW96" s="12" t="s">
        <v>38</v>
      </c>
      <c r="AX96" s="12" t="s">
        <v>82</v>
      </c>
      <c r="AY96" s="256" t="s">
        <v>150</v>
      </c>
    </row>
    <row r="97" spans="2:65" s="1" customFormat="1" ht="16.5" customHeight="1">
      <c r="B97" s="46"/>
      <c r="C97" s="269" t="s">
        <v>84</v>
      </c>
      <c r="D97" s="269" t="s">
        <v>188</v>
      </c>
      <c r="E97" s="270" t="s">
        <v>1266</v>
      </c>
      <c r="F97" s="271" t="s">
        <v>1267</v>
      </c>
      <c r="G97" s="272" t="s">
        <v>211</v>
      </c>
      <c r="H97" s="273">
        <v>90</v>
      </c>
      <c r="I97" s="274"/>
      <c r="J97" s="275">
        <f>ROUND(I97*H97,2)</f>
        <v>0</v>
      </c>
      <c r="K97" s="271" t="s">
        <v>928</v>
      </c>
      <c r="L97" s="276"/>
      <c r="M97" s="277" t="s">
        <v>21</v>
      </c>
      <c r="N97" s="278" t="s">
        <v>45</v>
      </c>
      <c r="O97" s="47"/>
      <c r="P97" s="231">
        <f>O97*H97</f>
        <v>0</v>
      </c>
      <c r="Q97" s="231">
        <v>0</v>
      </c>
      <c r="R97" s="231">
        <f>Q97*H97</f>
        <v>0</v>
      </c>
      <c r="S97" s="231">
        <v>0</v>
      </c>
      <c r="T97" s="232">
        <f>S97*H97</f>
        <v>0</v>
      </c>
      <c r="AR97" s="24" t="s">
        <v>269</v>
      </c>
      <c r="AT97" s="24" t="s">
        <v>188</v>
      </c>
      <c r="AU97" s="24" t="s">
        <v>84</v>
      </c>
      <c r="AY97" s="24" t="s">
        <v>150</v>
      </c>
      <c r="BE97" s="233">
        <f>IF(N97="základní",J97,0)</f>
        <v>0</v>
      </c>
      <c r="BF97" s="233">
        <f>IF(N97="snížená",J97,0)</f>
        <v>0</v>
      </c>
      <c r="BG97" s="233">
        <f>IF(N97="zákl. přenesená",J97,0)</f>
        <v>0</v>
      </c>
      <c r="BH97" s="233">
        <f>IF(N97="sníž. přenesená",J97,0)</f>
        <v>0</v>
      </c>
      <c r="BI97" s="233">
        <f>IF(N97="nulová",J97,0)</f>
        <v>0</v>
      </c>
      <c r="BJ97" s="24" t="s">
        <v>82</v>
      </c>
      <c r="BK97" s="233">
        <f>ROUND(I97*H97,2)</f>
        <v>0</v>
      </c>
      <c r="BL97" s="24" t="s">
        <v>250</v>
      </c>
      <c r="BM97" s="24" t="s">
        <v>157</v>
      </c>
    </row>
    <row r="98" spans="2:51" s="13" customFormat="1" ht="13.5">
      <c r="B98" s="259"/>
      <c r="C98" s="260"/>
      <c r="D98" s="236" t="s">
        <v>159</v>
      </c>
      <c r="E98" s="261" t="s">
        <v>21</v>
      </c>
      <c r="F98" s="262" t="s">
        <v>930</v>
      </c>
      <c r="G98" s="260"/>
      <c r="H98" s="261" t="s">
        <v>21</v>
      </c>
      <c r="I98" s="263"/>
      <c r="J98" s="260"/>
      <c r="K98" s="260"/>
      <c r="L98" s="264"/>
      <c r="M98" s="265"/>
      <c r="N98" s="266"/>
      <c r="O98" s="266"/>
      <c r="P98" s="266"/>
      <c r="Q98" s="266"/>
      <c r="R98" s="266"/>
      <c r="S98" s="266"/>
      <c r="T98" s="267"/>
      <c r="AT98" s="268" t="s">
        <v>159</v>
      </c>
      <c r="AU98" s="268" t="s">
        <v>84</v>
      </c>
      <c r="AV98" s="13" t="s">
        <v>82</v>
      </c>
      <c r="AW98" s="13" t="s">
        <v>38</v>
      </c>
      <c r="AX98" s="13" t="s">
        <v>74</v>
      </c>
      <c r="AY98" s="268" t="s">
        <v>150</v>
      </c>
    </row>
    <row r="99" spans="2:51" s="13" customFormat="1" ht="13.5">
      <c r="B99" s="259"/>
      <c r="C99" s="260"/>
      <c r="D99" s="236" t="s">
        <v>159</v>
      </c>
      <c r="E99" s="261" t="s">
        <v>21</v>
      </c>
      <c r="F99" s="262" t="s">
        <v>1262</v>
      </c>
      <c r="G99" s="260"/>
      <c r="H99" s="261" t="s">
        <v>21</v>
      </c>
      <c r="I99" s="263"/>
      <c r="J99" s="260"/>
      <c r="K99" s="260"/>
      <c r="L99" s="264"/>
      <c r="M99" s="265"/>
      <c r="N99" s="266"/>
      <c r="O99" s="266"/>
      <c r="P99" s="266"/>
      <c r="Q99" s="266"/>
      <c r="R99" s="266"/>
      <c r="S99" s="266"/>
      <c r="T99" s="267"/>
      <c r="AT99" s="268" t="s">
        <v>159</v>
      </c>
      <c r="AU99" s="268" t="s">
        <v>84</v>
      </c>
      <c r="AV99" s="13" t="s">
        <v>82</v>
      </c>
      <c r="AW99" s="13" t="s">
        <v>38</v>
      </c>
      <c r="AX99" s="13" t="s">
        <v>74</v>
      </c>
      <c r="AY99" s="268" t="s">
        <v>150</v>
      </c>
    </row>
    <row r="100" spans="2:51" s="13" customFormat="1" ht="13.5">
      <c r="B100" s="259"/>
      <c r="C100" s="260"/>
      <c r="D100" s="236" t="s">
        <v>159</v>
      </c>
      <c r="E100" s="261" t="s">
        <v>21</v>
      </c>
      <c r="F100" s="262" t="s">
        <v>932</v>
      </c>
      <c r="G100" s="260"/>
      <c r="H100" s="261" t="s">
        <v>21</v>
      </c>
      <c r="I100" s="263"/>
      <c r="J100" s="260"/>
      <c r="K100" s="260"/>
      <c r="L100" s="264"/>
      <c r="M100" s="265"/>
      <c r="N100" s="266"/>
      <c r="O100" s="266"/>
      <c r="P100" s="266"/>
      <c r="Q100" s="266"/>
      <c r="R100" s="266"/>
      <c r="S100" s="266"/>
      <c r="T100" s="267"/>
      <c r="AT100" s="268" t="s">
        <v>159</v>
      </c>
      <c r="AU100" s="268" t="s">
        <v>84</v>
      </c>
      <c r="AV100" s="13" t="s">
        <v>82</v>
      </c>
      <c r="AW100" s="13" t="s">
        <v>38</v>
      </c>
      <c r="AX100" s="13" t="s">
        <v>74</v>
      </c>
      <c r="AY100" s="268" t="s">
        <v>150</v>
      </c>
    </row>
    <row r="101" spans="2:51" s="13" customFormat="1" ht="13.5">
      <c r="B101" s="259"/>
      <c r="C101" s="260"/>
      <c r="D101" s="236" t="s">
        <v>159</v>
      </c>
      <c r="E101" s="261" t="s">
        <v>21</v>
      </c>
      <c r="F101" s="262" t="s">
        <v>1268</v>
      </c>
      <c r="G101" s="260"/>
      <c r="H101" s="261" t="s">
        <v>21</v>
      </c>
      <c r="I101" s="263"/>
      <c r="J101" s="260"/>
      <c r="K101" s="260"/>
      <c r="L101" s="264"/>
      <c r="M101" s="265"/>
      <c r="N101" s="266"/>
      <c r="O101" s="266"/>
      <c r="P101" s="266"/>
      <c r="Q101" s="266"/>
      <c r="R101" s="266"/>
      <c r="S101" s="266"/>
      <c r="T101" s="267"/>
      <c r="AT101" s="268" t="s">
        <v>159</v>
      </c>
      <c r="AU101" s="268" t="s">
        <v>84</v>
      </c>
      <c r="AV101" s="13" t="s">
        <v>82</v>
      </c>
      <c r="AW101" s="13" t="s">
        <v>38</v>
      </c>
      <c r="AX101" s="13" t="s">
        <v>74</v>
      </c>
      <c r="AY101" s="268" t="s">
        <v>150</v>
      </c>
    </row>
    <row r="102" spans="2:51" s="13" customFormat="1" ht="13.5">
      <c r="B102" s="259"/>
      <c r="C102" s="260"/>
      <c r="D102" s="236" t="s">
        <v>159</v>
      </c>
      <c r="E102" s="261" t="s">
        <v>21</v>
      </c>
      <c r="F102" s="262" t="s">
        <v>974</v>
      </c>
      <c r="G102" s="260"/>
      <c r="H102" s="261" t="s">
        <v>21</v>
      </c>
      <c r="I102" s="263"/>
      <c r="J102" s="260"/>
      <c r="K102" s="260"/>
      <c r="L102" s="264"/>
      <c r="M102" s="265"/>
      <c r="N102" s="266"/>
      <c r="O102" s="266"/>
      <c r="P102" s="266"/>
      <c r="Q102" s="266"/>
      <c r="R102" s="266"/>
      <c r="S102" s="266"/>
      <c r="T102" s="267"/>
      <c r="AT102" s="268" t="s">
        <v>159</v>
      </c>
      <c r="AU102" s="268" t="s">
        <v>84</v>
      </c>
      <c r="AV102" s="13" t="s">
        <v>82</v>
      </c>
      <c r="AW102" s="13" t="s">
        <v>38</v>
      </c>
      <c r="AX102" s="13" t="s">
        <v>74</v>
      </c>
      <c r="AY102" s="268" t="s">
        <v>150</v>
      </c>
    </row>
    <row r="103" spans="2:51" s="13" customFormat="1" ht="13.5">
      <c r="B103" s="259"/>
      <c r="C103" s="260"/>
      <c r="D103" s="236" t="s">
        <v>159</v>
      </c>
      <c r="E103" s="261" t="s">
        <v>21</v>
      </c>
      <c r="F103" s="262" t="s">
        <v>1264</v>
      </c>
      <c r="G103" s="260"/>
      <c r="H103" s="261" t="s">
        <v>21</v>
      </c>
      <c r="I103" s="263"/>
      <c r="J103" s="260"/>
      <c r="K103" s="260"/>
      <c r="L103" s="264"/>
      <c r="M103" s="265"/>
      <c r="N103" s="266"/>
      <c r="O103" s="266"/>
      <c r="P103" s="266"/>
      <c r="Q103" s="266"/>
      <c r="R103" s="266"/>
      <c r="S103" s="266"/>
      <c r="T103" s="267"/>
      <c r="AT103" s="268" t="s">
        <v>159</v>
      </c>
      <c r="AU103" s="268" t="s">
        <v>84</v>
      </c>
      <c r="AV103" s="13" t="s">
        <v>82</v>
      </c>
      <c r="AW103" s="13" t="s">
        <v>38</v>
      </c>
      <c r="AX103" s="13" t="s">
        <v>74</v>
      </c>
      <c r="AY103" s="268" t="s">
        <v>150</v>
      </c>
    </row>
    <row r="104" spans="2:51" s="11" customFormat="1" ht="13.5">
      <c r="B104" s="234"/>
      <c r="C104" s="235"/>
      <c r="D104" s="236" t="s">
        <v>159</v>
      </c>
      <c r="E104" s="237" t="s">
        <v>21</v>
      </c>
      <c r="F104" s="238" t="s">
        <v>1265</v>
      </c>
      <c r="G104" s="235"/>
      <c r="H104" s="239">
        <v>90</v>
      </c>
      <c r="I104" s="240"/>
      <c r="J104" s="235"/>
      <c r="K104" s="235"/>
      <c r="L104" s="241"/>
      <c r="M104" s="242"/>
      <c r="N104" s="243"/>
      <c r="O104" s="243"/>
      <c r="P104" s="243"/>
      <c r="Q104" s="243"/>
      <c r="R104" s="243"/>
      <c r="S104" s="243"/>
      <c r="T104" s="244"/>
      <c r="AT104" s="245" t="s">
        <v>159</v>
      </c>
      <c r="AU104" s="245" t="s">
        <v>84</v>
      </c>
      <c r="AV104" s="11" t="s">
        <v>84</v>
      </c>
      <c r="AW104" s="11" t="s">
        <v>38</v>
      </c>
      <c r="AX104" s="11" t="s">
        <v>74</v>
      </c>
      <c r="AY104" s="245" t="s">
        <v>150</v>
      </c>
    </row>
    <row r="105" spans="2:51" s="12" customFormat="1" ht="13.5">
      <c r="B105" s="246"/>
      <c r="C105" s="247"/>
      <c r="D105" s="236" t="s">
        <v>159</v>
      </c>
      <c r="E105" s="248" t="s">
        <v>21</v>
      </c>
      <c r="F105" s="249" t="s">
        <v>161</v>
      </c>
      <c r="G105" s="247"/>
      <c r="H105" s="250">
        <v>90</v>
      </c>
      <c r="I105" s="251"/>
      <c r="J105" s="247"/>
      <c r="K105" s="247"/>
      <c r="L105" s="252"/>
      <c r="M105" s="253"/>
      <c r="N105" s="254"/>
      <c r="O105" s="254"/>
      <c r="P105" s="254"/>
      <c r="Q105" s="254"/>
      <c r="R105" s="254"/>
      <c r="S105" s="254"/>
      <c r="T105" s="255"/>
      <c r="AT105" s="256" t="s">
        <v>159</v>
      </c>
      <c r="AU105" s="256" t="s">
        <v>84</v>
      </c>
      <c r="AV105" s="12" t="s">
        <v>157</v>
      </c>
      <c r="AW105" s="12" t="s">
        <v>38</v>
      </c>
      <c r="AX105" s="12" t="s">
        <v>82</v>
      </c>
      <c r="AY105" s="256" t="s">
        <v>150</v>
      </c>
    </row>
    <row r="106" spans="2:65" s="1" customFormat="1" ht="25.5" customHeight="1">
      <c r="B106" s="46"/>
      <c r="C106" s="222" t="s">
        <v>151</v>
      </c>
      <c r="D106" s="222" t="s">
        <v>153</v>
      </c>
      <c r="E106" s="223" t="s">
        <v>1269</v>
      </c>
      <c r="F106" s="224" t="s">
        <v>1270</v>
      </c>
      <c r="G106" s="225" t="s">
        <v>211</v>
      </c>
      <c r="H106" s="226">
        <v>225.6</v>
      </c>
      <c r="I106" s="227"/>
      <c r="J106" s="228">
        <f>ROUND(I106*H106,2)</f>
        <v>0</v>
      </c>
      <c r="K106" s="224" t="s">
        <v>928</v>
      </c>
      <c r="L106" s="72"/>
      <c r="M106" s="229" t="s">
        <v>21</v>
      </c>
      <c r="N106" s="230" t="s">
        <v>45</v>
      </c>
      <c r="O106" s="47"/>
      <c r="P106" s="231">
        <f>O106*H106</f>
        <v>0</v>
      </c>
      <c r="Q106" s="231">
        <v>0</v>
      </c>
      <c r="R106" s="231">
        <f>Q106*H106</f>
        <v>0</v>
      </c>
      <c r="S106" s="231">
        <v>0</v>
      </c>
      <c r="T106" s="232">
        <f>S106*H106</f>
        <v>0</v>
      </c>
      <c r="AR106" s="24" t="s">
        <v>250</v>
      </c>
      <c r="AT106" s="24" t="s">
        <v>153</v>
      </c>
      <c r="AU106" s="24" t="s">
        <v>84</v>
      </c>
      <c r="AY106" s="24" t="s">
        <v>150</v>
      </c>
      <c r="BE106" s="233">
        <f>IF(N106="základní",J106,0)</f>
        <v>0</v>
      </c>
      <c r="BF106" s="233">
        <f>IF(N106="snížená",J106,0)</f>
        <v>0</v>
      </c>
      <c r="BG106" s="233">
        <f>IF(N106="zákl. přenesená",J106,0)</f>
        <v>0</v>
      </c>
      <c r="BH106" s="233">
        <f>IF(N106="sníž. přenesená",J106,0)</f>
        <v>0</v>
      </c>
      <c r="BI106" s="233">
        <f>IF(N106="nulová",J106,0)</f>
        <v>0</v>
      </c>
      <c r="BJ106" s="24" t="s">
        <v>82</v>
      </c>
      <c r="BK106" s="233">
        <f>ROUND(I106*H106,2)</f>
        <v>0</v>
      </c>
      <c r="BL106" s="24" t="s">
        <v>250</v>
      </c>
      <c r="BM106" s="24" t="s">
        <v>187</v>
      </c>
    </row>
    <row r="107" spans="2:51" s="13" customFormat="1" ht="13.5">
      <c r="B107" s="259"/>
      <c r="C107" s="260"/>
      <c r="D107" s="236" t="s">
        <v>159</v>
      </c>
      <c r="E107" s="261" t="s">
        <v>21</v>
      </c>
      <c r="F107" s="262" t="s">
        <v>930</v>
      </c>
      <c r="G107" s="260"/>
      <c r="H107" s="261" t="s">
        <v>21</v>
      </c>
      <c r="I107" s="263"/>
      <c r="J107" s="260"/>
      <c r="K107" s="260"/>
      <c r="L107" s="264"/>
      <c r="M107" s="265"/>
      <c r="N107" s="266"/>
      <c r="O107" s="266"/>
      <c r="P107" s="266"/>
      <c r="Q107" s="266"/>
      <c r="R107" s="266"/>
      <c r="S107" s="266"/>
      <c r="T107" s="267"/>
      <c r="AT107" s="268" t="s">
        <v>159</v>
      </c>
      <c r="AU107" s="268" t="s">
        <v>84</v>
      </c>
      <c r="AV107" s="13" t="s">
        <v>82</v>
      </c>
      <c r="AW107" s="13" t="s">
        <v>38</v>
      </c>
      <c r="AX107" s="13" t="s">
        <v>74</v>
      </c>
      <c r="AY107" s="268" t="s">
        <v>150</v>
      </c>
    </row>
    <row r="108" spans="2:51" s="13" customFormat="1" ht="13.5">
      <c r="B108" s="259"/>
      <c r="C108" s="260"/>
      <c r="D108" s="236" t="s">
        <v>159</v>
      </c>
      <c r="E108" s="261" t="s">
        <v>21</v>
      </c>
      <c r="F108" s="262" t="s">
        <v>1262</v>
      </c>
      <c r="G108" s="260"/>
      <c r="H108" s="261" t="s">
        <v>21</v>
      </c>
      <c r="I108" s="263"/>
      <c r="J108" s="260"/>
      <c r="K108" s="260"/>
      <c r="L108" s="264"/>
      <c r="M108" s="265"/>
      <c r="N108" s="266"/>
      <c r="O108" s="266"/>
      <c r="P108" s="266"/>
      <c r="Q108" s="266"/>
      <c r="R108" s="266"/>
      <c r="S108" s="266"/>
      <c r="T108" s="267"/>
      <c r="AT108" s="268" t="s">
        <v>159</v>
      </c>
      <c r="AU108" s="268" t="s">
        <v>84</v>
      </c>
      <c r="AV108" s="13" t="s">
        <v>82</v>
      </c>
      <c r="AW108" s="13" t="s">
        <v>38</v>
      </c>
      <c r="AX108" s="13" t="s">
        <v>74</v>
      </c>
      <c r="AY108" s="268" t="s">
        <v>150</v>
      </c>
    </row>
    <row r="109" spans="2:51" s="13" customFormat="1" ht="13.5">
      <c r="B109" s="259"/>
      <c r="C109" s="260"/>
      <c r="D109" s="236" t="s">
        <v>159</v>
      </c>
      <c r="E109" s="261" t="s">
        <v>21</v>
      </c>
      <c r="F109" s="262" t="s">
        <v>932</v>
      </c>
      <c r="G109" s="260"/>
      <c r="H109" s="261" t="s">
        <v>21</v>
      </c>
      <c r="I109" s="263"/>
      <c r="J109" s="260"/>
      <c r="K109" s="260"/>
      <c r="L109" s="264"/>
      <c r="M109" s="265"/>
      <c r="N109" s="266"/>
      <c r="O109" s="266"/>
      <c r="P109" s="266"/>
      <c r="Q109" s="266"/>
      <c r="R109" s="266"/>
      <c r="S109" s="266"/>
      <c r="T109" s="267"/>
      <c r="AT109" s="268" t="s">
        <v>159</v>
      </c>
      <c r="AU109" s="268" t="s">
        <v>84</v>
      </c>
      <c r="AV109" s="13" t="s">
        <v>82</v>
      </c>
      <c r="AW109" s="13" t="s">
        <v>38</v>
      </c>
      <c r="AX109" s="13" t="s">
        <v>74</v>
      </c>
      <c r="AY109" s="268" t="s">
        <v>150</v>
      </c>
    </row>
    <row r="110" spans="2:51" s="13" customFormat="1" ht="13.5">
      <c r="B110" s="259"/>
      <c r="C110" s="260"/>
      <c r="D110" s="236" t="s">
        <v>159</v>
      </c>
      <c r="E110" s="261" t="s">
        <v>21</v>
      </c>
      <c r="F110" s="262" t="s">
        <v>1263</v>
      </c>
      <c r="G110" s="260"/>
      <c r="H110" s="261" t="s">
        <v>21</v>
      </c>
      <c r="I110" s="263"/>
      <c r="J110" s="260"/>
      <c r="K110" s="260"/>
      <c r="L110" s="264"/>
      <c r="M110" s="265"/>
      <c r="N110" s="266"/>
      <c r="O110" s="266"/>
      <c r="P110" s="266"/>
      <c r="Q110" s="266"/>
      <c r="R110" s="266"/>
      <c r="S110" s="266"/>
      <c r="T110" s="267"/>
      <c r="AT110" s="268" t="s">
        <v>159</v>
      </c>
      <c r="AU110" s="268" t="s">
        <v>84</v>
      </c>
      <c r="AV110" s="13" t="s">
        <v>82</v>
      </c>
      <c r="AW110" s="13" t="s">
        <v>38</v>
      </c>
      <c r="AX110" s="13" t="s">
        <v>74</v>
      </c>
      <c r="AY110" s="268" t="s">
        <v>150</v>
      </c>
    </row>
    <row r="111" spans="2:51" s="13" customFormat="1" ht="13.5">
      <c r="B111" s="259"/>
      <c r="C111" s="260"/>
      <c r="D111" s="236" t="s">
        <v>159</v>
      </c>
      <c r="E111" s="261" t="s">
        <v>21</v>
      </c>
      <c r="F111" s="262" t="s">
        <v>1271</v>
      </c>
      <c r="G111" s="260"/>
      <c r="H111" s="261" t="s">
        <v>21</v>
      </c>
      <c r="I111" s="263"/>
      <c r="J111" s="260"/>
      <c r="K111" s="260"/>
      <c r="L111" s="264"/>
      <c r="M111" s="265"/>
      <c r="N111" s="266"/>
      <c r="O111" s="266"/>
      <c r="P111" s="266"/>
      <c r="Q111" s="266"/>
      <c r="R111" s="266"/>
      <c r="S111" s="266"/>
      <c r="T111" s="267"/>
      <c r="AT111" s="268" t="s">
        <v>159</v>
      </c>
      <c r="AU111" s="268" t="s">
        <v>84</v>
      </c>
      <c r="AV111" s="13" t="s">
        <v>82</v>
      </c>
      <c r="AW111" s="13" t="s">
        <v>38</v>
      </c>
      <c r="AX111" s="13" t="s">
        <v>74</v>
      </c>
      <c r="AY111" s="268" t="s">
        <v>150</v>
      </c>
    </row>
    <row r="112" spans="2:51" s="13" customFormat="1" ht="13.5">
      <c r="B112" s="259"/>
      <c r="C112" s="260"/>
      <c r="D112" s="236" t="s">
        <v>159</v>
      </c>
      <c r="E112" s="261" t="s">
        <v>21</v>
      </c>
      <c r="F112" s="262" t="s">
        <v>1272</v>
      </c>
      <c r="G112" s="260"/>
      <c r="H112" s="261" t="s">
        <v>21</v>
      </c>
      <c r="I112" s="263"/>
      <c r="J112" s="260"/>
      <c r="K112" s="260"/>
      <c r="L112" s="264"/>
      <c r="M112" s="265"/>
      <c r="N112" s="266"/>
      <c r="O112" s="266"/>
      <c r="P112" s="266"/>
      <c r="Q112" s="266"/>
      <c r="R112" s="266"/>
      <c r="S112" s="266"/>
      <c r="T112" s="267"/>
      <c r="AT112" s="268" t="s">
        <v>159</v>
      </c>
      <c r="AU112" s="268" t="s">
        <v>84</v>
      </c>
      <c r="AV112" s="13" t="s">
        <v>82</v>
      </c>
      <c r="AW112" s="13" t="s">
        <v>38</v>
      </c>
      <c r="AX112" s="13" t="s">
        <v>74</v>
      </c>
      <c r="AY112" s="268" t="s">
        <v>150</v>
      </c>
    </row>
    <row r="113" spans="2:51" s="11" customFormat="1" ht="13.5">
      <c r="B113" s="234"/>
      <c r="C113" s="235"/>
      <c r="D113" s="236" t="s">
        <v>159</v>
      </c>
      <c r="E113" s="237" t="s">
        <v>21</v>
      </c>
      <c r="F113" s="238" t="s">
        <v>1273</v>
      </c>
      <c r="G113" s="235"/>
      <c r="H113" s="239">
        <v>85</v>
      </c>
      <c r="I113" s="240"/>
      <c r="J113" s="235"/>
      <c r="K113" s="235"/>
      <c r="L113" s="241"/>
      <c r="M113" s="242"/>
      <c r="N113" s="243"/>
      <c r="O113" s="243"/>
      <c r="P113" s="243"/>
      <c r="Q113" s="243"/>
      <c r="R113" s="243"/>
      <c r="S113" s="243"/>
      <c r="T113" s="244"/>
      <c r="AT113" s="245" t="s">
        <v>159</v>
      </c>
      <c r="AU113" s="245" t="s">
        <v>84</v>
      </c>
      <c r="AV113" s="11" t="s">
        <v>84</v>
      </c>
      <c r="AW113" s="11" t="s">
        <v>38</v>
      </c>
      <c r="AX113" s="11" t="s">
        <v>74</v>
      </c>
      <c r="AY113" s="245" t="s">
        <v>150</v>
      </c>
    </row>
    <row r="114" spans="2:51" s="13" customFormat="1" ht="13.5">
      <c r="B114" s="259"/>
      <c r="C114" s="260"/>
      <c r="D114" s="236" t="s">
        <v>159</v>
      </c>
      <c r="E114" s="261" t="s">
        <v>21</v>
      </c>
      <c r="F114" s="262" t="s">
        <v>1274</v>
      </c>
      <c r="G114" s="260"/>
      <c r="H114" s="261" t="s">
        <v>21</v>
      </c>
      <c r="I114" s="263"/>
      <c r="J114" s="260"/>
      <c r="K114" s="260"/>
      <c r="L114" s="264"/>
      <c r="M114" s="265"/>
      <c r="N114" s="266"/>
      <c r="O114" s="266"/>
      <c r="P114" s="266"/>
      <c r="Q114" s="266"/>
      <c r="R114" s="266"/>
      <c r="S114" s="266"/>
      <c r="T114" s="267"/>
      <c r="AT114" s="268" t="s">
        <v>159</v>
      </c>
      <c r="AU114" s="268" t="s">
        <v>84</v>
      </c>
      <c r="AV114" s="13" t="s">
        <v>82</v>
      </c>
      <c r="AW114" s="13" t="s">
        <v>38</v>
      </c>
      <c r="AX114" s="13" t="s">
        <v>74</v>
      </c>
      <c r="AY114" s="268" t="s">
        <v>150</v>
      </c>
    </row>
    <row r="115" spans="2:51" s="13" customFormat="1" ht="13.5">
      <c r="B115" s="259"/>
      <c r="C115" s="260"/>
      <c r="D115" s="236" t="s">
        <v>159</v>
      </c>
      <c r="E115" s="261" t="s">
        <v>21</v>
      </c>
      <c r="F115" s="262" t="s">
        <v>1275</v>
      </c>
      <c r="G115" s="260"/>
      <c r="H115" s="261" t="s">
        <v>21</v>
      </c>
      <c r="I115" s="263"/>
      <c r="J115" s="260"/>
      <c r="K115" s="260"/>
      <c r="L115" s="264"/>
      <c r="M115" s="265"/>
      <c r="N115" s="266"/>
      <c r="O115" s="266"/>
      <c r="P115" s="266"/>
      <c r="Q115" s="266"/>
      <c r="R115" s="266"/>
      <c r="S115" s="266"/>
      <c r="T115" s="267"/>
      <c r="AT115" s="268" t="s">
        <v>159</v>
      </c>
      <c r="AU115" s="268" t="s">
        <v>84</v>
      </c>
      <c r="AV115" s="13" t="s">
        <v>82</v>
      </c>
      <c r="AW115" s="13" t="s">
        <v>38</v>
      </c>
      <c r="AX115" s="13" t="s">
        <v>74</v>
      </c>
      <c r="AY115" s="268" t="s">
        <v>150</v>
      </c>
    </row>
    <row r="116" spans="2:51" s="11" customFormat="1" ht="13.5">
      <c r="B116" s="234"/>
      <c r="C116" s="235"/>
      <c r="D116" s="236" t="s">
        <v>159</v>
      </c>
      <c r="E116" s="237" t="s">
        <v>21</v>
      </c>
      <c r="F116" s="238" t="s">
        <v>1276</v>
      </c>
      <c r="G116" s="235"/>
      <c r="H116" s="239">
        <v>0.3</v>
      </c>
      <c r="I116" s="240"/>
      <c r="J116" s="235"/>
      <c r="K116" s="235"/>
      <c r="L116" s="241"/>
      <c r="M116" s="242"/>
      <c r="N116" s="243"/>
      <c r="O116" s="243"/>
      <c r="P116" s="243"/>
      <c r="Q116" s="243"/>
      <c r="R116" s="243"/>
      <c r="S116" s="243"/>
      <c r="T116" s="244"/>
      <c r="AT116" s="245" t="s">
        <v>159</v>
      </c>
      <c r="AU116" s="245" t="s">
        <v>84</v>
      </c>
      <c r="AV116" s="11" t="s">
        <v>84</v>
      </c>
      <c r="AW116" s="11" t="s">
        <v>38</v>
      </c>
      <c r="AX116" s="11" t="s">
        <v>74</v>
      </c>
      <c r="AY116" s="245" t="s">
        <v>150</v>
      </c>
    </row>
    <row r="117" spans="2:51" s="13" customFormat="1" ht="13.5">
      <c r="B117" s="259"/>
      <c r="C117" s="260"/>
      <c r="D117" s="236" t="s">
        <v>159</v>
      </c>
      <c r="E117" s="261" t="s">
        <v>21</v>
      </c>
      <c r="F117" s="262" t="s">
        <v>1277</v>
      </c>
      <c r="G117" s="260"/>
      <c r="H117" s="261" t="s">
        <v>21</v>
      </c>
      <c r="I117" s="263"/>
      <c r="J117" s="260"/>
      <c r="K117" s="260"/>
      <c r="L117" s="264"/>
      <c r="M117" s="265"/>
      <c r="N117" s="266"/>
      <c r="O117" s="266"/>
      <c r="P117" s="266"/>
      <c r="Q117" s="266"/>
      <c r="R117" s="266"/>
      <c r="S117" s="266"/>
      <c r="T117" s="267"/>
      <c r="AT117" s="268" t="s">
        <v>159</v>
      </c>
      <c r="AU117" s="268" t="s">
        <v>84</v>
      </c>
      <c r="AV117" s="13" t="s">
        <v>82</v>
      </c>
      <c r="AW117" s="13" t="s">
        <v>38</v>
      </c>
      <c r="AX117" s="13" t="s">
        <v>74</v>
      </c>
      <c r="AY117" s="268" t="s">
        <v>150</v>
      </c>
    </row>
    <row r="118" spans="2:51" s="13" customFormat="1" ht="13.5">
      <c r="B118" s="259"/>
      <c r="C118" s="260"/>
      <c r="D118" s="236" t="s">
        <v>159</v>
      </c>
      <c r="E118" s="261" t="s">
        <v>21</v>
      </c>
      <c r="F118" s="262" t="s">
        <v>1278</v>
      </c>
      <c r="G118" s="260"/>
      <c r="H118" s="261" t="s">
        <v>21</v>
      </c>
      <c r="I118" s="263"/>
      <c r="J118" s="260"/>
      <c r="K118" s="260"/>
      <c r="L118" s="264"/>
      <c r="M118" s="265"/>
      <c r="N118" s="266"/>
      <c r="O118" s="266"/>
      <c r="P118" s="266"/>
      <c r="Q118" s="266"/>
      <c r="R118" s="266"/>
      <c r="S118" s="266"/>
      <c r="T118" s="267"/>
      <c r="AT118" s="268" t="s">
        <v>159</v>
      </c>
      <c r="AU118" s="268" t="s">
        <v>84</v>
      </c>
      <c r="AV118" s="13" t="s">
        <v>82</v>
      </c>
      <c r="AW118" s="13" t="s">
        <v>38</v>
      </c>
      <c r="AX118" s="13" t="s">
        <v>74</v>
      </c>
      <c r="AY118" s="268" t="s">
        <v>150</v>
      </c>
    </row>
    <row r="119" spans="2:51" s="11" customFormat="1" ht="13.5">
      <c r="B119" s="234"/>
      <c r="C119" s="235"/>
      <c r="D119" s="236" t="s">
        <v>159</v>
      </c>
      <c r="E119" s="237" t="s">
        <v>21</v>
      </c>
      <c r="F119" s="238" t="s">
        <v>1279</v>
      </c>
      <c r="G119" s="235"/>
      <c r="H119" s="239">
        <v>140</v>
      </c>
      <c r="I119" s="240"/>
      <c r="J119" s="235"/>
      <c r="K119" s="235"/>
      <c r="L119" s="241"/>
      <c r="M119" s="242"/>
      <c r="N119" s="243"/>
      <c r="O119" s="243"/>
      <c r="P119" s="243"/>
      <c r="Q119" s="243"/>
      <c r="R119" s="243"/>
      <c r="S119" s="243"/>
      <c r="T119" s="244"/>
      <c r="AT119" s="245" t="s">
        <v>159</v>
      </c>
      <c r="AU119" s="245" t="s">
        <v>84</v>
      </c>
      <c r="AV119" s="11" t="s">
        <v>84</v>
      </c>
      <c r="AW119" s="11" t="s">
        <v>38</v>
      </c>
      <c r="AX119" s="11" t="s">
        <v>74</v>
      </c>
      <c r="AY119" s="245" t="s">
        <v>150</v>
      </c>
    </row>
    <row r="120" spans="2:51" s="13" customFormat="1" ht="13.5">
      <c r="B120" s="259"/>
      <c r="C120" s="260"/>
      <c r="D120" s="236" t="s">
        <v>159</v>
      </c>
      <c r="E120" s="261" t="s">
        <v>21</v>
      </c>
      <c r="F120" s="262" t="s">
        <v>1274</v>
      </c>
      <c r="G120" s="260"/>
      <c r="H120" s="261" t="s">
        <v>21</v>
      </c>
      <c r="I120" s="263"/>
      <c r="J120" s="260"/>
      <c r="K120" s="260"/>
      <c r="L120" s="264"/>
      <c r="M120" s="265"/>
      <c r="N120" s="266"/>
      <c r="O120" s="266"/>
      <c r="P120" s="266"/>
      <c r="Q120" s="266"/>
      <c r="R120" s="266"/>
      <c r="S120" s="266"/>
      <c r="T120" s="267"/>
      <c r="AT120" s="268" t="s">
        <v>159</v>
      </c>
      <c r="AU120" s="268" t="s">
        <v>84</v>
      </c>
      <c r="AV120" s="13" t="s">
        <v>82</v>
      </c>
      <c r="AW120" s="13" t="s">
        <v>38</v>
      </c>
      <c r="AX120" s="13" t="s">
        <v>74</v>
      </c>
      <c r="AY120" s="268" t="s">
        <v>150</v>
      </c>
    </row>
    <row r="121" spans="2:51" s="13" customFormat="1" ht="13.5">
      <c r="B121" s="259"/>
      <c r="C121" s="260"/>
      <c r="D121" s="236" t="s">
        <v>159</v>
      </c>
      <c r="E121" s="261" t="s">
        <v>21</v>
      </c>
      <c r="F121" s="262" t="s">
        <v>1280</v>
      </c>
      <c r="G121" s="260"/>
      <c r="H121" s="261" t="s">
        <v>21</v>
      </c>
      <c r="I121" s="263"/>
      <c r="J121" s="260"/>
      <c r="K121" s="260"/>
      <c r="L121" s="264"/>
      <c r="M121" s="265"/>
      <c r="N121" s="266"/>
      <c r="O121" s="266"/>
      <c r="P121" s="266"/>
      <c r="Q121" s="266"/>
      <c r="R121" s="266"/>
      <c r="S121" s="266"/>
      <c r="T121" s="267"/>
      <c r="AT121" s="268" t="s">
        <v>159</v>
      </c>
      <c r="AU121" s="268" t="s">
        <v>84</v>
      </c>
      <c r="AV121" s="13" t="s">
        <v>82</v>
      </c>
      <c r="AW121" s="13" t="s">
        <v>38</v>
      </c>
      <c r="AX121" s="13" t="s">
        <v>74</v>
      </c>
      <c r="AY121" s="268" t="s">
        <v>150</v>
      </c>
    </row>
    <row r="122" spans="2:51" s="11" customFormat="1" ht="13.5">
      <c r="B122" s="234"/>
      <c r="C122" s="235"/>
      <c r="D122" s="236" t="s">
        <v>159</v>
      </c>
      <c r="E122" s="237" t="s">
        <v>21</v>
      </c>
      <c r="F122" s="238" t="s">
        <v>1276</v>
      </c>
      <c r="G122" s="235"/>
      <c r="H122" s="239">
        <v>0.3</v>
      </c>
      <c r="I122" s="240"/>
      <c r="J122" s="235"/>
      <c r="K122" s="235"/>
      <c r="L122" s="241"/>
      <c r="M122" s="242"/>
      <c r="N122" s="243"/>
      <c r="O122" s="243"/>
      <c r="P122" s="243"/>
      <c r="Q122" s="243"/>
      <c r="R122" s="243"/>
      <c r="S122" s="243"/>
      <c r="T122" s="244"/>
      <c r="AT122" s="245" t="s">
        <v>159</v>
      </c>
      <c r="AU122" s="245" t="s">
        <v>84</v>
      </c>
      <c r="AV122" s="11" t="s">
        <v>84</v>
      </c>
      <c r="AW122" s="11" t="s">
        <v>38</v>
      </c>
      <c r="AX122" s="11" t="s">
        <v>74</v>
      </c>
      <c r="AY122" s="245" t="s">
        <v>150</v>
      </c>
    </row>
    <row r="123" spans="2:51" s="12" customFormat="1" ht="13.5">
      <c r="B123" s="246"/>
      <c r="C123" s="247"/>
      <c r="D123" s="236" t="s">
        <v>159</v>
      </c>
      <c r="E123" s="248" t="s">
        <v>21</v>
      </c>
      <c r="F123" s="249" t="s">
        <v>161</v>
      </c>
      <c r="G123" s="247"/>
      <c r="H123" s="250">
        <v>225.6</v>
      </c>
      <c r="I123" s="251"/>
      <c r="J123" s="247"/>
      <c r="K123" s="247"/>
      <c r="L123" s="252"/>
      <c r="M123" s="253"/>
      <c r="N123" s="254"/>
      <c r="O123" s="254"/>
      <c r="P123" s="254"/>
      <c r="Q123" s="254"/>
      <c r="R123" s="254"/>
      <c r="S123" s="254"/>
      <c r="T123" s="255"/>
      <c r="AT123" s="256" t="s">
        <v>159</v>
      </c>
      <c r="AU123" s="256" t="s">
        <v>84</v>
      </c>
      <c r="AV123" s="12" t="s">
        <v>157</v>
      </c>
      <c r="AW123" s="12" t="s">
        <v>38</v>
      </c>
      <c r="AX123" s="12" t="s">
        <v>82</v>
      </c>
      <c r="AY123" s="256" t="s">
        <v>150</v>
      </c>
    </row>
    <row r="124" spans="2:65" s="1" customFormat="1" ht="16.5" customHeight="1">
      <c r="B124" s="46"/>
      <c r="C124" s="269" t="s">
        <v>157</v>
      </c>
      <c r="D124" s="269" t="s">
        <v>188</v>
      </c>
      <c r="E124" s="270" t="s">
        <v>1281</v>
      </c>
      <c r="F124" s="271" t="s">
        <v>1282</v>
      </c>
      <c r="G124" s="272" t="s">
        <v>211</v>
      </c>
      <c r="H124" s="273">
        <v>225.6</v>
      </c>
      <c r="I124" s="274"/>
      <c r="J124" s="275">
        <f>ROUND(I124*H124,2)</f>
        <v>0</v>
      </c>
      <c r="K124" s="271" t="s">
        <v>928</v>
      </c>
      <c r="L124" s="276"/>
      <c r="M124" s="277" t="s">
        <v>21</v>
      </c>
      <c r="N124" s="278" t="s">
        <v>45</v>
      </c>
      <c r="O124" s="47"/>
      <c r="P124" s="231">
        <f>O124*H124</f>
        <v>0</v>
      </c>
      <c r="Q124" s="231">
        <v>0</v>
      </c>
      <c r="R124" s="231">
        <f>Q124*H124</f>
        <v>0</v>
      </c>
      <c r="S124" s="231">
        <v>0</v>
      </c>
      <c r="T124" s="232">
        <f>S124*H124</f>
        <v>0</v>
      </c>
      <c r="AR124" s="24" t="s">
        <v>269</v>
      </c>
      <c r="AT124" s="24" t="s">
        <v>188</v>
      </c>
      <c r="AU124" s="24" t="s">
        <v>84</v>
      </c>
      <c r="AY124" s="24" t="s">
        <v>150</v>
      </c>
      <c r="BE124" s="233">
        <f>IF(N124="základní",J124,0)</f>
        <v>0</v>
      </c>
      <c r="BF124" s="233">
        <f>IF(N124="snížená",J124,0)</f>
        <v>0</v>
      </c>
      <c r="BG124" s="233">
        <f>IF(N124="zákl. přenesená",J124,0)</f>
        <v>0</v>
      </c>
      <c r="BH124" s="233">
        <f>IF(N124="sníž. přenesená",J124,0)</f>
        <v>0</v>
      </c>
      <c r="BI124" s="233">
        <f>IF(N124="nulová",J124,0)</f>
        <v>0</v>
      </c>
      <c r="BJ124" s="24" t="s">
        <v>82</v>
      </c>
      <c r="BK124" s="233">
        <f>ROUND(I124*H124,2)</f>
        <v>0</v>
      </c>
      <c r="BL124" s="24" t="s">
        <v>250</v>
      </c>
      <c r="BM124" s="24" t="s">
        <v>191</v>
      </c>
    </row>
    <row r="125" spans="2:51" s="13" customFormat="1" ht="13.5">
      <c r="B125" s="259"/>
      <c r="C125" s="260"/>
      <c r="D125" s="236" t="s">
        <v>159</v>
      </c>
      <c r="E125" s="261" t="s">
        <v>21</v>
      </c>
      <c r="F125" s="262" t="s">
        <v>930</v>
      </c>
      <c r="G125" s="260"/>
      <c r="H125" s="261" t="s">
        <v>21</v>
      </c>
      <c r="I125" s="263"/>
      <c r="J125" s="260"/>
      <c r="K125" s="260"/>
      <c r="L125" s="264"/>
      <c r="M125" s="265"/>
      <c r="N125" s="266"/>
      <c r="O125" s="266"/>
      <c r="P125" s="266"/>
      <c r="Q125" s="266"/>
      <c r="R125" s="266"/>
      <c r="S125" s="266"/>
      <c r="T125" s="267"/>
      <c r="AT125" s="268" t="s">
        <v>159</v>
      </c>
      <c r="AU125" s="268" t="s">
        <v>84</v>
      </c>
      <c r="AV125" s="13" t="s">
        <v>82</v>
      </c>
      <c r="AW125" s="13" t="s">
        <v>38</v>
      </c>
      <c r="AX125" s="13" t="s">
        <v>74</v>
      </c>
      <c r="AY125" s="268" t="s">
        <v>150</v>
      </c>
    </row>
    <row r="126" spans="2:51" s="13" customFormat="1" ht="13.5">
      <c r="B126" s="259"/>
      <c r="C126" s="260"/>
      <c r="D126" s="236" t="s">
        <v>159</v>
      </c>
      <c r="E126" s="261" t="s">
        <v>21</v>
      </c>
      <c r="F126" s="262" t="s">
        <v>1262</v>
      </c>
      <c r="G126" s="260"/>
      <c r="H126" s="261" t="s">
        <v>21</v>
      </c>
      <c r="I126" s="263"/>
      <c r="J126" s="260"/>
      <c r="K126" s="260"/>
      <c r="L126" s="264"/>
      <c r="M126" s="265"/>
      <c r="N126" s="266"/>
      <c r="O126" s="266"/>
      <c r="P126" s="266"/>
      <c r="Q126" s="266"/>
      <c r="R126" s="266"/>
      <c r="S126" s="266"/>
      <c r="T126" s="267"/>
      <c r="AT126" s="268" t="s">
        <v>159</v>
      </c>
      <c r="AU126" s="268" t="s">
        <v>84</v>
      </c>
      <c r="AV126" s="13" t="s">
        <v>82</v>
      </c>
      <c r="AW126" s="13" t="s">
        <v>38</v>
      </c>
      <c r="AX126" s="13" t="s">
        <v>74</v>
      </c>
      <c r="AY126" s="268" t="s">
        <v>150</v>
      </c>
    </row>
    <row r="127" spans="2:51" s="13" customFormat="1" ht="13.5">
      <c r="B127" s="259"/>
      <c r="C127" s="260"/>
      <c r="D127" s="236" t="s">
        <v>159</v>
      </c>
      <c r="E127" s="261" t="s">
        <v>21</v>
      </c>
      <c r="F127" s="262" t="s">
        <v>932</v>
      </c>
      <c r="G127" s="260"/>
      <c r="H127" s="261" t="s">
        <v>21</v>
      </c>
      <c r="I127" s="263"/>
      <c r="J127" s="260"/>
      <c r="K127" s="260"/>
      <c r="L127" s="264"/>
      <c r="M127" s="265"/>
      <c r="N127" s="266"/>
      <c r="O127" s="266"/>
      <c r="P127" s="266"/>
      <c r="Q127" s="266"/>
      <c r="R127" s="266"/>
      <c r="S127" s="266"/>
      <c r="T127" s="267"/>
      <c r="AT127" s="268" t="s">
        <v>159</v>
      </c>
      <c r="AU127" s="268" t="s">
        <v>84</v>
      </c>
      <c r="AV127" s="13" t="s">
        <v>82</v>
      </c>
      <c r="AW127" s="13" t="s">
        <v>38</v>
      </c>
      <c r="AX127" s="13" t="s">
        <v>74</v>
      </c>
      <c r="AY127" s="268" t="s">
        <v>150</v>
      </c>
    </row>
    <row r="128" spans="2:51" s="13" customFormat="1" ht="13.5">
      <c r="B128" s="259"/>
      <c r="C128" s="260"/>
      <c r="D128" s="236" t="s">
        <v>159</v>
      </c>
      <c r="E128" s="261" t="s">
        <v>21</v>
      </c>
      <c r="F128" s="262" t="s">
        <v>1268</v>
      </c>
      <c r="G128" s="260"/>
      <c r="H128" s="261" t="s">
        <v>21</v>
      </c>
      <c r="I128" s="263"/>
      <c r="J128" s="260"/>
      <c r="K128" s="260"/>
      <c r="L128" s="264"/>
      <c r="M128" s="265"/>
      <c r="N128" s="266"/>
      <c r="O128" s="266"/>
      <c r="P128" s="266"/>
      <c r="Q128" s="266"/>
      <c r="R128" s="266"/>
      <c r="S128" s="266"/>
      <c r="T128" s="267"/>
      <c r="AT128" s="268" t="s">
        <v>159</v>
      </c>
      <c r="AU128" s="268" t="s">
        <v>84</v>
      </c>
      <c r="AV128" s="13" t="s">
        <v>82</v>
      </c>
      <c r="AW128" s="13" t="s">
        <v>38</v>
      </c>
      <c r="AX128" s="13" t="s">
        <v>74</v>
      </c>
      <c r="AY128" s="268" t="s">
        <v>150</v>
      </c>
    </row>
    <row r="129" spans="2:51" s="13" customFormat="1" ht="13.5">
      <c r="B129" s="259"/>
      <c r="C129" s="260"/>
      <c r="D129" s="236" t="s">
        <v>159</v>
      </c>
      <c r="E129" s="261" t="s">
        <v>21</v>
      </c>
      <c r="F129" s="262" t="s">
        <v>1271</v>
      </c>
      <c r="G129" s="260"/>
      <c r="H129" s="261" t="s">
        <v>21</v>
      </c>
      <c r="I129" s="263"/>
      <c r="J129" s="260"/>
      <c r="K129" s="260"/>
      <c r="L129" s="264"/>
      <c r="M129" s="265"/>
      <c r="N129" s="266"/>
      <c r="O129" s="266"/>
      <c r="P129" s="266"/>
      <c r="Q129" s="266"/>
      <c r="R129" s="266"/>
      <c r="S129" s="266"/>
      <c r="T129" s="267"/>
      <c r="AT129" s="268" t="s">
        <v>159</v>
      </c>
      <c r="AU129" s="268" t="s">
        <v>84</v>
      </c>
      <c r="AV129" s="13" t="s">
        <v>82</v>
      </c>
      <c r="AW129" s="13" t="s">
        <v>38</v>
      </c>
      <c r="AX129" s="13" t="s">
        <v>74</v>
      </c>
      <c r="AY129" s="268" t="s">
        <v>150</v>
      </c>
    </row>
    <row r="130" spans="2:51" s="13" customFormat="1" ht="13.5">
      <c r="B130" s="259"/>
      <c r="C130" s="260"/>
      <c r="D130" s="236" t="s">
        <v>159</v>
      </c>
      <c r="E130" s="261" t="s">
        <v>21</v>
      </c>
      <c r="F130" s="262" t="s">
        <v>1272</v>
      </c>
      <c r="G130" s="260"/>
      <c r="H130" s="261" t="s">
        <v>21</v>
      </c>
      <c r="I130" s="263"/>
      <c r="J130" s="260"/>
      <c r="K130" s="260"/>
      <c r="L130" s="264"/>
      <c r="M130" s="265"/>
      <c r="N130" s="266"/>
      <c r="O130" s="266"/>
      <c r="P130" s="266"/>
      <c r="Q130" s="266"/>
      <c r="R130" s="266"/>
      <c r="S130" s="266"/>
      <c r="T130" s="267"/>
      <c r="AT130" s="268" t="s">
        <v>159</v>
      </c>
      <c r="AU130" s="268" t="s">
        <v>84</v>
      </c>
      <c r="AV130" s="13" t="s">
        <v>82</v>
      </c>
      <c r="AW130" s="13" t="s">
        <v>38</v>
      </c>
      <c r="AX130" s="13" t="s">
        <v>74</v>
      </c>
      <c r="AY130" s="268" t="s">
        <v>150</v>
      </c>
    </row>
    <row r="131" spans="2:51" s="11" customFormat="1" ht="13.5">
      <c r="B131" s="234"/>
      <c r="C131" s="235"/>
      <c r="D131" s="236" t="s">
        <v>159</v>
      </c>
      <c r="E131" s="237" t="s">
        <v>21</v>
      </c>
      <c r="F131" s="238" t="s">
        <v>1273</v>
      </c>
      <c r="G131" s="235"/>
      <c r="H131" s="239">
        <v>85</v>
      </c>
      <c r="I131" s="240"/>
      <c r="J131" s="235"/>
      <c r="K131" s="235"/>
      <c r="L131" s="241"/>
      <c r="M131" s="242"/>
      <c r="N131" s="243"/>
      <c r="O131" s="243"/>
      <c r="P131" s="243"/>
      <c r="Q131" s="243"/>
      <c r="R131" s="243"/>
      <c r="S131" s="243"/>
      <c r="T131" s="244"/>
      <c r="AT131" s="245" t="s">
        <v>159</v>
      </c>
      <c r="AU131" s="245" t="s">
        <v>84</v>
      </c>
      <c r="AV131" s="11" t="s">
        <v>84</v>
      </c>
      <c r="AW131" s="11" t="s">
        <v>38</v>
      </c>
      <c r="AX131" s="11" t="s">
        <v>74</v>
      </c>
      <c r="AY131" s="245" t="s">
        <v>150</v>
      </c>
    </row>
    <row r="132" spans="2:51" s="13" customFormat="1" ht="13.5">
      <c r="B132" s="259"/>
      <c r="C132" s="260"/>
      <c r="D132" s="236" t="s">
        <v>159</v>
      </c>
      <c r="E132" s="261" t="s">
        <v>21</v>
      </c>
      <c r="F132" s="262" t="s">
        <v>1274</v>
      </c>
      <c r="G132" s="260"/>
      <c r="H132" s="261" t="s">
        <v>21</v>
      </c>
      <c r="I132" s="263"/>
      <c r="J132" s="260"/>
      <c r="K132" s="260"/>
      <c r="L132" s="264"/>
      <c r="M132" s="265"/>
      <c r="N132" s="266"/>
      <c r="O132" s="266"/>
      <c r="P132" s="266"/>
      <c r="Q132" s="266"/>
      <c r="R132" s="266"/>
      <c r="S132" s="266"/>
      <c r="T132" s="267"/>
      <c r="AT132" s="268" t="s">
        <v>159</v>
      </c>
      <c r="AU132" s="268" t="s">
        <v>84</v>
      </c>
      <c r="AV132" s="13" t="s">
        <v>82</v>
      </c>
      <c r="AW132" s="13" t="s">
        <v>38</v>
      </c>
      <c r="AX132" s="13" t="s">
        <v>74</v>
      </c>
      <c r="AY132" s="268" t="s">
        <v>150</v>
      </c>
    </row>
    <row r="133" spans="2:51" s="13" customFormat="1" ht="13.5">
      <c r="B133" s="259"/>
      <c r="C133" s="260"/>
      <c r="D133" s="236" t="s">
        <v>159</v>
      </c>
      <c r="E133" s="261" t="s">
        <v>21</v>
      </c>
      <c r="F133" s="262" t="s">
        <v>1275</v>
      </c>
      <c r="G133" s="260"/>
      <c r="H133" s="261" t="s">
        <v>21</v>
      </c>
      <c r="I133" s="263"/>
      <c r="J133" s="260"/>
      <c r="K133" s="260"/>
      <c r="L133" s="264"/>
      <c r="M133" s="265"/>
      <c r="N133" s="266"/>
      <c r="O133" s="266"/>
      <c r="P133" s="266"/>
      <c r="Q133" s="266"/>
      <c r="R133" s="266"/>
      <c r="S133" s="266"/>
      <c r="T133" s="267"/>
      <c r="AT133" s="268" t="s">
        <v>159</v>
      </c>
      <c r="AU133" s="268" t="s">
        <v>84</v>
      </c>
      <c r="AV133" s="13" t="s">
        <v>82</v>
      </c>
      <c r="AW133" s="13" t="s">
        <v>38</v>
      </c>
      <c r="AX133" s="13" t="s">
        <v>74</v>
      </c>
      <c r="AY133" s="268" t="s">
        <v>150</v>
      </c>
    </row>
    <row r="134" spans="2:51" s="11" customFormat="1" ht="13.5">
      <c r="B134" s="234"/>
      <c r="C134" s="235"/>
      <c r="D134" s="236" t="s">
        <v>159</v>
      </c>
      <c r="E134" s="237" t="s">
        <v>21</v>
      </c>
      <c r="F134" s="238" t="s">
        <v>1276</v>
      </c>
      <c r="G134" s="235"/>
      <c r="H134" s="239">
        <v>0.3</v>
      </c>
      <c r="I134" s="240"/>
      <c r="J134" s="235"/>
      <c r="K134" s="235"/>
      <c r="L134" s="241"/>
      <c r="M134" s="242"/>
      <c r="N134" s="243"/>
      <c r="O134" s="243"/>
      <c r="P134" s="243"/>
      <c r="Q134" s="243"/>
      <c r="R134" s="243"/>
      <c r="S134" s="243"/>
      <c r="T134" s="244"/>
      <c r="AT134" s="245" t="s">
        <v>159</v>
      </c>
      <c r="AU134" s="245" t="s">
        <v>84</v>
      </c>
      <c r="AV134" s="11" t="s">
        <v>84</v>
      </c>
      <c r="AW134" s="11" t="s">
        <v>38</v>
      </c>
      <c r="AX134" s="11" t="s">
        <v>74</v>
      </c>
      <c r="AY134" s="245" t="s">
        <v>150</v>
      </c>
    </row>
    <row r="135" spans="2:51" s="13" customFormat="1" ht="13.5">
      <c r="B135" s="259"/>
      <c r="C135" s="260"/>
      <c r="D135" s="236" t="s">
        <v>159</v>
      </c>
      <c r="E135" s="261" t="s">
        <v>21</v>
      </c>
      <c r="F135" s="262" t="s">
        <v>1277</v>
      </c>
      <c r="G135" s="260"/>
      <c r="H135" s="261" t="s">
        <v>21</v>
      </c>
      <c r="I135" s="263"/>
      <c r="J135" s="260"/>
      <c r="K135" s="260"/>
      <c r="L135" s="264"/>
      <c r="M135" s="265"/>
      <c r="N135" s="266"/>
      <c r="O135" s="266"/>
      <c r="P135" s="266"/>
      <c r="Q135" s="266"/>
      <c r="R135" s="266"/>
      <c r="S135" s="266"/>
      <c r="T135" s="267"/>
      <c r="AT135" s="268" t="s">
        <v>159</v>
      </c>
      <c r="AU135" s="268" t="s">
        <v>84</v>
      </c>
      <c r="AV135" s="13" t="s">
        <v>82</v>
      </c>
      <c r="AW135" s="13" t="s">
        <v>38</v>
      </c>
      <c r="AX135" s="13" t="s">
        <v>74</v>
      </c>
      <c r="AY135" s="268" t="s">
        <v>150</v>
      </c>
    </row>
    <row r="136" spans="2:51" s="13" customFormat="1" ht="13.5">
      <c r="B136" s="259"/>
      <c r="C136" s="260"/>
      <c r="D136" s="236" t="s">
        <v>159</v>
      </c>
      <c r="E136" s="261" t="s">
        <v>21</v>
      </c>
      <c r="F136" s="262" t="s">
        <v>1278</v>
      </c>
      <c r="G136" s="260"/>
      <c r="H136" s="261" t="s">
        <v>21</v>
      </c>
      <c r="I136" s="263"/>
      <c r="J136" s="260"/>
      <c r="K136" s="260"/>
      <c r="L136" s="264"/>
      <c r="M136" s="265"/>
      <c r="N136" s="266"/>
      <c r="O136" s="266"/>
      <c r="P136" s="266"/>
      <c r="Q136" s="266"/>
      <c r="R136" s="266"/>
      <c r="S136" s="266"/>
      <c r="T136" s="267"/>
      <c r="AT136" s="268" t="s">
        <v>159</v>
      </c>
      <c r="AU136" s="268" t="s">
        <v>84</v>
      </c>
      <c r="AV136" s="13" t="s">
        <v>82</v>
      </c>
      <c r="AW136" s="13" t="s">
        <v>38</v>
      </c>
      <c r="AX136" s="13" t="s">
        <v>74</v>
      </c>
      <c r="AY136" s="268" t="s">
        <v>150</v>
      </c>
    </row>
    <row r="137" spans="2:51" s="11" customFormat="1" ht="13.5">
      <c r="B137" s="234"/>
      <c r="C137" s="235"/>
      <c r="D137" s="236" t="s">
        <v>159</v>
      </c>
      <c r="E137" s="237" t="s">
        <v>21</v>
      </c>
      <c r="F137" s="238" t="s">
        <v>1279</v>
      </c>
      <c r="G137" s="235"/>
      <c r="H137" s="239">
        <v>140</v>
      </c>
      <c r="I137" s="240"/>
      <c r="J137" s="235"/>
      <c r="K137" s="235"/>
      <c r="L137" s="241"/>
      <c r="M137" s="242"/>
      <c r="N137" s="243"/>
      <c r="O137" s="243"/>
      <c r="P137" s="243"/>
      <c r="Q137" s="243"/>
      <c r="R137" s="243"/>
      <c r="S137" s="243"/>
      <c r="T137" s="244"/>
      <c r="AT137" s="245" t="s">
        <v>159</v>
      </c>
      <c r="AU137" s="245" t="s">
        <v>84</v>
      </c>
      <c r="AV137" s="11" t="s">
        <v>84</v>
      </c>
      <c r="AW137" s="11" t="s">
        <v>38</v>
      </c>
      <c r="AX137" s="11" t="s">
        <v>74</v>
      </c>
      <c r="AY137" s="245" t="s">
        <v>150</v>
      </c>
    </row>
    <row r="138" spans="2:51" s="13" customFormat="1" ht="13.5">
      <c r="B138" s="259"/>
      <c r="C138" s="260"/>
      <c r="D138" s="236" t="s">
        <v>159</v>
      </c>
      <c r="E138" s="261" t="s">
        <v>21</v>
      </c>
      <c r="F138" s="262" t="s">
        <v>1274</v>
      </c>
      <c r="G138" s="260"/>
      <c r="H138" s="261" t="s">
        <v>21</v>
      </c>
      <c r="I138" s="263"/>
      <c r="J138" s="260"/>
      <c r="K138" s="260"/>
      <c r="L138" s="264"/>
      <c r="M138" s="265"/>
      <c r="N138" s="266"/>
      <c r="O138" s="266"/>
      <c r="P138" s="266"/>
      <c r="Q138" s="266"/>
      <c r="R138" s="266"/>
      <c r="S138" s="266"/>
      <c r="T138" s="267"/>
      <c r="AT138" s="268" t="s">
        <v>159</v>
      </c>
      <c r="AU138" s="268" t="s">
        <v>84</v>
      </c>
      <c r="AV138" s="13" t="s">
        <v>82</v>
      </c>
      <c r="AW138" s="13" t="s">
        <v>38</v>
      </c>
      <c r="AX138" s="13" t="s">
        <v>74</v>
      </c>
      <c r="AY138" s="268" t="s">
        <v>150</v>
      </c>
    </row>
    <row r="139" spans="2:51" s="13" customFormat="1" ht="13.5">
      <c r="B139" s="259"/>
      <c r="C139" s="260"/>
      <c r="D139" s="236" t="s">
        <v>159</v>
      </c>
      <c r="E139" s="261" t="s">
        <v>21</v>
      </c>
      <c r="F139" s="262" t="s">
        <v>1280</v>
      </c>
      <c r="G139" s="260"/>
      <c r="H139" s="261" t="s">
        <v>21</v>
      </c>
      <c r="I139" s="263"/>
      <c r="J139" s="260"/>
      <c r="K139" s="260"/>
      <c r="L139" s="264"/>
      <c r="M139" s="265"/>
      <c r="N139" s="266"/>
      <c r="O139" s="266"/>
      <c r="P139" s="266"/>
      <c r="Q139" s="266"/>
      <c r="R139" s="266"/>
      <c r="S139" s="266"/>
      <c r="T139" s="267"/>
      <c r="AT139" s="268" t="s">
        <v>159</v>
      </c>
      <c r="AU139" s="268" t="s">
        <v>84</v>
      </c>
      <c r="AV139" s="13" t="s">
        <v>82</v>
      </c>
      <c r="AW139" s="13" t="s">
        <v>38</v>
      </c>
      <c r="AX139" s="13" t="s">
        <v>74</v>
      </c>
      <c r="AY139" s="268" t="s">
        <v>150</v>
      </c>
    </row>
    <row r="140" spans="2:51" s="11" customFormat="1" ht="13.5">
      <c r="B140" s="234"/>
      <c r="C140" s="235"/>
      <c r="D140" s="236" t="s">
        <v>159</v>
      </c>
      <c r="E140" s="237" t="s">
        <v>21</v>
      </c>
      <c r="F140" s="238" t="s">
        <v>1276</v>
      </c>
      <c r="G140" s="235"/>
      <c r="H140" s="239">
        <v>0.3</v>
      </c>
      <c r="I140" s="240"/>
      <c r="J140" s="235"/>
      <c r="K140" s="235"/>
      <c r="L140" s="241"/>
      <c r="M140" s="242"/>
      <c r="N140" s="243"/>
      <c r="O140" s="243"/>
      <c r="P140" s="243"/>
      <c r="Q140" s="243"/>
      <c r="R140" s="243"/>
      <c r="S140" s="243"/>
      <c r="T140" s="244"/>
      <c r="AT140" s="245" t="s">
        <v>159</v>
      </c>
      <c r="AU140" s="245" t="s">
        <v>84</v>
      </c>
      <c r="AV140" s="11" t="s">
        <v>84</v>
      </c>
      <c r="AW140" s="11" t="s">
        <v>38</v>
      </c>
      <c r="AX140" s="11" t="s">
        <v>74</v>
      </c>
      <c r="AY140" s="245" t="s">
        <v>150</v>
      </c>
    </row>
    <row r="141" spans="2:51" s="12" customFormat="1" ht="13.5">
      <c r="B141" s="246"/>
      <c r="C141" s="247"/>
      <c r="D141" s="236" t="s">
        <v>159</v>
      </c>
      <c r="E141" s="248" t="s">
        <v>21</v>
      </c>
      <c r="F141" s="249" t="s">
        <v>161</v>
      </c>
      <c r="G141" s="247"/>
      <c r="H141" s="250">
        <v>225.6</v>
      </c>
      <c r="I141" s="251"/>
      <c r="J141" s="247"/>
      <c r="K141" s="247"/>
      <c r="L141" s="252"/>
      <c r="M141" s="253"/>
      <c r="N141" s="254"/>
      <c r="O141" s="254"/>
      <c r="P141" s="254"/>
      <c r="Q141" s="254"/>
      <c r="R141" s="254"/>
      <c r="S141" s="254"/>
      <c r="T141" s="255"/>
      <c r="AT141" s="256" t="s">
        <v>159</v>
      </c>
      <c r="AU141" s="256" t="s">
        <v>84</v>
      </c>
      <c r="AV141" s="12" t="s">
        <v>157</v>
      </c>
      <c r="AW141" s="12" t="s">
        <v>38</v>
      </c>
      <c r="AX141" s="12" t="s">
        <v>82</v>
      </c>
      <c r="AY141" s="256" t="s">
        <v>150</v>
      </c>
    </row>
    <row r="142" spans="2:65" s="1" customFormat="1" ht="25.5" customHeight="1">
      <c r="B142" s="46"/>
      <c r="C142" s="222" t="s">
        <v>181</v>
      </c>
      <c r="D142" s="222" t="s">
        <v>153</v>
      </c>
      <c r="E142" s="223" t="s">
        <v>1283</v>
      </c>
      <c r="F142" s="224" t="s">
        <v>1284</v>
      </c>
      <c r="G142" s="225" t="s">
        <v>211</v>
      </c>
      <c r="H142" s="226">
        <v>17</v>
      </c>
      <c r="I142" s="227"/>
      <c r="J142" s="228">
        <f>ROUND(I142*H142,2)</f>
        <v>0</v>
      </c>
      <c r="K142" s="224" t="s">
        <v>928</v>
      </c>
      <c r="L142" s="72"/>
      <c r="M142" s="229" t="s">
        <v>21</v>
      </c>
      <c r="N142" s="230" t="s">
        <v>45</v>
      </c>
      <c r="O142" s="47"/>
      <c r="P142" s="231">
        <f>O142*H142</f>
        <v>0</v>
      </c>
      <c r="Q142" s="231">
        <v>0</v>
      </c>
      <c r="R142" s="231">
        <f>Q142*H142</f>
        <v>0</v>
      </c>
      <c r="S142" s="231">
        <v>0</v>
      </c>
      <c r="T142" s="232">
        <f>S142*H142</f>
        <v>0</v>
      </c>
      <c r="AR142" s="24" t="s">
        <v>250</v>
      </c>
      <c r="AT142" s="24" t="s">
        <v>153</v>
      </c>
      <c r="AU142" s="24" t="s">
        <v>84</v>
      </c>
      <c r="AY142" s="24" t="s">
        <v>150</v>
      </c>
      <c r="BE142" s="233">
        <f>IF(N142="základní",J142,0)</f>
        <v>0</v>
      </c>
      <c r="BF142" s="233">
        <f>IF(N142="snížená",J142,0)</f>
        <v>0</v>
      </c>
      <c r="BG142" s="233">
        <f>IF(N142="zákl. přenesená",J142,0)</f>
        <v>0</v>
      </c>
      <c r="BH142" s="233">
        <f>IF(N142="sníž. přenesená",J142,0)</f>
        <v>0</v>
      </c>
      <c r="BI142" s="233">
        <f>IF(N142="nulová",J142,0)</f>
        <v>0</v>
      </c>
      <c r="BJ142" s="24" t="s">
        <v>82</v>
      </c>
      <c r="BK142" s="233">
        <f>ROUND(I142*H142,2)</f>
        <v>0</v>
      </c>
      <c r="BL142" s="24" t="s">
        <v>250</v>
      </c>
      <c r="BM142" s="24" t="s">
        <v>208</v>
      </c>
    </row>
    <row r="143" spans="2:51" s="13" customFormat="1" ht="13.5">
      <c r="B143" s="259"/>
      <c r="C143" s="260"/>
      <c r="D143" s="236" t="s">
        <v>159</v>
      </c>
      <c r="E143" s="261" t="s">
        <v>21</v>
      </c>
      <c r="F143" s="262" t="s">
        <v>930</v>
      </c>
      <c r="G143" s="260"/>
      <c r="H143" s="261" t="s">
        <v>21</v>
      </c>
      <c r="I143" s="263"/>
      <c r="J143" s="260"/>
      <c r="K143" s="260"/>
      <c r="L143" s="264"/>
      <c r="M143" s="265"/>
      <c r="N143" s="266"/>
      <c r="O143" s="266"/>
      <c r="P143" s="266"/>
      <c r="Q143" s="266"/>
      <c r="R143" s="266"/>
      <c r="S143" s="266"/>
      <c r="T143" s="267"/>
      <c r="AT143" s="268" t="s">
        <v>159</v>
      </c>
      <c r="AU143" s="268" t="s">
        <v>84</v>
      </c>
      <c r="AV143" s="13" t="s">
        <v>82</v>
      </c>
      <c r="AW143" s="13" t="s">
        <v>38</v>
      </c>
      <c r="AX143" s="13" t="s">
        <v>74</v>
      </c>
      <c r="AY143" s="268" t="s">
        <v>150</v>
      </c>
    </row>
    <row r="144" spans="2:51" s="13" customFormat="1" ht="13.5">
      <c r="B144" s="259"/>
      <c r="C144" s="260"/>
      <c r="D144" s="236" t="s">
        <v>159</v>
      </c>
      <c r="E144" s="261" t="s">
        <v>21</v>
      </c>
      <c r="F144" s="262" t="s">
        <v>1262</v>
      </c>
      <c r="G144" s="260"/>
      <c r="H144" s="261" t="s">
        <v>21</v>
      </c>
      <c r="I144" s="263"/>
      <c r="J144" s="260"/>
      <c r="K144" s="260"/>
      <c r="L144" s="264"/>
      <c r="M144" s="265"/>
      <c r="N144" s="266"/>
      <c r="O144" s="266"/>
      <c r="P144" s="266"/>
      <c r="Q144" s="266"/>
      <c r="R144" s="266"/>
      <c r="S144" s="266"/>
      <c r="T144" s="267"/>
      <c r="AT144" s="268" t="s">
        <v>159</v>
      </c>
      <c r="AU144" s="268" t="s">
        <v>84</v>
      </c>
      <c r="AV144" s="13" t="s">
        <v>82</v>
      </c>
      <c r="AW144" s="13" t="s">
        <v>38</v>
      </c>
      <c r="AX144" s="13" t="s">
        <v>74</v>
      </c>
      <c r="AY144" s="268" t="s">
        <v>150</v>
      </c>
    </row>
    <row r="145" spans="2:51" s="13" customFormat="1" ht="13.5">
      <c r="B145" s="259"/>
      <c r="C145" s="260"/>
      <c r="D145" s="236" t="s">
        <v>159</v>
      </c>
      <c r="E145" s="261" t="s">
        <v>21</v>
      </c>
      <c r="F145" s="262" t="s">
        <v>932</v>
      </c>
      <c r="G145" s="260"/>
      <c r="H145" s="261" t="s">
        <v>21</v>
      </c>
      <c r="I145" s="263"/>
      <c r="J145" s="260"/>
      <c r="K145" s="260"/>
      <c r="L145" s="264"/>
      <c r="M145" s="265"/>
      <c r="N145" s="266"/>
      <c r="O145" s="266"/>
      <c r="P145" s="266"/>
      <c r="Q145" s="266"/>
      <c r="R145" s="266"/>
      <c r="S145" s="266"/>
      <c r="T145" s="267"/>
      <c r="AT145" s="268" t="s">
        <v>159</v>
      </c>
      <c r="AU145" s="268" t="s">
        <v>84</v>
      </c>
      <c r="AV145" s="13" t="s">
        <v>82</v>
      </c>
      <c r="AW145" s="13" t="s">
        <v>38</v>
      </c>
      <c r="AX145" s="13" t="s">
        <v>74</v>
      </c>
      <c r="AY145" s="268" t="s">
        <v>150</v>
      </c>
    </row>
    <row r="146" spans="2:51" s="13" customFormat="1" ht="13.5">
      <c r="B146" s="259"/>
      <c r="C146" s="260"/>
      <c r="D146" s="236" t="s">
        <v>159</v>
      </c>
      <c r="E146" s="261" t="s">
        <v>21</v>
      </c>
      <c r="F146" s="262" t="s">
        <v>1263</v>
      </c>
      <c r="G146" s="260"/>
      <c r="H146" s="261" t="s">
        <v>21</v>
      </c>
      <c r="I146" s="263"/>
      <c r="J146" s="260"/>
      <c r="K146" s="260"/>
      <c r="L146" s="264"/>
      <c r="M146" s="265"/>
      <c r="N146" s="266"/>
      <c r="O146" s="266"/>
      <c r="P146" s="266"/>
      <c r="Q146" s="266"/>
      <c r="R146" s="266"/>
      <c r="S146" s="266"/>
      <c r="T146" s="267"/>
      <c r="AT146" s="268" t="s">
        <v>159</v>
      </c>
      <c r="AU146" s="268" t="s">
        <v>84</v>
      </c>
      <c r="AV146" s="13" t="s">
        <v>82</v>
      </c>
      <c r="AW146" s="13" t="s">
        <v>38</v>
      </c>
      <c r="AX146" s="13" t="s">
        <v>74</v>
      </c>
      <c r="AY146" s="268" t="s">
        <v>150</v>
      </c>
    </row>
    <row r="147" spans="2:51" s="13" customFormat="1" ht="13.5">
      <c r="B147" s="259"/>
      <c r="C147" s="260"/>
      <c r="D147" s="236" t="s">
        <v>159</v>
      </c>
      <c r="E147" s="261" t="s">
        <v>21</v>
      </c>
      <c r="F147" s="262" t="s">
        <v>1285</v>
      </c>
      <c r="G147" s="260"/>
      <c r="H147" s="261" t="s">
        <v>21</v>
      </c>
      <c r="I147" s="263"/>
      <c r="J147" s="260"/>
      <c r="K147" s="260"/>
      <c r="L147" s="264"/>
      <c r="M147" s="265"/>
      <c r="N147" s="266"/>
      <c r="O147" s="266"/>
      <c r="P147" s="266"/>
      <c r="Q147" s="266"/>
      <c r="R147" s="266"/>
      <c r="S147" s="266"/>
      <c r="T147" s="267"/>
      <c r="AT147" s="268" t="s">
        <v>159</v>
      </c>
      <c r="AU147" s="268" t="s">
        <v>84</v>
      </c>
      <c r="AV147" s="13" t="s">
        <v>82</v>
      </c>
      <c r="AW147" s="13" t="s">
        <v>38</v>
      </c>
      <c r="AX147" s="13" t="s">
        <v>74</v>
      </c>
      <c r="AY147" s="268" t="s">
        <v>150</v>
      </c>
    </row>
    <row r="148" spans="2:51" s="13" customFormat="1" ht="13.5">
      <c r="B148" s="259"/>
      <c r="C148" s="260"/>
      <c r="D148" s="236" t="s">
        <v>159</v>
      </c>
      <c r="E148" s="261" t="s">
        <v>21</v>
      </c>
      <c r="F148" s="262" t="s">
        <v>1286</v>
      </c>
      <c r="G148" s="260"/>
      <c r="H148" s="261" t="s">
        <v>21</v>
      </c>
      <c r="I148" s="263"/>
      <c r="J148" s="260"/>
      <c r="K148" s="260"/>
      <c r="L148" s="264"/>
      <c r="M148" s="265"/>
      <c r="N148" s="266"/>
      <c r="O148" s="266"/>
      <c r="P148" s="266"/>
      <c r="Q148" s="266"/>
      <c r="R148" s="266"/>
      <c r="S148" s="266"/>
      <c r="T148" s="267"/>
      <c r="AT148" s="268" t="s">
        <v>159</v>
      </c>
      <c r="AU148" s="268" t="s">
        <v>84</v>
      </c>
      <c r="AV148" s="13" t="s">
        <v>82</v>
      </c>
      <c r="AW148" s="13" t="s">
        <v>38</v>
      </c>
      <c r="AX148" s="13" t="s">
        <v>74</v>
      </c>
      <c r="AY148" s="268" t="s">
        <v>150</v>
      </c>
    </row>
    <row r="149" spans="2:51" s="11" customFormat="1" ht="13.5">
      <c r="B149" s="234"/>
      <c r="C149" s="235"/>
      <c r="D149" s="236" t="s">
        <v>159</v>
      </c>
      <c r="E149" s="237" t="s">
        <v>21</v>
      </c>
      <c r="F149" s="238" t="s">
        <v>1287</v>
      </c>
      <c r="G149" s="235"/>
      <c r="H149" s="239">
        <v>17</v>
      </c>
      <c r="I149" s="240"/>
      <c r="J149" s="235"/>
      <c r="K149" s="235"/>
      <c r="L149" s="241"/>
      <c r="M149" s="242"/>
      <c r="N149" s="243"/>
      <c r="O149" s="243"/>
      <c r="P149" s="243"/>
      <c r="Q149" s="243"/>
      <c r="R149" s="243"/>
      <c r="S149" s="243"/>
      <c r="T149" s="244"/>
      <c r="AT149" s="245" t="s">
        <v>159</v>
      </c>
      <c r="AU149" s="245" t="s">
        <v>84</v>
      </c>
      <c r="AV149" s="11" t="s">
        <v>84</v>
      </c>
      <c r="AW149" s="11" t="s">
        <v>38</v>
      </c>
      <c r="AX149" s="11" t="s">
        <v>74</v>
      </c>
      <c r="AY149" s="245" t="s">
        <v>150</v>
      </c>
    </row>
    <row r="150" spans="2:51" s="12" customFormat="1" ht="13.5">
      <c r="B150" s="246"/>
      <c r="C150" s="247"/>
      <c r="D150" s="236" t="s">
        <v>159</v>
      </c>
      <c r="E150" s="248" t="s">
        <v>21</v>
      </c>
      <c r="F150" s="249" t="s">
        <v>161</v>
      </c>
      <c r="G150" s="247"/>
      <c r="H150" s="250">
        <v>17</v>
      </c>
      <c r="I150" s="251"/>
      <c r="J150" s="247"/>
      <c r="K150" s="247"/>
      <c r="L150" s="252"/>
      <c r="M150" s="253"/>
      <c r="N150" s="254"/>
      <c r="O150" s="254"/>
      <c r="P150" s="254"/>
      <c r="Q150" s="254"/>
      <c r="R150" s="254"/>
      <c r="S150" s="254"/>
      <c r="T150" s="255"/>
      <c r="AT150" s="256" t="s">
        <v>159</v>
      </c>
      <c r="AU150" s="256" t="s">
        <v>84</v>
      </c>
      <c r="AV150" s="12" t="s">
        <v>157</v>
      </c>
      <c r="AW150" s="12" t="s">
        <v>38</v>
      </c>
      <c r="AX150" s="12" t="s">
        <v>82</v>
      </c>
      <c r="AY150" s="256" t="s">
        <v>150</v>
      </c>
    </row>
    <row r="151" spans="2:65" s="1" customFormat="1" ht="16.5" customHeight="1">
      <c r="B151" s="46"/>
      <c r="C151" s="269" t="s">
        <v>187</v>
      </c>
      <c r="D151" s="269" t="s">
        <v>188</v>
      </c>
      <c r="E151" s="270" t="s">
        <v>1288</v>
      </c>
      <c r="F151" s="271" t="s">
        <v>1289</v>
      </c>
      <c r="G151" s="272" t="s">
        <v>211</v>
      </c>
      <c r="H151" s="273">
        <v>17</v>
      </c>
      <c r="I151" s="274"/>
      <c r="J151" s="275">
        <f>ROUND(I151*H151,2)</f>
        <v>0</v>
      </c>
      <c r="K151" s="271" t="s">
        <v>928</v>
      </c>
      <c r="L151" s="276"/>
      <c r="M151" s="277" t="s">
        <v>21</v>
      </c>
      <c r="N151" s="278" t="s">
        <v>45</v>
      </c>
      <c r="O151" s="47"/>
      <c r="P151" s="231">
        <f>O151*H151</f>
        <v>0</v>
      </c>
      <c r="Q151" s="231">
        <v>0</v>
      </c>
      <c r="R151" s="231">
        <f>Q151*H151</f>
        <v>0</v>
      </c>
      <c r="S151" s="231">
        <v>0</v>
      </c>
      <c r="T151" s="232">
        <f>S151*H151</f>
        <v>0</v>
      </c>
      <c r="AR151" s="24" t="s">
        <v>269</v>
      </c>
      <c r="AT151" s="24" t="s">
        <v>188</v>
      </c>
      <c r="AU151" s="24" t="s">
        <v>84</v>
      </c>
      <c r="AY151" s="24" t="s">
        <v>150</v>
      </c>
      <c r="BE151" s="233">
        <f>IF(N151="základní",J151,0)</f>
        <v>0</v>
      </c>
      <c r="BF151" s="233">
        <f>IF(N151="snížená",J151,0)</f>
        <v>0</v>
      </c>
      <c r="BG151" s="233">
        <f>IF(N151="zákl. přenesená",J151,0)</f>
        <v>0</v>
      </c>
      <c r="BH151" s="233">
        <f>IF(N151="sníž. přenesená",J151,0)</f>
        <v>0</v>
      </c>
      <c r="BI151" s="233">
        <f>IF(N151="nulová",J151,0)</f>
        <v>0</v>
      </c>
      <c r="BJ151" s="24" t="s">
        <v>82</v>
      </c>
      <c r="BK151" s="233">
        <f>ROUND(I151*H151,2)</f>
        <v>0</v>
      </c>
      <c r="BL151" s="24" t="s">
        <v>250</v>
      </c>
      <c r="BM151" s="24" t="s">
        <v>224</v>
      </c>
    </row>
    <row r="152" spans="2:51" s="13" customFormat="1" ht="13.5">
      <c r="B152" s="259"/>
      <c r="C152" s="260"/>
      <c r="D152" s="236" t="s">
        <v>159</v>
      </c>
      <c r="E152" s="261" t="s">
        <v>21</v>
      </c>
      <c r="F152" s="262" t="s">
        <v>930</v>
      </c>
      <c r="G152" s="260"/>
      <c r="H152" s="261" t="s">
        <v>21</v>
      </c>
      <c r="I152" s="263"/>
      <c r="J152" s="260"/>
      <c r="K152" s="260"/>
      <c r="L152" s="264"/>
      <c r="M152" s="265"/>
      <c r="N152" s="266"/>
      <c r="O152" s="266"/>
      <c r="P152" s="266"/>
      <c r="Q152" s="266"/>
      <c r="R152" s="266"/>
      <c r="S152" s="266"/>
      <c r="T152" s="267"/>
      <c r="AT152" s="268" t="s">
        <v>159</v>
      </c>
      <c r="AU152" s="268" t="s">
        <v>84</v>
      </c>
      <c r="AV152" s="13" t="s">
        <v>82</v>
      </c>
      <c r="AW152" s="13" t="s">
        <v>38</v>
      </c>
      <c r="AX152" s="13" t="s">
        <v>74</v>
      </c>
      <c r="AY152" s="268" t="s">
        <v>150</v>
      </c>
    </row>
    <row r="153" spans="2:51" s="13" customFormat="1" ht="13.5">
      <c r="B153" s="259"/>
      <c r="C153" s="260"/>
      <c r="D153" s="236" t="s">
        <v>159</v>
      </c>
      <c r="E153" s="261" t="s">
        <v>21</v>
      </c>
      <c r="F153" s="262" t="s">
        <v>1262</v>
      </c>
      <c r="G153" s="260"/>
      <c r="H153" s="261" t="s">
        <v>21</v>
      </c>
      <c r="I153" s="263"/>
      <c r="J153" s="260"/>
      <c r="K153" s="260"/>
      <c r="L153" s="264"/>
      <c r="M153" s="265"/>
      <c r="N153" s="266"/>
      <c r="O153" s="266"/>
      <c r="P153" s="266"/>
      <c r="Q153" s="266"/>
      <c r="R153" s="266"/>
      <c r="S153" s="266"/>
      <c r="T153" s="267"/>
      <c r="AT153" s="268" t="s">
        <v>159</v>
      </c>
      <c r="AU153" s="268" t="s">
        <v>84</v>
      </c>
      <c r="AV153" s="13" t="s">
        <v>82</v>
      </c>
      <c r="AW153" s="13" t="s">
        <v>38</v>
      </c>
      <c r="AX153" s="13" t="s">
        <v>74</v>
      </c>
      <c r="AY153" s="268" t="s">
        <v>150</v>
      </c>
    </row>
    <row r="154" spans="2:51" s="13" customFormat="1" ht="13.5">
      <c r="B154" s="259"/>
      <c r="C154" s="260"/>
      <c r="D154" s="236" t="s">
        <v>159</v>
      </c>
      <c r="E154" s="261" t="s">
        <v>21</v>
      </c>
      <c r="F154" s="262" t="s">
        <v>932</v>
      </c>
      <c r="G154" s="260"/>
      <c r="H154" s="261" t="s">
        <v>21</v>
      </c>
      <c r="I154" s="263"/>
      <c r="J154" s="260"/>
      <c r="K154" s="260"/>
      <c r="L154" s="264"/>
      <c r="M154" s="265"/>
      <c r="N154" s="266"/>
      <c r="O154" s="266"/>
      <c r="P154" s="266"/>
      <c r="Q154" s="266"/>
      <c r="R154" s="266"/>
      <c r="S154" s="266"/>
      <c r="T154" s="267"/>
      <c r="AT154" s="268" t="s">
        <v>159</v>
      </c>
      <c r="AU154" s="268" t="s">
        <v>84</v>
      </c>
      <c r="AV154" s="13" t="s">
        <v>82</v>
      </c>
      <c r="AW154" s="13" t="s">
        <v>38</v>
      </c>
      <c r="AX154" s="13" t="s">
        <v>74</v>
      </c>
      <c r="AY154" s="268" t="s">
        <v>150</v>
      </c>
    </row>
    <row r="155" spans="2:51" s="13" customFormat="1" ht="13.5">
      <c r="B155" s="259"/>
      <c r="C155" s="260"/>
      <c r="D155" s="236" t="s">
        <v>159</v>
      </c>
      <c r="E155" s="261" t="s">
        <v>21</v>
      </c>
      <c r="F155" s="262" t="s">
        <v>1268</v>
      </c>
      <c r="G155" s="260"/>
      <c r="H155" s="261" t="s">
        <v>21</v>
      </c>
      <c r="I155" s="263"/>
      <c r="J155" s="260"/>
      <c r="K155" s="260"/>
      <c r="L155" s="264"/>
      <c r="M155" s="265"/>
      <c r="N155" s="266"/>
      <c r="O155" s="266"/>
      <c r="P155" s="266"/>
      <c r="Q155" s="266"/>
      <c r="R155" s="266"/>
      <c r="S155" s="266"/>
      <c r="T155" s="267"/>
      <c r="AT155" s="268" t="s">
        <v>159</v>
      </c>
      <c r="AU155" s="268" t="s">
        <v>84</v>
      </c>
      <c r="AV155" s="13" t="s">
        <v>82</v>
      </c>
      <c r="AW155" s="13" t="s">
        <v>38</v>
      </c>
      <c r="AX155" s="13" t="s">
        <v>74</v>
      </c>
      <c r="AY155" s="268" t="s">
        <v>150</v>
      </c>
    </row>
    <row r="156" spans="2:51" s="13" customFormat="1" ht="13.5">
      <c r="B156" s="259"/>
      <c r="C156" s="260"/>
      <c r="D156" s="236" t="s">
        <v>159</v>
      </c>
      <c r="E156" s="261" t="s">
        <v>21</v>
      </c>
      <c r="F156" s="262" t="s">
        <v>1285</v>
      </c>
      <c r="G156" s="260"/>
      <c r="H156" s="261" t="s">
        <v>21</v>
      </c>
      <c r="I156" s="263"/>
      <c r="J156" s="260"/>
      <c r="K156" s="260"/>
      <c r="L156" s="264"/>
      <c r="M156" s="265"/>
      <c r="N156" s="266"/>
      <c r="O156" s="266"/>
      <c r="P156" s="266"/>
      <c r="Q156" s="266"/>
      <c r="R156" s="266"/>
      <c r="S156" s="266"/>
      <c r="T156" s="267"/>
      <c r="AT156" s="268" t="s">
        <v>159</v>
      </c>
      <c r="AU156" s="268" t="s">
        <v>84</v>
      </c>
      <c r="AV156" s="13" t="s">
        <v>82</v>
      </c>
      <c r="AW156" s="13" t="s">
        <v>38</v>
      </c>
      <c r="AX156" s="13" t="s">
        <v>74</v>
      </c>
      <c r="AY156" s="268" t="s">
        <v>150</v>
      </c>
    </row>
    <row r="157" spans="2:51" s="13" customFormat="1" ht="13.5">
      <c r="B157" s="259"/>
      <c r="C157" s="260"/>
      <c r="D157" s="236" t="s">
        <v>159</v>
      </c>
      <c r="E157" s="261" t="s">
        <v>21</v>
      </c>
      <c r="F157" s="262" t="s">
        <v>1286</v>
      </c>
      <c r="G157" s="260"/>
      <c r="H157" s="261" t="s">
        <v>21</v>
      </c>
      <c r="I157" s="263"/>
      <c r="J157" s="260"/>
      <c r="K157" s="260"/>
      <c r="L157" s="264"/>
      <c r="M157" s="265"/>
      <c r="N157" s="266"/>
      <c r="O157" s="266"/>
      <c r="P157" s="266"/>
      <c r="Q157" s="266"/>
      <c r="R157" s="266"/>
      <c r="S157" s="266"/>
      <c r="T157" s="267"/>
      <c r="AT157" s="268" t="s">
        <v>159</v>
      </c>
      <c r="AU157" s="268" t="s">
        <v>84</v>
      </c>
      <c r="AV157" s="13" t="s">
        <v>82</v>
      </c>
      <c r="AW157" s="13" t="s">
        <v>38</v>
      </c>
      <c r="AX157" s="13" t="s">
        <v>74</v>
      </c>
      <c r="AY157" s="268" t="s">
        <v>150</v>
      </c>
    </row>
    <row r="158" spans="2:51" s="11" customFormat="1" ht="13.5">
      <c r="B158" s="234"/>
      <c r="C158" s="235"/>
      <c r="D158" s="236" t="s">
        <v>159</v>
      </c>
      <c r="E158" s="237" t="s">
        <v>21</v>
      </c>
      <c r="F158" s="238" t="s">
        <v>1287</v>
      </c>
      <c r="G158" s="235"/>
      <c r="H158" s="239">
        <v>17</v>
      </c>
      <c r="I158" s="240"/>
      <c r="J158" s="235"/>
      <c r="K158" s="235"/>
      <c r="L158" s="241"/>
      <c r="M158" s="242"/>
      <c r="N158" s="243"/>
      <c r="O158" s="243"/>
      <c r="P158" s="243"/>
      <c r="Q158" s="243"/>
      <c r="R158" s="243"/>
      <c r="S158" s="243"/>
      <c r="T158" s="244"/>
      <c r="AT158" s="245" t="s">
        <v>159</v>
      </c>
      <c r="AU158" s="245" t="s">
        <v>84</v>
      </c>
      <c r="AV158" s="11" t="s">
        <v>84</v>
      </c>
      <c r="AW158" s="11" t="s">
        <v>38</v>
      </c>
      <c r="AX158" s="11" t="s">
        <v>74</v>
      </c>
      <c r="AY158" s="245" t="s">
        <v>150</v>
      </c>
    </row>
    <row r="159" spans="2:51" s="12" customFormat="1" ht="13.5">
      <c r="B159" s="246"/>
      <c r="C159" s="247"/>
      <c r="D159" s="236" t="s">
        <v>159</v>
      </c>
      <c r="E159" s="248" t="s">
        <v>21</v>
      </c>
      <c r="F159" s="249" t="s">
        <v>161</v>
      </c>
      <c r="G159" s="247"/>
      <c r="H159" s="250">
        <v>17</v>
      </c>
      <c r="I159" s="251"/>
      <c r="J159" s="247"/>
      <c r="K159" s="247"/>
      <c r="L159" s="252"/>
      <c r="M159" s="253"/>
      <c r="N159" s="254"/>
      <c r="O159" s="254"/>
      <c r="P159" s="254"/>
      <c r="Q159" s="254"/>
      <c r="R159" s="254"/>
      <c r="S159" s="254"/>
      <c r="T159" s="255"/>
      <c r="AT159" s="256" t="s">
        <v>159</v>
      </c>
      <c r="AU159" s="256" t="s">
        <v>84</v>
      </c>
      <c r="AV159" s="12" t="s">
        <v>157</v>
      </c>
      <c r="AW159" s="12" t="s">
        <v>38</v>
      </c>
      <c r="AX159" s="12" t="s">
        <v>82</v>
      </c>
      <c r="AY159" s="256" t="s">
        <v>150</v>
      </c>
    </row>
    <row r="160" spans="2:65" s="1" customFormat="1" ht="25.5" customHeight="1">
      <c r="B160" s="46"/>
      <c r="C160" s="222" t="s">
        <v>193</v>
      </c>
      <c r="D160" s="222" t="s">
        <v>153</v>
      </c>
      <c r="E160" s="223" t="s">
        <v>1290</v>
      </c>
      <c r="F160" s="224" t="s">
        <v>1291</v>
      </c>
      <c r="G160" s="225" t="s">
        <v>211</v>
      </c>
      <c r="H160" s="226">
        <v>34</v>
      </c>
      <c r="I160" s="227"/>
      <c r="J160" s="228">
        <f>ROUND(I160*H160,2)</f>
        <v>0</v>
      </c>
      <c r="K160" s="224" t="s">
        <v>928</v>
      </c>
      <c r="L160" s="72"/>
      <c r="M160" s="229" t="s">
        <v>21</v>
      </c>
      <c r="N160" s="230" t="s">
        <v>45</v>
      </c>
      <c r="O160" s="47"/>
      <c r="P160" s="231">
        <f>O160*H160</f>
        <v>0</v>
      </c>
      <c r="Q160" s="231">
        <v>0</v>
      </c>
      <c r="R160" s="231">
        <f>Q160*H160</f>
        <v>0</v>
      </c>
      <c r="S160" s="231">
        <v>0</v>
      </c>
      <c r="T160" s="232">
        <f>S160*H160</f>
        <v>0</v>
      </c>
      <c r="AR160" s="24" t="s">
        <v>250</v>
      </c>
      <c r="AT160" s="24" t="s">
        <v>153</v>
      </c>
      <c r="AU160" s="24" t="s">
        <v>84</v>
      </c>
      <c r="AY160" s="24" t="s">
        <v>150</v>
      </c>
      <c r="BE160" s="233">
        <f>IF(N160="základní",J160,0)</f>
        <v>0</v>
      </c>
      <c r="BF160" s="233">
        <f>IF(N160="snížená",J160,0)</f>
        <v>0</v>
      </c>
      <c r="BG160" s="233">
        <f>IF(N160="zákl. přenesená",J160,0)</f>
        <v>0</v>
      </c>
      <c r="BH160" s="233">
        <f>IF(N160="sníž. přenesená",J160,0)</f>
        <v>0</v>
      </c>
      <c r="BI160" s="233">
        <f>IF(N160="nulová",J160,0)</f>
        <v>0</v>
      </c>
      <c r="BJ160" s="24" t="s">
        <v>82</v>
      </c>
      <c r="BK160" s="233">
        <f>ROUND(I160*H160,2)</f>
        <v>0</v>
      </c>
      <c r="BL160" s="24" t="s">
        <v>250</v>
      </c>
      <c r="BM160" s="24" t="s">
        <v>239</v>
      </c>
    </row>
    <row r="161" spans="2:51" s="13" customFormat="1" ht="13.5">
      <c r="B161" s="259"/>
      <c r="C161" s="260"/>
      <c r="D161" s="236" t="s">
        <v>159</v>
      </c>
      <c r="E161" s="261" t="s">
        <v>21</v>
      </c>
      <c r="F161" s="262" t="s">
        <v>930</v>
      </c>
      <c r="G161" s="260"/>
      <c r="H161" s="261" t="s">
        <v>21</v>
      </c>
      <c r="I161" s="263"/>
      <c r="J161" s="260"/>
      <c r="K161" s="260"/>
      <c r="L161" s="264"/>
      <c r="M161" s="265"/>
      <c r="N161" s="266"/>
      <c r="O161" s="266"/>
      <c r="P161" s="266"/>
      <c r="Q161" s="266"/>
      <c r="R161" s="266"/>
      <c r="S161" s="266"/>
      <c r="T161" s="267"/>
      <c r="AT161" s="268" t="s">
        <v>159</v>
      </c>
      <c r="AU161" s="268" t="s">
        <v>84</v>
      </c>
      <c r="AV161" s="13" t="s">
        <v>82</v>
      </c>
      <c r="AW161" s="13" t="s">
        <v>38</v>
      </c>
      <c r="AX161" s="13" t="s">
        <v>74</v>
      </c>
      <c r="AY161" s="268" t="s">
        <v>150</v>
      </c>
    </row>
    <row r="162" spans="2:51" s="13" customFormat="1" ht="13.5">
      <c r="B162" s="259"/>
      <c r="C162" s="260"/>
      <c r="D162" s="236" t="s">
        <v>159</v>
      </c>
      <c r="E162" s="261" t="s">
        <v>21</v>
      </c>
      <c r="F162" s="262" t="s">
        <v>1262</v>
      </c>
      <c r="G162" s="260"/>
      <c r="H162" s="261" t="s">
        <v>21</v>
      </c>
      <c r="I162" s="263"/>
      <c r="J162" s="260"/>
      <c r="K162" s="260"/>
      <c r="L162" s="264"/>
      <c r="M162" s="265"/>
      <c r="N162" s="266"/>
      <c r="O162" s="266"/>
      <c r="P162" s="266"/>
      <c r="Q162" s="266"/>
      <c r="R162" s="266"/>
      <c r="S162" s="266"/>
      <c r="T162" s="267"/>
      <c r="AT162" s="268" t="s">
        <v>159</v>
      </c>
      <c r="AU162" s="268" t="s">
        <v>84</v>
      </c>
      <c r="AV162" s="13" t="s">
        <v>82</v>
      </c>
      <c r="AW162" s="13" t="s">
        <v>38</v>
      </c>
      <c r="AX162" s="13" t="s">
        <v>74</v>
      </c>
      <c r="AY162" s="268" t="s">
        <v>150</v>
      </c>
    </row>
    <row r="163" spans="2:51" s="13" customFormat="1" ht="13.5">
      <c r="B163" s="259"/>
      <c r="C163" s="260"/>
      <c r="D163" s="236" t="s">
        <v>159</v>
      </c>
      <c r="E163" s="261" t="s">
        <v>21</v>
      </c>
      <c r="F163" s="262" t="s">
        <v>932</v>
      </c>
      <c r="G163" s="260"/>
      <c r="H163" s="261" t="s">
        <v>21</v>
      </c>
      <c r="I163" s="263"/>
      <c r="J163" s="260"/>
      <c r="K163" s="260"/>
      <c r="L163" s="264"/>
      <c r="M163" s="265"/>
      <c r="N163" s="266"/>
      <c r="O163" s="266"/>
      <c r="P163" s="266"/>
      <c r="Q163" s="266"/>
      <c r="R163" s="266"/>
      <c r="S163" s="266"/>
      <c r="T163" s="267"/>
      <c r="AT163" s="268" t="s">
        <v>159</v>
      </c>
      <c r="AU163" s="268" t="s">
        <v>84</v>
      </c>
      <c r="AV163" s="13" t="s">
        <v>82</v>
      </c>
      <c r="AW163" s="13" t="s">
        <v>38</v>
      </c>
      <c r="AX163" s="13" t="s">
        <v>74</v>
      </c>
      <c r="AY163" s="268" t="s">
        <v>150</v>
      </c>
    </row>
    <row r="164" spans="2:51" s="13" customFormat="1" ht="13.5">
      <c r="B164" s="259"/>
      <c r="C164" s="260"/>
      <c r="D164" s="236" t="s">
        <v>159</v>
      </c>
      <c r="E164" s="261" t="s">
        <v>21</v>
      </c>
      <c r="F164" s="262" t="s">
        <v>1263</v>
      </c>
      <c r="G164" s="260"/>
      <c r="H164" s="261" t="s">
        <v>21</v>
      </c>
      <c r="I164" s="263"/>
      <c r="J164" s="260"/>
      <c r="K164" s="260"/>
      <c r="L164" s="264"/>
      <c r="M164" s="265"/>
      <c r="N164" s="266"/>
      <c r="O164" s="266"/>
      <c r="P164" s="266"/>
      <c r="Q164" s="266"/>
      <c r="R164" s="266"/>
      <c r="S164" s="266"/>
      <c r="T164" s="267"/>
      <c r="AT164" s="268" t="s">
        <v>159</v>
      </c>
      <c r="AU164" s="268" t="s">
        <v>84</v>
      </c>
      <c r="AV164" s="13" t="s">
        <v>82</v>
      </c>
      <c r="AW164" s="13" t="s">
        <v>38</v>
      </c>
      <c r="AX164" s="13" t="s">
        <v>74</v>
      </c>
      <c r="AY164" s="268" t="s">
        <v>150</v>
      </c>
    </row>
    <row r="165" spans="2:51" s="13" customFormat="1" ht="13.5">
      <c r="B165" s="259"/>
      <c r="C165" s="260"/>
      <c r="D165" s="236" t="s">
        <v>159</v>
      </c>
      <c r="E165" s="261" t="s">
        <v>21</v>
      </c>
      <c r="F165" s="262" t="s">
        <v>1292</v>
      </c>
      <c r="G165" s="260"/>
      <c r="H165" s="261" t="s">
        <v>21</v>
      </c>
      <c r="I165" s="263"/>
      <c r="J165" s="260"/>
      <c r="K165" s="260"/>
      <c r="L165" s="264"/>
      <c r="M165" s="265"/>
      <c r="N165" s="266"/>
      <c r="O165" s="266"/>
      <c r="P165" s="266"/>
      <c r="Q165" s="266"/>
      <c r="R165" s="266"/>
      <c r="S165" s="266"/>
      <c r="T165" s="267"/>
      <c r="AT165" s="268" t="s">
        <v>159</v>
      </c>
      <c r="AU165" s="268" t="s">
        <v>84</v>
      </c>
      <c r="AV165" s="13" t="s">
        <v>82</v>
      </c>
      <c r="AW165" s="13" t="s">
        <v>38</v>
      </c>
      <c r="AX165" s="13" t="s">
        <v>74</v>
      </c>
      <c r="AY165" s="268" t="s">
        <v>150</v>
      </c>
    </row>
    <row r="166" spans="2:51" s="13" customFormat="1" ht="13.5">
      <c r="B166" s="259"/>
      <c r="C166" s="260"/>
      <c r="D166" s="236" t="s">
        <v>159</v>
      </c>
      <c r="E166" s="261" t="s">
        <v>21</v>
      </c>
      <c r="F166" s="262" t="s">
        <v>1286</v>
      </c>
      <c r="G166" s="260"/>
      <c r="H166" s="261" t="s">
        <v>21</v>
      </c>
      <c r="I166" s="263"/>
      <c r="J166" s="260"/>
      <c r="K166" s="260"/>
      <c r="L166" s="264"/>
      <c r="M166" s="265"/>
      <c r="N166" s="266"/>
      <c r="O166" s="266"/>
      <c r="P166" s="266"/>
      <c r="Q166" s="266"/>
      <c r="R166" s="266"/>
      <c r="S166" s="266"/>
      <c r="T166" s="267"/>
      <c r="AT166" s="268" t="s">
        <v>159</v>
      </c>
      <c r="AU166" s="268" t="s">
        <v>84</v>
      </c>
      <c r="AV166" s="13" t="s">
        <v>82</v>
      </c>
      <c r="AW166" s="13" t="s">
        <v>38</v>
      </c>
      <c r="AX166" s="13" t="s">
        <v>74</v>
      </c>
      <c r="AY166" s="268" t="s">
        <v>150</v>
      </c>
    </row>
    <row r="167" spans="2:51" s="11" customFormat="1" ht="13.5">
      <c r="B167" s="234"/>
      <c r="C167" s="235"/>
      <c r="D167" s="236" t="s">
        <v>159</v>
      </c>
      <c r="E167" s="237" t="s">
        <v>21</v>
      </c>
      <c r="F167" s="238" t="s">
        <v>1287</v>
      </c>
      <c r="G167" s="235"/>
      <c r="H167" s="239">
        <v>17</v>
      </c>
      <c r="I167" s="240"/>
      <c r="J167" s="235"/>
      <c r="K167" s="235"/>
      <c r="L167" s="241"/>
      <c r="M167" s="242"/>
      <c r="N167" s="243"/>
      <c r="O167" s="243"/>
      <c r="P167" s="243"/>
      <c r="Q167" s="243"/>
      <c r="R167" s="243"/>
      <c r="S167" s="243"/>
      <c r="T167" s="244"/>
      <c r="AT167" s="245" t="s">
        <v>159</v>
      </c>
      <c r="AU167" s="245" t="s">
        <v>84</v>
      </c>
      <c r="AV167" s="11" t="s">
        <v>84</v>
      </c>
      <c r="AW167" s="11" t="s">
        <v>38</v>
      </c>
      <c r="AX167" s="11" t="s">
        <v>74</v>
      </c>
      <c r="AY167" s="245" t="s">
        <v>150</v>
      </c>
    </row>
    <row r="168" spans="2:51" s="13" customFormat="1" ht="13.5">
      <c r="B168" s="259"/>
      <c r="C168" s="260"/>
      <c r="D168" s="236" t="s">
        <v>159</v>
      </c>
      <c r="E168" s="261" t="s">
        <v>21</v>
      </c>
      <c r="F168" s="262" t="s">
        <v>1292</v>
      </c>
      <c r="G168" s="260"/>
      <c r="H168" s="261" t="s">
        <v>21</v>
      </c>
      <c r="I168" s="263"/>
      <c r="J168" s="260"/>
      <c r="K168" s="260"/>
      <c r="L168" s="264"/>
      <c r="M168" s="265"/>
      <c r="N168" s="266"/>
      <c r="O168" s="266"/>
      <c r="P168" s="266"/>
      <c r="Q168" s="266"/>
      <c r="R168" s="266"/>
      <c r="S168" s="266"/>
      <c r="T168" s="267"/>
      <c r="AT168" s="268" t="s">
        <v>159</v>
      </c>
      <c r="AU168" s="268" t="s">
        <v>84</v>
      </c>
      <c r="AV168" s="13" t="s">
        <v>82</v>
      </c>
      <c r="AW168" s="13" t="s">
        <v>38</v>
      </c>
      <c r="AX168" s="13" t="s">
        <v>74</v>
      </c>
      <c r="AY168" s="268" t="s">
        <v>150</v>
      </c>
    </row>
    <row r="169" spans="2:51" s="13" customFormat="1" ht="13.5">
      <c r="B169" s="259"/>
      <c r="C169" s="260"/>
      <c r="D169" s="236" t="s">
        <v>159</v>
      </c>
      <c r="E169" s="261" t="s">
        <v>21</v>
      </c>
      <c r="F169" s="262" t="s">
        <v>1286</v>
      </c>
      <c r="G169" s="260"/>
      <c r="H169" s="261" t="s">
        <v>21</v>
      </c>
      <c r="I169" s="263"/>
      <c r="J169" s="260"/>
      <c r="K169" s="260"/>
      <c r="L169" s="264"/>
      <c r="M169" s="265"/>
      <c r="N169" s="266"/>
      <c r="O169" s="266"/>
      <c r="P169" s="266"/>
      <c r="Q169" s="266"/>
      <c r="R169" s="266"/>
      <c r="S169" s="266"/>
      <c r="T169" s="267"/>
      <c r="AT169" s="268" t="s">
        <v>159</v>
      </c>
      <c r="AU169" s="268" t="s">
        <v>84</v>
      </c>
      <c r="AV169" s="13" t="s">
        <v>82</v>
      </c>
      <c r="AW169" s="13" t="s">
        <v>38</v>
      </c>
      <c r="AX169" s="13" t="s">
        <v>74</v>
      </c>
      <c r="AY169" s="268" t="s">
        <v>150</v>
      </c>
    </row>
    <row r="170" spans="2:51" s="11" customFormat="1" ht="13.5">
      <c r="B170" s="234"/>
      <c r="C170" s="235"/>
      <c r="D170" s="236" t="s">
        <v>159</v>
      </c>
      <c r="E170" s="237" t="s">
        <v>21</v>
      </c>
      <c r="F170" s="238" t="s">
        <v>1287</v>
      </c>
      <c r="G170" s="235"/>
      <c r="H170" s="239">
        <v>17</v>
      </c>
      <c r="I170" s="240"/>
      <c r="J170" s="235"/>
      <c r="K170" s="235"/>
      <c r="L170" s="241"/>
      <c r="M170" s="242"/>
      <c r="N170" s="243"/>
      <c r="O170" s="243"/>
      <c r="P170" s="243"/>
      <c r="Q170" s="243"/>
      <c r="R170" s="243"/>
      <c r="S170" s="243"/>
      <c r="T170" s="244"/>
      <c r="AT170" s="245" t="s">
        <v>159</v>
      </c>
      <c r="AU170" s="245" t="s">
        <v>84</v>
      </c>
      <c r="AV170" s="11" t="s">
        <v>84</v>
      </c>
      <c r="AW170" s="11" t="s">
        <v>38</v>
      </c>
      <c r="AX170" s="11" t="s">
        <v>74</v>
      </c>
      <c r="AY170" s="245" t="s">
        <v>150</v>
      </c>
    </row>
    <row r="171" spans="2:51" s="12" customFormat="1" ht="13.5">
      <c r="B171" s="246"/>
      <c r="C171" s="247"/>
      <c r="D171" s="236" t="s">
        <v>159</v>
      </c>
      <c r="E171" s="248" t="s">
        <v>21</v>
      </c>
      <c r="F171" s="249" t="s">
        <v>161</v>
      </c>
      <c r="G171" s="247"/>
      <c r="H171" s="250">
        <v>34</v>
      </c>
      <c r="I171" s="251"/>
      <c r="J171" s="247"/>
      <c r="K171" s="247"/>
      <c r="L171" s="252"/>
      <c r="M171" s="253"/>
      <c r="N171" s="254"/>
      <c r="O171" s="254"/>
      <c r="P171" s="254"/>
      <c r="Q171" s="254"/>
      <c r="R171" s="254"/>
      <c r="S171" s="254"/>
      <c r="T171" s="255"/>
      <c r="AT171" s="256" t="s">
        <v>159</v>
      </c>
      <c r="AU171" s="256" t="s">
        <v>84</v>
      </c>
      <c r="AV171" s="12" t="s">
        <v>157</v>
      </c>
      <c r="AW171" s="12" t="s">
        <v>38</v>
      </c>
      <c r="AX171" s="12" t="s">
        <v>82</v>
      </c>
      <c r="AY171" s="256" t="s">
        <v>150</v>
      </c>
    </row>
    <row r="172" spans="2:65" s="1" customFormat="1" ht="16.5" customHeight="1">
      <c r="B172" s="46"/>
      <c r="C172" s="269" t="s">
        <v>191</v>
      </c>
      <c r="D172" s="269" t="s">
        <v>188</v>
      </c>
      <c r="E172" s="270" t="s">
        <v>1293</v>
      </c>
      <c r="F172" s="271" t="s">
        <v>1294</v>
      </c>
      <c r="G172" s="272" t="s">
        <v>211</v>
      </c>
      <c r="H172" s="273">
        <v>34</v>
      </c>
      <c r="I172" s="274"/>
      <c r="J172" s="275">
        <f>ROUND(I172*H172,2)</f>
        <v>0</v>
      </c>
      <c r="K172" s="271" t="s">
        <v>928</v>
      </c>
      <c r="L172" s="276"/>
      <c r="M172" s="277" t="s">
        <v>21</v>
      </c>
      <c r="N172" s="278" t="s">
        <v>45</v>
      </c>
      <c r="O172" s="47"/>
      <c r="P172" s="231">
        <f>O172*H172</f>
        <v>0</v>
      </c>
      <c r="Q172" s="231">
        <v>0</v>
      </c>
      <c r="R172" s="231">
        <f>Q172*H172</f>
        <v>0</v>
      </c>
      <c r="S172" s="231">
        <v>0</v>
      </c>
      <c r="T172" s="232">
        <f>S172*H172</f>
        <v>0</v>
      </c>
      <c r="AR172" s="24" t="s">
        <v>269</v>
      </c>
      <c r="AT172" s="24" t="s">
        <v>188</v>
      </c>
      <c r="AU172" s="24" t="s">
        <v>84</v>
      </c>
      <c r="AY172" s="24" t="s">
        <v>150</v>
      </c>
      <c r="BE172" s="233">
        <f>IF(N172="základní",J172,0)</f>
        <v>0</v>
      </c>
      <c r="BF172" s="233">
        <f>IF(N172="snížená",J172,0)</f>
        <v>0</v>
      </c>
      <c r="BG172" s="233">
        <f>IF(N172="zákl. přenesená",J172,0)</f>
        <v>0</v>
      </c>
      <c r="BH172" s="233">
        <f>IF(N172="sníž. přenesená",J172,0)</f>
        <v>0</v>
      </c>
      <c r="BI172" s="233">
        <f>IF(N172="nulová",J172,0)</f>
        <v>0</v>
      </c>
      <c r="BJ172" s="24" t="s">
        <v>82</v>
      </c>
      <c r="BK172" s="233">
        <f>ROUND(I172*H172,2)</f>
        <v>0</v>
      </c>
      <c r="BL172" s="24" t="s">
        <v>250</v>
      </c>
      <c r="BM172" s="24" t="s">
        <v>250</v>
      </c>
    </row>
    <row r="173" spans="2:51" s="13" customFormat="1" ht="13.5">
      <c r="B173" s="259"/>
      <c r="C173" s="260"/>
      <c r="D173" s="236" t="s">
        <v>159</v>
      </c>
      <c r="E173" s="261" t="s">
        <v>21</v>
      </c>
      <c r="F173" s="262" t="s">
        <v>930</v>
      </c>
      <c r="G173" s="260"/>
      <c r="H173" s="261" t="s">
        <v>21</v>
      </c>
      <c r="I173" s="263"/>
      <c r="J173" s="260"/>
      <c r="K173" s="260"/>
      <c r="L173" s="264"/>
      <c r="M173" s="265"/>
      <c r="N173" s="266"/>
      <c r="O173" s="266"/>
      <c r="P173" s="266"/>
      <c r="Q173" s="266"/>
      <c r="R173" s="266"/>
      <c r="S173" s="266"/>
      <c r="T173" s="267"/>
      <c r="AT173" s="268" t="s">
        <v>159</v>
      </c>
      <c r="AU173" s="268" t="s">
        <v>84</v>
      </c>
      <c r="AV173" s="13" t="s">
        <v>82</v>
      </c>
      <c r="AW173" s="13" t="s">
        <v>38</v>
      </c>
      <c r="AX173" s="13" t="s">
        <v>74</v>
      </c>
      <c r="AY173" s="268" t="s">
        <v>150</v>
      </c>
    </row>
    <row r="174" spans="2:51" s="13" customFormat="1" ht="13.5">
      <c r="B174" s="259"/>
      <c r="C174" s="260"/>
      <c r="D174" s="236" t="s">
        <v>159</v>
      </c>
      <c r="E174" s="261" t="s">
        <v>21</v>
      </c>
      <c r="F174" s="262" t="s">
        <v>1262</v>
      </c>
      <c r="G174" s="260"/>
      <c r="H174" s="261" t="s">
        <v>21</v>
      </c>
      <c r="I174" s="263"/>
      <c r="J174" s="260"/>
      <c r="K174" s="260"/>
      <c r="L174" s="264"/>
      <c r="M174" s="265"/>
      <c r="N174" s="266"/>
      <c r="O174" s="266"/>
      <c r="P174" s="266"/>
      <c r="Q174" s="266"/>
      <c r="R174" s="266"/>
      <c r="S174" s="266"/>
      <c r="T174" s="267"/>
      <c r="AT174" s="268" t="s">
        <v>159</v>
      </c>
      <c r="AU174" s="268" t="s">
        <v>84</v>
      </c>
      <c r="AV174" s="13" t="s">
        <v>82</v>
      </c>
      <c r="AW174" s="13" t="s">
        <v>38</v>
      </c>
      <c r="AX174" s="13" t="s">
        <v>74</v>
      </c>
      <c r="AY174" s="268" t="s">
        <v>150</v>
      </c>
    </row>
    <row r="175" spans="2:51" s="13" customFormat="1" ht="13.5">
      <c r="B175" s="259"/>
      <c r="C175" s="260"/>
      <c r="D175" s="236" t="s">
        <v>159</v>
      </c>
      <c r="E175" s="261" t="s">
        <v>21</v>
      </c>
      <c r="F175" s="262" t="s">
        <v>932</v>
      </c>
      <c r="G175" s="260"/>
      <c r="H175" s="261" t="s">
        <v>21</v>
      </c>
      <c r="I175" s="263"/>
      <c r="J175" s="260"/>
      <c r="K175" s="260"/>
      <c r="L175" s="264"/>
      <c r="M175" s="265"/>
      <c r="N175" s="266"/>
      <c r="O175" s="266"/>
      <c r="P175" s="266"/>
      <c r="Q175" s="266"/>
      <c r="R175" s="266"/>
      <c r="S175" s="266"/>
      <c r="T175" s="267"/>
      <c r="AT175" s="268" t="s">
        <v>159</v>
      </c>
      <c r="AU175" s="268" t="s">
        <v>84</v>
      </c>
      <c r="AV175" s="13" t="s">
        <v>82</v>
      </c>
      <c r="AW175" s="13" t="s">
        <v>38</v>
      </c>
      <c r="AX175" s="13" t="s">
        <v>74</v>
      </c>
      <c r="AY175" s="268" t="s">
        <v>150</v>
      </c>
    </row>
    <row r="176" spans="2:51" s="13" customFormat="1" ht="13.5">
      <c r="B176" s="259"/>
      <c r="C176" s="260"/>
      <c r="D176" s="236" t="s">
        <v>159</v>
      </c>
      <c r="E176" s="261" t="s">
        <v>21</v>
      </c>
      <c r="F176" s="262" t="s">
        <v>1268</v>
      </c>
      <c r="G176" s="260"/>
      <c r="H176" s="261" t="s">
        <v>21</v>
      </c>
      <c r="I176" s="263"/>
      <c r="J176" s="260"/>
      <c r="K176" s="260"/>
      <c r="L176" s="264"/>
      <c r="M176" s="265"/>
      <c r="N176" s="266"/>
      <c r="O176" s="266"/>
      <c r="P176" s="266"/>
      <c r="Q176" s="266"/>
      <c r="R176" s="266"/>
      <c r="S176" s="266"/>
      <c r="T176" s="267"/>
      <c r="AT176" s="268" t="s">
        <v>159</v>
      </c>
      <c r="AU176" s="268" t="s">
        <v>84</v>
      </c>
      <c r="AV176" s="13" t="s">
        <v>82</v>
      </c>
      <c r="AW176" s="13" t="s">
        <v>38</v>
      </c>
      <c r="AX176" s="13" t="s">
        <v>74</v>
      </c>
      <c r="AY176" s="268" t="s">
        <v>150</v>
      </c>
    </row>
    <row r="177" spans="2:51" s="13" customFormat="1" ht="13.5">
      <c r="B177" s="259"/>
      <c r="C177" s="260"/>
      <c r="D177" s="236" t="s">
        <v>159</v>
      </c>
      <c r="E177" s="261" t="s">
        <v>21</v>
      </c>
      <c r="F177" s="262" t="s">
        <v>1292</v>
      </c>
      <c r="G177" s="260"/>
      <c r="H177" s="261" t="s">
        <v>21</v>
      </c>
      <c r="I177" s="263"/>
      <c r="J177" s="260"/>
      <c r="K177" s="260"/>
      <c r="L177" s="264"/>
      <c r="M177" s="265"/>
      <c r="N177" s="266"/>
      <c r="O177" s="266"/>
      <c r="P177" s="266"/>
      <c r="Q177" s="266"/>
      <c r="R177" s="266"/>
      <c r="S177" s="266"/>
      <c r="T177" s="267"/>
      <c r="AT177" s="268" t="s">
        <v>159</v>
      </c>
      <c r="AU177" s="268" t="s">
        <v>84</v>
      </c>
      <c r="AV177" s="13" t="s">
        <v>82</v>
      </c>
      <c r="AW177" s="13" t="s">
        <v>38</v>
      </c>
      <c r="AX177" s="13" t="s">
        <v>74</v>
      </c>
      <c r="AY177" s="268" t="s">
        <v>150</v>
      </c>
    </row>
    <row r="178" spans="2:51" s="13" customFormat="1" ht="13.5">
      <c r="B178" s="259"/>
      <c r="C178" s="260"/>
      <c r="D178" s="236" t="s">
        <v>159</v>
      </c>
      <c r="E178" s="261" t="s">
        <v>21</v>
      </c>
      <c r="F178" s="262" t="s">
        <v>1286</v>
      </c>
      <c r="G178" s="260"/>
      <c r="H178" s="261" t="s">
        <v>21</v>
      </c>
      <c r="I178" s="263"/>
      <c r="J178" s="260"/>
      <c r="K178" s="260"/>
      <c r="L178" s="264"/>
      <c r="M178" s="265"/>
      <c r="N178" s="266"/>
      <c r="O178" s="266"/>
      <c r="P178" s="266"/>
      <c r="Q178" s="266"/>
      <c r="R178" s="266"/>
      <c r="S178" s="266"/>
      <c r="T178" s="267"/>
      <c r="AT178" s="268" t="s">
        <v>159</v>
      </c>
      <c r="AU178" s="268" t="s">
        <v>84</v>
      </c>
      <c r="AV178" s="13" t="s">
        <v>82</v>
      </c>
      <c r="AW178" s="13" t="s">
        <v>38</v>
      </c>
      <c r="AX178" s="13" t="s">
        <v>74</v>
      </c>
      <c r="AY178" s="268" t="s">
        <v>150</v>
      </c>
    </row>
    <row r="179" spans="2:51" s="11" customFormat="1" ht="13.5">
      <c r="B179" s="234"/>
      <c r="C179" s="235"/>
      <c r="D179" s="236" t="s">
        <v>159</v>
      </c>
      <c r="E179" s="237" t="s">
        <v>21</v>
      </c>
      <c r="F179" s="238" t="s">
        <v>1287</v>
      </c>
      <c r="G179" s="235"/>
      <c r="H179" s="239">
        <v>17</v>
      </c>
      <c r="I179" s="240"/>
      <c r="J179" s="235"/>
      <c r="K179" s="235"/>
      <c r="L179" s="241"/>
      <c r="M179" s="242"/>
      <c r="N179" s="243"/>
      <c r="O179" s="243"/>
      <c r="P179" s="243"/>
      <c r="Q179" s="243"/>
      <c r="R179" s="243"/>
      <c r="S179" s="243"/>
      <c r="T179" s="244"/>
      <c r="AT179" s="245" t="s">
        <v>159</v>
      </c>
      <c r="AU179" s="245" t="s">
        <v>84</v>
      </c>
      <c r="AV179" s="11" t="s">
        <v>84</v>
      </c>
      <c r="AW179" s="11" t="s">
        <v>38</v>
      </c>
      <c r="AX179" s="11" t="s">
        <v>74</v>
      </c>
      <c r="AY179" s="245" t="s">
        <v>150</v>
      </c>
    </row>
    <row r="180" spans="2:51" s="13" customFormat="1" ht="13.5">
      <c r="B180" s="259"/>
      <c r="C180" s="260"/>
      <c r="D180" s="236" t="s">
        <v>159</v>
      </c>
      <c r="E180" s="261" t="s">
        <v>21</v>
      </c>
      <c r="F180" s="262" t="s">
        <v>1292</v>
      </c>
      <c r="G180" s="260"/>
      <c r="H180" s="261" t="s">
        <v>21</v>
      </c>
      <c r="I180" s="263"/>
      <c r="J180" s="260"/>
      <c r="K180" s="260"/>
      <c r="L180" s="264"/>
      <c r="M180" s="265"/>
      <c r="N180" s="266"/>
      <c r="O180" s="266"/>
      <c r="P180" s="266"/>
      <c r="Q180" s="266"/>
      <c r="R180" s="266"/>
      <c r="S180" s="266"/>
      <c r="T180" s="267"/>
      <c r="AT180" s="268" t="s">
        <v>159</v>
      </c>
      <c r="AU180" s="268" t="s">
        <v>84</v>
      </c>
      <c r="AV180" s="13" t="s">
        <v>82</v>
      </c>
      <c r="AW180" s="13" t="s">
        <v>38</v>
      </c>
      <c r="AX180" s="13" t="s">
        <v>74</v>
      </c>
      <c r="AY180" s="268" t="s">
        <v>150</v>
      </c>
    </row>
    <row r="181" spans="2:51" s="13" customFormat="1" ht="13.5">
      <c r="B181" s="259"/>
      <c r="C181" s="260"/>
      <c r="D181" s="236" t="s">
        <v>159</v>
      </c>
      <c r="E181" s="261" t="s">
        <v>21</v>
      </c>
      <c r="F181" s="262" t="s">
        <v>1286</v>
      </c>
      <c r="G181" s="260"/>
      <c r="H181" s="261" t="s">
        <v>21</v>
      </c>
      <c r="I181" s="263"/>
      <c r="J181" s="260"/>
      <c r="K181" s="260"/>
      <c r="L181" s="264"/>
      <c r="M181" s="265"/>
      <c r="N181" s="266"/>
      <c r="O181" s="266"/>
      <c r="P181" s="266"/>
      <c r="Q181" s="266"/>
      <c r="R181" s="266"/>
      <c r="S181" s="266"/>
      <c r="T181" s="267"/>
      <c r="AT181" s="268" t="s">
        <v>159</v>
      </c>
      <c r="AU181" s="268" t="s">
        <v>84</v>
      </c>
      <c r="AV181" s="13" t="s">
        <v>82</v>
      </c>
      <c r="AW181" s="13" t="s">
        <v>38</v>
      </c>
      <c r="AX181" s="13" t="s">
        <v>74</v>
      </c>
      <c r="AY181" s="268" t="s">
        <v>150</v>
      </c>
    </row>
    <row r="182" spans="2:51" s="11" customFormat="1" ht="13.5">
      <c r="B182" s="234"/>
      <c r="C182" s="235"/>
      <c r="D182" s="236" t="s">
        <v>159</v>
      </c>
      <c r="E182" s="237" t="s">
        <v>21</v>
      </c>
      <c r="F182" s="238" t="s">
        <v>1287</v>
      </c>
      <c r="G182" s="235"/>
      <c r="H182" s="239">
        <v>17</v>
      </c>
      <c r="I182" s="240"/>
      <c r="J182" s="235"/>
      <c r="K182" s="235"/>
      <c r="L182" s="241"/>
      <c r="M182" s="242"/>
      <c r="N182" s="243"/>
      <c r="O182" s="243"/>
      <c r="P182" s="243"/>
      <c r="Q182" s="243"/>
      <c r="R182" s="243"/>
      <c r="S182" s="243"/>
      <c r="T182" s="244"/>
      <c r="AT182" s="245" t="s">
        <v>159</v>
      </c>
      <c r="AU182" s="245" t="s">
        <v>84</v>
      </c>
      <c r="AV182" s="11" t="s">
        <v>84</v>
      </c>
      <c r="AW182" s="11" t="s">
        <v>38</v>
      </c>
      <c r="AX182" s="11" t="s">
        <v>74</v>
      </c>
      <c r="AY182" s="245" t="s">
        <v>150</v>
      </c>
    </row>
    <row r="183" spans="2:51" s="12" customFormat="1" ht="13.5">
      <c r="B183" s="246"/>
      <c r="C183" s="247"/>
      <c r="D183" s="236" t="s">
        <v>159</v>
      </c>
      <c r="E183" s="248" t="s">
        <v>21</v>
      </c>
      <c r="F183" s="249" t="s">
        <v>161</v>
      </c>
      <c r="G183" s="247"/>
      <c r="H183" s="250">
        <v>34</v>
      </c>
      <c r="I183" s="251"/>
      <c r="J183" s="247"/>
      <c r="K183" s="247"/>
      <c r="L183" s="252"/>
      <c r="M183" s="253"/>
      <c r="N183" s="254"/>
      <c r="O183" s="254"/>
      <c r="P183" s="254"/>
      <c r="Q183" s="254"/>
      <c r="R183" s="254"/>
      <c r="S183" s="254"/>
      <c r="T183" s="255"/>
      <c r="AT183" s="256" t="s">
        <v>159</v>
      </c>
      <c r="AU183" s="256" t="s">
        <v>84</v>
      </c>
      <c r="AV183" s="12" t="s">
        <v>157</v>
      </c>
      <c r="AW183" s="12" t="s">
        <v>38</v>
      </c>
      <c r="AX183" s="12" t="s">
        <v>82</v>
      </c>
      <c r="AY183" s="256" t="s">
        <v>150</v>
      </c>
    </row>
    <row r="184" spans="2:65" s="1" customFormat="1" ht="25.5" customHeight="1">
      <c r="B184" s="46"/>
      <c r="C184" s="222" t="s">
        <v>179</v>
      </c>
      <c r="D184" s="222" t="s">
        <v>153</v>
      </c>
      <c r="E184" s="223" t="s">
        <v>1003</v>
      </c>
      <c r="F184" s="224" t="s">
        <v>1004</v>
      </c>
      <c r="G184" s="225" t="s">
        <v>432</v>
      </c>
      <c r="H184" s="226">
        <v>30</v>
      </c>
      <c r="I184" s="227"/>
      <c r="J184" s="228">
        <f>ROUND(I184*H184,2)</f>
        <v>0</v>
      </c>
      <c r="K184" s="224" t="s">
        <v>928</v>
      </c>
      <c r="L184" s="72"/>
      <c r="M184" s="229" t="s">
        <v>21</v>
      </c>
      <c r="N184" s="230" t="s">
        <v>45</v>
      </c>
      <c r="O184" s="47"/>
      <c r="P184" s="231">
        <f>O184*H184</f>
        <v>0</v>
      </c>
      <c r="Q184" s="231">
        <v>0</v>
      </c>
      <c r="R184" s="231">
        <f>Q184*H184</f>
        <v>0</v>
      </c>
      <c r="S184" s="231">
        <v>0</v>
      </c>
      <c r="T184" s="232">
        <f>S184*H184</f>
        <v>0</v>
      </c>
      <c r="AR184" s="24" t="s">
        <v>250</v>
      </c>
      <c r="AT184" s="24" t="s">
        <v>153</v>
      </c>
      <c r="AU184" s="24" t="s">
        <v>84</v>
      </c>
      <c r="AY184" s="24" t="s">
        <v>150</v>
      </c>
      <c r="BE184" s="233">
        <f>IF(N184="základní",J184,0)</f>
        <v>0</v>
      </c>
      <c r="BF184" s="233">
        <f>IF(N184="snížená",J184,0)</f>
        <v>0</v>
      </c>
      <c r="BG184" s="233">
        <f>IF(N184="zákl. přenesená",J184,0)</f>
        <v>0</v>
      </c>
      <c r="BH184" s="233">
        <f>IF(N184="sníž. přenesená",J184,0)</f>
        <v>0</v>
      </c>
      <c r="BI184" s="233">
        <f>IF(N184="nulová",J184,0)</f>
        <v>0</v>
      </c>
      <c r="BJ184" s="24" t="s">
        <v>82</v>
      </c>
      <c r="BK184" s="233">
        <f>ROUND(I184*H184,2)</f>
        <v>0</v>
      </c>
      <c r="BL184" s="24" t="s">
        <v>250</v>
      </c>
      <c r="BM184" s="24" t="s">
        <v>265</v>
      </c>
    </row>
    <row r="185" spans="2:47" s="1" customFormat="1" ht="13.5">
      <c r="B185" s="46"/>
      <c r="C185" s="74"/>
      <c r="D185" s="236" t="s">
        <v>166</v>
      </c>
      <c r="E185" s="74"/>
      <c r="F185" s="257" t="s">
        <v>1295</v>
      </c>
      <c r="G185" s="74"/>
      <c r="H185" s="74"/>
      <c r="I185" s="192"/>
      <c r="J185" s="74"/>
      <c r="K185" s="74"/>
      <c r="L185" s="72"/>
      <c r="M185" s="258"/>
      <c r="N185" s="47"/>
      <c r="O185" s="47"/>
      <c r="P185" s="47"/>
      <c r="Q185" s="47"/>
      <c r="R185" s="47"/>
      <c r="S185" s="47"/>
      <c r="T185" s="95"/>
      <c r="AT185" s="24" t="s">
        <v>166</v>
      </c>
      <c r="AU185" s="24" t="s">
        <v>84</v>
      </c>
    </row>
    <row r="186" spans="2:51" s="13" customFormat="1" ht="13.5">
      <c r="B186" s="259"/>
      <c r="C186" s="260"/>
      <c r="D186" s="236" t="s">
        <v>159</v>
      </c>
      <c r="E186" s="261" t="s">
        <v>21</v>
      </c>
      <c r="F186" s="262" t="s">
        <v>930</v>
      </c>
      <c r="G186" s="260"/>
      <c r="H186" s="261" t="s">
        <v>21</v>
      </c>
      <c r="I186" s="263"/>
      <c r="J186" s="260"/>
      <c r="K186" s="260"/>
      <c r="L186" s="264"/>
      <c r="M186" s="265"/>
      <c r="N186" s="266"/>
      <c r="O186" s="266"/>
      <c r="P186" s="266"/>
      <c r="Q186" s="266"/>
      <c r="R186" s="266"/>
      <c r="S186" s="266"/>
      <c r="T186" s="267"/>
      <c r="AT186" s="268" t="s">
        <v>159</v>
      </c>
      <c r="AU186" s="268" t="s">
        <v>84</v>
      </c>
      <c r="AV186" s="13" t="s">
        <v>82</v>
      </c>
      <c r="AW186" s="13" t="s">
        <v>38</v>
      </c>
      <c r="AX186" s="13" t="s">
        <v>74</v>
      </c>
      <c r="AY186" s="268" t="s">
        <v>150</v>
      </c>
    </row>
    <row r="187" spans="2:51" s="13" customFormat="1" ht="13.5">
      <c r="B187" s="259"/>
      <c r="C187" s="260"/>
      <c r="D187" s="236" t="s">
        <v>159</v>
      </c>
      <c r="E187" s="261" t="s">
        <v>21</v>
      </c>
      <c r="F187" s="262" t="s">
        <v>1262</v>
      </c>
      <c r="G187" s="260"/>
      <c r="H187" s="261" t="s">
        <v>21</v>
      </c>
      <c r="I187" s="263"/>
      <c r="J187" s="260"/>
      <c r="K187" s="260"/>
      <c r="L187" s="264"/>
      <c r="M187" s="265"/>
      <c r="N187" s="266"/>
      <c r="O187" s="266"/>
      <c r="P187" s="266"/>
      <c r="Q187" s="266"/>
      <c r="R187" s="266"/>
      <c r="S187" s="266"/>
      <c r="T187" s="267"/>
      <c r="AT187" s="268" t="s">
        <v>159</v>
      </c>
      <c r="AU187" s="268" t="s">
        <v>84</v>
      </c>
      <c r="AV187" s="13" t="s">
        <v>82</v>
      </c>
      <c r="AW187" s="13" t="s">
        <v>38</v>
      </c>
      <c r="AX187" s="13" t="s">
        <v>74</v>
      </c>
      <c r="AY187" s="268" t="s">
        <v>150</v>
      </c>
    </row>
    <row r="188" spans="2:51" s="13" customFormat="1" ht="13.5">
      <c r="B188" s="259"/>
      <c r="C188" s="260"/>
      <c r="D188" s="236" t="s">
        <v>159</v>
      </c>
      <c r="E188" s="261" t="s">
        <v>21</v>
      </c>
      <c r="F188" s="262" t="s">
        <v>932</v>
      </c>
      <c r="G188" s="260"/>
      <c r="H188" s="261" t="s">
        <v>21</v>
      </c>
      <c r="I188" s="263"/>
      <c r="J188" s="260"/>
      <c r="K188" s="260"/>
      <c r="L188" s="264"/>
      <c r="M188" s="265"/>
      <c r="N188" s="266"/>
      <c r="O188" s="266"/>
      <c r="P188" s="266"/>
      <c r="Q188" s="266"/>
      <c r="R188" s="266"/>
      <c r="S188" s="266"/>
      <c r="T188" s="267"/>
      <c r="AT188" s="268" t="s">
        <v>159</v>
      </c>
      <c r="AU188" s="268" t="s">
        <v>84</v>
      </c>
      <c r="AV188" s="13" t="s">
        <v>82</v>
      </c>
      <c r="AW188" s="13" t="s">
        <v>38</v>
      </c>
      <c r="AX188" s="13" t="s">
        <v>74</v>
      </c>
      <c r="AY188" s="268" t="s">
        <v>150</v>
      </c>
    </row>
    <row r="189" spans="2:51" s="13" customFormat="1" ht="13.5">
      <c r="B189" s="259"/>
      <c r="C189" s="260"/>
      <c r="D189" s="236" t="s">
        <v>159</v>
      </c>
      <c r="E189" s="261" t="s">
        <v>21</v>
      </c>
      <c r="F189" s="262" t="s">
        <v>1263</v>
      </c>
      <c r="G189" s="260"/>
      <c r="H189" s="261" t="s">
        <v>21</v>
      </c>
      <c r="I189" s="263"/>
      <c r="J189" s="260"/>
      <c r="K189" s="260"/>
      <c r="L189" s="264"/>
      <c r="M189" s="265"/>
      <c r="N189" s="266"/>
      <c r="O189" s="266"/>
      <c r="P189" s="266"/>
      <c r="Q189" s="266"/>
      <c r="R189" s="266"/>
      <c r="S189" s="266"/>
      <c r="T189" s="267"/>
      <c r="AT189" s="268" t="s">
        <v>159</v>
      </c>
      <c r="AU189" s="268" t="s">
        <v>84</v>
      </c>
      <c r="AV189" s="13" t="s">
        <v>82</v>
      </c>
      <c r="AW189" s="13" t="s">
        <v>38</v>
      </c>
      <c r="AX189" s="13" t="s">
        <v>74</v>
      </c>
      <c r="AY189" s="268" t="s">
        <v>150</v>
      </c>
    </row>
    <row r="190" spans="2:51" s="13" customFormat="1" ht="13.5">
      <c r="B190" s="259"/>
      <c r="C190" s="260"/>
      <c r="D190" s="236" t="s">
        <v>159</v>
      </c>
      <c r="E190" s="261" t="s">
        <v>21</v>
      </c>
      <c r="F190" s="262" t="s">
        <v>1296</v>
      </c>
      <c r="G190" s="260"/>
      <c r="H190" s="261" t="s">
        <v>21</v>
      </c>
      <c r="I190" s="263"/>
      <c r="J190" s="260"/>
      <c r="K190" s="260"/>
      <c r="L190" s="264"/>
      <c r="M190" s="265"/>
      <c r="N190" s="266"/>
      <c r="O190" s="266"/>
      <c r="P190" s="266"/>
      <c r="Q190" s="266"/>
      <c r="R190" s="266"/>
      <c r="S190" s="266"/>
      <c r="T190" s="267"/>
      <c r="AT190" s="268" t="s">
        <v>159</v>
      </c>
      <c r="AU190" s="268" t="s">
        <v>84</v>
      </c>
      <c r="AV190" s="13" t="s">
        <v>82</v>
      </c>
      <c r="AW190" s="13" t="s">
        <v>38</v>
      </c>
      <c r="AX190" s="13" t="s">
        <v>74</v>
      </c>
      <c r="AY190" s="268" t="s">
        <v>150</v>
      </c>
    </row>
    <row r="191" spans="2:51" s="11" customFormat="1" ht="13.5">
      <c r="B191" s="234"/>
      <c r="C191" s="235"/>
      <c r="D191" s="236" t="s">
        <v>159</v>
      </c>
      <c r="E191" s="237" t="s">
        <v>21</v>
      </c>
      <c r="F191" s="238" t="s">
        <v>486</v>
      </c>
      <c r="G191" s="235"/>
      <c r="H191" s="239">
        <v>30</v>
      </c>
      <c r="I191" s="240"/>
      <c r="J191" s="235"/>
      <c r="K191" s="235"/>
      <c r="L191" s="241"/>
      <c r="M191" s="242"/>
      <c r="N191" s="243"/>
      <c r="O191" s="243"/>
      <c r="P191" s="243"/>
      <c r="Q191" s="243"/>
      <c r="R191" s="243"/>
      <c r="S191" s="243"/>
      <c r="T191" s="244"/>
      <c r="AT191" s="245" t="s">
        <v>159</v>
      </c>
      <c r="AU191" s="245" t="s">
        <v>84</v>
      </c>
      <c r="AV191" s="11" t="s">
        <v>84</v>
      </c>
      <c r="AW191" s="11" t="s">
        <v>38</v>
      </c>
      <c r="AX191" s="11" t="s">
        <v>74</v>
      </c>
      <c r="AY191" s="245" t="s">
        <v>150</v>
      </c>
    </row>
    <row r="192" spans="2:51" s="12" customFormat="1" ht="13.5">
      <c r="B192" s="246"/>
      <c r="C192" s="247"/>
      <c r="D192" s="236" t="s">
        <v>159</v>
      </c>
      <c r="E192" s="248" t="s">
        <v>21</v>
      </c>
      <c r="F192" s="249" t="s">
        <v>161</v>
      </c>
      <c r="G192" s="247"/>
      <c r="H192" s="250">
        <v>30</v>
      </c>
      <c r="I192" s="251"/>
      <c r="J192" s="247"/>
      <c r="K192" s="247"/>
      <c r="L192" s="252"/>
      <c r="M192" s="253"/>
      <c r="N192" s="254"/>
      <c r="O192" s="254"/>
      <c r="P192" s="254"/>
      <c r="Q192" s="254"/>
      <c r="R192" s="254"/>
      <c r="S192" s="254"/>
      <c r="T192" s="255"/>
      <c r="AT192" s="256" t="s">
        <v>159</v>
      </c>
      <c r="AU192" s="256" t="s">
        <v>84</v>
      </c>
      <c r="AV192" s="12" t="s">
        <v>157</v>
      </c>
      <c r="AW192" s="12" t="s">
        <v>38</v>
      </c>
      <c r="AX192" s="12" t="s">
        <v>82</v>
      </c>
      <c r="AY192" s="256" t="s">
        <v>150</v>
      </c>
    </row>
    <row r="193" spans="2:65" s="1" customFormat="1" ht="16.5" customHeight="1">
      <c r="B193" s="46"/>
      <c r="C193" s="269" t="s">
        <v>208</v>
      </c>
      <c r="D193" s="269" t="s">
        <v>188</v>
      </c>
      <c r="E193" s="270" t="s">
        <v>1297</v>
      </c>
      <c r="F193" s="271" t="s">
        <v>1298</v>
      </c>
      <c r="G193" s="272" t="s">
        <v>432</v>
      </c>
      <c r="H193" s="273">
        <v>30</v>
      </c>
      <c r="I193" s="274"/>
      <c r="J193" s="275">
        <f>ROUND(I193*H193,2)</f>
        <v>0</v>
      </c>
      <c r="K193" s="271" t="s">
        <v>204</v>
      </c>
      <c r="L193" s="276"/>
      <c r="M193" s="277" t="s">
        <v>21</v>
      </c>
      <c r="N193" s="278" t="s">
        <v>45</v>
      </c>
      <c r="O193" s="47"/>
      <c r="P193" s="231">
        <f>O193*H193</f>
        <v>0</v>
      </c>
      <c r="Q193" s="231">
        <v>0</v>
      </c>
      <c r="R193" s="231">
        <f>Q193*H193</f>
        <v>0</v>
      </c>
      <c r="S193" s="231">
        <v>0</v>
      </c>
      <c r="T193" s="232">
        <f>S193*H193</f>
        <v>0</v>
      </c>
      <c r="AR193" s="24" t="s">
        <v>269</v>
      </c>
      <c r="AT193" s="24" t="s">
        <v>188</v>
      </c>
      <c r="AU193" s="24" t="s">
        <v>84</v>
      </c>
      <c r="AY193" s="24" t="s">
        <v>150</v>
      </c>
      <c r="BE193" s="233">
        <f>IF(N193="základní",J193,0)</f>
        <v>0</v>
      </c>
      <c r="BF193" s="233">
        <f>IF(N193="snížená",J193,0)</f>
        <v>0</v>
      </c>
      <c r="BG193" s="233">
        <f>IF(N193="zákl. přenesená",J193,0)</f>
        <v>0</v>
      </c>
      <c r="BH193" s="233">
        <f>IF(N193="sníž. přenesená",J193,0)</f>
        <v>0</v>
      </c>
      <c r="BI193" s="233">
        <f>IF(N193="nulová",J193,0)</f>
        <v>0</v>
      </c>
      <c r="BJ193" s="24" t="s">
        <v>82</v>
      </c>
      <c r="BK193" s="233">
        <f>ROUND(I193*H193,2)</f>
        <v>0</v>
      </c>
      <c r="BL193" s="24" t="s">
        <v>250</v>
      </c>
      <c r="BM193" s="24" t="s">
        <v>278</v>
      </c>
    </row>
    <row r="194" spans="2:65" s="1" customFormat="1" ht="38.25" customHeight="1">
      <c r="B194" s="46"/>
      <c r="C194" s="222" t="s">
        <v>217</v>
      </c>
      <c r="D194" s="222" t="s">
        <v>153</v>
      </c>
      <c r="E194" s="223" t="s">
        <v>1010</v>
      </c>
      <c r="F194" s="224" t="s">
        <v>1299</v>
      </c>
      <c r="G194" s="225" t="s">
        <v>211</v>
      </c>
      <c r="H194" s="226">
        <v>198</v>
      </c>
      <c r="I194" s="227"/>
      <c r="J194" s="228">
        <f>ROUND(I194*H194,2)</f>
        <v>0</v>
      </c>
      <c r="K194" s="224" t="s">
        <v>928</v>
      </c>
      <c r="L194" s="72"/>
      <c r="M194" s="229" t="s">
        <v>21</v>
      </c>
      <c r="N194" s="230" t="s">
        <v>45</v>
      </c>
      <c r="O194" s="47"/>
      <c r="P194" s="231">
        <f>O194*H194</f>
        <v>0</v>
      </c>
      <c r="Q194" s="231">
        <v>0</v>
      </c>
      <c r="R194" s="231">
        <f>Q194*H194</f>
        <v>0</v>
      </c>
      <c r="S194" s="231">
        <v>0</v>
      </c>
      <c r="T194" s="232">
        <f>S194*H194</f>
        <v>0</v>
      </c>
      <c r="AR194" s="24" t="s">
        <v>250</v>
      </c>
      <c r="AT194" s="24" t="s">
        <v>153</v>
      </c>
      <c r="AU194" s="24" t="s">
        <v>84</v>
      </c>
      <c r="AY194" s="24" t="s">
        <v>150</v>
      </c>
      <c r="BE194" s="233">
        <f>IF(N194="základní",J194,0)</f>
        <v>0</v>
      </c>
      <c r="BF194" s="233">
        <f>IF(N194="snížená",J194,0)</f>
        <v>0</v>
      </c>
      <c r="BG194" s="233">
        <f>IF(N194="zákl. přenesená",J194,0)</f>
        <v>0</v>
      </c>
      <c r="BH194" s="233">
        <f>IF(N194="sníž. přenesená",J194,0)</f>
        <v>0</v>
      </c>
      <c r="BI194" s="233">
        <f>IF(N194="nulová",J194,0)</f>
        <v>0</v>
      </c>
      <c r="BJ194" s="24" t="s">
        <v>82</v>
      </c>
      <c r="BK194" s="233">
        <f>ROUND(I194*H194,2)</f>
        <v>0</v>
      </c>
      <c r="BL194" s="24" t="s">
        <v>250</v>
      </c>
      <c r="BM194" s="24" t="s">
        <v>441</v>
      </c>
    </row>
    <row r="195" spans="2:47" s="1" customFormat="1" ht="13.5">
      <c r="B195" s="46"/>
      <c r="C195" s="74"/>
      <c r="D195" s="236" t="s">
        <v>166</v>
      </c>
      <c r="E195" s="74"/>
      <c r="F195" s="257" t="s">
        <v>1295</v>
      </c>
      <c r="G195" s="74"/>
      <c r="H195" s="74"/>
      <c r="I195" s="192"/>
      <c r="J195" s="74"/>
      <c r="K195" s="74"/>
      <c r="L195" s="72"/>
      <c r="M195" s="258"/>
      <c r="N195" s="47"/>
      <c r="O195" s="47"/>
      <c r="P195" s="47"/>
      <c r="Q195" s="47"/>
      <c r="R195" s="47"/>
      <c r="S195" s="47"/>
      <c r="T195" s="95"/>
      <c r="AT195" s="24" t="s">
        <v>166</v>
      </c>
      <c r="AU195" s="24" t="s">
        <v>84</v>
      </c>
    </row>
    <row r="196" spans="2:51" s="13" customFormat="1" ht="13.5">
      <c r="B196" s="259"/>
      <c r="C196" s="260"/>
      <c r="D196" s="236" t="s">
        <v>159</v>
      </c>
      <c r="E196" s="261" t="s">
        <v>21</v>
      </c>
      <c r="F196" s="262" t="s">
        <v>930</v>
      </c>
      <c r="G196" s="260"/>
      <c r="H196" s="261" t="s">
        <v>21</v>
      </c>
      <c r="I196" s="263"/>
      <c r="J196" s="260"/>
      <c r="K196" s="260"/>
      <c r="L196" s="264"/>
      <c r="M196" s="265"/>
      <c r="N196" s="266"/>
      <c r="O196" s="266"/>
      <c r="P196" s="266"/>
      <c r="Q196" s="266"/>
      <c r="R196" s="266"/>
      <c r="S196" s="266"/>
      <c r="T196" s="267"/>
      <c r="AT196" s="268" t="s">
        <v>159</v>
      </c>
      <c r="AU196" s="268" t="s">
        <v>84</v>
      </c>
      <c r="AV196" s="13" t="s">
        <v>82</v>
      </c>
      <c r="AW196" s="13" t="s">
        <v>38</v>
      </c>
      <c r="AX196" s="13" t="s">
        <v>74</v>
      </c>
      <c r="AY196" s="268" t="s">
        <v>150</v>
      </c>
    </row>
    <row r="197" spans="2:51" s="13" customFormat="1" ht="13.5">
      <c r="B197" s="259"/>
      <c r="C197" s="260"/>
      <c r="D197" s="236" t="s">
        <v>159</v>
      </c>
      <c r="E197" s="261" t="s">
        <v>21</v>
      </c>
      <c r="F197" s="262" t="s">
        <v>1262</v>
      </c>
      <c r="G197" s="260"/>
      <c r="H197" s="261" t="s">
        <v>21</v>
      </c>
      <c r="I197" s="263"/>
      <c r="J197" s="260"/>
      <c r="K197" s="260"/>
      <c r="L197" s="264"/>
      <c r="M197" s="265"/>
      <c r="N197" s="266"/>
      <c r="O197" s="266"/>
      <c r="P197" s="266"/>
      <c r="Q197" s="266"/>
      <c r="R197" s="266"/>
      <c r="S197" s="266"/>
      <c r="T197" s="267"/>
      <c r="AT197" s="268" t="s">
        <v>159</v>
      </c>
      <c r="AU197" s="268" t="s">
        <v>84</v>
      </c>
      <c r="AV197" s="13" t="s">
        <v>82</v>
      </c>
      <c r="AW197" s="13" t="s">
        <v>38</v>
      </c>
      <c r="AX197" s="13" t="s">
        <v>74</v>
      </c>
      <c r="AY197" s="268" t="s">
        <v>150</v>
      </c>
    </row>
    <row r="198" spans="2:51" s="13" customFormat="1" ht="13.5">
      <c r="B198" s="259"/>
      <c r="C198" s="260"/>
      <c r="D198" s="236" t="s">
        <v>159</v>
      </c>
      <c r="E198" s="261" t="s">
        <v>21</v>
      </c>
      <c r="F198" s="262" t="s">
        <v>932</v>
      </c>
      <c r="G198" s="260"/>
      <c r="H198" s="261" t="s">
        <v>21</v>
      </c>
      <c r="I198" s="263"/>
      <c r="J198" s="260"/>
      <c r="K198" s="260"/>
      <c r="L198" s="264"/>
      <c r="M198" s="265"/>
      <c r="N198" s="266"/>
      <c r="O198" s="266"/>
      <c r="P198" s="266"/>
      <c r="Q198" s="266"/>
      <c r="R198" s="266"/>
      <c r="S198" s="266"/>
      <c r="T198" s="267"/>
      <c r="AT198" s="268" t="s">
        <v>159</v>
      </c>
      <c r="AU198" s="268" t="s">
        <v>84</v>
      </c>
      <c r="AV198" s="13" t="s">
        <v>82</v>
      </c>
      <c r="AW198" s="13" t="s">
        <v>38</v>
      </c>
      <c r="AX198" s="13" t="s">
        <v>74</v>
      </c>
      <c r="AY198" s="268" t="s">
        <v>150</v>
      </c>
    </row>
    <row r="199" spans="2:51" s="13" customFormat="1" ht="13.5">
      <c r="B199" s="259"/>
      <c r="C199" s="260"/>
      <c r="D199" s="236" t="s">
        <v>159</v>
      </c>
      <c r="E199" s="261" t="s">
        <v>21</v>
      </c>
      <c r="F199" s="262" t="s">
        <v>1263</v>
      </c>
      <c r="G199" s="260"/>
      <c r="H199" s="261" t="s">
        <v>21</v>
      </c>
      <c r="I199" s="263"/>
      <c r="J199" s="260"/>
      <c r="K199" s="260"/>
      <c r="L199" s="264"/>
      <c r="M199" s="265"/>
      <c r="N199" s="266"/>
      <c r="O199" s="266"/>
      <c r="P199" s="266"/>
      <c r="Q199" s="266"/>
      <c r="R199" s="266"/>
      <c r="S199" s="266"/>
      <c r="T199" s="267"/>
      <c r="AT199" s="268" t="s">
        <v>159</v>
      </c>
      <c r="AU199" s="268" t="s">
        <v>84</v>
      </c>
      <c r="AV199" s="13" t="s">
        <v>82</v>
      </c>
      <c r="AW199" s="13" t="s">
        <v>38</v>
      </c>
      <c r="AX199" s="13" t="s">
        <v>74</v>
      </c>
      <c r="AY199" s="268" t="s">
        <v>150</v>
      </c>
    </row>
    <row r="200" spans="2:51" s="13" customFormat="1" ht="13.5">
      <c r="B200" s="259"/>
      <c r="C200" s="260"/>
      <c r="D200" s="236" t="s">
        <v>159</v>
      </c>
      <c r="E200" s="261" t="s">
        <v>21</v>
      </c>
      <c r="F200" s="262" t="s">
        <v>1300</v>
      </c>
      <c r="G200" s="260"/>
      <c r="H200" s="261" t="s">
        <v>21</v>
      </c>
      <c r="I200" s="263"/>
      <c r="J200" s="260"/>
      <c r="K200" s="260"/>
      <c r="L200" s="264"/>
      <c r="M200" s="265"/>
      <c r="N200" s="266"/>
      <c r="O200" s="266"/>
      <c r="P200" s="266"/>
      <c r="Q200" s="266"/>
      <c r="R200" s="266"/>
      <c r="S200" s="266"/>
      <c r="T200" s="267"/>
      <c r="AT200" s="268" t="s">
        <v>159</v>
      </c>
      <c r="AU200" s="268" t="s">
        <v>84</v>
      </c>
      <c r="AV200" s="13" t="s">
        <v>82</v>
      </c>
      <c r="AW200" s="13" t="s">
        <v>38</v>
      </c>
      <c r="AX200" s="13" t="s">
        <v>74</v>
      </c>
      <c r="AY200" s="268" t="s">
        <v>150</v>
      </c>
    </row>
    <row r="201" spans="2:51" s="13" customFormat="1" ht="13.5">
      <c r="B201" s="259"/>
      <c r="C201" s="260"/>
      <c r="D201" s="236" t="s">
        <v>159</v>
      </c>
      <c r="E201" s="261" t="s">
        <v>21</v>
      </c>
      <c r="F201" s="262" t="s">
        <v>1301</v>
      </c>
      <c r="G201" s="260"/>
      <c r="H201" s="261" t="s">
        <v>21</v>
      </c>
      <c r="I201" s="263"/>
      <c r="J201" s="260"/>
      <c r="K201" s="260"/>
      <c r="L201" s="264"/>
      <c r="M201" s="265"/>
      <c r="N201" s="266"/>
      <c r="O201" s="266"/>
      <c r="P201" s="266"/>
      <c r="Q201" s="266"/>
      <c r="R201" s="266"/>
      <c r="S201" s="266"/>
      <c r="T201" s="267"/>
      <c r="AT201" s="268" t="s">
        <v>159</v>
      </c>
      <c r="AU201" s="268" t="s">
        <v>84</v>
      </c>
      <c r="AV201" s="13" t="s">
        <v>82</v>
      </c>
      <c r="AW201" s="13" t="s">
        <v>38</v>
      </c>
      <c r="AX201" s="13" t="s">
        <v>74</v>
      </c>
      <c r="AY201" s="268" t="s">
        <v>150</v>
      </c>
    </row>
    <row r="202" spans="2:51" s="11" customFormat="1" ht="13.5">
      <c r="B202" s="234"/>
      <c r="C202" s="235"/>
      <c r="D202" s="236" t="s">
        <v>159</v>
      </c>
      <c r="E202" s="237" t="s">
        <v>21</v>
      </c>
      <c r="F202" s="238" t="s">
        <v>1302</v>
      </c>
      <c r="G202" s="235"/>
      <c r="H202" s="239">
        <v>6</v>
      </c>
      <c r="I202" s="240"/>
      <c r="J202" s="235"/>
      <c r="K202" s="235"/>
      <c r="L202" s="241"/>
      <c r="M202" s="242"/>
      <c r="N202" s="243"/>
      <c r="O202" s="243"/>
      <c r="P202" s="243"/>
      <c r="Q202" s="243"/>
      <c r="R202" s="243"/>
      <c r="S202" s="243"/>
      <c r="T202" s="244"/>
      <c r="AT202" s="245" t="s">
        <v>159</v>
      </c>
      <c r="AU202" s="245" t="s">
        <v>84</v>
      </c>
      <c r="AV202" s="11" t="s">
        <v>84</v>
      </c>
      <c r="AW202" s="11" t="s">
        <v>38</v>
      </c>
      <c r="AX202" s="11" t="s">
        <v>74</v>
      </c>
      <c r="AY202" s="245" t="s">
        <v>150</v>
      </c>
    </row>
    <row r="203" spans="2:51" s="13" customFormat="1" ht="13.5">
      <c r="B203" s="259"/>
      <c r="C203" s="260"/>
      <c r="D203" s="236" t="s">
        <v>159</v>
      </c>
      <c r="E203" s="261" t="s">
        <v>21</v>
      </c>
      <c r="F203" s="262" t="s">
        <v>1303</v>
      </c>
      <c r="G203" s="260"/>
      <c r="H203" s="261" t="s">
        <v>21</v>
      </c>
      <c r="I203" s="263"/>
      <c r="J203" s="260"/>
      <c r="K203" s="260"/>
      <c r="L203" s="264"/>
      <c r="M203" s="265"/>
      <c r="N203" s="266"/>
      <c r="O203" s="266"/>
      <c r="P203" s="266"/>
      <c r="Q203" s="266"/>
      <c r="R203" s="266"/>
      <c r="S203" s="266"/>
      <c r="T203" s="267"/>
      <c r="AT203" s="268" t="s">
        <v>159</v>
      </c>
      <c r="AU203" s="268" t="s">
        <v>84</v>
      </c>
      <c r="AV203" s="13" t="s">
        <v>82</v>
      </c>
      <c r="AW203" s="13" t="s">
        <v>38</v>
      </c>
      <c r="AX203" s="13" t="s">
        <v>74</v>
      </c>
      <c r="AY203" s="268" t="s">
        <v>150</v>
      </c>
    </row>
    <row r="204" spans="2:51" s="13" customFormat="1" ht="13.5">
      <c r="B204" s="259"/>
      <c r="C204" s="260"/>
      <c r="D204" s="236" t="s">
        <v>159</v>
      </c>
      <c r="E204" s="261" t="s">
        <v>21</v>
      </c>
      <c r="F204" s="262" t="s">
        <v>1304</v>
      </c>
      <c r="G204" s="260"/>
      <c r="H204" s="261" t="s">
        <v>21</v>
      </c>
      <c r="I204" s="263"/>
      <c r="J204" s="260"/>
      <c r="K204" s="260"/>
      <c r="L204" s="264"/>
      <c r="M204" s="265"/>
      <c r="N204" s="266"/>
      <c r="O204" s="266"/>
      <c r="P204" s="266"/>
      <c r="Q204" s="266"/>
      <c r="R204" s="266"/>
      <c r="S204" s="266"/>
      <c r="T204" s="267"/>
      <c r="AT204" s="268" t="s">
        <v>159</v>
      </c>
      <c r="AU204" s="268" t="s">
        <v>84</v>
      </c>
      <c r="AV204" s="13" t="s">
        <v>82</v>
      </c>
      <c r="AW204" s="13" t="s">
        <v>38</v>
      </c>
      <c r="AX204" s="13" t="s">
        <v>74</v>
      </c>
      <c r="AY204" s="268" t="s">
        <v>150</v>
      </c>
    </row>
    <row r="205" spans="2:51" s="11" customFormat="1" ht="13.5">
      <c r="B205" s="234"/>
      <c r="C205" s="235"/>
      <c r="D205" s="236" t="s">
        <v>159</v>
      </c>
      <c r="E205" s="237" t="s">
        <v>21</v>
      </c>
      <c r="F205" s="238" t="s">
        <v>1305</v>
      </c>
      <c r="G205" s="235"/>
      <c r="H205" s="239">
        <v>92</v>
      </c>
      <c r="I205" s="240"/>
      <c r="J205" s="235"/>
      <c r="K205" s="235"/>
      <c r="L205" s="241"/>
      <c r="M205" s="242"/>
      <c r="N205" s="243"/>
      <c r="O205" s="243"/>
      <c r="P205" s="243"/>
      <c r="Q205" s="243"/>
      <c r="R205" s="243"/>
      <c r="S205" s="243"/>
      <c r="T205" s="244"/>
      <c r="AT205" s="245" t="s">
        <v>159</v>
      </c>
      <c r="AU205" s="245" t="s">
        <v>84</v>
      </c>
      <c r="AV205" s="11" t="s">
        <v>84</v>
      </c>
      <c r="AW205" s="11" t="s">
        <v>38</v>
      </c>
      <c r="AX205" s="11" t="s">
        <v>74</v>
      </c>
      <c r="AY205" s="245" t="s">
        <v>150</v>
      </c>
    </row>
    <row r="206" spans="2:51" s="13" customFormat="1" ht="13.5">
      <c r="B206" s="259"/>
      <c r="C206" s="260"/>
      <c r="D206" s="236" t="s">
        <v>159</v>
      </c>
      <c r="E206" s="261" t="s">
        <v>21</v>
      </c>
      <c r="F206" s="262" t="s">
        <v>1306</v>
      </c>
      <c r="G206" s="260"/>
      <c r="H206" s="261" t="s">
        <v>21</v>
      </c>
      <c r="I206" s="263"/>
      <c r="J206" s="260"/>
      <c r="K206" s="260"/>
      <c r="L206" s="264"/>
      <c r="M206" s="265"/>
      <c r="N206" s="266"/>
      <c r="O206" s="266"/>
      <c r="P206" s="266"/>
      <c r="Q206" s="266"/>
      <c r="R206" s="266"/>
      <c r="S206" s="266"/>
      <c r="T206" s="267"/>
      <c r="AT206" s="268" t="s">
        <v>159</v>
      </c>
      <c r="AU206" s="268" t="s">
        <v>84</v>
      </c>
      <c r="AV206" s="13" t="s">
        <v>82</v>
      </c>
      <c r="AW206" s="13" t="s">
        <v>38</v>
      </c>
      <c r="AX206" s="13" t="s">
        <v>74</v>
      </c>
      <c r="AY206" s="268" t="s">
        <v>150</v>
      </c>
    </row>
    <row r="207" spans="2:51" s="13" customFormat="1" ht="13.5">
      <c r="B207" s="259"/>
      <c r="C207" s="260"/>
      <c r="D207" s="236" t="s">
        <v>159</v>
      </c>
      <c r="E207" s="261" t="s">
        <v>21</v>
      </c>
      <c r="F207" s="262" t="s">
        <v>1307</v>
      </c>
      <c r="G207" s="260"/>
      <c r="H207" s="261" t="s">
        <v>21</v>
      </c>
      <c r="I207" s="263"/>
      <c r="J207" s="260"/>
      <c r="K207" s="260"/>
      <c r="L207" s="264"/>
      <c r="M207" s="265"/>
      <c r="N207" s="266"/>
      <c r="O207" s="266"/>
      <c r="P207" s="266"/>
      <c r="Q207" s="266"/>
      <c r="R207" s="266"/>
      <c r="S207" s="266"/>
      <c r="T207" s="267"/>
      <c r="AT207" s="268" t="s">
        <v>159</v>
      </c>
      <c r="AU207" s="268" t="s">
        <v>84</v>
      </c>
      <c r="AV207" s="13" t="s">
        <v>82</v>
      </c>
      <c r="AW207" s="13" t="s">
        <v>38</v>
      </c>
      <c r="AX207" s="13" t="s">
        <v>74</v>
      </c>
      <c r="AY207" s="268" t="s">
        <v>150</v>
      </c>
    </row>
    <row r="208" spans="2:51" s="11" customFormat="1" ht="13.5">
      <c r="B208" s="234"/>
      <c r="C208" s="235"/>
      <c r="D208" s="236" t="s">
        <v>159</v>
      </c>
      <c r="E208" s="237" t="s">
        <v>21</v>
      </c>
      <c r="F208" s="238" t="s">
        <v>1220</v>
      </c>
      <c r="G208" s="235"/>
      <c r="H208" s="239">
        <v>10</v>
      </c>
      <c r="I208" s="240"/>
      <c r="J208" s="235"/>
      <c r="K208" s="235"/>
      <c r="L208" s="241"/>
      <c r="M208" s="242"/>
      <c r="N208" s="243"/>
      <c r="O208" s="243"/>
      <c r="P208" s="243"/>
      <c r="Q208" s="243"/>
      <c r="R208" s="243"/>
      <c r="S208" s="243"/>
      <c r="T208" s="244"/>
      <c r="AT208" s="245" t="s">
        <v>159</v>
      </c>
      <c r="AU208" s="245" t="s">
        <v>84</v>
      </c>
      <c r="AV208" s="11" t="s">
        <v>84</v>
      </c>
      <c r="AW208" s="11" t="s">
        <v>38</v>
      </c>
      <c r="AX208" s="11" t="s">
        <v>74</v>
      </c>
      <c r="AY208" s="245" t="s">
        <v>150</v>
      </c>
    </row>
    <row r="209" spans="2:51" s="13" customFormat="1" ht="13.5">
      <c r="B209" s="259"/>
      <c r="C209" s="260"/>
      <c r="D209" s="236" t="s">
        <v>159</v>
      </c>
      <c r="E209" s="261" t="s">
        <v>21</v>
      </c>
      <c r="F209" s="262" t="s">
        <v>1308</v>
      </c>
      <c r="G209" s="260"/>
      <c r="H209" s="261" t="s">
        <v>21</v>
      </c>
      <c r="I209" s="263"/>
      <c r="J209" s="260"/>
      <c r="K209" s="260"/>
      <c r="L209" s="264"/>
      <c r="M209" s="265"/>
      <c r="N209" s="266"/>
      <c r="O209" s="266"/>
      <c r="P209" s="266"/>
      <c r="Q209" s="266"/>
      <c r="R209" s="266"/>
      <c r="S209" s="266"/>
      <c r="T209" s="267"/>
      <c r="AT209" s="268" t="s">
        <v>159</v>
      </c>
      <c r="AU209" s="268" t="s">
        <v>84</v>
      </c>
      <c r="AV209" s="13" t="s">
        <v>82</v>
      </c>
      <c r="AW209" s="13" t="s">
        <v>38</v>
      </c>
      <c r="AX209" s="13" t="s">
        <v>74</v>
      </c>
      <c r="AY209" s="268" t="s">
        <v>150</v>
      </c>
    </row>
    <row r="210" spans="2:51" s="11" customFormat="1" ht="13.5">
      <c r="B210" s="234"/>
      <c r="C210" s="235"/>
      <c r="D210" s="236" t="s">
        <v>159</v>
      </c>
      <c r="E210" s="237" t="s">
        <v>21</v>
      </c>
      <c r="F210" s="238" t="s">
        <v>1265</v>
      </c>
      <c r="G210" s="235"/>
      <c r="H210" s="239">
        <v>90</v>
      </c>
      <c r="I210" s="240"/>
      <c r="J210" s="235"/>
      <c r="K210" s="235"/>
      <c r="L210" s="241"/>
      <c r="M210" s="242"/>
      <c r="N210" s="243"/>
      <c r="O210" s="243"/>
      <c r="P210" s="243"/>
      <c r="Q210" s="243"/>
      <c r="R210" s="243"/>
      <c r="S210" s="243"/>
      <c r="T210" s="244"/>
      <c r="AT210" s="245" t="s">
        <v>159</v>
      </c>
      <c r="AU210" s="245" t="s">
        <v>84</v>
      </c>
      <c r="AV210" s="11" t="s">
        <v>84</v>
      </c>
      <c r="AW210" s="11" t="s">
        <v>38</v>
      </c>
      <c r="AX210" s="11" t="s">
        <v>74</v>
      </c>
      <c r="AY210" s="245" t="s">
        <v>150</v>
      </c>
    </row>
    <row r="211" spans="2:51" s="12" customFormat="1" ht="13.5">
      <c r="B211" s="246"/>
      <c r="C211" s="247"/>
      <c r="D211" s="236" t="s">
        <v>159</v>
      </c>
      <c r="E211" s="248" t="s">
        <v>21</v>
      </c>
      <c r="F211" s="249" t="s">
        <v>161</v>
      </c>
      <c r="G211" s="247"/>
      <c r="H211" s="250">
        <v>198</v>
      </c>
      <c r="I211" s="251"/>
      <c r="J211" s="247"/>
      <c r="K211" s="247"/>
      <c r="L211" s="252"/>
      <c r="M211" s="253"/>
      <c r="N211" s="254"/>
      <c r="O211" s="254"/>
      <c r="P211" s="254"/>
      <c r="Q211" s="254"/>
      <c r="R211" s="254"/>
      <c r="S211" s="254"/>
      <c r="T211" s="255"/>
      <c r="AT211" s="256" t="s">
        <v>159</v>
      </c>
      <c r="AU211" s="256" t="s">
        <v>84</v>
      </c>
      <c r="AV211" s="12" t="s">
        <v>157</v>
      </c>
      <c r="AW211" s="12" t="s">
        <v>38</v>
      </c>
      <c r="AX211" s="12" t="s">
        <v>82</v>
      </c>
      <c r="AY211" s="256" t="s">
        <v>150</v>
      </c>
    </row>
    <row r="212" spans="2:65" s="1" customFormat="1" ht="25.5" customHeight="1">
      <c r="B212" s="46"/>
      <c r="C212" s="222" t="s">
        <v>224</v>
      </c>
      <c r="D212" s="222" t="s">
        <v>153</v>
      </c>
      <c r="E212" s="223" t="s">
        <v>1309</v>
      </c>
      <c r="F212" s="224" t="s">
        <v>1310</v>
      </c>
      <c r="G212" s="225" t="s">
        <v>432</v>
      </c>
      <c r="H212" s="226">
        <v>30</v>
      </c>
      <c r="I212" s="227"/>
      <c r="J212" s="228">
        <f>ROUND(I212*H212,2)</f>
        <v>0</v>
      </c>
      <c r="K212" s="224" t="s">
        <v>928</v>
      </c>
      <c r="L212" s="72"/>
      <c r="M212" s="229" t="s">
        <v>21</v>
      </c>
      <c r="N212" s="230" t="s">
        <v>45</v>
      </c>
      <c r="O212" s="47"/>
      <c r="P212" s="231">
        <f>O212*H212</f>
        <v>0</v>
      </c>
      <c r="Q212" s="231">
        <v>0</v>
      </c>
      <c r="R212" s="231">
        <f>Q212*H212</f>
        <v>0</v>
      </c>
      <c r="S212" s="231">
        <v>0</v>
      </c>
      <c r="T212" s="232">
        <f>S212*H212</f>
        <v>0</v>
      </c>
      <c r="AR212" s="24" t="s">
        <v>250</v>
      </c>
      <c r="AT212" s="24" t="s">
        <v>153</v>
      </c>
      <c r="AU212" s="24" t="s">
        <v>84</v>
      </c>
      <c r="AY212" s="24" t="s">
        <v>150</v>
      </c>
      <c r="BE212" s="233">
        <f>IF(N212="základní",J212,0)</f>
        <v>0</v>
      </c>
      <c r="BF212" s="233">
        <f>IF(N212="snížená",J212,0)</f>
        <v>0</v>
      </c>
      <c r="BG212" s="233">
        <f>IF(N212="zákl. přenesená",J212,0)</f>
        <v>0</v>
      </c>
      <c r="BH212" s="233">
        <f>IF(N212="sníž. přenesená",J212,0)</f>
        <v>0</v>
      </c>
      <c r="BI212" s="233">
        <f>IF(N212="nulová",J212,0)</f>
        <v>0</v>
      </c>
      <c r="BJ212" s="24" t="s">
        <v>82</v>
      </c>
      <c r="BK212" s="233">
        <f>ROUND(I212*H212,2)</f>
        <v>0</v>
      </c>
      <c r="BL212" s="24" t="s">
        <v>250</v>
      </c>
      <c r="BM212" s="24" t="s">
        <v>456</v>
      </c>
    </row>
    <row r="213" spans="2:51" s="13" customFormat="1" ht="13.5">
      <c r="B213" s="259"/>
      <c r="C213" s="260"/>
      <c r="D213" s="236" t="s">
        <v>159</v>
      </c>
      <c r="E213" s="261" t="s">
        <v>21</v>
      </c>
      <c r="F213" s="262" t="s">
        <v>930</v>
      </c>
      <c r="G213" s="260"/>
      <c r="H213" s="261" t="s">
        <v>21</v>
      </c>
      <c r="I213" s="263"/>
      <c r="J213" s="260"/>
      <c r="K213" s="260"/>
      <c r="L213" s="264"/>
      <c r="M213" s="265"/>
      <c r="N213" s="266"/>
      <c r="O213" s="266"/>
      <c r="P213" s="266"/>
      <c r="Q213" s="266"/>
      <c r="R213" s="266"/>
      <c r="S213" s="266"/>
      <c r="T213" s="267"/>
      <c r="AT213" s="268" t="s">
        <v>159</v>
      </c>
      <c r="AU213" s="268" t="s">
        <v>84</v>
      </c>
      <c r="AV213" s="13" t="s">
        <v>82</v>
      </c>
      <c r="AW213" s="13" t="s">
        <v>38</v>
      </c>
      <c r="AX213" s="13" t="s">
        <v>74</v>
      </c>
      <c r="AY213" s="268" t="s">
        <v>150</v>
      </c>
    </row>
    <row r="214" spans="2:51" s="13" customFormat="1" ht="13.5">
      <c r="B214" s="259"/>
      <c r="C214" s="260"/>
      <c r="D214" s="236" t="s">
        <v>159</v>
      </c>
      <c r="E214" s="261" t="s">
        <v>21</v>
      </c>
      <c r="F214" s="262" t="s">
        <v>1262</v>
      </c>
      <c r="G214" s="260"/>
      <c r="H214" s="261" t="s">
        <v>21</v>
      </c>
      <c r="I214" s="263"/>
      <c r="J214" s="260"/>
      <c r="K214" s="260"/>
      <c r="L214" s="264"/>
      <c r="M214" s="265"/>
      <c r="N214" s="266"/>
      <c r="O214" s="266"/>
      <c r="P214" s="266"/>
      <c r="Q214" s="266"/>
      <c r="R214" s="266"/>
      <c r="S214" s="266"/>
      <c r="T214" s="267"/>
      <c r="AT214" s="268" t="s">
        <v>159</v>
      </c>
      <c r="AU214" s="268" t="s">
        <v>84</v>
      </c>
      <c r="AV214" s="13" t="s">
        <v>82</v>
      </c>
      <c r="AW214" s="13" t="s">
        <v>38</v>
      </c>
      <c r="AX214" s="13" t="s">
        <v>74</v>
      </c>
      <c r="AY214" s="268" t="s">
        <v>150</v>
      </c>
    </row>
    <row r="215" spans="2:51" s="13" customFormat="1" ht="13.5">
      <c r="B215" s="259"/>
      <c r="C215" s="260"/>
      <c r="D215" s="236" t="s">
        <v>159</v>
      </c>
      <c r="E215" s="261" t="s">
        <v>21</v>
      </c>
      <c r="F215" s="262" t="s">
        <v>932</v>
      </c>
      <c r="G215" s="260"/>
      <c r="H215" s="261" t="s">
        <v>21</v>
      </c>
      <c r="I215" s="263"/>
      <c r="J215" s="260"/>
      <c r="K215" s="260"/>
      <c r="L215" s="264"/>
      <c r="M215" s="265"/>
      <c r="N215" s="266"/>
      <c r="O215" s="266"/>
      <c r="P215" s="266"/>
      <c r="Q215" s="266"/>
      <c r="R215" s="266"/>
      <c r="S215" s="266"/>
      <c r="T215" s="267"/>
      <c r="AT215" s="268" t="s">
        <v>159</v>
      </c>
      <c r="AU215" s="268" t="s">
        <v>84</v>
      </c>
      <c r="AV215" s="13" t="s">
        <v>82</v>
      </c>
      <c r="AW215" s="13" t="s">
        <v>38</v>
      </c>
      <c r="AX215" s="13" t="s">
        <v>74</v>
      </c>
      <c r="AY215" s="268" t="s">
        <v>150</v>
      </c>
    </row>
    <row r="216" spans="2:51" s="13" customFormat="1" ht="13.5">
      <c r="B216" s="259"/>
      <c r="C216" s="260"/>
      <c r="D216" s="236" t="s">
        <v>159</v>
      </c>
      <c r="E216" s="261" t="s">
        <v>21</v>
      </c>
      <c r="F216" s="262" t="s">
        <v>1263</v>
      </c>
      <c r="G216" s="260"/>
      <c r="H216" s="261" t="s">
        <v>21</v>
      </c>
      <c r="I216" s="263"/>
      <c r="J216" s="260"/>
      <c r="K216" s="260"/>
      <c r="L216" s="264"/>
      <c r="M216" s="265"/>
      <c r="N216" s="266"/>
      <c r="O216" s="266"/>
      <c r="P216" s="266"/>
      <c r="Q216" s="266"/>
      <c r="R216" s="266"/>
      <c r="S216" s="266"/>
      <c r="T216" s="267"/>
      <c r="AT216" s="268" t="s">
        <v>159</v>
      </c>
      <c r="AU216" s="268" t="s">
        <v>84</v>
      </c>
      <c r="AV216" s="13" t="s">
        <v>82</v>
      </c>
      <c r="AW216" s="13" t="s">
        <v>38</v>
      </c>
      <c r="AX216" s="13" t="s">
        <v>74</v>
      </c>
      <c r="AY216" s="268" t="s">
        <v>150</v>
      </c>
    </row>
    <row r="217" spans="2:51" s="13" customFormat="1" ht="13.5">
      <c r="B217" s="259"/>
      <c r="C217" s="260"/>
      <c r="D217" s="236" t="s">
        <v>159</v>
      </c>
      <c r="E217" s="261" t="s">
        <v>21</v>
      </c>
      <c r="F217" s="262" t="s">
        <v>1311</v>
      </c>
      <c r="G217" s="260"/>
      <c r="H217" s="261" t="s">
        <v>21</v>
      </c>
      <c r="I217" s="263"/>
      <c r="J217" s="260"/>
      <c r="K217" s="260"/>
      <c r="L217" s="264"/>
      <c r="M217" s="265"/>
      <c r="N217" s="266"/>
      <c r="O217" s="266"/>
      <c r="P217" s="266"/>
      <c r="Q217" s="266"/>
      <c r="R217" s="266"/>
      <c r="S217" s="266"/>
      <c r="T217" s="267"/>
      <c r="AT217" s="268" t="s">
        <v>159</v>
      </c>
      <c r="AU217" s="268" t="s">
        <v>84</v>
      </c>
      <c r="AV217" s="13" t="s">
        <v>82</v>
      </c>
      <c r="AW217" s="13" t="s">
        <v>38</v>
      </c>
      <c r="AX217" s="13" t="s">
        <v>74</v>
      </c>
      <c r="AY217" s="268" t="s">
        <v>150</v>
      </c>
    </row>
    <row r="218" spans="2:51" s="13" customFormat="1" ht="13.5">
      <c r="B218" s="259"/>
      <c r="C218" s="260"/>
      <c r="D218" s="236" t="s">
        <v>159</v>
      </c>
      <c r="E218" s="261" t="s">
        <v>21</v>
      </c>
      <c r="F218" s="262" t="s">
        <v>1312</v>
      </c>
      <c r="G218" s="260"/>
      <c r="H218" s="261" t="s">
        <v>21</v>
      </c>
      <c r="I218" s="263"/>
      <c r="J218" s="260"/>
      <c r="K218" s="260"/>
      <c r="L218" s="264"/>
      <c r="M218" s="265"/>
      <c r="N218" s="266"/>
      <c r="O218" s="266"/>
      <c r="P218" s="266"/>
      <c r="Q218" s="266"/>
      <c r="R218" s="266"/>
      <c r="S218" s="266"/>
      <c r="T218" s="267"/>
      <c r="AT218" s="268" t="s">
        <v>159</v>
      </c>
      <c r="AU218" s="268" t="s">
        <v>84</v>
      </c>
      <c r="AV218" s="13" t="s">
        <v>82</v>
      </c>
      <c r="AW218" s="13" t="s">
        <v>38</v>
      </c>
      <c r="AX218" s="13" t="s">
        <v>74</v>
      </c>
      <c r="AY218" s="268" t="s">
        <v>150</v>
      </c>
    </row>
    <row r="219" spans="2:51" s="11" customFormat="1" ht="13.5">
      <c r="B219" s="234"/>
      <c r="C219" s="235"/>
      <c r="D219" s="236" t="s">
        <v>159</v>
      </c>
      <c r="E219" s="237" t="s">
        <v>21</v>
      </c>
      <c r="F219" s="238" t="s">
        <v>486</v>
      </c>
      <c r="G219" s="235"/>
      <c r="H219" s="239">
        <v>30</v>
      </c>
      <c r="I219" s="240"/>
      <c r="J219" s="235"/>
      <c r="K219" s="235"/>
      <c r="L219" s="241"/>
      <c r="M219" s="242"/>
      <c r="N219" s="243"/>
      <c r="O219" s="243"/>
      <c r="P219" s="243"/>
      <c r="Q219" s="243"/>
      <c r="R219" s="243"/>
      <c r="S219" s="243"/>
      <c r="T219" s="244"/>
      <c r="AT219" s="245" t="s">
        <v>159</v>
      </c>
      <c r="AU219" s="245" t="s">
        <v>84</v>
      </c>
      <c r="AV219" s="11" t="s">
        <v>84</v>
      </c>
      <c r="AW219" s="11" t="s">
        <v>38</v>
      </c>
      <c r="AX219" s="11" t="s">
        <v>74</v>
      </c>
      <c r="AY219" s="245" t="s">
        <v>150</v>
      </c>
    </row>
    <row r="220" spans="2:51" s="12" customFormat="1" ht="13.5">
      <c r="B220" s="246"/>
      <c r="C220" s="247"/>
      <c r="D220" s="236" t="s">
        <v>159</v>
      </c>
      <c r="E220" s="248" t="s">
        <v>21</v>
      </c>
      <c r="F220" s="249" t="s">
        <v>161</v>
      </c>
      <c r="G220" s="247"/>
      <c r="H220" s="250">
        <v>30</v>
      </c>
      <c r="I220" s="251"/>
      <c r="J220" s="247"/>
      <c r="K220" s="247"/>
      <c r="L220" s="252"/>
      <c r="M220" s="253"/>
      <c r="N220" s="254"/>
      <c r="O220" s="254"/>
      <c r="P220" s="254"/>
      <c r="Q220" s="254"/>
      <c r="R220" s="254"/>
      <c r="S220" s="254"/>
      <c r="T220" s="255"/>
      <c r="AT220" s="256" t="s">
        <v>159</v>
      </c>
      <c r="AU220" s="256" t="s">
        <v>84</v>
      </c>
      <c r="AV220" s="12" t="s">
        <v>157</v>
      </c>
      <c r="AW220" s="12" t="s">
        <v>38</v>
      </c>
      <c r="AX220" s="12" t="s">
        <v>82</v>
      </c>
      <c r="AY220" s="256" t="s">
        <v>150</v>
      </c>
    </row>
    <row r="221" spans="2:65" s="1" customFormat="1" ht="25.5" customHeight="1">
      <c r="B221" s="46"/>
      <c r="C221" s="222" t="s">
        <v>231</v>
      </c>
      <c r="D221" s="222" t="s">
        <v>153</v>
      </c>
      <c r="E221" s="223" t="s">
        <v>1021</v>
      </c>
      <c r="F221" s="224" t="s">
        <v>1022</v>
      </c>
      <c r="G221" s="225" t="s">
        <v>432</v>
      </c>
      <c r="H221" s="226">
        <v>3</v>
      </c>
      <c r="I221" s="227"/>
      <c r="J221" s="228">
        <f>ROUND(I221*H221,2)</f>
        <v>0</v>
      </c>
      <c r="K221" s="224" t="s">
        <v>928</v>
      </c>
      <c r="L221" s="72"/>
      <c r="M221" s="229" t="s">
        <v>21</v>
      </c>
      <c r="N221" s="230" t="s">
        <v>45</v>
      </c>
      <c r="O221" s="47"/>
      <c r="P221" s="231">
        <f>O221*H221</f>
        <v>0</v>
      </c>
      <c r="Q221" s="231">
        <v>0</v>
      </c>
      <c r="R221" s="231">
        <f>Q221*H221</f>
        <v>0</v>
      </c>
      <c r="S221" s="231">
        <v>0</v>
      </c>
      <c r="T221" s="232">
        <f>S221*H221</f>
        <v>0</v>
      </c>
      <c r="AR221" s="24" t="s">
        <v>250</v>
      </c>
      <c r="AT221" s="24" t="s">
        <v>153</v>
      </c>
      <c r="AU221" s="24" t="s">
        <v>84</v>
      </c>
      <c r="AY221" s="24" t="s">
        <v>150</v>
      </c>
      <c r="BE221" s="233">
        <f>IF(N221="základní",J221,0)</f>
        <v>0</v>
      </c>
      <c r="BF221" s="233">
        <f>IF(N221="snížená",J221,0)</f>
        <v>0</v>
      </c>
      <c r="BG221" s="233">
        <f>IF(N221="zákl. přenesená",J221,0)</f>
        <v>0</v>
      </c>
      <c r="BH221" s="233">
        <f>IF(N221="sníž. přenesená",J221,0)</f>
        <v>0</v>
      </c>
      <c r="BI221" s="233">
        <f>IF(N221="nulová",J221,0)</f>
        <v>0</v>
      </c>
      <c r="BJ221" s="24" t="s">
        <v>82</v>
      </c>
      <c r="BK221" s="233">
        <f>ROUND(I221*H221,2)</f>
        <v>0</v>
      </c>
      <c r="BL221" s="24" t="s">
        <v>250</v>
      </c>
      <c r="BM221" s="24" t="s">
        <v>466</v>
      </c>
    </row>
    <row r="222" spans="2:51" s="13" customFormat="1" ht="13.5">
      <c r="B222" s="259"/>
      <c r="C222" s="260"/>
      <c r="D222" s="236" t="s">
        <v>159</v>
      </c>
      <c r="E222" s="261" t="s">
        <v>21</v>
      </c>
      <c r="F222" s="262" t="s">
        <v>930</v>
      </c>
      <c r="G222" s="260"/>
      <c r="H222" s="261" t="s">
        <v>21</v>
      </c>
      <c r="I222" s="263"/>
      <c r="J222" s="260"/>
      <c r="K222" s="260"/>
      <c r="L222" s="264"/>
      <c r="M222" s="265"/>
      <c r="N222" s="266"/>
      <c r="O222" s="266"/>
      <c r="P222" s="266"/>
      <c r="Q222" s="266"/>
      <c r="R222" s="266"/>
      <c r="S222" s="266"/>
      <c r="T222" s="267"/>
      <c r="AT222" s="268" t="s">
        <v>159</v>
      </c>
      <c r="AU222" s="268" t="s">
        <v>84</v>
      </c>
      <c r="AV222" s="13" t="s">
        <v>82</v>
      </c>
      <c r="AW222" s="13" t="s">
        <v>38</v>
      </c>
      <c r="AX222" s="13" t="s">
        <v>74</v>
      </c>
      <c r="AY222" s="268" t="s">
        <v>150</v>
      </c>
    </row>
    <row r="223" spans="2:51" s="13" customFormat="1" ht="13.5">
      <c r="B223" s="259"/>
      <c r="C223" s="260"/>
      <c r="D223" s="236" t="s">
        <v>159</v>
      </c>
      <c r="E223" s="261" t="s">
        <v>21</v>
      </c>
      <c r="F223" s="262" t="s">
        <v>1262</v>
      </c>
      <c r="G223" s="260"/>
      <c r="H223" s="261" t="s">
        <v>21</v>
      </c>
      <c r="I223" s="263"/>
      <c r="J223" s="260"/>
      <c r="K223" s="260"/>
      <c r="L223" s="264"/>
      <c r="M223" s="265"/>
      <c r="N223" s="266"/>
      <c r="O223" s="266"/>
      <c r="P223" s="266"/>
      <c r="Q223" s="266"/>
      <c r="R223" s="266"/>
      <c r="S223" s="266"/>
      <c r="T223" s="267"/>
      <c r="AT223" s="268" t="s">
        <v>159</v>
      </c>
      <c r="AU223" s="268" t="s">
        <v>84</v>
      </c>
      <c r="AV223" s="13" t="s">
        <v>82</v>
      </c>
      <c r="AW223" s="13" t="s">
        <v>38</v>
      </c>
      <c r="AX223" s="13" t="s">
        <v>74</v>
      </c>
      <c r="AY223" s="268" t="s">
        <v>150</v>
      </c>
    </row>
    <row r="224" spans="2:51" s="13" customFormat="1" ht="13.5">
      <c r="B224" s="259"/>
      <c r="C224" s="260"/>
      <c r="D224" s="236" t="s">
        <v>159</v>
      </c>
      <c r="E224" s="261" t="s">
        <v>21</v>
      </c>
      <c r="F224" s="262" t="s">
        <v>932</v>
      </c>
      <c r="G224" s="260"/>
      <c r="H224" s="261" t="s">
        <v>21</v>
      </c>
      <c r="I224" s="263"/>
      <c r="J224" s="260"/>
      <c r="K224" s="260"/>
      <c r="L224" s="264"/>
      <c r="M224" s="265"/>
      <c r="N224" s="266"/>
      <c r="O224" s="266"/>
      <c r="P224" s="266"/>
      <c r="Q224" s="266"/>
      <c r="R224" s="266"/>
      <c r="S224" s="266"/>
      <c r="T224" s="267"/>
      <c r="AT224" s="268" t="s">
        <v>159</v>
      </c>
      <c r="AU224" s="268" t="s">
        <v>84</v>
      </c>
      <c r="AV224" s="13" t="s">
        <v>82</v>
      </c>
      <c r="AW224" s="13" t="s">
        <v>38</v>
      </c>
      <c r="AX224" s="13" t="s">
        <v>74</v>
      </c>
      <c r="AY224" s="268" t="s">
        <v>150</v>
      </c>
    </row>
    <row r="225" spans="2:51" s="13" customFormat="1" ht="13.5">
      <c r="B225" s="259"/>
      <c r="C225" s="260"/>
      <c r="D225" s="236" t="s">
        <v>159</v>
      </c>
      <c r="E225" s="261" t="s">
        <v>21</v>
      </c>
      <c r="F225" s="262" t="s">
        <v>1263</v>
      </c>
      <c r="G225" s="260"/>
      <c r="H225" s="261" t="s">
        <v>21</v>
      </c>
      <c r="I225" s="263"/>
      <c r="J225" s="260"/>
      <c r="K225" s="260"/>
      <c r="L225" s="264"/>
      <c r="M225" s="265"/>
      <c r="N225" s="266"/>
      <c r="O225" s="266"/>
      <c r="P225" s="266"/>
      <c r="Q225" s="266"/>
      <c r="R225" s="266"/>
      <c r="S225" s="266"/>
      <c r="T225" s="267"/>
      <c r="AT225" s="268" t="s">
        <v>159</v>
      </c>
      <c r="AU225" s="268" t="s">
        <v>84</v>
      </c>
      <c r="AV225" s="13" t="s">
        <v>82</v>
      </c>
      <c r="AW225" s="13" t="s">
        <v>38</v>
      </c>
      <c r="AX225" s="13" t="s">
        <v>74</v>
      </c>
      <c r="AY225" s="268" t="s">
        <v>150</v>
      </c>
    </row>
    <row r="226" spans="2:51" s="13" customFormat="1" ht="13.5">
      <c r="B226" s="259"/>
      <c r="C226" s="260"/>
      <c r="D226" s="236" t="s">
        <v>159</v>
      </c>
      <c r="E226" s="261" t="s">
        <v>21</v>
      </c>
      <c r="F226" s="262" t="s">
        <v>1313</v>
      </c>
      <c r="G226" s="260"/>
      <c r="H226" s="261" t="s">
        <v>21</v>
      </c>
      <c r="I226" s="263"/>
      <c r="J226" s="260"/>
      <c r="K226" s="260"/>
      <c r="L226" s="264"/>
      <c r="M226" s="265"/>
      <c r="N226" s="266"/>
      <c r="O226" s="266"/>
      <c r="P226" s="266"/>
      <c r="Q226" s="266"/>
      <c r="R226" s="266"/>
      <c r="S226" s="266"/>
      <c r="T226" s="267"/>
      <c r="AT226" s="268" t="s">
        <v>159</v>
      </c>
      <c r="AU226" s="268" t="s">
        <v>84</v>
      </c>
      <c r="AV226" s="13" t="s">
        <v>82</v>
      </c>
      <c r="AW226" s="13" t="s">
        <v>38</v>
      </c>
      <c r="AX226" s="13" t="s">
        <v>74</v>
      </c>
      <c r="AY226" s="268" t="s">
        <v>150</v>
      </c>
    </row>
    <row r="227" spans="2:51" s="13" customFormat="1" ht="13.5">
      <c r="B227" s="259"/>
      <c r="C227" s="260"/>
      <c r="D227" s="236" t="s">
        <v>159</v>
      </c>
      <c r="E227" s="261" t="s">
        <v>21</v>
      </c>
      <c r="F227" s="262" t="s">
        <v>1314</v>
      </c>
      <c r="G227" s="260"/>
      <c r="H227" s="261" t="s">
        <v>21</v>
      </c>
      <c r="I227" s="263"/>
      <c r="J227" s="260"/>
      <c r="K227" s="260"/>
      <c r="L227" s="264"/>
      <c r="M227" s="265"/>
      <c r="N227" s="266"/>
      <c r="O227" s="266"/>
      <c r="P227" s="266"/>
      <c r="Q227" s="266"/>
      <c r="R227" s="266"/>
      <c r="S227" s="266"/>
      <c r="T227" s="267"/>
      <c r="AT227" s="268" t="s">
        <v>159</v>
      </c>
      <c r="AU227" s="268" t="s">
        <v>84</v>
      </c>
      <c r="AV227" s="13" t="s">
        <v>82</v>
      </c>
      <c r="AW227" s="13" t="s">
        <v>38</v>
      </c>
      <c r="AX227" s="13" t="s">
        <v>74</v>
      </c>
      <c r="AY227" s="268" t="s">
        <v>150</v>
      </c>
    </row>
    <row r="228" spans="2:51" s="13" customFormat="1" ht="13.5">
      <c r="B228" s="259"/>
      <c r="C228" s="260"/>
      <c r="D228" s="236" t="s">
        <v>159</v>
      </c>
      <c r="E228" s="261" t="s">
        <v>21</v>
      </c>
      <c r="F228" s="262" t="s">
        <v>1315</v>
      </c>
      <c r="G228" s="260"/>
      <c r="H228" s="261" t="s">
        <v>21</v>
      </c>
      <c r="I228" s="263"/>
      <c r="J228" s="260"/>
      <c r="K228" s="260"/>
      <c r="L228" s="264"/>
      <c r="M228" s="265"/>
      <c r="N228" s="266"/>
      <c r="O228" s="266"/>
      <c r="P228" s="266"/>
      <c r="Q228" s="266"/>
      <c r="R228" s="266"/>
      <c r="S228" s="266"/>
      <c r="T228" s="267"/>
      <c r="AT228" s="268" t="s">
        <v>159</v>
      </c>
      <c r="AU228" s="268" t="s">
        <v>84</v>
      </c>
      <c r="AV228" s="13" t="s">
        <v>82</v>
      </c>
      <c r="AW228" s="13" t="s">
        <v>38</v>
      </c>
      <c r="AX228" s="13" t="s">
        <v>74</v>
      </c>
      <c r="AY228" s="268" t="s">
        <v>150</v>
      </c>
    </row>
    <row r="229" spans="2:51" s="13" customFormat="1" ht="13.5">
      <c r="B229" s="259"/>
      <c r="C229" s="260"/>
      <c r="D229" s="236" t="s">
        <v>159</v>
      </c>
      <c r="E229" s="261" t="s">
        <v>21</v>
      </c>
      <c r="F229" s="262" t="s">
        <v>1316</v>
      </c>
      <c r="G229" s="260"/>
      <c r="H229" s="261" t="s">
        <v>21</v>
      </c>
      <c r="I229" s="263"/>
      <c r="J229" s="260"/>
      <c r="K229" s="260"/>
      <c r="L229" s="264"/>
      <c r="M229" s="265"/>
      <c r="N229" s="266"/>
      <c r="O229" s="266"/>
      <c r="P229" s="266"/>
      <c r="Q229" s="266"/>
      <c r="R229" s="266"/>
      <c r="S229" s="266"/>
      <c r="T229" s="267"/>
      <c r="AT229" s="268" t="s">
        <v>159</v>
      </c>
      <c r="AU229" s="268" t="s">
        <v>84</v>
      </c>
      <c r="AV229" s="13" t="s">
        <v>82</v>
      </c>
      <c r="AW229" s="13" t="s">
        <v>38</v>
      </c>
      <c r="AX229" s="13" t="s">
        <v>74</v>
      </c>
      <c r="AY229" s="268" t="s">
        <v>150</v>
      </c>
    </row>
    <row r="230" spans="2:51" s="13" customFormat="1" ht="13.5">
      <c r="B230" s="259"/>
      <c r="C230" s="260"/>
      <c r="D230" s="236" t="s">
        <v>159</v>
      </c>
      <c r="E230" s="261" t="s">
        <v>21</v>
      </c>
      <c r="F230" s="262" t="s">
        <v>1317</v>
      </c>
      <c r="G230" s="260"/>
      <c r="H230" s="261" t="s">
        <v>21</v>
      </c>
      <c r="I230" s="263"/>
      <c r="J230" s="260"/>
      <c r="K230" s="260"/>
      <c r="L230" s="264"/>
      <c r="M230" s="265"/>
      <c r="N230" s="266"/>
      <c r="O230" s="266"/>
      <c r="P230" s="266"/>
      <c r="Q230" s="266"/>
      <c r="R230" s="266"/>
      <c r="S230" s="266"/>
      <c r="T230" s="267"/>
      <c r="AT230" s="268" t="s">
        <v>159</v>
      </c>
      <c r="AU230" s="268" t="s">
        <v>84</v>
      </c>
      <c r="AV230" s="13" t="s">
        <v>82</v>
      </c>
      <c r="AW230" s="13" t="s">
        <v>38</v>
      </c>
      <c r="AX230" s="13" t="s">
        <v>74</v>
      </c>
      <c r="AY230" s="268" t="s">
        <v>150</v>
      </c>
    </row>
    <row r="231" spans="2:51" s="11" customFormat="1" ht="13.5">
      <c r="B231" s="234"/>
      <c r="C231" s="235"/>
      <c r="D231" s="236" t="s">
        <v>159</v>
      </c>
      <c r="E231" s="237" t="s">
        <v>21</v>
      </c>
      <c r="F231" s="238" t="s">
        <v>82</v>
      </c>
      <c r="G231" s="235"/>
      <c r="H231" s="239">
        <v>1</v>
      </c>
      <c r="I231" s="240"/>
      <c r="J231" s="235"/>
      <c r="K231" s="235"/>
      <c r="L231" s="241"/>
      <c r="M231" s="242"/>
      <c r="N231" s="243"/>
      <c r="O231" s="243"/>
      <c r="P231" s="243"/>
      <c r="Q231" s="243"/>
      <c r="R231" s="243"/>
      <c r="S231" s="243"/>
      <c r="T231" s="244"/>
      <c r="AT231" s="245" t="s">
        <v>159</v>
      </c>
      <c r="AU231" s="245" t="s">
        <v>84</v>
      </c>
      <c r="AV231" s="11" t="s">
        <v>84</v>
      </c>
      <c r="AW231" s="11" t="s">
        <v>38</v>
      </c>
      <c r="AX231" s="11" t="s">
        <v>74</v>
      </c>
      <c r="AY231" s="245" t="s">
        <v>150</v>
      </c>
    </row>
    <row r="232" spans="2:51" s="13" customFormat="1" ht="13.5">
      <c r="B232" s="259"/>
      <c r="C232" s="260"/>
      <c r="D232" s="236" t="s">
        <v>159</v>
      </c>
      <c r="E232" s="261" t="s">
        <v>21</v>
      </c>
      <c r="F232" s="262" t="s">
        <v>1318</v>
      </c>
      <c r="G232" s="260"/>
      <c r="H232" s="261" t="s">
        <v>21</v>
      </c>
      <c r="I232" s="263"/>
      <c r="J232" s="260"/>
      <c r="K232" s="260"/>
      <c r="L232" s="264"/>
      <c r="M232" s="265"/>
      <c r="N232" s="266"/>
      <c r="O232" s="266"/>
      <c r="P232" s="266"/>
      <c r="Q232" s="266"/>
      <c r="R232" s="266"/>
      <c r="S232" s="266"/>
      <c r="T232" s="267"/>
      <c r="AT232" s="268" t="s">
        <v>159</v>
      </c>
      <c r="AU232" s="268" t="s">
        <v>84</v>
      </c>
      <c r="AV232" s="13" t="s">
        <v>82</v>
      </c>
      <c r="AW232" s="13" t="s">
        <v>38</v>
      </c>
      <c r="AX232" s="13" t="s">
        <v>74</v>
      </c>
      <c r="AY232" s="268" t="s">
        <v>150</v>
      </c>
    </row>
    <row r="233" spans="2:51" s="13" customFormat="1" ht="13.5">
      <c r="B233" s="259"/>
      <c r="C233" s="260"/>
      <c r="D233" s="236" t="s">
        <v>159</v>
      </c>
      <c r="E233" s="261" t="s">
        <v>21</v>
      </c>
      <c r="F233" s="262" t="s">
        <v>1314</v>
      </c>
      <c r="G233" s="260"/>
      <c r="H233" s="261" t="s">
        <v>21</v>
      </c>
      <c r="I233" s="263"/>
      <c r="J233" s="260"/>
      <c r="K233" s="260"/>
      <c r="L233" s="264"/>
      <c r="M233" s="265"/>
      <c r="N233" s="266"/>
      <c r="O233" s="266"/>
      <c r="P233" s="266"/>
      <c r="Q233" s="266"/>
      <c r="R233" s="266"/>
      <c r="S233" s="266"/>
      <c r="T233" s="267"/>
      <c r="AT233" s="268" t="s">
        <v>159</v>
      </c>
      <c r="AU233" s="268" t="s">
        <v>84</v>
      </c>
      <c r="AV233" s="13" t="s">
        <v>82</v>
      </c>
      <c r="AW233" s="13" t="s">
        <v>38</v>
      </c>
      <c r="AX233" s="13" t="s">
        <v>74</v>
      </c>
      <c r="AY233" s="268" t="s">
        <v>150</v>
      </c>
    </row>
    <row r="234" spans="2:51" s="13" customFormat="1" ht="13.5">
      <c r="B234" s="259"/>
      <c r="C234" s="260"/>
      <c r="D234" s="236" t="s">
        <v>159</v>
      </c>
      <c r="E234" s="261" t="s">
        <v>21</v>
      </c>
      <c r="F234" s="262" t="s">
        <v>1315</v>
      </c>
      <c r="G234" s="260"/>
      <c r="H234" s="261" t="s">
        <v>21</v>
      </c>
      <c r="I234" s="263"/>
      <c r="J234" s="260"/>
      <c r="K234" s="260"/>
      <c r="L234" s="264"/>
      <c r="M234" s="265"/>
      <c r="N234" s="266"/>
      <c r="O234" s="266"/>
      <c r="P234" s="266"/>
      <c r="Q234" s="266"/>
      <c r="R234" s="266"/>
      <c r="S234" s="266"/>
      <c r="T234" s="267"/>
      <c r="AT234" s="268" t="s">
        <v>159</v>
      </c>
      <c r="AU234" s="268" t="s">
        <v>84</v>
      </c>
      <c r="AV234" s="13" t="s">
        <v>82</v>
      </c>
      <c r="AW234" s="13" t="s">
        <v>38</v>
      </c>
      <c r="AX234" s="13" t="s">
        <v>74</v>
      </c>
      <c r="AY234" s="268" t="s">
        <v>150</v>
      </c>
    </row>
    <row r="235" spans="2:51" s="13" customFormat="1" ht="13.5">
      <c r="B235" s="259"/>
      <c r="C235" s="260"/>
      <c r="D235" s="236" t="s">
        <v>159</v>
      </c>
      <c r="E235" s="261" t="s">
        <v>21</v>
      </c>
      <c r="F235" s="262" t="s">
        <v>1319</v>
      </c>
      <c r="G235" s="260"/>
      <c r="H235" s="261" t="s">
        <v>21</v>
      </c>
      <c r="I235" s="263"/>
      <c r="J235" s="260"/>
      <c r="K235" s="260"/>
      <c r="L235" s="264"/>
      <c r="M235" s="265"/>
      <c r="N235" s="266"/>
      <c r="O235" s="266"/>
      <c r="P235" s="266"/>
      <c r="Q235" s="266"/>
      <c r="R235" s="266"/>
      <c r="S235" s="266"/>
      <c r="T235" s="267"/>
      <c r="AT235" s="268" t="s">
        <v>159</v>
      </c>
      <c r="AU235" s="268" t="s">
        <v>84</v>
      </c>
      <c r="AV235" s="13" t="s">
        <v>82</v>
      </c>
      <c r="AW235" s="13" t="s">
        <v>38</v>
      </c>
      <c r="AX235" s="13" t="s">
        <v>74</v>
      </c>
      <c r="AY235" s="268" t="s">
        <v>150</v>
      </c>
    </row>
    <row r="236" spans="2:51" s="13" customFormat="1" ht="13.5">
      <c r="B236" s="259"/>
      <c r="C236" s="260"/>
      <c r="D236" s="236" t="s">
        <v>159</v>
      </c>
      <c r="E236" s="261" t="s">
        <v>21</v>
      </c>
      <c r="F236" s="262" t="s">
        <v>1316</v>
      </c>
      <c r="G236" s="260"/>
      <c r="H236" s="261" t="s">
        <v>21</v>
      </c>
      <c r="I236" s="263"/>
      <c r="J236" s="260"/>
      <c r="K236" s="260"/>
      <c r="L236" s="264"/>
      <c r="M236" s="265"/>
      <c r="N236" s="266"/>
      <c r="O236" s="266"/>
      <c r="P236" s="266"/>
      <c r="Q236" s="266"/>
      <c r="R236" s="266"/>
      <c r="S236" s="266"/>
      <c r="T236" s="267"/>
      <c r="AT236" s="268" t="s">
        <v>159</v>
      </c>
      <c r="AU236" s="268" t="s">
        <v>84</v>
      </c>
      <c r="AV236" s="13" t="s">
        <v>82</v>
      </c>
      <c r="AW236" s="13" t="s">
        <v>38</v>
      </c>
      <c r="AX236" s="13" t="s">
        <v>74</v>
      </c>
      <c r="AY236" s="268" t="s">
        <v>150</v>
      </c>
    </row>
    <row r="237" spans="2:51" s="13" customFormat="1" ht="13.5">
      <c r="B237" s="259"/>
      <c r="C237" s="260"/>
      <c r="D237" s="236" t="s">
        <v>159</v>
      </c>
      <c r="E237" s="261" t="s">
        <v>21</v>
      </c>
      <c r="F237" s="262" t="s">
        <v>1320</v>
      </c>
      <c r="G237" s="260"/>
      <c r="H237" s="261" t="s">
        <v>21</v>
      </c>
      <c r="I237" s="263"/>
      <c r="J237" s="260"/>
      <c r="K237" s="260"/>
      <c r="L237" s="264"/>
      <c r="M237" s="265"/>
      <c r="N237" s="266"/>
      <c r="O237" s="266"/>
      <c r="P237" s="266"/>
      <c r="Q237" s="266"/>
      <c r="R237" s="266"/>
      <c r="S237" s="266"/>
      <c r="T237" s="267"/>
      <c r="AT237" s="268" t="s">
        <v>159</v>
      </c>
      <c r="AU237" s="268" t="s">
        <v>84</v>
      </c>
      <c r="AV237" s="13" t="s">
        <v>82</v>
      </c>
      <c r="AW237" s="13" t="s">
        <v>38</v>
      </c>
      <c r="AX237" s="13" t="s">
        <v>74</v>
      </c>
      <c r="AY237" s="268" t="s">
        <v>150</v>
      </c>
    </row>
    <row r="238" spans="2:51" s="11" customFormat="1" ht="13.5">
      <c r="B238" s="234"/>
      <c r="C238" s="235"/>
      <c r="D238" s="236" t="s">
        <v>159</v>
      </c>
      <c r="E238" s="237" t="s">
        <v>21</v>
      </c>
      <c r="F238" s="238" t="s">
        <v>82</v>
      </c>
      <c r="G238" s="235"/>
      <c r="H238" s="239">
        <v>1</v>
      </c>
      <c r="I238" s="240"/>
      <c r="J238" s="235"/>
      <c r="K238" s="235"/>
      <c r="L238" s="241"/>
      <c r="M238" s="242"/>
      <c r="N238" s="243"/>
      <c r="O238" s="243"/>
      <c r="P238" s="243"/>
      <c r="Q238" s="243"/>
      <c r="R238" s="243"/>
      <c r="S238" s="243"/>
      <c r="T238" s="244"/>
      <c r="AT238" s="245" t="s">
        <v>159</v>
      </c>
      <c r="AU238" s="245" t="s">
        <v>84</v>
      </c>
      <c r="AV238" s="11" t="s">
        <v>84</v>
      </c>
      <c r="AW238" s="11" t="s">
        <v>38</v>
      </c>
      <c r="AX238" s="11" t="s">
        <v>74</v>
      </c>
      <c r="AY238" s="245" t="s">
        <v>150</v>
      </c>
    </row>
    <row r="239" spans="2:51" s="13" customFormat="1" ht="13.5">
      <c r="B239" s="259"/>
      <c r="C239" s="260"/>
      <c r="D239" s="236" t="s">
        <v>159</v>
      </c>
      <c r="E239" s="261" t="s">
        <v>21</v>
      </c>
      <c r="F239" s="262" t="s">
        <v>1321</v>
      </c>
      <c r="G239" s="260"/>
      <c r="H239" s="261" t="s">
        <v>21</v>
      </c>
      <c r="I239" s="263"/>
      <c r="J239" s="260"/>
      <c r="K239" s="260"/>
      <c r="L239" s="264"/>
      <c r="M239" s="265"/>
      <c r="N239" s="266"/>
      <c r="O239" s="266"/>
      <c r="P239" s="266"/>
      <c r="Q239" s="266"/>
      <c r="R239" s="266"/>
      <c r="S239" s="266"/>
      <c r="T239" s="267"/>
      <c r="AT239" s="268" t="s">
        <v>159</v>
      </c>
      <c r="AU239" s="268" t="s">
        <v>84</v>
      </c>
      <c r="AV239" s="13" t="s">
        <v>82</v>
      </c>
      <c r="AW239" s="13" t="s">
        <v>38</v>
      </c>
      <c r="AX239" s="13" t="s">
        <v>74</v>
      </c>
      <c r="AY239" s="268" t="s">
        <v>150</v>
      </c>
    </row>
    <row r="240" spans="2:51" s="13" customFormat="1" ht="13.5">
      <c r="B240" s="259"/>
      <c r="C240" s="260"/>
      <c r="D240" s="236" t="s">
        <v>159</v>
      </c>
      <c r="E240" s="261" t="s">
        <v>21</v>
      </c>
      <c r="F240" s="262" t="s">
        <v>1314</v>
      </c>
      <c r="G240" s="260"/>
      <c r="H240" s="261" t="s">
        <v>21</v>
      </c>
      <c r="I240" s="263"/>
      <c r="J240" s="260"/>
      <c r="K240" s="260"/>
      <c r="L240" s="264"/>
      <c r="M240" s="265"/>
      <c r="N240" s="266"/>
      <c r="O240" s="266"/>
      <c r="P240" s="266"/>
      <c r="Q240" s="266"/>
      <c r="R240" s="266"/>
      <c r="S240" s="266"/>
      <c r="T240" s="267"/>
      <c r="AT240" s="268" t="s">
        <v>159</v>
      </c>
      <c r="AU240" s="268" t="s">
        <v>84</v>
      </c>
      <c r="AV240" s="13" t="s">
        <v>82</v>
      </c>
      <c r="AW240" s="13" t="s">
        <v>38</v>
      </c>
      <c r="AX240" s="13" t="s">
        <v>74</v>
      </c>
      <c r="AY240" s="268" t="s">
        <v>150</v>
      </c>
    </row>
    <row r="241" spans="2:51" s="13" customFormat="1" ht="13.5">
      <c r="B241" s="259"/>
      <c r="C241" s="260"/>
      <c r="D241" s="236" t="s">
        <v>159</v>
      </c>
      <c r="E241" s="261" t="s">
        <v>21</v>
      </c>
      <c r="F241" s="262" t="s">
        <v>1322</v>
      </c>
      <c r="G241" s="260"/>
      <c r="H241" s="261" t="s">
        <v>21</v>
      </c>
      <c r="I241" s="263"/>
      <c r="J241" s="260"/>
      <c r="K241" s="260"/>
      <c r="L241" s="264"/>
      <c r="M241" s="265"/>
      <c r="N241" s="266"/>
      <c r="O241" s="266"/>
      <c r="P241" s="266"/>
      <c r="Q241" s="266"/>
      <c r="R241" s="266"/>
      <c r="S241" s="266"/>
      <c r="T241" s="267"/>
      <c r="AT241" s="268" t="s">
        <v>159</v>
      </c>
      <c r="AU241" s="268" t="s">
        <v>84</v>
      </c>
      <c r="AV241" s="13" t="s">
        <v>82</v>
      </c>
      <c r="AW241" s="13" t="s">
        <v>38</v>
      </c>
      <c r="AX241" s="13" t="s">
        <v>74</v>
      </c>
      <c r="AY241" s="268" t="s">
        <v>150</v>
      </c>
    </row>
    <row r="242" spans="2:51" s="13" customFormat="1" ht="13.5">
      <c r="B242" s="259"/>
      <c r="C242" s="260"/>
      <c r="D242" s="236" t="s">
        <v>159</v>
      </c>
      <c r="E242" s="261" t="s">
        <v>21</v>
      </c>
      <c r="F242" s="262" t="s">
        <v>1323</v>
      </c>
      <c r="G242" s="260"/>
      <c r="H242" s="261" t="s">
        <v>21</v>
      </c>
      <c r="I242" s="263"/>
      <c r="J242" s="260"/>
      <c r="K242" s="260"/>
      <c r="L242" s="264"/>
      <c r="M242" s="265"/>
      <c r="N242" s="266"/>
      <c r="O242" s="266"/>
      <c r="P242" s="266"/>
      <c r="Q242" s="266"/>
      <c r="R242" s="266"/>
      <c r="S242" s="266"/>
      <c r="T242" s="267"/>
      <c r="AT242" s="268" t="s">
        <v>159</v>
      </c>
      <c r="AU242" s="268" t="s">
        <v>84</v>
      </c>
      <c r="AV242" s="13" t="s">
        <v>82</v>
      </c>
      <c r="AW242" s="13" t="s">
        <v>38</v>
      </c>
      <c r="AX242" s="13" t="s">
        <v>74</v>
      </c>
      <c r="AY242" s="268" t="s">
        <v>150</v>
      </c>
    </row>
    <row r="243" spans="2:51" s="13" customFormat="1" ht="13.5">
      <c r="B243" s="259"/>
      <c r="C243" s="260"/>
      <c r="D243" s="236" t="s">
        <v>159</v>
      </c>
      <c r="E243" s="261" t="s">
        <v>21</v>
      </c>
      <c r="F243" s="262" t="s">
        <v>1316</v>
      </c>
      <c r="G243" s="260"/>
      <c r="H243" s="261" t="s">
        <v>21</v>
      </c>
      <c r="I243" s="263"/>
      <c r="J243" s="260"/>
      <c r="K243" s="260"/>
      <c r="L243" s="264"/>
      <c r="M243" s="265"/>
      <c r="N243" s="266"/>
      <c r="O243" s="266"/>
      <c r="P243" s="266"/>
      <c r="Q243" s="266"/>
      <c r="R243" s="266"/>
      <c r="S243" s="266"/>
      <c r="T243" s="267"/>
      <c r="AT243" s="268" t="s">
        <v>159</v>
      </c>
      <c r="AU243" s="268" t="s">
        <v>84</v>
      </c>
      <c r="AV243" s="13" t="s">
        <v>82</v>
      </c>
      <c r="AW243" s="13" t="s">
        <v>38</v>
      </c>
      <c r="AX243" s="13" t="s">
        <v>74</v>
      </c>
      <c r="AY243" s="268" t="s">
        <v>150</v>
      </c>
    </row>
    <row r="244" spans="2:51" s="13" customFormat="1" ht="13.5">
      <c r="B244" s="259"/>
      <c r="C244" s="260"/>
      <c r="D244" s="236" t="s">
        <v>159</v>
      </c>
      <c r="E244" s="261" t="s">
        <v>21</v>
      </c>
      <c r="F244" s="262" t="s">
        <v>1324</v>
      </c>
      <c r="G244" s="260"/>
      <c r="H244" s="261" t="s">
        <v>21</v>
      </c>
      <c r="I244" s="263"/>
      <c r="J244" s="260"/>
      <c r="K244" s="260"/>
      <c r="L244" s="264"/>
      <c r="M244" s="265"/>
      <c r="N244" s="266"/>
      <c r="O244" s="266"/>
      <c r="P244" s="266"/>
      <c r="Q244" s="266"/>
      <c r="R244" s="266"/>
      <c r="S244" s="266"/>
      <c r="T244" s="267"/>
      <c r="AT244" s="268" t="s">
        <v>159</v>
      </c>
      <c r="AU244" s="268" t="s">
        <v>84</v>
      </c>
      <c r="AV244" s="13" t="s">
        <v>82</v>
      </c>
      <c r="AW244" s="13" t="s">
        <v>38</v>
      </c>
      <c r="AX244" s="13" t="s">
        <v>74</v>
      </c>
      <c r="AY244" s="268" t="s">
        <v>150</v>
      </c>
    </row>
    <row r="245" spans="2:51" s="11" customFormat="1" ht="13.5">
      <c r="B245" s="234"/>
      <c r="C245" s="235"/>
      <c r="D245" s="236" t="s">
        <v>159</v>
      </c>
      <c r="E245" s="237" t="s">
        <v>21</v>
      </c>
      <c r="F245" s="238" t="s">
        <v>82</v>
      </c>
      <c r="G245" s="235"/>
      <c r="H245" s="239">
        <v>1</v>
      </c>
      <c r="I245" s="240"/>
      <c r="J245" s="235"/>
      <c r="K245" s="235"/>
      <c r="L245" s="241"/>
      <c r="M245" s="242"/>
      <c r="N245" s="243"/>
      <c r="O245" s="243"/>
      <c r="P245" s="243"/>
      <c r="Q245" s="243"/>
      <c r="R245" s="243"/>
      <c r="S245" s="243"/>
      <c r="T245" s="244"/>
      <c r="AT245" s="245" t="s">
        <v>159</v>
      </c>
      <c r="AU245" s="245" t="s">
        <v>84</v>
      </c>
      <c r="AV245" s="11" t="s">
        <v>84</v>
      </c>
      <c r="AW245" s="11" t="s">
        <v>38</v>
      </c>
      <c r="AX245" s="11" t="s">
        <v>74</v>
      </c>
      <c r="AY245" s="245" t="s">
        <v>150</v>
      </c>
    </row>
    <row r="246" spans="2:51" s="12" customFormat="1" ht="13.5">
      <c r="B246" s="246"/>
      <c r="C246" s="247"/>
      <c r="D246" s="236" t="s">
        <v>159</v>
      </c>
      <c r="E246" s="248" t="s">
        <v>21</v>
      </c>
      <c r="F246" s="249" t="s">
        <v>161</v>
      </c>
      <c r="G246" s="247"/>
      <c r="H246" s="250">
        <v>3</v>
      </c>
      <c r="I246" s="251"/>
      <c r="J246" s="247"/>
      <c r="K246" s="247"/>
      <c r="L246" s="252"/>
      <c r="M246" s="253"/>
      <c r="N246" s="254"/>
      <c r="O246" s="254"/>
      <c r="P246" s="254"/>
      <c r="Q246" s="254"/>
      <c r="R246" s="254"/>
      <c r="S246" s="254"/>
      <c r="T246" s="255"/>
      <c r="AT246" s="256" t="s">
        <v>159</v>
      </c>
      <c r="AU246" s="256" t="s">
        <v>84</v>
      </c>
      <c r="AV246" s="12" t="s">
        <v>157</v>
      </c>
      <c r="AW246" s="12" t="s">
        <v>38</v>
      </c>
      <c r="AX246" s="12" t="s">
        <v>82</v>
      </c>
      <c r="AY246" s="256" t="s">
        <v>150</v>
      </c>
    </row>
    <row r="247" spans="2:65" s="1" customFormat="1" ht="16.5" customHeight="1">
      <c r="B247" s="46"/>
      <c r="C247" s="269" t="s">
        <v>239</v>
      </c>
      <c r="D247" s="269" t="s">
        <v>188</v>
      </c>
      <c r="E247" s="270" t="s">
        <v>1325</v>
      </c>
      <c r="F247" s="271" t="s">
        <v>1326</v>
      </c>
      <c r="G247" s="272" t="s">
        <v>432</v>
      </c>
      <c r="H247" s="273">
        <v>3</v>
      </c>
      <c r="I247" s="274"/>
      <c r="J247" s="275">
        <f>ROUND(I247*H247,2)</f>
        <v>0</v>
      </c>
      <c r="K247" s="271" t="s">
        <v>204</v>
      </c>
      <c r="L247" s="276"/>
      <c r="M247" s="277" t="s">
        <v>21</v>
      </c>
      <c r="N247" s="278" t="s">
        <v>45</v>
      </c>
      <c r="O247" s="47"/>
      <c r="P247" s="231">
        <f>O247*H247</f>
        <v>0</v>
      </c>
      <c r="Q247" s="231">
        <v>0</v>
      </c>
      <c r="R247" s="231">
        <f>Q247*H247</f>
        <v>0</v>
      </c>
      <c r="S247" s="231">
        <v>0</v>
      </c>
      <c r="T247" s="232">
        <f>S247*H247</f>
        <v>0</v>
      </c>
      <c r="AR247" s="24" t="s">
        <v>269</v>
      </c>
      <c r="AT247" s="24" t="s">
        <v>188</v>
      </c>
      <c r="AU247" s="24" t="s">
        <v>84</v>
      </c>
      <c r="AY247" s="24" t="s">
        <v>150</v>
      </c>
      <c r="BE247" s="233">
        <f>IF(N247="základní",J247,0)</f>
        <v>0</v>
      </c>
      <c r="BF247" s="233">
        <f>IF(N247="snížená",J247,0)</f>
        <v>0</v>
      </c>
      <c r="BG247" s="233">
        <f>IF(N247="zákl. přenesená",J247,0)</f>
        <v>0</v>
      </c>
      <c r="BH247" s="233">
        <f>IF(N247="sníž. přenesená",J247,0)</f>
        <v>0</v>
      </c>
      <c r="BI247" s="233">
        <f>IF(N247="nulová",J247,0)</f>
        <v>0</v>
      </c>
      <c r="BJ247" s="24" t="s">
        <v>82</v>
      </c>
      <c r="BK247" s="233">
        <f>ROUND(I247*H247,2)</f>
        <v>0</v>
      </c>
      <c r="BL247" s="24" t="s">
        <v>250</v>
      </c>
      <c r="BM247" s="24" t="s">
        <v>473</v>
      </c>
    </row>
    <row r="248" spans="2:51" s="13" customFormat="1" ht="13.5">
      <c r="B248" s="259"/>
      <c r="C248" s="260"/>
      <c r="D248" s="236" t="s">
        <v>159</v>
      </c>
      <c r="E248" s="261" t="s">
        <v>21</v>
      </c>
      <c r="F248" s="262" t="s">
        <v>930</v>
      </c>
      <c r="G248" s="260"/>
      <c r="H248" s="261" t="s">
        <v>21</v>
      </c>
      <c r="I248" s="263"/>
      <c r="J248" s="260"/>
      <c r="K248" s="260"/>
      <c r="L248" s="264"/>
      <c r="M248" s="265"/>
      <c r="N248" s="266"/>
      <c r="O248" s="266"/>
      <c r="P248" s="266"/>
      <c r="Q248" s="266"/>
      <c r="R248" s="266"/>
      <c r="S248" s="266"/>
      <c r="T248" s="267"/>
      <c r="AT248" s="268" t="s">
        <v>159</v>
      </c>
      <c r="AU248" s="268" t="s">
        <v>84</v>
      </c>
      <c r="AV248" s="13" t="s">
        <v>82</v>
      </c>
      <c r="AW248" s="13" t="s">
        <v>38</v>
      </c>
      <c r="AX248" s="13" t="s">
        <v>74</v>
      </c>
      <c r="AY248" s="268" t="s">
        <v>150</v>
      </c>
    </row>
    <row r="249" spans="2:51" s="13" customFormat="1" ht="13.5">
      <c r="B249" s="259"/>
      <c r="C249" s="260"/>
      <c r="D249" s="236" t="s">
        <v>159</v>
      </c>
      <c r="E249" s="261" t="s">
        <v>21</v>
      </c>
      <c r="F249" s="262" t="s">
        <v>1262</v>
      </c>
      <c r="G249" s="260"/>
      <c r="H249" s="261" t="s">
        <v>21</v>
      </c>
      <c r="I249" s="263"/>
      <c r="J249" s="260"/>
      <c r="K249" s="260"/>
      <c r="L249" s="264"/>
      <c r="M249" s="265"/>
      <c r="N249" s="266"/>
      <c r="O249" s="266"/>
      <c r="P249" s="266"/>
      <c r="Q249" s="266"/>
      <c r="R249" s="266"/>
      <c r="S249" s="266"/>
      <c r="T249" s="267"/>
      <c r="AT249" s="268" t="s">
        <v>159</v>
      </c>
      <c r="AU249" s="268" t="s">
        <v>84</v>
      </c>
      <c r="AV249" s="13" t="s">
        <v>82</v>
      </c>
      <c r="AW249" s="13" t="s">
        <v>38</v>
      </c>
      <c r="AX249" s="13" t="s">
        <v>74</v>
      </c>
      <c r="AY249" s="268" t="s">
        <v>150</v>
      </c>
    </row>
    <row r="250" spans="2:51" s="13" customFormat="1" ht="13.5">
      <c r="B250" s="259"/>
      <c r="C250" s="260"/>
      <c r="D250" s="236" t="s">
        <v>159</v>
      </c>
      <c r="E250" s="261" t="s">
        <v>21</v>
      </c>
      <c r="F250" s="262" t="s">
        <v>932</v>
      </c>
      <c r="G250" s="260"/>
      <c r="H250" s="261" t="s">
        <v>21</v>
      </c>
      <c r="I250" s="263"/>
      <c r="J250" s="260"/>
      <c r="K250" s="260"/>
      <c r="L250" s="264"/>
      <c r="M250" s="265"/>
      <c r="N250" s="266"/>
      <c r="O250" s="266"/>
      <c r="P250" s="266"/>
      <c r="Q250" s="266"/>
      <c r="R250" s="266"/>
      <c r="S250" s="266"/>
      <c r="T250" s="267"/>
      <c r="AT250" s="268" t="s">
        <v>159</v>
      </c>
      <c r="AU250" s="268" t="s">
        <v>84</v>
      </c>
      <c r="AV250" s="13" t="s">
        <v>82</v>
      </c>
      <c r="AW250" s="13" t="s">
        <v>38</v>
      </c>
      <c r="AX250" s="13" t="s">
        <v>74</v>
      </c>
      <c r="AY250" s="268" t="s">
        <v>150</v>
      </c>
    </row>
    <row r="251" spans="2:51" s="13" customFormat="1" ht="13.5">
      <c r="B251" s="259"/>
      <c r="C251" s="260"/>
      <c r="D251" s="236" t="s">
        <v>159</v>
      </c>
      <c r="E251" s="261" t="s">
        <v>21</v>
      </c>
      <c r="F251" s="262" t="s">
        <v>1268</v>
      </c>
      <c r="G251" s="260"/>
      <c r="H251" s="261" t="s">
        <v>21</v>
      </c>
      <c r="I251" s="263"/>
      <c r="J251" s="260"/>
      <c r="K251" s="260"/>
      <c r="L251" s="264"/>
      <c r="M251" s="265"/>
      <c r="N251" s="266"/>
      <c r="O251" s="266"/>
      <c r="P251" s="266"/>
      <c r="Q251" s="266"/>
      <c r="R251" s="266"/>
      <c r="S251" s="266"/>
      <c r="T251" s="267"/>
      <c r="AT251" s="268" t="s">
        <v>159</v>
      </c>
      <c r="AU251" s="268" t="s">
        <v>84</v>
      </c>
      <c r="AV251" s="13" t="s">
        <v>82</v>
      </c>
      <c r="AW251" s="13" t="s">
        <v>38</v>
      </c>
      <c r="AX251" s="13" t="s">
        <v>74</v>
      </c>
      <c r="AY251" s="268" t="s">
        <v>150</v>
      </c>
    </row>
    <row r="252" spans="2:51" s="13" customFormat="1" ht="13.5">
      <c r="B252" s="259"/>
      <c r="C252" s="260"/>
      <c r="D252" s="236" t="s">
        <v>159</v>
      </c>
      <c r="E252" s="261" t="s">
        <v>21</v>
      </c>
      <c r="F252" s="262" t="s">
        <v>1313</v>
      </c>
      <c r="G252" s="260"/>
      <c r="H252" s="261" t="s">
        <v>21</v>
      </c>
      <c r="I252" s="263"/>
      <c r="J252" s="260"/>
      <c r="K252" s="260"/>
      <c r="L252" s="264"/>
      <c r="M252" s="265"/>
      <c r="N252" s="266"/>
      <c r="O252" s="266"/>
      <c r="P252" s="266"/>
      <c r="Q252" s="266"/>
      <c r="R252" s="266"/>
      <c r="S252" s="266"/>
      <c r="T252" s="267"/>
      <c r="AT252" s="268" t="s">
        <v>159</v>
      </c>
      <c r="AU252" s="268" t="s">
        <v>84</v>
      </c>
      <c r="AV252" s="13" t="s">
        <v>82</v>
      </c>
      <c r="AW252" s="13" t="s">
        <v>38</v>
      </c>
      <c r="AX252" s="13" t="s">
        <v>74</v>
      </c>
      <c r="AY252" s="268" t="s">
        <v>150</v>
      </c>
    </row>
    <row r="253" spans="2:51" s="13" customFormat="1" ht="13.5">
      <c r="B253" s="259"/>
      <c r="C253" s="260"/>
      <c r="D253" s="236" t="s">
        <v>159</v>
      </c>
      <c r="E253" s="261" t="s">
        <v>21</v>
      </c>
      <c r="F253" s="262" t="s">
        <v>1314</v>
      </c>
      <c r="G253" s="260"/>
      <c r="H253" s="261" t="s">
        <v>21</v>
      </c>
      <c r="I253" s="263"/>
      <c r="J253" s="260"/>
      <c r="K253" s="260"/>
      <c r="L253" s="264"/>
      <c r="M253" s="265"/>
      <c r="N253" s="266"/>
      <c r="O253" s="266"/>
      <c r="P253" s="266"/>
      <c r="Q253" s="266"/>
      <c r="R253" s="266"/>
      <c r="S253" s="266"/>
      <c r="T253" s="267"/>
      <c r="AT253" s="268" t="s">
        <v>159</v>
      </c>
      <c r="AU253" s="268" t="s">
        <v>84</v>
      </c>
      <c r="AV253" s="13" t="s">
        <v>82</v>
      </c>
      <c r="AW253" s="13" t="s">
        <v>38</v>
      </c>
      <c r="AX253" s="13" t="s">
        <v>74</v>
      </c>
      <c r="AY253" s="268" t="s">
        <v>150</v>
      </c>
    </row>
    <row r="254" spans="2:51" s="13" customFormat="1" ht="13.5">
      <c r="B254" s="259"/>
      <c r="C254" s="260"/>
      <c r="D254" s="236" t="s">
        <v>159</v>
      </c>
      <c r="E254" s="261" t="s">
        <v>21</v>
      </c>
      <c r="F254" s="262" t="s">
        <v>1315</v>
      </c>
      <c r="G254" s="260"/>
      <c r="H254" s="261" t="s">
        <v>21</v>
      </c>
      <c r="I254" s="263"/>
      <c r="J254" s="260"/>
      <c r="K254" s="260"/>
      <c r="L254" s="264"/>
      <c r="M254" s="265"/>
      <c r="N254" s="266"/>
      <c r="O254" s="266"/>
      <c r="P254" s="266"/>
      <c r="Q254" s="266"/>
      <c r="R254" s="266"/>
      <c r="S254" s="266"/>
      <c r="T254" s="267"/>
      <c r="AT254" s="268" t="s">
        <v>159</v>
      </c>
      <c r="AU254" s="268" t="s">
        <v>84</v>
      </c>
      <c r="AV254" s="13" t="s">
        <v>82</v>
      </c>
      <c r="AW254" s="13" t="s">
        <v>38</v>
      </c>
      <c r="AX254" s="13" t="s">
        <v>74</v>
      </c>
      <c r="AY254" s="268" t="s">
        <v>150</v>
      </c>
    </row>
    <row r="255" spans="2:51" s="13" customFormat="1" ht="13.5">
      <c r="B255" s="259"/>
      <c r="C255" s="260"/>
      <c r="D255" s="236" t="s">
        <v>159</v>
      </c>
      <c r="E255" s="261" t="s">
        <v>21</v>
      </c>
      <c r="F255" s="262" t="s">
        <v>1316</v>
      </c>
      <c r="G255" s="260"/>
      <c r="H255" s="261" t="s">
        <v>21</v>
      </c>
      <c r="I255" s="263"/>
      <c r="J255" s="260"/>
      <c r="K255" s="260"/>
      <c r="L255" s="264"/>
      <c r="M255" s="265"/>
      <c r="N255" s="266"/>
      <c r="O255" s="266"/>
      <c r="P255" s="266"/>
      <c r="Q255" s="266"/>
      <c r="R255" s="266"/>
      <c r="S255" s="266"/>
      <c r="T255" s="267"/>
      <c r="AT255" s="268" t="s">
        <v>159</v>
      </c>
      <c r="AU255" s="268" t="s">
        <v>84</v>
      </c>
      <c r="AV255" s="13" t="s">
        <v>82</v>
      </c>
      <c r="AW255" s="13" t="s">
        <v>38</v>
      </c>
      <c r="AX255" s="13" t="s">
        <v>74</v>
      </c>
      <c r="AY255" s="268" t="s">
        <v>150</v>
      </c>
    </row>
    <row r="256" spans="2:51" s="13" customFormat="1" ht="13.5">
      <c r="B256" s="259"/>
      <c r="C256" s="260"/>
      <c r="D256" s="236" t="s">
        <v>159</v>
      </c>
      <c r="E256" s="261" t="s">
        <v>21</v>
      </c>
      <c r="F256" s="262" t="s">
        <v>1317</v>
      </c>
      <c r="G256" s="260"/>
      <c r="H256" s="261" t="s">
        <v>21</v>
      </c>
      <c r="I256" s="263"/>
      <c r="J256" s="260"/>
      <c r="K256" s="260"/>
      <c r="L256" s="264"/>
      <c r="M256" s="265"/>
      <c r="N256" s="266"/>
      <c r="O256" s="266"/>
      <c r="P256" s="266"/>
      <c r="Q256" s="266"/>
      <c r="R256" s="266"/>
      <c r="S256" s="266"/>
      <c r="T256" s="267"/>
      <c r="AT256" s="268" t="s">
        <v>159</v>
      </c>
      <c r="AU256" s="268" t="s">
        <v>84</v>
      </c>
      <c r="AV256" s="13" t="s">
        <v>82</v>
      </c>
      <c r="AW256" s="13" t="s">
        <v>38</v>
      </c>
      <c r="AX256" s="13" t="s">
        <v>74</v>
      </c>
      <c r="AY256" s="268" t="s">
        <v>150</v>
      </c>
    </row>
    <row r="257" spans="2:51" s="11" customFormat="1" ht="13.5">
      <c r="B257" s="234"/>
      <c r="C257" s="235"/>
      <c r="D257" s="236" t="s">
        <v>159</v>
      </c>
      <c r="E257" s="237" t="s">
        <v>21</v>
      </c>
      <c r="F257" s="238" t="s">
        <v>82</v>
      </c>
      <c r="G257" s="235"/>
      <c r="H257" s="239">
        <v>1</v>
      </c>
      <c r="I257" s="240"/>
      <c r="J257" s="235"/>
      <c r="K257" s="235"/>
      <c r="L257" s="241"/>
      <c r="M257" s="242"/>
      <c r="N257" s="243"/>
      <c r="O257" s="243"/>
      <c r="P257" s="243"/>
      <c r="Q257" s="243"/>
      <c r="R257" s="243"/>
      <c r="S257" s="243"/>
      <c r="T257" s="244"/>
      <c r="AT257" s="245" t="s">
        <v>159</v>
      </c>
      <c r="AU257" s="245" t="s">
        <v>84</v>
      </c>
      <c r="AV257" s="11" t="s">
        <v>84</v>
      </c>
      <c r="AW257" s="11" t="s">
        <v>38</v>
      </c>
      <c r="AX257" s="11" t="s">
        <v>74</v>
      </c>
      <c r="AY257" s="245" t="s">
        <v>150</v>
      </c>
    </row>
    <row r="258" spans="2:51" s="13" customFormat="1" ht="13.5">
      <c r="B258" s="259"/>
      <c r="C258" s="260"/>
      <c r="D258" s="236" t="s">
        <v>159</v>
      </c>
      <c r="E258" s="261" t="s">
        <v>21</v>
      </c>
      <c r="F258" s="262" t="s">
        <v>1318</v>
      </c>
      <c r="G258" s="260"/>
      <c r="H258" s="261" t="s">
        <v>21</v>
      </c>
      <c r="I258" s="263"/>
      <c r="J258" s="260"/>
      <c r="K258" s="260"/>
      <c r="L258" s="264"/>
      <c r="M258" s="265"/>
      <c r="N258" s="266"/>
      <c r="O258" s="266"/>
      <c r="P258" s="266"/>
      <c r="Q258" s="266"/>
      <c r="R258" s="266"/>
      <c r="S258" s="266"/>
      <c r="T258" s="267"/>
      <c r="AT258" s="268" t="s">
        <v>159</v>
      </c>
      <c r="AU258" s="268" t="s">
        <v>84</v>
      </c>
      <c r="AV258" s="13" t="s">
        <v>82</v>
      </c>
      <c r="AW258" s="13" t="s">
        <v>38</v>
      </c>
      <c r="AX258" s="13" t="s">
        <v>74</v>
      </c>
      <c r="AY258" s="268" t="s">
        <v>150</v>
      </c>
    </row>
    <row r="259" spans="2:51" s="13" customFormat="1" ht="13.5">
      <c r="B259" s="259"/>
      <c r="C259" s="260"/>
      <c r="D259" s="236" t="s">
        <v>159</v>
      </c>
      <c r="E259" s="261" t="s">
        <v>21</v>
      </c>
      <c r="F259" s="262" t="s">
        <v>1314</v>
      </c>
      <c r="G259" s="260"/>
      <c r="H259" s="261" t="s">
        <v>21</v>
      </c>
      <c r="I259" s="263"/>
      <c r="J259" s="260"/>
      <c r="K259" s="260"/>
      <c r="L259" s="264"/>
      <c r="M259" s="265"/>
      <c r="N259" s="266"/>
      <c r="O259" s="266"/>
      <c r="P259" s="266"/>
      <c r="Q259" s="266"/>
      <c r="R259" s="266"/>
      <c r="S259" s="266"/>
      <c r="T259" s="267"/>
      <c r="AT259" s="268" t="s">
        <v>159</v>
      </c>
      <c r="AU259" s="268" t="s">
        <v>84</v>
      </c>
      <c r="AV259" s="13" t="s">
        <v>82</v>
      </c>
      <c r="AW259" s="13" t="s">
        <v>38</v>
      </c>
      <c r="AX259" s="13" t="s">
        <v>74</v>
      </c>
      <c r="AY259" s="268" t="s">
        <v>150</v>
      </c>
    </row>
    <row r="260" spans="2:51" s="13" customFormat="1" ht="13.5">
      <c r="B260" s="259"/>
      <c r="C260" s="260"/>
      <c r="D260" s="236" t="s">
        <v>159</v>
      </c>
      <c r="E260" s="261" t="s">
        <v>21</v>
      </c>
      <c r="F260" s="262" t="s">
        <v>1315</v>
      </c>
      <c r="G260" s="260"/>
      <c r="H260" s="261" t="s">
        <v>21</v>
      </c>
      <c r="I260" s="263"/>
      <c r="J260" s="260"/>
      <c r="K260" s="260"/>
      <c r="L260" s="264"/>
      <c r="M260" s="265"/>
      <c r="N260" s="266"/>
      <c r="O260" s="266"/>
      <c r="P260" s="266"/>
      <c r="Q260" s="266"/>
      <c r="R260" s="266"/>
      <c r="S260" s="266"/>
      <c r="T260" s="267"/>
      <c r="AT260" s="268" t="s">
        <v>159</v>
      </c>
      <c r="AU260" s="268" t="s">
        <v>84</v>
      </c>
      <c r="AV260" s="13" t="s">
        <v>82</v>
      </c>
      <c r="AW260" s="13" t="s">
        <v>38</v>
      </c>
      <c r="AX260" s="13" t="s">
        <v>74</v>
      </c>
      <c r="AY260" s="268" t="s">
        <v>150</v>
      </c>
    </row>
    <row r="261" spans="2:51" s="13" customFormat="1" ht="13.5">
      <c r="B261" s="259"/>
      <c r="C261" s="260"/>
      <c r="D261" s="236" t="s">
        <v>159</v>
      </c>
      <c r="E261" s="261" t="s">
        <v>21</v>
      </c>
      <c r="F261" s="262" t="s">
        <v>1319</v>
      </c>
      <c r="G261" s="260"/>
      <c r="H261" s="261" t="s">
        <v>21</v>
      </c>
      <c r="I261" s="263"/>
      <c r="J261" s="260"/>
      <c r="K261" s="260"/>
      <c r="L261" s="264"/>
      <c r="M261" s="265"/>
      <c r="N261" s="266"/>
      <c r="O261" s="266"/>
      <c r="P261" s="266"/>
      <c r="Q261" s="266"/>
      <c r="R261" s="266"/>
      <c r="S261" s="266"/>
      <c r="T261" s="267"/>
      <c r="AT261" s="268" t="s">
        <v>159</v>
      </c>
      <c r="AU261" s="268" t="s">
        <v>84</v>
      </c>
      <c r="AV261" s="13" t="s">
        <v>82</v>
      </c>
      <c r="AW261" s="13" t="s">
        <v>38</v>
      </c>
      <c r="AX261" s="13" t="s">
        <v>74</v>
      </c>
      <c r="AY261" s="268" t="s">
        <v>150</v>
      </c>
    </row>
    <row r="262" spans="2:51" s="13" customFormat="1" ht="13.5">
      <c r="B262" s="259"/>
      <c r="C262" s="260"/>
      <c r="D262" s="236" t="s">
        <v>159</v>
      </c>
      <c r="E262" s="261" t="s">
        <v>21</v>
      </c>
      <c r="F262" s="262" t="s">
        <v>1316</v>
      </c>
      <c r="G262" s="260"/>
      <c r="H262" s="261" t="s">
        <v>21</v>
      </c>
      <c r="I262" s="263"/>
      <c r="J262" s="260"/>
      <c r="K262" s="260"/>
      <c r="L262" s="264"/>
      <c r="M262" s="265"/>
      <c r="N262" s="266"/>
      <c r="O262" s="266"/>
      <c r="P262" s="266"/>
      <c r="Q262" s="266"/>
      <c r="R262" s="266"/>
      <c r="S262" s="266"/>
      <c r="T262" s="267"/>
      <c r="AT262" s="268" t="s">
        <v>159</v>
      </c>
      <c r="AU262" s="268" t="s">
        <v>84</v>
      </c>
      <c r="AV262" s="13" t="s">
        <v>82</v>
      </c>
      <c r="AW262" s="13" t="s">
        <v>38</v>
      </c>
      <c r="AX262" s="13" t="s">
        <v>74</v>
      </c>
      <c r="AY262" s="268" t="s">
        <v>150</v>
      </c>
    </row>
    <row r="263" spans="2:51" s="13" customFormat="1" ht="13.5">
      <c r="B263" s="259"/>
      <c r="C263" s="260"/>
      <c r="D263" s="236" t="s">
        <v>159</v>
      </c>
      <c r="E263" s="261" t="s">
        <v>21</v>
      </c>
      <c r="F263" s="262" t="s">
        <v>1320</v>
      </c>
      <c r="G263" s="260"/>
      <c r="H263" s="261" t="s">
        <v>21</v>
      </c>
      <c r="I263" s="263"/>
      <c r="J263" s="260"/>
      <c r="K263" s="260"/>
      <c r="L263" s="264"/>
      <c r="M263" s="265"/>
      <c r="N263" s="266"/>
      <c r="O263" s="266"/>
      <c r="P263" s="266"/>
      <c r="Q263" s="266"/>
      <c r="R263" s="266"/>
      <c r="S263" s="266"/>
      <c r="T263" s="267"/>
      <c r="AT263" s="268" t="s">
        <v>159</v>
      </c>
      <c r="AU263" s="268" t="s">
        <v>84</v>
      </c>
      <c r="AV263" s="13" t="s">
        <v>82</v>
      </c>
      <c r="AW263" s="13" t="s">
        <v>38</v>
      </c>
      <c r="AX263" s="13" t="s">
        <v>74</v>
      </c>
      <c r="AY263" s="268" t="s">
        <v>150</v>
      </c>
    </row>
    <row r="264" spans="2:51" s="11" customFormat="1" ht="13.5">
      <c r="B264" s="234"/>
      <c r="C264" s="235"/>
      <c r="D264" s="236" t="s">
        <v>159</v>
      </c>
      <c r="E264" s="237" t="s">
        <v>21</v>
      </c>
      <c r="F264" s="238" t="s">
        <v>82</v>
      </c>
      <c r="G264" s="235"/>
      <c r="H264" s="239">
        <v>1</v>
      </c>
      <c r="I264" s="240"/>
      <c r="J264" s="235"/>
      <c r="K264" s="235"/>
      <c r="L264" s="241"/>
      <c r="M264" s="242"/>
      <c r="N264" s="243"/>
      <c r="O264" s="243"/>
      <c r="P264" s="243"/>
      <c r="Q264" s="243"/>
      <c r="R264" s="243"/>
      <c r="S264" s="243"/>
      <c r="T264" s="244"/>
      <c r="AT264" s="245" t="s">
        <v>159</v>
      </c>
      <c r="AU264" s="245" t="s">
        <v>84</v>
      </c>
      <c r="AV264" s="11" t="s">
        <v>84</v>
      </c>
      <c r="AW264" s="11" t="s">
        <v>38</v>
      </c>
      <c r="AX264" s="11" t="s">
        <v>74</v>
      </c>
      <c r="AY264" s="245" t="s">
        <v>150</v>
      </c>
    </row>
    <row r="265" spans="2:51" s="13" customFormat="1" ht="13.5">
      <c r="B265" s="259"/>
      <c r="C265" s="260"/>
      <c r="D265" s="236" t="s">
        <v>159</v>
      </c>
      <c r="E265" s="261" t="s">
        <v>21</v>
      </c>
      <c r="F265" s="262" t="s">
        <v>1321</v>
      </c>
      <c r="G265" s="260"/>
      <c r="H265" s="261" t="s">
        <v>21</v>
      </c>
      <c r="I265" s="263"/>
      <c r="J265" s="260"/>
      <c r="K265" s="260"/>
      <c r="L265" s="264"/>
      <c r="M265" s="265"/>
      <c r="N265" s="266"/>
      <c r="O265" s="266"/>
      <c r="P265" s="266"/>
      <c r="Q265" s="266"/>
      <c r="R265" s="266"/>
      <c r="S265" s="266"/>
      <c r="T265" s="267"/>
      <c r="AT265" s="268" t="s">
        <v>159</v>
      </c>
      <c r="AU265" s="268" t="s">
        <v>84</v>
      </c>
      <c r="AV265" s="13" t="s">
        <v>82</v>
      </c>
      <c r="AW265" s="13" t="s">
        <v>38</v>
      </c>
      <c r="AX265" s="13" t="s">
        <v>74</v>
      </c>
      <c r="AY265" s="268" t="s">
        <v>150</v>
      </c>
    </row>
    <row r="266" spans="2:51" s="13" customFormat="1" ht="13.5">
      <c r="B266" s="259"/>
      <c r="C266" s="260"/>
      <c r="D266" s="236" t="s">
        <v>159</v>
      </c>
      <c r="E266" s="261" t="s">
        <v>21</v>
      </c>
      <c r="F266" s="262" t="s">
        <v>1314</v>
      </c>
      <c r="G266" s="260"/>
      <c r="H266" s="261" t="s">
        <v>21</v>
      </c>
      <c r="I266" s="263"/>
      <c r="J266" s="260"/>
      <c r="K266" s="260"/>
      <c r="L266" s="264"/>
      <c r="M266" s="265"/>
      <c r="N266" s="266"/>
      <c r="O266" s="266"/>
      <c r="P266" s="266"/>
      <c r="Q266" s="266"/>
      <c r="R266" s="266"/>
      <c r="S266" s="266"/>
      <c r="T266" s="267"/>
      <c r="AT266" s="268" t="s">
        <v>159</v>
      </c>
      <c r="AU266" s="268" t="s">
        <v>84</v>
      </c>
      <c r="AV266" s="13" t="s">
        <v>82</v>
      </c>
      <c r="AW266" s="13" t="s">
        <v>38</v>
      </c>
      <c r="AX266" s="13" t="s">
        <v>74</v>
      </c>
      <c r="AY266" s="268" t="s">
        <v>150</v>
      </c>
    </row>
    <row r="267" spans="2:51" s="13" customFormat="1" ht="13.5">
      <c r="B267" s="259"/>
      <c r="C267" s="260"/>
      <c r="D267" s="236" t="s">
        <v>159</v>
      </c>
      <c r="E267" s="261" t="s">
        <v>21</v>
      </c>
      <c r="F267" s="262" t="s">
        <v>1322</v>
      </c>
      <c r="G267" s="260"/>
      <c r="H267" s="261" t="s">
        <v>21</v>
      </c>
      <c r="I267" s="263"/>
      <c r="J267" s="260"/>
      <c r="K267" s="260"/>
      <c r="L267" s="264"/>
      <c r="M267" s="265"/>
      <c r="N267" s="266"/>
      <c r="O267" s="266"/>
      <c r="P267" s="266"/>
      <c r="Q267" s="266"/>
      <c r="R267" s="266"/>
      <c r="S267" s="266"/>
      <c r="T267" s="267"/>
      <c r="AT267" s="268" t="s">
        <v>159</v>
      </c>
      <c r="AU267" s="268" t="s">
        <v>84</v>
      </c>
      <c r="AV267" s="13" t="s">
        <v>82</v>
      </c>
      <c r="AW267" s="13" t="s">
        <v>38</v>
      </c>
      <c r="AX267" s="13" t="s">
        <v>74</v>
      </c>
      <c r="AY267" s="268" t="s">
        <v>150</v>
      </c>
    </row>
    <row r="268" spans="2:51" s="13" customFormat="1" ht="13.5">
      <c r="B268" s="259"/>
      <c r="C268" s="260"/>
      <c r="D268" s="236" t="s">
        <v>159</v>
      </c>
      <c r="E268" s="261" t="s">
        <v>21</v>
      </c>
      <c r="F268" s="262" t="s">
        <v>1323</v>
      </c>
      <c r="G268" s="260"/>
      <c r="H268" s="261" t="s">
        <v>21</v>
      </c>
      <c r="I268" s="263"/>
      <c r="J268" s="260"/>
      <c r="K268" s="260"/>
      <c r="L268" s="264"/>
      <c r="M268" s="265"/>
      <c r="N268" s="266"/>
      <c r="O268" s="266"/>
      <c r="P268" s="266"/>
      <c r="Q268" s="266"/>
      <c r="R268" s="266"/>
      <c r="S268" s="266"/>
      <c r="T268" s="267"/>
      <c r="AT268" s="268" t="s">
        <v>159</v>
      </c>
      <c r="AU268" s="268" t="s">
        <v>84</v>
      </c>
      <c r="AV268" s="13" t="s">
        <v>82</v>
      </c>
      <c r="AW268" s="13" t="s">
        <v>38</v>
      </c>
      <c r="AX268" s="13" t="s">
        <v>74</v>
      </c>
      <c r="AY268" s="268" t="s">
        <v>150</v>
      </c>
    </row>
    <row r="269" spans="2:51" s="13" customFormat="1" ht="13.5">
      <c r="B269" s="259"/>
      <c r="C269" s="260"/>
      <c r="D269" s="236" t="s">
        <v>159</v>
      </c>
      <c r="E269" s="261" t="s">
        <v>21</v>
      </c>
      <c r="F269" s="262" t="s">
        <v>1316</v>
      </c>
      <c r="G269" s="260"/>
      <c r="H269" s="261" t="s">
        <v>21</v>
      </c>
      <c r="I269" s="263"/>
      <c r="J269" s="260"/>
      <c r="K269" s="260"/>
      <c r="L269" s="264"/>
      <c r="M269" s="265"/>
      <c r="N269" s="266"/>
      <c r="O269" s="266"/>
      <c r="P269" s="266"/>
      <c r="Q269" s="266"/>
      <c r="R269" s="266"/>
      <c r="S269" s="266"/>
      <c r="T269" s="267"/>
      <c r="AT269" s="268" t="s">
        <v>159</v>
      </c>
      <c r="AU269" s="268" t="s">
        <v>84</v>
      </c>
      <c r="AV269" s="13" t="s">
        <v>82</v>
      </c>
      <c r="AW269" s="13" t="s">
        <v>38</v>
      </c>
      <c r="AX269" s="13" t="s">
        <v>74</v>
      </c>
      <c r="AY269" s="268" t="s">
        <v>150</v>
      </c>
    </row>
    <row r="270" spans="2:51" s="13" customFormat="1" ht="13.5">
      <c r="B270" s="259"/>
      <c r="C270" s="260"/>
      <c r="D270" s="236" t="s">
        <v>159</v>
      </c>
      <c r="E270" s="261" t="s">
        <v>21</v>
      </c>
      <c r="F270" s="262" t="s">
        <v>1324</v>
      </c>
      <c r="G270" s="260"/>
      <c r="H270" s="261" t="s">
        <v>21</v>
      </c>
      <c r="I270" s="263"/>
      <c r="J270" s="260"/>
      <c r="K270" s="260"/>
      <c r="L270" s="264"/>
      <c r="M270" s="265"/>
      <c r="N270" s="266"/>
      <c r="O270" s="266"/>
      <c r="P270" s="266"/>
      <c r="Q270" s="266"/>
      <c r="R270" s="266"/>
      <c r="S270" s="266"/>
      <c r="T270" s="267"/>
      <c r="AT270" s="268" t="s">
        <v>159</v>
      </c>
      <c r="AU270" s="268" t="s">
        <v>84</v>
      </c>
      <c r="AV270" s="13" t="s">
        <v>82</v>
      </c>
      <c r="AW270" s="13" t="s">
        <v>38</v>
      </c>
      <c r="AX270" s="13" t="s">
        <v>74</v>
      </c>
      <c r="AY270" s="268" t="s">
        <v>150</v>
      </c>
    </row>
    <row r="271" spans="2:51" s="11" customFormat="1" ht="13.5">
      <c r="B271" s="234"/>
      <c r="C271" s="235"/>
      <c r="D271" s="236" t="s">
        <v>159</v>
      </c>
      <c r="E271" s="237" t="s">
        <v>21</v>
      </c>
      <c r="F271" s="238" t="s">
        <v>82</v>
      </c>
      <c r="G271" s="235"/>
      <c r="H271" s="239">
        <v>1</v>
      </c>
      <c r="I271" s="240"/>
      <c r="J271" s="235"/>
      <c r="K271" s="235"/>
      <c r="L271" s="241"/>
      <c r="M271" s="242"/>
      <c r="N271" s="243"/>
      <c r="O271" s="243"/>
      <c r="P271" s="243"/>
      <c r="Q271" s="243"/>
      <c r="R271" s="243"/>
      <c r="S271" s="243"/>
      <c r="T271" s="244"/>
      <c r="AT271" s="245" t="s">
        <v>159</v>
      </c>
      <c r="AU271" s="245" t="s">
        <v>84</v>
      </c>
      <c r="AV271" s="11" t="s">
        <v>84</v>
      </c>
      <c r="AW271" s="11" t="s">
        <v>38</v>
      </c>
      <c r="AX271" s="11" t="s">
        <v>74</v>
      </c>
      <c r="AY271" s="245" t="s">
        <v>150</v>
      </c>
    </row>
    <row r="272" spans="2:51" s="12" customFormat="1" ht="13.5">
      <c r="B272" s="246"/>
      <c r="C272" s="247"/>
      <c r="D272" s="236" t="s">
        <v>159</v>
      </c>
      <c r="E272" s="248" t="s">
        <v>21</v>
      </c>
      <c r="F272" s="249" t="s">
        <v>161</v>
      </c>
      <c r="G272" s="247"/>
      <c r="H272" s="250">
        <v>3</v>
      </c>
      <c r="I272" s="251"/>
      <c r="J272" s="247"/>
      <c r="K272" s="247"/>
      <c r="L272" s="252"/>
      <c r="M272" s="253"/>
      <c r="N272" s="254"/>
      <c r="O272" s="254"/>
      <c r="P272" s="254"/>
      <c r="Q272" s="254"/>
      <c r="R272" s="254"/>
      <c r="S272" s="254"/>
      <c r="T272" s="255"/>
      <c r="AT272" s="256" t="s">
        <v>159</v>
      </c>
      <c r="AU272" s="256" t="s">
        <v>84</v>
      </c>
      <c r="AV272" s="12" t="s">
        <v>157</v>
      </c>
      <c r="AW272" s="12" t="s">
        <v>38</v>
      </c>
      <c r="AX272" s="12" t="s">
        <v>82</v>
      </c>
      <c r="AY272" s="256" t="s">
        <v>150</v>
      </c>
    </row>
    <row r="273" spans="2:65" s="1" customFormat="1" ht="16.5" customHeight="1">
      <c r="B273" s="46"/>
      <c r="C273" s="222" t="s">
        <v>10</v>
      </c>
      <c r="D273" s="222" t="s">
        <v>153</v>
      </c>
      <c r="E273" s="223" t="s">
        <v>1032</v>
      </c>
      <c r="F273" s="224" t="s">
        <v>1033</v>
      </c>
      <c r="G273" s="225" t="s">
        <v>1034</v>
      </c>
      <c r="H273" s="226">
        <v>1</v>
      </c>
      <c r="I273" s="227"/>
      <c r="J273" s="228">
        <f>ROUND(I273*H273,2)</f>
        <v>0</v>
      </c>
      <c r="K273" s="224" t="s">
        <v>204</v>
      </c>
      <c r="L273" s="72"/>
      <c r="M273" s="229" t="s">
        <v>21</v>
      </c>
      <c r="N273" s="230" t="s">
        <v>45</v>
      </c>
      <c r="O273" s="47"/>
      <c r="P273" s="231">
        <f>O273*H273</f>
        <v>0</v>
      </c>
      <c r="Q273" s="231">
        <v>0</v>
      </c>
      <c r="R273" s="231">
        <f>Q273*H273</f>
        <v>0</v>
      </c>
      <c r="S273" s="231">
        <v>0</v>
      </c>
      <c r="T273" s="232">
        <f>S273*H273</f>
        <v>0</v>
      </c>
      <c r="AR273" s="24" t="s">
        <v>250</v>
      </c>
      <c r="AT273" s="24" t="s">
        <v>153</v>
      </c>
      <c r="AU273" s="24" t="s">
        <v>84</v>
      </c>
      <c r="AY273" s="24" t="s">
        <v>150</v>
      </c>
      <c r="BE273" s="233">
        <f>IF(N273="základní",J273,0)</f>
        <v>0</v>
      </c>
      <c r="BF273" s="233">
        <f>IF(N273="snížená",J273,0)</f>
        <v>0</v>
      </c>
      <c r="BG273" s="233">
        <f>IF(N273="zákl. přenesená",J273,0)</f>
        <v>0</v>
      </c>
      <c r="BH273" s="233">
        <f>IF(N273="sníž. přenesená",J273,0)</f>
        <v>0</v>
      </c>
      <c r="BI273" s="233">
        <f>IF(N273="nulová",J273,0)</f>
        <v>0</v>
      </c>
      <c r="BJ273" s="24" t="s">
        <v>82</v>
      </c>
      <c r="BK273" s="233">
        <f>ROUND(I273*H273,2)</f>
        <v>0</v>
      </c>
      <c r="BL273" s="24" t="s">
        <v>250</v>
      </c>
      <c r="BM273" s="24" t="s">
        <v>486</v>
      </c>
    </row>
    <row r="274" spans="2:51" s="13" customFormat="1" ht="13.5">
      <c r="B274" s="259"/>
      <c r="C274" s="260"/>
      <c r="D274" s="236" t="s">
        <v>159</v>
      </c>
      <c r="E274" s="261" t="s">
        <v>21</v>
      </c>
      <c r="F274" s="262" t="s">
        <v>930</v>
      </c>
      <c r="G274" s="260"/>
      <c r="H274" s="261" t="s">
        <v>21</v>
      </c>
      <c r="I274" s="263"/>
      <c r="J274" s="260"/>
      <c r="K274" s="260"/>
      <c r="L274" s="264"/>
      <c r="M274" s="265"/>
      <c r="N274" s="266"/>
      <c r="O274" s="266"/>
      <c r="P274" s="266"/>
      <c r="Q274" s="266"/>
      <c r="R274" s="266"/>
      <c r="S274" s="266"/>
      <c r="T274" s="267"/>
      <c r="AT274" s="268" t="s">
        <v>159</v>
      </c>
      <c r="AU274" s="268" t="s">
        <v>84</v>
      </c>
      <c r="AV274" s="13" t="s">
        <v>82</v>
      </c>
      <c r="AW274" s="13" t="s">
        <v>38</v>
      </c>
      <c r="AX274" s="13" t="s">
        <v>74</v>
      </c>
      <c r="AY274" s="268" t="s">
        <v>150</v>
      </c>
    </row>
    <row r="275" spans="2:51" s="13" customFormat="1" ht="13.5">
      <c r="B275" s="259"/>
      <c r="C275" s="260"/>
      <c r="D275" s="236" t="s">
        <v>159</v>
      </c>
      <c r="E275" s="261" t="s">
        <v>21</v>
      </c>
      <c r="F275" s="262" t="s">
        <v>1262</v>
      </c>
      <c r="G275" s="260"/>
      <c r="H275" s="261" t="s">
        <v>21</v>
      </c>
      <c r="I275" s="263"/>
      <c r="J275" s="260"/>
      <c r="K275" s="260"/>
      <c r="L275" s="264"/>
      <c r="M275" s="265"/>
      <c r="N275" s="266"/>
      <c r="O275" s="266"/>
      <c r="P275" s="266"/>
      <c r="Q275" s="266"/>
      <c r="R275" s="266"/>
      <c r="S275" s="266"/>
      <c r="T275" s="267"/>
      <c r="AT275" s="268" t="s">
        <v>159</v>
      </c>
      <c r="AU275" s="268" t="s">
        <v>84</v>
      </c>
      <c r="AV275" s="13" t="s">
        <v>82</v>
      </c>
      <c r="AW275" s="13" t="s">
        <v>38</v>
      </c>
      <c r="AX275" s="13" t="s">
        <v>74</v>
      </c>
      <c r="AY275" s="268" t="s">
        <v>150</v>
      </c>
    </row>
    <row r="276" spans="2:51" s="13" customFormat="1" ht="13.5">
      <c r="B276" s="259"/>
      <c r="C276" s="260"/>
      <c r="D276" s="236" t="s">
        <v>159</v>
      </c>
      <c r="E276" s="261" t="s">
        <v>21</v>
      </c>
      <c r="F276" s="262" t="s">
        <v>932</v>
      </c>
      <c r="G276" s="260"/>
      <c r="H276" s="261" t="s">
        <v>21</v>
      </c>
      <c r="I276" s="263"/>
      <c r="J276" s="260"/>
      <c r="K276" s="260"/>
      <c r="L276" s="264"/>
      <c r="M276" s="265"/>
      <c r="N276" s="266"/>
      <c r="O276" s="266"/>
      <c r="P276" s="266"/>
      <c r="Q276" s="266"/>
      <c r="R276" s="266"/>
      <c r="S276" s="266"/>
      <c r="T276" s="267"/>
      <c r="AT276" s="268" t="s">
        <v>159</v>
      </c>
      <c r="AU276" s="268" t="s">
        <v>84</v>
      </c>
      <c r="AV276" s="13" t="s">
        <v>82</v>
      </c>
      <c r="AW276" s="13" t="s">
        <v>38</v>
      </c>
      <c r="AX276" s="13" t="s">
        <v>74</v>
      </c>
      <c r="AY276" s="268" t="s">
        <v>150</v>
      </c>
    </row>
    <row r="277" spans="2:51" s="13" customFormat="1" ht="13.5">
      <c r="B277" s="259"/>
      <c r="C277" s="260"/>
      <c r="D277" s="236" t="s">
        <v>159</v>
      </c>
      <c r="E277" s="261" t="s">
        <v>21</v>
      </c>
      <c r="F277" s="262" t="s">
        <v>1263</v>
      </c>
      <c r="G277" s="260"/>
      <c r="H277" s="261" t="s">
        <v>21</v>
      </c>
      <c r="I277" s="263"/>
      <c r="J277" s="260"/>
      <c r="K277" s="260"/>
      <c r="L277" s="264"/>
      <c r="M277" s="265"/>
      <c r="N277" s="266"/>
      <c r="O277" s="266"/>
      <c r="P277" s="266"/>
      <c r="Q277" s="266"/>
      <c r="R277" s="266"/>
      <c r="S277" s="266"/>
      <c r="T277" s="267"/>
      <c r="AT277" s="268" t="s">
        <v>159</v>
      </c>
      <c r="AU277" s="268" t="s">
        <v>84</v>
      </c>
      <c r="AV277" s="13" t="s">
        <v>82</v>
      </c>
      <c r="AW277" s="13" t="s">
        <v>38</v>
      </c>
      <c r="AX277" s="13" t="s">
        <v>74</v>
      </c>
      <c r="AY277" s="268" t="s">
        <v>150</v>
      </c>
    </row>
    <row r="278" spans="2:51" s="13" customFormat="1" ht="13.5">
      <c r="B278" s="259"/>
      <c r="C278" s="260"/>
      <c r="D278" s="236" t="s">
        <v>159</v>
      </c>
      <c r="E278" s="261" t="s">
        <v>21</v>
      </c>
      <c r="F278" s="262" t="s">
        <v>1036</v>
      </c>
      <c r="G278" s="260"/>
      <c r="H278" s="261" t="s">
        <v>21</v>
      </c>
      <c r="I278" s="263"/>
      <c r="J278" s="260"/>
      <c r="K278" s="260"/>
      <c r="L278" s="264"/>
      <c r="M278" s="265"/>
      <c r="N278" s="266"/>
      <c r="O278" s="266"/>
      <c r="P278" s="266"/>
      <c r="Q278" s="266"/>
      <c r="R278" s="266"/>
      <c r="S278" s="266"/>
      <c r="T278" s="267"/>
      <c r="AT278" s="268" t="s">
        <v>159</v>
      </c>
      <c r="AU278" s="268" t="s">
        <v>84</v>
      </c>
      <c r="AV278" s="13" t="s">
        <v>82</v>
      </c>
      <c r="AW278" s="13" t="s">
        <v>38</v>
      </c>
      <c r="AX278" s="13" t="s">
        <v>74</v>
      </c>
      <c r="AY278" s="268" t="s">
        <v>150</v>
      </c>
    </row>
    <row r="279" spans="2:51" s="13" customFormat="1" ht="13.5">
      <c r="B279" s="259"/>
      <c r="C279" s="260"/>
      <c r="D279" s="236" t="s">
        <v>159</v>
      </c>
      <c r="E279" s="261" t="s">
        <v>21</v>
      </c>
      <c r="F279" s="262" t="s">
        <v>1037</v>
      </c>
      <c r="G279" s="260"/>
      <c r="H279" s="261" t="s">
        <v>21</v>
      </c>
      <c r="I279" s="263"/>
      <c r="J279" s="260"/>
      <c r="K279" s="260"/>
      <c r="L279" s="264"/>
      <c r="M279" s="265"/>
      <c r="N279" s="266"/>
      <c r="O279" s="266"/>
      <c r="P279" s="266"/>
      <c r="Q279" s="266"/>
      <c r="R279" s="266"/>
      <c r="S279" s="266"/>
      <c r="T279" s="267"/>
      <c r="AT279" s="268" t="s">
        <v>159</v>
      </c>
      <c r="AU279" s="268" t="s">
        <v>84</v>
      </c>
      <c r="AV279" s="13" t="s">
        <v>82</v>
      </c>
      <c r="AW279" s="13" t="s">
        <v>38</v>
      </c>
      <c r="AX279" s="13" t="s">
        <v>74</v>
      </c>
      <c r="AY279" s="268" t="s">
        <v>150</v>
      </c>
    </row>
    <row r="280" spans="2:51" s="13" customFormat="1" ht="13.5">
      <c r="B280" s="259"/>
      <c r="C280" s="260"/>
      <c r="D280" s="236" t="s">
        <v>159</v>
      </c>
      <c r="E280" s="261" t="s">
        <v>21</v>
      </c>
      <c r="F280" s="262" t="s">
        <v>1038</v>
      </c>
      <c r="G280" s="260"/>
      <c r="H280" s="261" t="s">
        <v>21</v>
      </c>
      <c r="I280" s="263"/>
      <c r="J280" s="260"/>
      <c r="K280" s="260"/>
      <c r="L280" s="264"/>
      <c r="M280" s="265"/>
      <c r="N280" s="266"/>
      <c r="O280" s="266"/>
      <c r="P280" s="266"/>
      <c r="Q280" s="266"/>
      <c r="R280" s="266"/>
      <c r="S280" s="266"/>
      <c r="T280" s="267"/>
      <c r="AT280" s="268" t="s">
        <v>159</v>
      </c>
      <c r="AU280" s="268" t="s">
        <v>84</v>
      </c>
      <c r="AV280" s="13" t="s">
        <v>82</v>
      </c>
      <c r="AW280" s="13" t="s">
        <v>38</v>
      </c>
      <c r="AX280" s="13" t="s">
        <v>74</v>
      </c>
      <c r="AY280" s="268" t="s">
        <v>150</v>
      </c>
    </row>
    <row r="281" spans="2:51" s="13" customFormat="1" ht="13.5">
      <c r="B281" s="259"/>
      <c r="C281" s="260"/>
      <c r="D281" s="236" t="s">
        <v>159</v>
      </c>
      <c r="E281" s="261" t="s">
        <v>21</v>
      </c>
      <c r="F281" s="262" t="s">
        <v>1039</v>
      </c>
      <c r="G281" s="260"/>
      <c r="H281" s="261" t="s">
        <v>21</v>
      </c>
      <c r="I281" s="263"/>
      <c r="J281" s="260"/>
      <c r="K281" s="260"/>
      <c r="L281" s="264"/>
      <c r="M281" s="265"/>
      <c r="N281" s="266"/>
      <c r="O281" s="266"/>
      <c r="P281" s="266"/>
      <c r="Q281" s="266"/>
      <c r="R281" s="266"/>
      <c r="S281" s="266"/>
      <c r="T281" s="267"/>
      <c r="AT281" s="268" t="s">
        <v>159</v>
      </c>
      <c r="AU281" s="268" t="s">
        <v>84</v>
      </c>
      <c r="AV281" s="13" t="s">
        <v>82</v>
      </c>
      <c r="AW281" s="13" t="s">
        <v>38</v>
      </c>
      <c r="AX281" s="13" t="s">
        <v>74</v>
      </c>
      <c r="AY281" s="268" t="s">
        <v>150</v>
      </c>
    </row>
    <row r="282" spans="2:51" s="11" customFormat="1" ht="13.5">
      <c r="B282" s="234"/>
      <c r="C282" s="235"/>
      <c r="D282" s="236" t="s">
        <v>159</v>
      </c>
      <c r="E282" s="237" t="s">
        <v>21</v>
      </c>
      <c r="F282" s="238" t="s">
        <v>82</v>
      </c>
      <c r="G282" s="235"/>
      <c r="H282" s="239">
        <v>1</v>
      </c>
      <c r="I282" s="240"/>
      <c r="J282" s="235"/>
      <c r="K282" s="235"/>
      <c r="L282" s="241"/>
      <c r="M282" s="242"/>
      <c r="N282" s="243"/>
      <c r="O282" s="243"/>
      <c r="P282" s="243"/>
      <c r="Q282" s="243"/>
      <c r="R282" s="243"/>
      <c r="S282" s="243"/>
      <c r="T282" s="244"/>
      <c r="AT282" s="245" t="s">
        <v>159</v>
      </c>
      <c r="AU282" s="245" t="s">
        <v>84</v>
      </c>
      <c r="AV282" s="11" t="s">
        <v>84</v>
      </c>
      <c r="AW282" s="11" t="s">
        <v>38</v>
      </c>
      <c r="AX282" s="11" t="s">
        <v>74</v>
      </c>
      <c r="AY282" s="245" t="s">
        <v>150</v>
      </c>
    </row>
    <row r="283" spans="2:51" s="12" customFormat="1" ht="13.5">
      <c r="B283" s="246"/>
      <c r="C283" s="247"/>
      <c r="D283" s="236" t="s">
        <v>159</v>
      </c>
      <c r="E283" s="248" t="s">
        <v>21</v>
      </c>
      <c r="F283" s="249" t="s">
        <v>161</v>
      </c>
      <c r="G283" s="247"/>
      <c r="H283" s="250">
        <v>1</v>
      </c>
      <c r="I283" s="251"/>
      <c r="J283" s="247"/>
      <c r="K283" s="247"/>
      <c r="L283" s="252"/>
      <c r="M283" s="253"/>
      <c r="N283" s="254"/>
      <c r="O283" s="254"/>
      <c r="P283" s="254"/>
      <c r="Q283" s="254"/>
      <c r="R283" s="254"/>
      <c r="S283" s="254"/>
      <c r="T283" s="255"/>
      <c r="AT283" s="256" t="s">
        <v>159</v>
      </c>
      <c r="AU283" s="256" t="s">
        <v>84</v>
      </c>
      <c r="AV283" s="12" t="s">
        <v>157</v>
      </c>
      <c r="AW283" s="12" t="s">
        <v>38</v>
      </c>
      <c r="AX283" s="12" t="s">
        <v>82</v>
      </c>
      <c r="AY283" s="256" t="s">
        <v>150</v>
      </c>
    </row>
    <row r="284" spans="2:65" s="1" customFormat="1" ht="38.25" customHeight="1">
      <c r="B284" s="46"/>
      <c r="C284" s="222" t="s">
        <v>250</v>
      </c>
      <c r="D284" s="222" t="s">
        <v>153</v>
      </c>
      <c r="E284" s="223" t="s">
        <v>1327</v>
      </c>
      <c r="F284" s="224" t="s">
        <v>1328</v>
      </c>
      <c r="G284" s="225" t="s">
        <v>432</v>
      </c>
      <c r="H284" s="226">
        <v>1</v>
      </c>
      <c r="I284" s="227"/>
      <c r="J284" s="228">
        <f>ROUND(I284*H284,2)</f>
        <v>0</v>
      </c>
      <c r="K284" s="224" t="s">
        <v>928</v>
      </c>
      <c r="L284" s="72"/>
      <c r="M284" s="229" t="s">
        <v>21</v>
      </c>
      <c r="N284" s="230" t="s">
        <v>45</v>
      </c>
      <c r="O284" s="47"/>
      <c r="P284" s="231">
        <f>O284*H284</f>
        <v>0</v>
      </c>
      <c r="Q284" s="231">
        <v>0</v>
      </c>
      <c r="R284" s="231">
        <f>Q284*H284</f>
        <v>0</v>
      </c>
      <c r="S284" s="231">
        <v>0</v>
      </c>
      <c r="T284" s="232">
        <f>S284*H284</f>
        <v>0</v>
      </c>
      <c r="AR284" s="24" t="s">
        <v>250</v>
      </c>
      <c r="AT284" s="24" t="s">
        <v>153</v>
      </c>
      <c r="AU284" s="24" t="s">
        <v>84</v>
      </c>
      <c r="AY284" s="24" t="s">
        <v>150</v>
      </c>
      <c r="BE284" s="233">
        <f>IF(N284="základní",J284,0)</f>
        <v>0</v>
      </c>
      <c r="BF284" s="233">
        <f>IF(N284="snížená",J284,0)</f>
        <v>0</v>
      </c>
      <c r="BG284" s="233">
        <f>IF(N284="zákl. přenesená",J284,0)</f>
        <v>0</v>
      </c>
      <c r="BH284" s="233">
        <f>IF(N284="sníž. přenesená",J284,0)</f>
        <v>0</v>
      </c>
      <c r="BI284" s="233">
        <f>IF(N284="nulová",J284,0)</f>
        <v>0</v>
      </c>
      <c r="BJ284" s="24" t="s">
        <v>82</v>
      </c>
      <c r="BK284" s="233">
        <f>ROUND(I284*H284,2)</f>
        <v>0</v>
      </c>
      <c r="BL284" s="24" t="s">
        <v>250</v>
      </c>
      <c r="BM284" s="24" t="s">
        <v>269</v>
      </c>
    </row>
    <row r="285" spans="2:47" s="1" customFormat="1" ht="13.5">
      <c r="B285" s="46"/>
      <c r="C285" s="74"/>
      <c r="D285" s="236" t="s">
        <v>166</v>
      </c>
      <c r="E285" s="74"/>
      <c r="F285" s="257" t="s">
        <v>1329</v>
      </c>
      <c r="G285" s="74"/>
      <c r="H285" s="74"/>
      <c r="I285" s="192"/>
      <c r="J285" s="74"/>
      <c r="K285" s="74"/>
      <c r="L285" s="72"/>
      <c r="M285" s="258"/>
      <c r="N285" s="47"/>
      <c r="O285" s="47"/>
      <c r="P285" s="47"/>
      <c r="Q285" s="47"/>
      <c r="R285" s="47"/>
      <c r="S285" s="47"/>
      <c r="T285" s="95"/>
      <c r="AT285" s="24" t="s">
        <v>166</v>
      </c>
      <c r="AU285" s="24" t="s">
        <v>84</v>
      </c>
    </row>
    <row r="286" spans="2:51" s="13" customFormat="1" ht="13.5">
      <c r="B286" s="259"/>
      <c r="C286" s="260"/>
      <c r="D286" s="236" t="s">
        <v>159</v>
      </c>
      <c r="E286" s="261" t="s">
        <v>21</v>
      </c>
      <c r="F286" s="262" t="s">
        <v>930</v>
      </c>
      <c r="G286" s="260"/>
      <c r="H286" s="261" t="s">
        <v>21</v>
      </c>
      <c r="I286" s="263"/>
      <c r="J286" s="260"/>
      <c r="K286" s="260"/>
      <c r="L286" s="264"/>
      <c r="M286" s="265"/>
      <c r="N286" s="266"/>
      <c r="O286" s="266"/>
      <c r="P286" s="266"/>
      <c r="Q286" s="266"/>
      <c r="R286" s="266"/>
      <c r="S286" s="266"/>
      <c r="T286" s="267"/>
      <c r="AT286" s="268" t="s">
        <v>159</v>
      </c>
      <c r="AU286" s="268" t="s">
        <v>84</v>
      </c>
      <c r="AV286" s="13" t="s">
        <v>82</v>
      </c>
      <c r="AW286" s="13" t="s">
        <v>38</v>
      </c>
      <c r="AX286" s="13" t="s">
        <v>74</v>
      </c>
      <c r="AY286" s="268" t="s">
        <v>150</v>
      </c>
    </row>
    <row r="287" spans="2:51" s="13" customFormat="1" ht="13.5">
      <c r="B287" s="259"/>
      <c r="C287" s="260"/>
      <c r="D287" s="236" t="s">
        <v>159</v>
      </c>
      <c r="E287" s="261" t="s">
        <v>21</v>
      </c>
      <c r="F287" s="262" t="s">
        <v>1262</v>
      </c>
      <c r="G287" s="260"/>
      <c r="H287" s="261" t="s">
        <v>21</v>
      </c>
      <c r="I287" s="263"/>
      <c r="J287" s="260"/>
      <c r="K287" s="260"/>
      <c r="L287" s="264"/>
      <c r="M287" s="265"/>
      <c r="N287" s="266"/>
      <c r="O287" s="266"/>
      <c r="P287" s="266"/>
      <c r="Q287" s="266"/>
      <c r="R287" s="266"/>
      <c r="S287" s="266"/>
      <c r="T287" s="267"/>
      <c r="AT287" s="268" t="s">
        <v>159</v>
      </c>
      <c r="AU287" s="268" t="s">
        <v>84</v>
      </c>
      <c r="AV287" s="13" t="s">
        <v>82</v>
      </c>
      <c r="AW287" s="13" t="s">
        <v>38</v>
      </c>
      <c r="AX287" s="13" t="s">
        <v>74</v>
      </c>
      <c r="AY287" s="268" t="s">
        <v>150</v>
      </c>
    </row>
    <row r="288" spans="2:51" s="13" customFormat="1" ht="13.5">
      <c r="B288" s="259"/>
      <c r="C288" s="260"/>
      <c r="D288" s="236" t="s">
        <v>159</v>
      </c>
      <c r="E288" s="261" t="s">
        <v>21</v>
      </c>
      <c r="F288" s="262" t="s">
        <v>932</v>
      </c>
      <c r="G288" s="260"/>
      <c r="H288" s="261" t="s">
        <v>21</v>
      </c>
      <c r="I288" s="263"/>
      <c r="J288" s="260"/>
      <c r="K288" s="260"/>
      <c r="L288" s="264"/>
      <c r="M288" s="265"/>
      <c r="N288" s="266"/>
      <c r="O288" s="266"/>
      <c r="P288" s="266"/>
      <c r="Q288" s="266"/>
      <c r="R288" s="266"/>
      <c r="S288" s="266"/>
      <c r="T288" s="267"/>
      <c r="AT288" s="268" t="s">
        <v>159</v>
      </c>
      <c r="AU288" s="268" t="s">
        <v>84</v>
      </c>
      <c r="AV288" s="13" t="s">
        <v>82</v>
      </c>
      <c r="AW288" s="13" t="s">
        <v>38</v>
      </c>
      <c r="AX288" s="13" t="s">
        <v>74</v>
      </c>
      <c r="AY288" s="268" t="s">
        <v>150</v>
      </c>
    </row>
    <row r="289" spans="2:51" s="13" customFormat="1" ht="13.5">
      <c r="B289" s="259"/>
      <c r="C289" s="260"/>
      <c r="D289" s="236" t="s">
        <v>159</v>
      </c>
      <c r="E289" s="261" t="s">
        <v>21</v>
      </c>
      <c r="F289" s="262" t="s">
        <v>1263</v>
      </c>
      <c r="G289" s="260"/>
      <c r="H289" s="261" t="s">
        <v>21</v>
      </c>
      <c r="I289" s="263"/>
      <c r="J289" s="260"/>
      <c r="K289" s="260"/>
      <c r="L289" s="264"/>
      <c r="M289" s="265"/>
      <c r="N289" s="266"/>
      <c r="O289" s="266"/>
      <c r="P289" s="266"/>
      <c r="Q289" s="266"/>
      <c r="R289" s="266"/>
      <c r="S289" s="266"/>
      <c r="T289" s="267"/>
      <c r="AT289" s="268" t="s">
        <v>159</v>
      </c>
      <c r="AU289" s="268" t="s">
        <v>84</v>
      </c>
      <c r="AV289" s="13" t="s">
        <v>82</v>
      </c>
      <c r="AW289" s="13" t="s">
        <v>38</v>
      </c>
      <c r="AX289" s="13" t="s">
        <v>74</v>
      </c>
      <c r="AY289" s="268" t="s">
        <v>150</v>
      </c>
    </row>
    <row r="290" spans="2:51" s="13" customFormat="1" ht="13.5">
      <c r="B290" s="259"/>
      <c r="C290" s="260"/>
      <c r="D290" s="236" t="s">
        <v>159</v>
      </c>
      <c r="E290" s="261" t="s">
        <v>21</v>
      </c>
      <c r="F290" s="262" t="s">
        <v>1088</v>
      </c>
      <c r="G290" s="260"/>
      <c r="H290" s="261" t="s">
        <v>21</v>
      </c>
      <c r="I290" s="263"/>
      <c r="J290" s="260"/>
      <c r="K290" s="260"/>
      <c r="L290" s="264"/>
      <c r="M290" s="265"/>
      <c r="N290" s="266"/>
      <c r="O290" s="266"/>
      <c r="P290" s="266"/>
      <c r="Q290" s="266"/>
      <c r="R290" s="266"/>
      <c r="S290" s="266"/>
      <c r="T290" s="267"/>
      <c r="AT290" s="268" t="s">
        <v>159</v>
      </c>
      <c r="AU290" s="268" t="s">
        <v>84</v>
      </c>
      <c r="AV290" s="13" t="s">
        <v>82</v>
      </c>
      <c r="AW290" s="13" t="s">
        <v>38</v>
      </c>
      <c r="AX290" s="13" t="s">
        <v>74</v>
      </c>
      <c r="AY290" s="268" t="s">
        <v>150</v>
      </c>
    </row>
    <row r="291" spans="2:51" s="11" customFormat="1" ht="13.5">
      <c r="B291" s="234"/>
      <c r="C291" s="235"/>
      <c r="D291" s="236" t="s">
        <v>159</v>
      </c>
      <c r="E291" s="237" t="s">
        <v>21</v>
      </c>
      <c r="F291" s="238" t="s">
        <v>82</v>
      </c>
      <c r="G291" s="235"/>
      <c r="H291" s="239">
        <v>1</v>
      </c>
      <c r="I291" s="240"/>
      <c r="J291" s="235"/>
      <c r="K291" s="235"/>
      <c r="L291" s="241"/>
      <c r="M291" s="242"/>
      <c r="N291" s="243"/>
      <c r="O291" s="243"/>
      <c r="P291" s="243"/>
      <c r="Q291" s="243"/>
      <c r="R291" s="243"/>
      <c r="S291" s="243"/>
      <c r="T291" s="244"/>
      <c r="AT291" s="245" t="s">
        <v>159</v>
      </c>
      <c r="AU291" s="245" t="s">
        <v>84</v>
      </c>
      <c r="AV291" s="11" t="s">
        <v>84</v>
      </c>
      <c r="AW291" s="11" t="s">
        <v>38</v>
      </c>
      <c r="AX291" s="11" t="s">
        <v>74</v>
      </c>
      <c r="AY291" s="245" t="s">
        <v>150</v>
      </c>
    </row>
    <row r="292" spans="2:51" s="12" customFormat="1" ht="13.5">
      <c r="B292" s="246"/>
      <c r="C292" s="247"/>
      <c r="D292" s="236" t="s">
        <v>159</v>
      </c>
      <c r="E292" s="248" t="s">
        <v>21</v>
      </c>
      <c r="F292" s="249" t="s">
        <v>161</v>
      </c>
      <c r="G292" s="247"/>
      <c r="H292" s="250">
        <v>1</v>
      </c>
      <c r="I292" s="251"/>
      <c r="J292" s="247"/>
      <c r="K292" s="247"/>
      <c r="L292" s="252"/>
      <c r="M292" s="253"/>
      <c r="N292" s="254"/>
      <c r="O292" s="254"/>
      <c r="P292" s="254"/>
      <c r="Q292" s="254"/>
      <c r="R292" s="254"/>
      <c r="S292" s="254"/>
      <c r="T292" s="255"/>
      <c r="AT292" s="256" t="s">
        <v>159</v>
      </c>
      <c r="AU292" s="256" t="s">
        <v>84</v>
      </c>
      <c r="AV292" s="12" t="s">
        <v>157</v>
      </c>
      <c r="AW292" s="12" t="s">
        <v>38</v>
      </c>
      <c r="AX292" s="12" t="s">
        <v>82</v>
      </c>
      <c r="AY292" s="256" t="s">
        <v>150</v>
      </c>
    </row>
    <row r="293" spans="2:65" s="1" customFormat="1" ht="38.25" customHeight="1">
      <c r="B293" s="46"/>
      <c r="C293" s="222" t="s">
        <v>884</v>
      </c>
      <c r="D293" s="222" t="s">
        <v>153</v>
      </c>
      <c r="E293" s="223" t="s">
        <v>1330</v>
      </c>
      <c r="F293" s="224" t="s">
        <v>1331</v>
      </c>
      <c r="G293" s="225" t="s">
        <v>432</v>
      </c>
      <c r="H293" s="226">
        <v>1</v>
      </c>
      <c r="I293" s="227"/>
      <c r="J293" s="228">
        <f>ROUND(I293*H293,2)</f>
        <v>0</v>
      </c>
      <c r="K293" s="224" t="s">
        <v>928</v>
      </c>
      <c r="L293" s="72"/>
      <c r="M293" s="229" t="s">
        <v>21</v>
      </c>
      <c r="N293" s="230" t="s">
        <v>45</v>
      </c>
      <c r="O293" s="47"/>
      <c r="P293" s="231">
        <f>O293*H293</f>
        <v>0</v>
      </c>
      <c r="Q293" s="231">
        <v>0</v>
      </c>
      <c r="R293" s="231">
        <f>Q293*H293</f>
        <v>0</v>
      </c>
      <c r="S293" s="231">
        <v>0</v>
      </c>
      <c r="T293" s="232">
        <f>S293*H293</f>
        <v>0</v>
      </c>
      <c r="AR293" s="24" t="s">
        <v>250</v>
      </c>
      <c r="AT293" s="24" t="s">
        <v>153</v>
      </c>
      <c r="AU293" s="24" t="s">
        <v>84</v>
      </c>
      <c r="AY293" s="24" t="s">
        <v>150</v>
      </c>
      <c r="BE293" s="233">
        <f>IF(N293="základní",J293,0)</f>
        <v>0</v>
      </c>
      <c r="BF293" s="233">
        <f>IF(N293="snížená",J293,0)</f>
        <v>0</v>
      </c>
      <c r="BG293" s="233">
        <f>IF(N293="zákl. přenesená",J293,0)</f>
        <v>0</v>
      </c>
      <c r="BH293" s="233">
        <f>IF(N293="sníž. přenesená",J293,0)</f>
        <v>0</v>
      </c>
      <c r="BI293" s="233">
        <f>IF(N293="nulová",J293,0)</f>
        <v>0</v>
      </c>
      <c r="BJ293" s="24" t="s">
        <v>82</v>
      </c>
      <c r="BK293" s="233">
        <f>ROUND(I293*H293,2)</f>
        <v>0</v>
      </c>
      <c r="BL293" s="24" t="s">
        <v>250</v>
      </c>
      <c r="BM293" s="24" t="s">
        <v>504</v>
      </c>
    </row>
    <row r="294" spans="2:47" s="1" customFormat="1" ht="13.5">
      <c r="B294" s="46"/>
      <c r="C294" s="74"/>
      <c r="D294" s="236" t="s">
        <v>166</v>
      </c>
      <c r="E294" s="74"/>
      <c r="F294" s="257" t="s">
        <v>1329</v>
      </c>
      <c r="G294" s="74"/>
      <c r="H294" s="74"/>
      <c r="I294" s="192"/>
      <c r="J294" s="74"/>
      <c r="K294" s="74"/>
      <c r="L294" s="72"/>
      <c r="M294" s="258"/>
      <c r="N294" s="47"/>
      <c r="O294" s="47"/>
      <c r="P294" s="47"/>
      <c r="Q294" s="47"/>
      <c r="R294" s="47"/>
      <c r="S294" s="47"/>
      <c r="T294" s="95"/>
      <c r="AT294" s="24" t="s">
        <v>166</v>
      </c>
      <c r="AU294" s="24" t="s">
        <v>84</v>
      </c>
    </row>
    <row r="295" spans="2:51" s="13" customFormat="1" ht="13.5">
      <c r="B295" s="259"/>
      <c r="C295" s="260"/>
      <c r="D295" s="236" t="s">
        <v>159</v>
      </c>
      <c r="E295" s="261" t="s">
        <v>21</v>
      </c>
      <c r="F295" s="262" t="s">
        <v>930</v>
      </c>
      <c r="G295" s="260"/>
      <c r="H295" s="261" t="s">
        <v>21</v>
      </c>
      <c r="I295" s="263"/>
      <c r="J295" s="260"/>
      <c r="K295" s="260"/>
      <c r="L295" s="264"/>
      <c r="M295" s="265"/>
      <c r="N295" s="266"/>
      <c r="O295" s="266"/>
      <c r="P295" s="266"/>
      <c r="Q295" s="266"/>
      <c r="R295" s="266"/>
      <c r="S295" s="266"/>
      <c r="T295" s="267"/>
      <c r="AT295" s="268" t="s">
        <v>159</v>
      </c>
      <c r="AU295" s="268" t="s">
        <v>84</v>
      </c>
      <c r="AV295" s="13" t="s">
        <v>82</v>
      </c>
      <c r="AW295" s="13" t="s">
        <v>38</v>
      </c>
      <c r="AX295" s="13" t="s">
        <v>74</v>
      </c>
      <c r="AY295" s="268" t="s">
        <v>150</v>
      </c>
    </row>
    <row r="296" spans="2:51" s="13" customFormat="1" ht="13.5">
      <c r="B296" s="259"/>
      <c r="C296" s="260"/>
      <c r="D296" s="236" t="s">
        <v>159</v>
      </c>
      <c r="E296" s="261" t="s">
        <v>21</v>
      </c>
      <c r="F296" s="262" t="s">
        <v>1262</v>
      </c>
      <c r="G296" s="260"/>
      <c r="H296" s="261" t="s">
        <v>21</v>
      </c>
      <c r="I296" s="263"/>
      <c r="J296" s="260"/>
      <c r="K296" s="260"/>
      <c r="L296" s="264"/>
      <c r="M296" s="265"/>
      <c r="N296" s="266"/>
      <c r="O296" s="266"/>
      <c r="P296" s="266"/>
      <c r="Q296" s="266"/>
      <c r="R296" s="266"/>
      <c r="S296" s="266"/>
      <c r="T296" s="267"/>
      <c r="AT296" s="268" t="s">
        <v>159</v>
      </c>
      <c r="AU296" s="268" t="s">
        <v>84</v>
      </c>
      <c r="AV296" s="13" t="s">
        <v>82</v>
      </c>
      <c r="AW296" s="13" t="s">
        <v>38</v>
      </c>
      <c r="AX296" s="13" t="s">
        <v>74</v>
      </c>
      <c r="AY296" s="268" t="s">
        <v>150</v>
      </c>
    </row>
    <row r="297" spans="2:51" s="13" customFormat="1" ht="13.5">
      <c r="B297" s="259"/>
      <c r="C297" s="260"/>
      <c r="D297" s="236" t="s">
        <v>159</v>
      </c>
      <c r="E297" s="261" t="s">
        <v>21</v>
      </c>
      <c r="F297" s="262" t="s">
        <v>932</v>
      </c>
      <c r="G297" s="260"/>
      <c r="H297" s="261" t="s">
        <v>21</v>
      </c>
      <c r="I297" s="263"/>
      <c r="J297" s="260"/>
      <c r="K297" s="260"/>
      <c r="L297" s="264"/>
      <c r="M297" s="265"/>
      <c r="N297" s="266"/>
      <c r="O297" s="266"/>
      <c r="P297" s="266"/>
      <c r="Q297" s="266"/>
      <c r="R297" s="266"/>
      <c r="S297" s="266"/>
      <c r="T297" s="267"/>
      <c r="AT297" s="268" t="s">
        <v>159</v>
      </c>
      <c r="AU297" s="268" t="s">
        <v>84</v>
      </c>
      <c r="AV297" s="13" t="s">
        <v>82</v>
      </c>
      <c r="AW297" s="13" t="s">
        <v>38</v>
      </c>
      <c r="AX297" s="13" t="s">
        <v>74</v>
      </c>
      <c r="AY297" s="268" t="s">
        <v>150</v>
      </c>
    </row>
    <row r="298" spans="2:51" s="13" customFormat="1" ht="13.5">
      <c r="B298" s="259"/>
      <c r="C298" s="260"/>
      <c r="D298" s="236" t="s">
        <v>159</v>
      </c>
      <c r="E298" s="261" t="s">
        <v>21</v>
      </c>
      <c r="F298" s="262" t="s">
        <v>1263</v>
      </c>
      <c r="G298" s="260"/>
      <c r="H298" s="261" t="s">
        <v>21</v>
      </c>
      <c r="I298" s="263"/>
      <c r="J298" s="260"/>
      <c r="K298" s="260"/>
      <c r="L298" s="264"/>
      <c r="M298" s="265"/>
      <c r="N298" s="266"/>
      <c r="O298" s="266"/>
      <c r="P298" s="266"/>
      <c r="Q298" s="266"/>
      <c r="R298" s="266"/>
      <c r="S298" s="266"/>
      <c r="T298" s="267"/>
      <c r="AT298" s="268" t="s">
        <v>159</v>
      </c>
      <c r="AU298" s="268" t="s">
        <v>84</v>
      </c>
      <c r="AV298" s="13" t="s">
        <v>82</v>
      </c>
      <c r="AW298" s="13" t="s">
        <v>38</v>
      </c>
      <c r="AX298" s="13" t="s">
        <v>74</v>
      </c>
      <c r="AY298" s="268" t="s">
        <v>150</v>
      </c>
    </row>
    <row r="299" spans="2:51" s="13" customFormat="1" ht="13.5">
      <c r="B299" s="259"/>
      <c r="C299" s="260"/>
      <c r="D299" s="236" t="s">
        <v>159</v>
      </c>
      <c r="E299" s="261" t="s">
        <v>21</v>
      </c>
      <c r="F299" s="262" t="s">
        <v>1088</v>
      </c>
      <c r="G299" s="260"/>
      <c r="H299" s="261" t="s">
        <v>21</v>
      </c>
      <c r="I299" s="263"/>
      <c r="J299" s="260"/>
      <c r="K299" s="260"/>
      <c r="L299" s="264"/>
      <c r="M299" s="265"/>
      <c r="N299" s="266"/>
      <c r="O299" s="266"/>
      <c r="P299" s="266"/>
      <c r="Q299" s="266"/>
      <c r="R299" s="266"/>
      <c r="S299" s="266"/>
      <c r="T299" s="267"/>
      <c r="AT299" s="268" t="s">
        <v>159</v>
      </c>
      <c r="AU299" s="268" t="s">
        <v>84</v>
      </c>
      <c r="AV299" s="13" t="s">
        <v>82</v>
      </c>
      <c r="AW299" s="13" t="s">
        <v>38</v>
      </c>
      <c r="AX299" s="13" t="s">
        <v>74</v>
      </c>
      <c r="AY299" s="268" t="s">
        <v>150</v>
      </c>
    </row>
    <row r="300" spans="2:51" s="11" customFormat="1" ht="13.5">
      <c r="B300" s="234"/>
      <c r="C300" s="235"/>
      <c r="D300" s="236" t="s">
        <v>159</v>
      </c>
      <c r="E300" s="237" t="s">
        <v>21</v>
      </c>
      <c r="F300" s="238" t="s">
        <v>82</v>
      </c>
      <c r="G300" s="235"/>
      <c r="H300" s="239">
        <v>1</v>
      </c>
      <c r="I300" s="240"/>
      <c r="J300" s="235"/>
      <c r="K300" s="235"/>
      <c r="L300" s="241"/>
      <c r="M300" s="242"/>
      <c r="N300" s="243"/>
      <c r="O300" s="243"/>
      <c r="P300" s="243"/>
      <c r="Q300" s="243"/>
      <c r="R300" s="243"/>
      <c r="S300" s="243"/>
      <c r="T300" s="244"/>
      <c r="AT300" s="245" t="s">
        <v>159</v>
      </c>
      <c r="AU300" s="245" t="s">
        <v>84</v>
      </c>
      <c r="AV300" s="11" t="s">
        <v>84</v>
      </c>
      <c r="AW300" s="11" t="s">
        <v>38</v>
      </c>
      <c r="AX300" s="11" t="s">
        <v>74</v>
      </c>
      <c r="AY300" s="245" t="s">
        <v>150</v>
      </c>
    </row>
    <row r="301" spans="2:51" s="12" customFormat="1" ht="13.5">
      <c r="B301" s="246"/>
      <c r="C301" s="247"/>
      <c r="D301" s="236" t="s">
        <v>159</v>
      </c>
      <c r="E301" s="248" t="s">
        <v>21</v>
      </c>
      <c r="F301" s="249" t="s">
        <v>161</v>
      </c>
      <c r="G301" s="247"/>
      <c r="H301" s="250">
        <v>1</v>
      </c>
      <c r="I301" s="251"/>
      <c r="J301" s="247"/>
      <c r="K301" s="247"/>
      <c r="L301" s="252"/>
      <c r="M301" s="253"/>
      <c r="N301" s="254"/>
      <c r="O301" s="254"/>
      <c r="P301" s="254"/>
      <c r="Q301" s="254"/>
      <c r="R301" s="254"/>
      <c r="S301" s="254"/>
      <c r="T301" s="255"/>
      <c r="AT301" s="256" t="s">
        <v>159</v>
      </c>
      <c r="AU301" s="256" t="s">
        <v>84</v>
      </c>
      <c r="AV301" s="12" t="s">
        <v>157</v>
      </c>
      <c r="AW301" s="12" t="s">
        <v>38</v>
      </c>
      <c r="AX301" s="12" t="s">
        <v>82</v>
      </c>
      <c r="AY301" s="256" t="s">
        <v>150</v>
      </c>
    </row>
    <row r="302" spans="2:65" s="1" customFormat="1" ht="38.25" customHeight="1">
      <c r="B302" s="46"/>
      <c r="C302" s="222" t="s">
        <v>259</v>
      </c>
      <c r="D302" s="222" t="s">
        <v>153</v>
      </c>
      <c r="E302" s="223" t="s">
        <v>1332</v>
      </c>
      <c r="F302" s="224" t="s">
        <v>1333</v>
      </c>
      <c r="G302" s="225" t="s">
        <v>432</v>
      </c>
      <c r="H302" s="226">
        <v>3</v>
      </c>
      <c r="I302" s="227"/>
      <c r="J302" s="228">
        <f>ROUND(I302*H302,2)</f>
        <v>0</v>
      </c>
      <c r="K302" s="224" t="s">
        <v>928</v>
      </c>
      <c r="L302" s="72"/>
      <c r="M302" s="229" t="s">
        <v>21</v>
      </c>
      <c r="N302" s="230" t="s">
        <v>45</v>
      </c>
      <c r="O302" s="47"/>
      <c r="P302" s="231">
        <f>O302*H302</f>
        <v>0</v>
      </c>
      <c r="Q302" s="231">
        <v>0</v>
      </c>
      <c r="R302" s="231">
        <f>Q302*H302</f>
        <v>0</v>
      </c>
      <c r="S302" s="231">
        <v>0</v>
      </c>
      <c r="T302" s="232">
        <f>S302*H302</f>
        <v>0</v>
      </c>
      <c r="AR302" s="24" t="s">
        <v>250</v>
      </c>
      <c r="AT302" s="24" t="s">
        <v>153</v>
      </c>
      <c r="AU302" s="24" t="s">
        <v>84</v>
      </c>
      <c r="AY302" s="24" t="s">
        <v>150</v>
      </c>
      <c r="BE302" s="233">
        <f>IF(N302="základní",J302,0)</f>
        <v>0</v>
      </c>
      <c r="BF302" s="233">
        <f>IF(N302="snížená",J302,0)</f>
        <v>0</v>
      </c>
      <c r="BG302" s="233">
        <f>IF(N302="zákl. přenesená",J302,0)</f>
        <v>0</v>
      </c>
      <c r="BH302" s="233">
        <f>IF(N302="sníž. přenesená",J302,0)</f>
        <v>0</v>
      </c>
      <c r="BI302" s="233">
        <f>IF(N302="nulová",J302,0)</f>
        <v>0</v>
      </c>
      <c r="BJ302" s="24" t="s">
        <v>82</v>
      </c>
      <c r="BK302" s="233">
        <f>ROUND(I302*H302,2)</f>
        <v>0</v>
      </c>
      <c r="BL302" s="24" t="s">
        <v>250</v>
      </c>
      <c r="BM302" s="24" t="s">
        <v>514</v>
      </c>
    </row>
    <row r="303" spans="2:51" s="13" customFormat="1" ht="13.5">
      <c r="B303" s="259"/>
      <c r="C303" s="260"/>
      <c r="D303" s="236" t="s">
        <v>159</v>
      </c>
      <c r="E303" s="261" t="s">
        <v>21</v>
      </c>
      <c r="F303" s="262" t="s">
        <v>930</v>
      </c>
      <c r="G303" s="260"/>
      <c r="H303" s="261" t="s">
        <v>21</v>
      </c>
      <c r="I303" s="263"/>
      <c r="J303" s="260"/>
      <c r="K303" s="260"/>
      <c r="L303" s="264"/>
      <c r="M303" s="265"/>
      <c r="N303" s="266"/>
      <c r="O303" s="266"/>
      <c r="P303" s="266"/>
      <c r="Q303" s="266"/>
      <c r="R303" s="266"/>
      <c r="S303" s="266"/>
      <c r="T303" s="267"/>
      <c r="AT303" s="268" t="s">
        <v>159</v>
      </c>
      <c r="AU303" s="268" t="s">
        <v>84</v>
      </c>
      <c r="AV303" s="13" t="s">
        <v>82</v>
      </c>
      <c r="AW303" s="13" t="s">
        <v>38</v>
      </c>
      <c r="AX303" s="13" t="s">
        <v>74</v>
      </c>
      <c r="AY303" s="268" t="s">
        <v>150</v>
      </c>
    </row>
    <row r="304" spans="2:51" s="13" customFormat="1" ht="13.5">
      <c r="B304" s="259"/>
      <c r="C304" s="260"/>
      <c r="D304" s="236" t="s">
        <v>159</v>
      </c>
      <c r="E304" s="261" t="s">
        <v>21</v>
      </c>
      <c r="F304" s="262" t="s">
        <v>1262</v>
      </c>
      <c r="G304" s="260"/>
      <c r="H304" s="261" t="s">
        <v>21</v>
      </c>
      <c r="I304" s="263"/>
      <c r="J304" s="260"/>
      <c r="K304" s="260"/>
      <c r="L304" s="264"/>
      <c r="M304" s="265"/>
      <c r="N304" s="266"/>
      <c r="O304" s="266"/>
      <c r="P304" s="266"/>
      <c r="Q304" s="266"/>
      <c r="R304" s="266"/>
      <c r="S304" s="266"/>
      <c r="T304" s="267"/>
      <c r="AT304" s="268" t="s">
        <v>159</v>
      </c>
      <c r="AU304" s="268" t="s">
        <v>84</v>
      </c>
      <c r="AV304" s="13" t="s">
        <v>82</v>
      </c>
      <c r="AW304" s="13" t="s">
        <v>38</v>
      </c>
      <c r="AX304" s="13" t="s">
        <v>74</v>
      </c>
      <c r="AY304" s="268" t="s">
        <v>150</v>
      </c>
    </row>
    <row r="305" spans="2:51" s="13" customFormat="1" ht="13.5">
      <c r="B305" s="259"/>
      <c r="C305" s="260"/>
      <c r="D305" s="236" t="s">
        <v>159</v>
      </c>
      <c r="E305" s="261" t="s">
        <v>21</v>
      </c>
      <c r="F305" s="262" t="s">
        <v>932</v>
      </c>
      <c r="G305" s="260"/>
      <c r="H305" s="261" t="s">
        <v>21</v>
      </c>
      <c r="I305" s="263"/>
      <c r="J305" s="260"/>
      <c r="K305" s="260"/>
      <c r="L305" s="264"/>
      <c r="M305" s="265"/>
      <c r="N305" s="266"/>
      <c r="O305" s="266"/>
      <c r="P305" s="266"/>
      <c r="Q305" s="266"/>
      <c r="R305" s="266"/>
      <c r="S305" s="266"/>
      <c r="T305" s="267"/>
      <c r="AT305" s="268" t="s">
        <v>159</v>
      </c>
      <c r="AU305" s="268" t="s">
        <v>84</v>
      </c>
      <c r="AV305" s="13" t="s">
        <v>82</v>
      </c>
      <c r="AW305" s="13" t="s">
        <v>38</v>
      </c>
      <c r="AX305" s="13" t="s">
        <v>74</v>
      </c>
      <c r="AY305" s="268" t="s">
        <v>150</v>
      </c>
    </row>
    <row r="306" spans="2:51" s="13" customFormat="1" ht="13.5">
      <c r="B306" s="259"/>
      <c r="C306" s="260"/>
      <c r="D306" s="236" t="s">
        <v>159</v>
      </c>
      <c r="E306" s="261" t="s">
        <v>21</v>
      </c>
      <c r="F306" s="262" t="s">
        <v>1263</v>
      </c>
      <c r="G306" s="260"/>
      <c r="H306" s="261" t="s">
        <v>21</v>
      </c>
      <c r="I306" s="263"/>
      <c r="J306" s="260"/>
      <c r="K306" s="260"/>
      <c r="L306" s="264"/>
      <c r="M306" s="265"/>
      <c r="N306" s="266"/>
      <c r="O306" s="266"/>
      <c r="P306" s="266"/>
      <c r="Q306" s="266"/>
      <c r="R306" s="266"/>
      <c r="S306" s="266"/>
      <c r="T306" s="267"/>
      <c r="AT306" s="268" t="s">
        <v>159</v>
      </c>
      <c r="AU306" s="268" t="s">
        <v>84</v>
      </c>
      <c r="AV306" s="13" t="s">
        <v>82</v>
      </c>
      <c r="AW306" s="13" t="s">
        <v>38</v>
      </c>
      <c r="AX306" s="13" t="s">
        <v>74</v>
      </c>
      <c r="AY306" s="268" t="s">
        <v>150</v>
      </c>
    </row>
    <row r="307" spans="2:51" s="13" customFormat="1" ht="13.5">
      <c r="B307" s="259"/>
      <c r="C307" s="260"/>
      <c r="D307" s="236" t="s">
        <v>159</v>
      </c>
      <c r="E307" s="261" t="s">
        <v>21</v>
      </c>
      <c r="F307" s="262" t="s">
        <v>1334</v>
      </c>
      <c r="G307" s="260"/>
      <c r="H307" s="261" t="s">
        <v>21</v>
      </c>
      <c r="I307" s="263"/>
      <c r="J307" s="260"/>
      <c r="K307" s="260"/>
      <c r="L307" s="264"/>
      <c r="M307" s="265"/>
      <c r="N307" s="266"/>
      <c r="O307" s="266"/>
      <c r="P307" s="266"/>
      <c r="Q307" s="266"/>
      <c r="R307" s="266"/>
      <c r="S307" s="266"/>
      <c r="T307" s="267"/>
      <c r="AT307" s="268" t="s">
        <v>159</v>
      </c>
      <c r="AU307" s="268" t="s">
        <v>84</v>
      </c>
      <c r="AV307" s="13" t="s">
        <v>82</v>
      </c>
      <c r="AW307" s="13" t="s">
        <v>38</v>
      </c>
      <c r="AX307" s="13" t="s">
        <v>74</v>
      </c>
      <c r="AY307" s="268" t="s">
        <v>150</v>
      </c>
    </row>
    <row r="308" spans="2:51" s="13" customFormat="1" ht="13.5">
      <c r="B308" s="259"/>
      <c r="C308" s="260"/>
      <c r="D308" s="236" t="s">
        <v>159</v>
      </c>
      <c r="E308" s="261" t="s">
        <v>21</v>
      </c>
      <c r="F308" s="262" t="s">
        <v>1335</v>
      </c>
      <c r="G308" s="260"/>
      <c r="H308" s="261" t="s">
        <v>21</v>
      </c>
      <c r="I308" s="263"/>
      <c r="J308" s="260"/>
      <c r="K308" s="260"/>
      <c r="L308" s="264"/>
      <c r="M308" s="265"/>
      <c r="N308" s="266"/>
      <c r="O308" s="266"/>
      <c r="P308" s="266"/>
      <c r="Q308" s="266"/>
      <c r="R308" s="266"/>
      <c r="S308" s="266"/>
      <c r="T308" s="267"/>
      <c r="AT308" s="268" t="s">
        <v>159</v>
      </c>
      <c r="AU308" s="268" t="s">
        <v>84</v>
      </c>
      <c r="AV308" s="13" t="s">
        <v>82</v>
      </c>
      <c r="AW308" s="13" t="s">
        <v>38</v>
      </c>
      <c r="AX308" s="13" t="s">
        <v>74</v>
      </c>
      <c r="AY308" s="268" t="s">
        <v>150</v>
      </c>
    </row>
    <row r="309" spans="2:51" s="11" customFormat="1" ht="13.5">
      <c r="B309" s="234"/>
      <c r="C309" s="235"/>
      <c r="D309" s="236" t="s">
        <v>159</v>
      </c>
      <c r="E309" s="237" t="s">
        <v>21</v>
      </c>
      <c r="F309" s="238" t="s">
        <v>82</v>
      </c>
      <c r="G309" s="235"/>
      <c r="H309" s="239">
        <v>1</v>
      </c>
      <c r="I309" s="240"/>
      <c r="J309" s="235"/>
      <c r="K309" s="235"/>
      <c r="L309" s="241"/>
      <c r="M309" s="242"/>
      <c r="N309" s="243"/>
      <c r="O309" s="243"/>
      <c r="P309" s="243"/>
      <c r="Q309" s="243"/>
      <c r="R309" s="243"/>
      <c r="S309" s="243"/>
      <c r="T309" s="244"/>
      <c r="AT309" s="245" t="s">
        <v>159</v>
      </c>
      <c r="AU309" s="245" t="s">
        <v>84</v>
      </c>
      <c r="AV309" s="11" t="s">
        <v>84</v>
      </c>
      <c r="AW309" s="11" t="s">
        <v>38</v>
      </c>
      <c r="AX309" s="11" t="s">
        <v>74</v>
      </c>
      <c r="AY309" s="245" t="s">
        <v>150</v>
      </c>
    </row>
    <row r="310" spans="2:51" s="13" customFormat="1" ht="13.5">
      <c r="B310" s="259"/>
      <c r="C310" s="260"/>
      <c r="D310" s="236" t="s">
        <v>159</v>
      </c>
      <c r="E310" s="261" t="s">
        <v>21</v>
      </c>
      <c r="F310" s="262" t="s">
        <v>1336</v>
      </c>
      <c r="G310" s="260"/>
      <c r="H310" s="261" t="s">
        <v>21</v>
      </c>
      <c r="I310" s="263"/>
      <c r="J310" s="260"/>
      <c r="K310" s="260"/>
      <c r="L310" s="264"/>
      <c r="M310" s="265"/>
      <c r="N310" s="266"/>
      <c r="O310" s="266"/>
      <c r="P310" s="266"/>
      <c r="Q310" s="266"/>
      <c r="R310" s="266"/>
      <c r="S310" s="266"/>
      <c r="T310" s="267"/>
      <c r="AT310" s="268" t="s">
        <v>159</v>
      </c>
      <c r="AU310" s="268" t="s">
        <v>84</v>
      </c>
      <c r="AV310" s="13" t="s">
        <v>82</v>
      </c>
      <c r="AW310" s="13" t="s">
        <v>38</v>
      </c>
      <c r="AX310" s="13" t="s">
        <v>74</v>
      </c>
      <c r="AY310" s="268" t="s">
        <v>150</v>
      </c>
    </row>
    <row r="311" spans="2:51" s="13" customFormat="1" ht="13.5">
      <c r="B311" s="259"/>
      <c r="C311" s="260"/>
      <c r="D311" s="236" t="s">
        <v>159</v>
      </c>
      <c r="E311" s="261" t="s">
        <v>21</v>
      </c>
      <c r="F311" s="262" t="s">
        <v>1335</v>
      </c>
      <c r="G311" s="260"/>
      <c r="H311" s="261" t="s">
        <v>21</v>
      </c>
      <c r="I311" s="263"/>
      <c r="J311" s="260"/>
      <c r="K311" s="260"/>
      <c r="L311" s="264"/>
      <c r="M311" s="265"/>
      <c r="N311" s="266"/>
      <c r="O311" s="266"/>
      <c r="P311" s="266"/>
      <c r="Q311" s="266"/>
      <c r="R311" s="266"/>
      <c r="S311" s="266"/>
      <c r="T311" s="267"/>
      <c r="AT311" s="268" t="s">
        <v>159</v>
      </c>
      <c r="AU311" s="268" t="s">
        <v>84</v>
      </c>
      <c r="AV311" s="13" t="s">
        <v>82</v>
      </c>
      <c r="AW311" s="13" t="s">
        <v>38</v>
      </c>
      <c r="AX311" s="13" t="s">
        <v>74</v>
      </c>
      <c r="AY311" s="268" t="s">
        <v>150</v>
      </c>
    </row>
    <row r="312" spans="2:51" s="11" customFormat="1" ht="13.5">
      <c r="B312" s="234"/>
      <c r="C312" s="235"/>
      <c r="D312" s="236" t="s">
        <v>159</v>
      </c>
      <c r="E312" s="237" t="s">
        <v>21</v>
      </c>
      <c r="F312" s="238" t="s">
        <v>82</v>
      </c>
      <c r="G312" s="235"/>
      <c r="H312" s="239">
        <v>1</v>
      </c>
      <c r="I312" s="240"/>
      <c r="J312" s="235"/>
      <c r="K312" s="235"/>
      <c r="L312" s="241"/>
      <c r="M312" s="242"/>
      <c r="N312" s="243"/>
      <c r="O312" s="243"/>
      <c r="P312" s="243"/>
      <c r="Q312" s="243"/>
      <c r="R312" s="243"/>
      <c r="S312" s="243"/>
      <c r="T312" s="244"/>
      <c r="AT312" s="245" t="s">
        <v>159</v>
      </c>
      <c r="AU312" s="245" t="s">
        <v>84</v>
      </c>
      <c r="AV312" s="11" t="s">
        <v>84</v>
      </c>
      <c r="AW312" s="11" t="s">
        <v>38</v>
      </c>
      <c r="AX312" s="11" t="s">
        <v>74</v>
      </c>
      <c r="AY312" s="245" t="s">
        <v>150</v>
      </c>
    </row>
    <row r="313" spans="2:51" s="13" customFormat="1" ht="13.5">
      <c r="B313" s="259"/>
      <c r="C313" s="260"/>
      <c r="D313" s="236" t="s">
        <v>159</v>
      </c>
      <c r="E313" s="261" t="s">
        <v>21</v>
      </c>
      <c r="F313" s="262" t="s">
        <v>1337</v>
      </c>
      <c r="G313" s="260"/>
      <c r="H313" s="261" t="s">
        <v>21</v>
      </c>
      <c r="I313" s="263"/>
      <c r="J313" s="260"/>
      <c r="K313" s="260"/>
      <c r="L313" s="264"/>
      <c r="M313" s="265"/>
      <c r="N313" s="266"/>
      <c r="O313" s="266"/>
      <c r="P313" s="266"/>
      <c r="Q313" s="266"/>
      <c r="R313" s="266"/>
      <c r="S313" s="266"/>
      <c r="T313" s="267"/>
      <c r="AT313" s="268" t="s">
        <v>159</v>
      </c>
      <c r="AU313" s="268" t="s">
        <v>84</v>
      </c>
      <c r="AV313" s="13" t="s">
        <v>82</v>
      </c>
      <c r="AW313" s="13" t="s">
        <v>38</v>
      </c>
      <c r="AX313" s="13" t="s">
        <v>74</v>
      </c>
      <c r="AY313" s="268" t="s">
        <v>150</v>
      </c>
    </row>
    <row r="314" spans="2:51" s="13" customFormat="1" ht="13.5">
      <c r="B314" s="259"/>
      <c r="C314" s="260"/>
      <c r="D314" s="236" t="s">
        <v>159</v>
      </c>
      <c r="E314" s="261" t="s">
        <v>21</v>
      </c>
      <c r="F314" s="262" t="s">
        <v>1338</v>
      </c>
      <c r="G314" s="260"/>
      <c r="H314" s="261" t="s">
        <v>21</v>
      </c>
      <c r="I314" s="263"/>
      <c r="J314" s="260"/>
      <c r="K314" s="260"/>
      <c r="L314" s="264"/>
      <c r="M314" s="265"/>
      <c r="N314" s="266"/>
      <c r="O314" s="266"/>
      <c r="P314" s="266"/>
      <c r="Q314" s="266"/>
      <c r="R314" s="266"/>
      <c r="S314" s="266"/>
      <c r="T314" s="267"/>
      <c r="AT314" s="268" t="s">
        <v>159</v>
      </c>
      <c r="AU314" s="268" t="s">
        <v>84</v>
      </c>
      <c r="AV314" s="13" t="s">
        <v>82</v>
      </c>
      <c r="AW314" s="13" t="s">
        <v>38</v>
      </c>
      <c r="AX314" s="13" t="s">
        <v>74</v>
      </c>
      <c r="AY314" s="268" t="s">
        <v>150</v>
      </c>
    </row>
    <row r="315" spans="2:51" s="11" customFormat="1" ht="13.5">
      <c r="B315" s="234"/>
      <c r="C315" s="235"/>
      <c r="D315" s="236" t="s">
        <v>159</v>
      </c>
      <c r="E315" s="237" t="s">
        <v>21</v>
      </c>
      <c r="F315" s="238" t="s">
        <v>82</v>
      </c>
      <c r="G315" s="235"/>
      <c r="H315" s="239">
        <v>1</v>
      </c>
      <c r="I315" s="240"/>
      <c r="J315" s="235"/>
      <c r="K315" s="235"/>
      <c r="L315" s="241"/>
      <c r="M315" s="242"/>
      <c r="N315" s="243"/>
      <c r="O315" s="243"/>
      <c r="P315" s="243"/>
      <c r="Q315" s="243"/>
      <c r="R315" s="243"/>
      <c r="S315" s="243"/>
      <c r="T315" s="244"/>
      <c r="AT315" s="245" t="s">
        <v>159</v>
      </c>
      <c r="AU315" s="245" t="s">
        <v>84</v>
      </c>
      <c r="AV315" s="11" t="s">
        <v>84</v>
      </c>
      <c r="AW315" s="11" t="s">
        <v>38</v>
      </c>
      <c r="AX315" s="11" t="s">
        <v>74</v>
      </c>
      <c r="AY315" s="245" t="s">
        <v>150</v>
      </c>
    </row>
    <row r="316" spans="2:51" s="12" customFormat="1" ht="13.5">
      <c r="B316" s="246"/>
      <c r="C316" s="247"/>
      <c r="D316" s="236" t="s">
        <v>159</v>
      </c>
      <c r="E316" s="248" t="s">
        <v>21</v>
      </c>
      <c r="F316" s="249" t="s">
        <v>161</v>
      </c>
      <c r="G316" s="247"/>
      <c r="H316" s="250">
        <v>3</v>
      </c>
      <c r="I316" s="251"/>
      <c r="J316" s="247"/>
      <c r="K316" s="247"/>
      <c r="L316" s="252"/>
      <c r="M316" s="253"/>
      <c r="N316" s="254"/>
      <c r="O316" s="254"/>
      <c r="P316" s="254"/>
      <c r="Q316" s="254"/>
      <c r="R316" s="254"/>
      <c r="S316" s="254"/>
      <c r="T316" s="255"/>
      <c r="AT316" s="256" t="s">
        <v>159</v>
      </c>
      <c r="AU316" s="256" t="s">
        <v>84</v>
      </c>
      <c r="AV316" s="12" t="s">
        <v>157</v>
      </c>
      <c r="AW316" s="12" t="s">
        <v>38</v>
      </c>
      <c r="AX316" s="12" t="s">
        <v>82</v>
      </c>
      <c r="AY316" s="256" t="s">
        <v>150</v>
      </c>
    </row>
    <row r="317" spans="2:65" s="1" customFormat="1" ht="25.5" customHeight="1">
      <c r="B317" s="46"/>
      <c r="C317" s="222" t="s">
        <v>265</v>
      </c>
      <c r="D317" s="222" t="s">
        <v>153</v>
      </c>
      <c r="E317" s="223" t="s">
        <v>1097</v>
      </c>
      <c r="F317" s="224" t="s">
        <v>1098</v>
      </c>
      <c r="G317" s="225" t="s">
        <v>268</v>
      </c>
      <c r="H317" s="226">
        <v>125</v>
      </c>
      <c r="I317" s="227"/>
      <c r="J317" s="228">
        <f>ROUND(I317*H317,2)</f>
        <v>0</v>
      </c>
      <c r="K317" s="224" t="s">
        <v>928</v>
      </c>
      <c r="L317" s="72"/>
      <c r="M317" s="229" t="s">
        <v>21</v>
      </c>
      <c r="N317" s="230" t="s">
        <v>45</v>
      </c>
      <c r="O317" s="47"/>
      <c r="P317" s="231">
        <f>O317*H317</f>
        <v>0</v>
      </c>
      <c r="Q317" s="231">
        <v>0</v>
      </c>
      <c r="R317" s="231">
        <f>Q317*H317</f>
        <v>0</v>
      </c>
      <c r="S317" s="231">
        <v>0</v>
      </c>
      <c r="T317" s="232">
        <f>S317*H317</f>
        <v>0</v>
      </c>
      <c r="AR317" s="24" t="s">
        <v>250</v>
      </c>
      <c r="AT317" s="24" t="s">
        <v>153</v>
      </c>
      <c r="AU317" s="24" t="s">
        <v>84</v>
      </c>
      <c r="AY317" s="24" t="s">
        <v>150</v>
      </c>
      <c r="BE317" s="233">
        <f>IF(N317="základní",J317,0)</f>
        <v>0</v>
      </c>
      <c r="BF317" s="233">
        <f>IF(N317="snížená",J317,0)</f>
        <v>0</v>
      </c>
      <c r="BG317" s="233">
        <f>IF(N317="zákl. přenesená",J317,0)</f>
        <v>0</v>
      </c>
      <c r="BH317" s="233">
        <f>IF(N317="sníž. přenesená",J317,0)</f>
        <v>0</v>
      </c>
      <c r="BI317" s="233">
        <f>IF(N317="nulová",J317,0)</f>
        <v>0</v>
      </c>
      <c r="BJ317" s="24" t="s">
        <v>82</v>
      </c>
      <c r="BK317" s="233">
        <f>ROUND(I317*H317,2)</f>
        <v>0</v>
      </c>
      <c r="BL317" s="24" t="s">
        <v>250</v>
      </c>
      <c r="BM317" s="24" t="s">
        <v>524</v>
      </c>
    </row>
    <row r="318" spans="2:47" s="1" customFormat="1" ht="13.5">
      <c r="B318" s="46"/>
      <c r="C318" s="74"/>
      <c r="D318" s="236" t="s">
        <v>166</v>
      </c>
      <c r="E318" s="74"/>
      <c r="F318" s="257" t="s">
        <v>1339</v>
      </c>
      <c r="G318" s="74"/>
      <c r="H318" s="74"/>
      <c r="I318" s="192"/>
      <c r="J318" s="74"/>
      <c r="K318" s="74"/>
      <c r="L318" s="72"/>
      <c r="M318" s="258"/>
      <c r="N318" s="47"/>
      <c r="O318" s="47"/>
      <c r="P318" s="47"/>
      <c r="Q318" s="47"/>
      <c r="R318" s="47"/>
      <c r="S318" s="47"/>
      <c r="T318" s="95"/>
      <c r="AT318" s="24" t="s">
        <v>166</v>
      </c>
      <c r="AU318" s="24" t="s">
        <v>84</v>
      </c>
    </row>
    <row r="319" spans="2:51" s="13" customFormat="1" ht="13.5">
      <c r="B319" s="259"/>
      <c r="C319" s="260"/>
      <c r="D319" s="236" t="s">
        <v>159</v>
      </c>
      <c r="E319" s="261" t="s">
        <v>21</v>
      </c>
      <c r="F319" s="262" t="s">
        <v>930</v>
      </c>
      <c r="G319" s="260"/>
      <c r="H319" s="261" t="s">
        <v>21</v>
      </c>
      <c r="I319" s="263"/>
      <c r="J319" s="260"/>
      <c r="K319" s="260"/>
      <c r="L319" s="264"/>
      <c r="M319" s="265"/>
      <c r="N319" s="266"/>
      <c r="O319" s="266"/>
      <c r="P319" s="266"/>
      <c r="Q319" s="266"/>
      <c r="R319" s="266"/>
      <c r="S319" s="266"/>
      <c r="T319" s="267"/>
      <c r="AT319" s="268" t="s">
        <v>159</v>
      </c>
      <c r="AU319" s="268" t="s">
        <v>84</v>
      </c>
      <c r="AV319" s="13" t="s">
        <v>82</v>
      </c>
      <c r="AW319" s="13" t="s">
        <v>38</v>
      </c>
      <c r="AX319" s="13" t="s">
        <v>74</v>
      </c>
      <c r="AY319" s="268" t="s">
        <v>150</v>
      </c>
    </row>
    <row r="320" spans="2:51" s="13" customFormat="1" ht="13.5">
      <c r="B320" s="259"/>
      <c r="C320" s="260"/>
      <c r="D320" s="236" t="s">
        <v>159</v>
      </c>
      <c r="E320" s="261" t="s">
        <v>21</v>
      </c>
      <c r="F320" s="262" t="s">
        <v>1262</v>
      </c>
      <c r="G320" s="260"/>
      <c r="H320" s="261" t="s">
        <v>21</v>
      </c>
      <c r="I320" s="263"/>
      <c r="J320" s="260"/>
      <c r="K320" s="260"/>
      <c r="L320" s="264"/>
      <c r="M320" s="265"/>
      <c r="N320" s="266"/>
      <c r="O320" s="266"/>
      <c r="P320" s="266"/>
      <c r="Q320" s="266"/>
      <c r="R320" s="266"/>
      <c r="S320" s="266"/>
      <c r="T320" s="267"/>
      <c r="AT320" s="268" t="s">
        <v>159</v>
      </c>
      <c r="AU320" s="268" t="s">
        <v>84</v>
      </c>
      <c r="AV320" s="13" t="s">
        <v>82</v>
      </c>
      <c r="AW320" s="13" t="s">
        <v>38</v>
      </c>
      <c r="AX320" s="13" t="s">
        <v>74</v>
      </c>
      <c r="AY320" s="268" t="s">
        <v>150</v>
      </c>
    </row>
    <row r="321" spans="2:51" s="13" customFormat="1" ht="13.5">
      <c r="B321" s="259"/>
      <c r="C321" s="260"/>
      <c r="D321" s="236" t="s">
        <v>159</v>
      </c>
      <c r="E321" s="261" t="s">
        <v>21</v>
      </c>
      <c r="F321" s="262" t="s">
        <v>932</v>
      </c>
      <c r="G321" s="260"/>
      <c r="H321" s="261" t="s">
        <v>21</v>
      </c>
      <c r="I321" s="263"/>
      <c r="J321" s="260"/>
      <c r="K321" s="260"/>
      <c r="L321" s="264"/>
      <c r="M321" s="265"/>
      <c r="N321" s="266"/>
      <c r="O321" s="266"/>
      <c r="P321" s="266"/>
      <c r="Q321" s="266"/>
      <c r="R321" s="266"/>
      <c r="S321" s="266"/>
      <c r="T321" s="267"/>
      <c r="AT321" s="268" t="s">
        <v>159</v>
      </c>
      <c r="AU321" s="268" t="s">
        <v>84</v>
      </c>
      <c r="AV321" s="13" t="s">
        <v>82</v>
      </c>
      <c r="AW321" s="13" t="s">
        <v>38</v>
      </c>
      <c r="AX321" s="13" t="s">
        <v>74</v>
      </c>
      <c r="AY321" s="268" t="s">
        <v>150</v>
      </c>
    </row>
    <row r="322" spans="2:51" s="13" customFormat="1" ht="13.5">
      <c r="B322" s="259"/>
      <c r="C322" s="260"/>
      <c r="D322" s="236" t="s">
        <v>159</v>
      </c>
      <c r="E322" s="261" t="s">
        <v>21</v>
      </c>
      <c r="F322" s="262" t="s">
        <v>1263</v>
      </c>
      <c r="G322" s="260"/>
      <c r="H322" s="261" t="s">
        <v>21</v>
      </c>
      <c r="I322" s="263"/>
      <c r="J322" s="260"/>
      <c r="K322" s="260"/>
      <c r="L322" s="264"/>
      <c r="M322" s="265"/>
      <c r="N322" s="266"/>
      <c r="O322" s="266"/>
      <c r="P322" s="266"/>
      <c r="Q322" s="266"/>
      <c r="R322" s="266"/>
      <c r="S322" s="266"/>
      <c r="T322" s="267"/>
      <c r="AT322" s="268" t="s">
        <v>159</v>
      </c>
      <c r="AU322" s="268" t="s">
        <v>84</v>
      </c>
      <c r="AV322" s="13" t="s">
        <v>82</v>
      </c>
      <c r="AW322" s="13" t="s">
        <v>38</v>
      </c>
      <c r="AX322" s="13" t="s">
        <v>74</v>
      </c>
      <c r="AY322" s="268" t="s">
        <v>150</v>
      </c>
    </row>
    <row r="323" spans="2:51" s="13" customFormat="1" ht="13.5">
      <c r="B323" s="259"/>
      <c r="C323" s="260"/>
      <c r="D323" s="236" t="s">
        <v>159</v>
      </c>
      <c r="E323" s="261" t="s">
        <v>21</v>
      </c>
      <c r="F323" s="262" t="s">
        <v>1340</v>
      </c>
      <c r="G323" s="260"/>
      <c r="H323" s="261" t="s">
        <v>21</v>
      </c>
      <c r="I323" s="263"/>
      <c r="J323" s="260"/>
      <c r="K323" s="260"/>
      <c r="L323" s="264"/>
      <c r="M323" s="265"/>
      <c r="N323" s="266"/>
      <c r="O323" s="266"/>
      <c r="P323" s="266"/>
      <c r="Q323" s="266"/>
      <c r="R323" s="266"/>
      <c r="S323" s="266"/>
      <c r="T323" s="267"/>
      <c r="AT323" s="268" t="s">
        <v>159</v>
      </c>
      <c r="AU323" s="268" t="s">
        <v>84</v>
      </c>
      <c r="AV323" s="13" t="s">
        <v>82</v>
      </c>
      <c r="AW323" s="13" t="s">
        <v>38</v>
      </c>
      <c r="AX323" s="13" t="s">
        <v>74</v>
      </c>
      <c r="AY323" s="268" t="s">
        <v>150</v>
      </c>
    </row>
    <row r="324" spans="2:51" s="13" customFormat="1" ht="13.5">
      <c r="B324" s="259"/>
      <c r="C324" s="260"/>
      <c r="D324" s="236" t="s">
        <v>159</v>
      </c>
      <c r="E324" s="261" t="s">
        <v>21</v>
      </c>
      <c r="F324" s="262" t="s">
        <v>1341</v>
      </c>
      <c r="G324" s="260"/>
      <c r="H324" s="261" t="s">
        <v>21</v>
      </c>
      <c r="I324" s="263"/>
      <c r="J324" s="260"/>
      <c r="K324" s="260"/>
      <c r="L324" s="264"/>
      <c r="M324" s="265"/>
      <c r="N324" s="266"/>
      <c r="O324" s="266"/>
      <c r="P324" s="266"/>
      <c r="Q324" s="266"/>
      <c r="R324" s="266"/>
      <c r="S324" s="266"/>
      <c r="T324" s="267"/>
      <c r="AT324" s="268" t="s">
        <v>159</v>
      </c>
      <c r="AU324" s="268" t="s">
        <v>84</v>
      </c>
      <c r="AV324" s="13" t="s">
        <v>82</v>
      </c>
      <c r="AW324" s="13" t="s">
        <v>38</v>
      </c>
      <c r="AX324" s="13" t="s">
        <v>74</v>
      </c>
      <c r="AY324" s="268" t="s">
        <v>150</v>
      </c>
    </row>
    <row r="325" spans="2:51" s="11" customFormat="1" ht="13.5">
      <c r="B325" s="234"/>
      <c r="C325" s="235"/>
      <c r="D325" s="236" t="s">
        <v>159</v>
      </c>
      <c r="E325" s="237" t="s">
        <v>21</v>
      </c>
      <c r="F325" s="238" t="s">
        <v>1342</v>
      </c>
      <c r="G325" s="235"/>
      <c r="H325" s="239">
        <v>25</v>
      </c>
      <c r="I325" s="240"/>
      <c r="J325" s="235"/>
      <c r="K325" s="235"/>
      <c r="L325" s="241"/>
      <c r="M325" s="242"/>
      <c r="N325" s="243"/>
      <c r="O325" s="243"/>
      <c r="P325" s="243"/>
      <c r="Q325" s="243"/>
      <c r="R325" s="243"/>
      <c r="S325" s="243"/>
      <c r="T325" s="244"/>
      <c r="AT325" s="245" t="s">
        <v>159</v>
      </c>
      <c r="AU325" s="245" t="s">
        <v>84</v>
      </c>
      <c r="AV325" s="11" t="s">
        <v>84</v>
      </c>
      <c r="AW325" s="11" t="s">
        <v>38</v>
      </c>
      <c r="AX325" s="11" t="s">
        <v>74</v>
      </c>
      <c r="AY325" s="245" t="s">
        <v>150</v>
      </c>
    </row>
    <row r="326" spans="2:51" s="13" customFormat="1" ht="13.5">
      <c r="B326" s="259"/>
      <c r="C326" s="260"/>
      <c r="D326" s="236" t="s">
        <v>159</v>
      </c>
      <c r="E326" s="261" t="s">
        <v>21</v>
      </c>
      <c r="F326" s="262" t="s">
        <v>1343</v>
      </c>
      <c r="G326" s="260"/>
      <c r="H326" s="261" t="s">
        <v>21</v>
      </c>
      <c r="I326" s="263"/>
      <c r="J326" s="260"/>
      <c r="K326" s="260"/>
      <c r="L326" s="264"/>
      <c r="M326" s="265"/>
      <c r="N326" s="266"/>
      <c r="O326" s="266"/>
      <c r="P326" s="266"/>
      <c r="Q326" s="266"/>
      <c r="R326" s="266"/>
      <c r="S326" s="266"/>
      <c r="T326" s="267"/>
      <c r="AT326" s="268" t="s">
        <v>159</v>
      </c>
      <c r="AU326" s="268" t="s">
        <v>84</v>
      </c>
      <c r="AV326" s="13" t="s">
        <v>82</v>
      </c>
      <c r="AW326" s="13" t="s">
        <v>38</v>
      </c>
      <c r="AX326" s="13" t="s">
        <v>74</v>
      </c>
      <c r="AY326" s="268" t="s">
        <v>150</v>
      </c>
    </row>
    <row r="327" spans="2:51" s="13" customFormat="1" ht="13.5">
      <c r="B327" s="259"/>
      <c r="C327" s="260"/>
      <c r="D327" s="236" t="s">
        <v>159</v>
      </c>
      <c r="E327" s="261" t="s">
        <v>21</v>
      </c>
      <c r="F327" s="262" t="s">
        <v>1344</v>
      </c>
      <c r="G327" s="260"/>
      <c r="H327" s="261" t="s">
        <v>21</v>
      </c>
      <c r="I327" s="263"/>
      <c r="J327" s="260"/>
      <c r="K327" s="260"/>
      <c r="L327" s="264"/>
      <c r="M327" s="265"/>
      <c r="N327" s="266"/>
      <c r="O327" s="266"/>
      <c r="P327" s="266"/>
      <c r="Q327" s="266"/>
      <c r="R327" s="266"/>
      <c r="S327" s="266"/>
      <c r="T327" s="267"/>
      <c r="AT327" s="268" t="s">
        <v>159</v>
      </c>
      <c r="AU327" s="268" t="s">
        <v>84</v>
      </c>
      <c r="AV327" s="13" t="s">
        <v>82</v>
      </c>
      <c r="AW327" s="13" t="s">
        <v>38</v>
      </c>
      <c r="AX327" s="13" t="s">
        <v>74</v>
      </c>
      <c r="AY327" s="268" t="s">
        <v>150</v>
      </c>
    </row>
    <row r="328" spans="2:51" s="11" customFormat="1" ht="13.5">
      <c r="B328" s="234"/>
      <c r="C328" s="235"/>
      <c r="D328" s="236" t="s">
        <v>159</v>
      </c>
      <c r="E328" s="237" t="s">
        <v>21</v>
      </c>
      <c r="F328" s="238" t="s">
        <v>1129</v>
      </c>
      <c r="G328" s="235"/>
      <c r="H328" s="239">
        <v>50</v>
      </c>
      <c r="I328" s="240"/>
      <c r="J328" s="235"/>
      <c r="K328" s="235"/>
      <c r="L328" s="241"/>
      <c r="M328" s="242"/>
      <c r="N328" s="243"/>
      <c r="O328" s="243"/>
      <c r="P328" s="243"/>
      <c r="Q328" s="243"/>
      <c r="R328" s="243"/>
      <c r="S328" s="243"/>
      <c r="T328" s="244"/>
      <c r="AT328" s="245" t="s">
        <v>159</v>
      </c>
      <c r="AU328" s="245" t="s">
        <v>84</v>
      </c>
      <c r="AV328" s="11" t="s">
        <v>84</v>
      </c>
      <c r="AW328" s="11" t="s">
        <v>38</v>
      </c>
      <c r="AX328" s="11" t="s">
        <v>74</v>
      </c>
      <c r="AY328" s="245" t="s">
        <v>150</v>
      </c>
    </row>
    <row r="329" spans="2:51" s="13" customFormat="1" ht="13.5">
      <c r="B329" s="259"/>
      <c r="C329" s="260"/>
      <c r="D329" s="236" t="s">
        <v>159</v>
      </c>
      <c r="E329" s="261" t="s">
        <v>21</v>
      </c>
      <c r="F329" s="262" t="s">
        <v>1345</v>
      </c>
      <c r="G329" s="260"/>
      <c r="H329" s="261" t="s">
        <v>21</v>
      </c>
      <c r="I329" s="263"/>
      <c r="J329" s="260"/>
      <c r="K329" s="260"/>
      <c r="L329" s="264"/>
      <c r="M329" s="265"/>
      <c r="N329" s="266"/>
      <c r="O329" s="266"/>
      <c r="P329" s="266"/>
      <c r="Q329" s="266"/>
      <c r="R329" s="266"/>
      <c r="S329" s="266"/>
      <c r="T329" s="267"/>
      <c r="AT329" s="268" t="s">
        <v>159</v>
      </c>
      <c r="AU329" s="268" t="s">
        <v>84</v>
      </c>
      <c r="AV329" s="13" t="s">
        <v>82</v>
      </c>
      <c r="AW329" s="13" t="s">
        <v>38</v>
      </c>
      <c r="AX329" s="13" t="s">
        <v>74</v>
      </c>
      <c r="AY329" s="268" t="s">
        <v>150</v>
      </c>
    </row>
    <row r="330" spans="2:51" s="13" customFormat="1" ht="13.5">
      <c r="B330" s="259"/>
      <c r="C330" s="260"/>
      <c r="D330" s="236" t="s">
        <v>159</v>
      </c>
      <c r="E330" s="261" t="s">
        <v>21</v>
      </c>
      <c r="F330" s="262" t="s">
        <v>1344</v>
      </c>
      <c r="G330" s="260"/>
      <c r="H330" s="261" t="s">
        <v>21</v>
      </c>
      <c r="I330" s="263"/>
      <c r="J330" s="260"/>
      <c r="K330" s="260"/>
      <c r="L330" s="264"/>
      <c r="M330" s="265"/>
      <c r="N330" s="266"/>
      <c r="O330" s="266"/>
      <c r="P330" s="266"/>
      <c r="Q330" s="266"/>
      <c r="R330" s="266"/>
      <c r="S330" s="266"/>
      <c r="T330" s="267"/>
      <c r="AT330" s="268" t="s">
        <v>159</v>
      </c>
      <c r="AU330" s="268" t="s">
        <v>84</v>
      </c>
      <c r="AV330" s="13" t="s">
        <v>82</v>
      </c>
      <c r="AW330" s="13" t="s">
        <v>38</v>
      </c>
      <c r="AX330" s="13" t="s">
        <v>74</v>
      </c>
      <c r="AY330" s="268" t="s">
        <v>150</v>
      </c>
    </row>
    <row r="331" spans="2:51" s="11" customFormat="1" ht="13.5">
      <c r="B331" s="234"/>
      <c r="C331" s="235"/>
      <c r="D331" s="236" t="s">
        <v>159</v>
      </c>
      <c r="E331" s="237" t="s">
        <v>21</v>
      </c>
      <c r="F331" s="238" t="s">
        <v>1129</v>
      </c>
      <c r="G331" s="235"/>
      <c r="H331" s="239">
        <v>50</v>
      </c>
      <c r="I331" s="240"/>
      <c r="J331" s="235"/>
      <c r="K331" s="235"/>
      <c r="L331" s="241"/>
      <c r="M331" s="242"/>
      <c r="N331" s="243"/>
      <c r="O331" s="243"/>
      <c r="P331" s="243"/>
      <c r="Q331" s="243"/>
      <c r="R331" s="243"/>
      <c r="S331" s="243"/>
      <c r="T331" s="244"/>
      <c r="AT331" s="245" t="s">
        <v>159</v>
      </c>
      <c r="AU331" s="245" t="s">
        <v>84</v>
      </c>
      <c r="AV331" s="11" t="s">
        <v>84</v>
      </c>
      <c r="AW331" s="11" t="s">
        <v>38</v>
      </c>
      <c r="AX331" s="11" t="s">
        <v>74</v>
      </c>
      <c r="AY331" s="245" t="s">
        <v>150</v>
      </c>
    </row>
    <row r="332" spans="2:51" s="12" customFormat="1" ht="13.5">
      <c r="B332" s="246"/>
      <c r="C332" s="247"/>
      <c r="D332" s="236" t="s">
        <v>159</v>
      </c>
      <c r="E332" s="248" t="s">
        <v>21</v>
      </c>
      <c r="F332" s="249" t="s">
        <v>161</v>
      </c>
      <c r="G332" s="247"/>
      <c r="H332" s="250">
        <v>125</v>
      </c>
      <c r="I332" s="251"/>
      <c r="J332" s="247"/>
      <c r="K332" s="247"/>
      <c r="L332" s="252"/>
      <c r="M332" s="253"/>
      <c r="N332" s="254"/>
      <c r="O332" s="254"/>
      <c r="P332" s="254"/>
      <c r="Q332" s="254"/>
      <c r="R332" s="254"/>
      <c r="S332" s="254"/>
      <c r="T332" s="255"/>
      <c r="AT332" s="256" t="s">
        <v>159</v>
      </c>
      <c r="AU332" s="256" t="s">
        <v>84</v>
      </c>
      <c r="AV332" s="12" t="s">
        <v>157</v>
      </c>
      <c r="AW332" s="12" t="s">
        <v>38</v>
      </c>
      <c r="AX332" s="12" t="s">
        <v>82</v>
      </c>
      <c r="AY332" s="256" t="s">
        <v>150</v>
      </c>
    </row>
    <row r="333" spans="2:65" s="1" customFormat="1" ht="16.5" customHeight="1">
      <c r="B333" s="46"/>
      <c r="C333" s="269" t="s">
        <v>273</v>
      </c>
      <c r="D333" s="269" t="s">
        <v>188</v>
      </c>
      <c r="E333" s="270" t="s">
        <v>1346</v>
      </c>
      <c r="F333" s="271" t="s">
        <v>1347</v>
      </c>
      <c r="G333" s="272" t="s">
        <v>268</v>
      </c>
      <c r="H333" s="273">
        <v>125</v>
      </c>
      <c r="I333" s="274"/>
      <c r="J333" s="275">
        <f>ROUND(I333*H333,2)</f>
        <v>0</v>
      </c>
      <c r="K333" s="271" t="s">
        <v>204</v>
      </c>
      <c r="L333" s="276"/>
      <c r="M333" s="277" t="s">
        <v>21</v>
      </c>
      <c r="N333" s="278" t="s">
        <v>45</v>
      </c>
      <c r="O333" s="47"/>
      <c r="P333" s="231">
        <f>O333*H333</f>
        <v>0</v>
      </c>
      <c r="Q333" s="231">
        <v>0</v>
      </c>
      <c r="R333" s="231">
        <f>Q333*H333</f>
        <v>0</v>
      </c>
      <c r="S333" s="231">
        <v>0</v>
      </c>
      <c r="T333" s="232">
        <f>S333*H333</f>
        <v>0</v>
      </c>
      <c r="AR333" s="24" t="s">
        <v>269</v>
      </c>
      <c r="AT333" s="24" t="s">
        <v>188</v>
      </c>
      <c r="AU333" s="24" t="s">
        <v>84</v>
      </c>
      <c r="AY333" s="24" t="s">
        <v>150</v>
      </c>
      <c r="BE333" s="233">
        <f>IF(N333="základní",J333,0)</f>
        <v>0</v>
      </c>
      <c r="BF333" s="233">
        <f>IF(N333="snížená",J333,0)</f>
        <v>0</v>
      </c>
      <c r="BG333" s="233">
        <f>IF(N333="zákl. přenesená",J333,0)</f>
        <v>0</v>
      </c>
      <c r="BH333" s="233">
        <f>IF(N333="sníž. přenesená",J333,0)</f>
        <v>0</v>
      </c>
      <c r="BI333" s="233">
        <f>IF(N333="nulová",J333,0)</f>
        <v>0</v>
      </c>
      <c r="BJ333" s="24" t="s">
        <v>82</v>
      </c>
      <c r="BK333" s="233">
        <f>ROUND(I333*H333,2)</f>
        <v>0</v>
      </c>
      <c r="BL333" s="24" t="s">
        <v>250</v>
      </c>
      <c r="BM333" s="24" t="s">
        <v>534</v>
      </c>
    </row>
    <row r="334" spans="2:51" s="13" customFormat="1" ht="13.5">
      <c r="B334" s="259"/>
      <c r="C334" s="260"/>
      <c r="D334" s="236" t="s">
        <v>159</v>
      </c>
      <c r="E334" s="261" t="s">
        <v>21</v>
      </c>
      <c r="F334" s="262" t="s">
        <v>930</v>
      </c>
      <c r="G334" s="260"/>
      <c r="H334" s="261" t="s">
        <v>21</v>
      </c>
      <c r="I334" s="263"/>
      <c r="J334" s="260"/>
      <c r="K334" s="260"/>
      <c r="L334" s="264"/>
      <c r="M334" s="265"/>
      <c r="N334" s="266"/>
      <c r="O334" s="266"/>
      <c r="P334" s="266"/>
      <c r="Q334" s="266"/>
      <c r="R334" s="266"/>
      <c r="S334" s="266"/>
      <c r="T334" s="267"/>
      <c r="AT334" s="268" t="s">
        <v>159</v>
      </c>
      <c r="AU334" s="268" t="s">
        <v>84</v>
      </c>
      <c r="AV334" s="13" t="s">
        <v>82</v>
      </c>
      <c r="AW334" s="13" t="s">
        <v>38</v>
      </c>
      <c r="AX334" s="13" t="s">
        <v>74</v>
      </c>
      <c r="AY334" s="268" t="s">
        <v>150</v>
      </c>
    </row>
    <row r="335" spans="2:51" s="13" customFormat="1" ht="13.5">
      <c r="B335" s="259"/>
      <c r="C335" s="260"/>
      <c r="D335" s="236" t="s">
        <v>159</v>
      </c>
      <c r="E335" s="261" t="s">
        <v>21</v>
      </c>
      <c r="F335" s="262" t="s">
        <v>1262</v>
      </c>
      <c r="G335" s="260"/>
      <c r="H335" s="261" t="s">
        <v>21</v>
      </c>
      <c r="I335" s="263"/>
      <c r="J335" s="260"/>
      <c r="K335" s="260"/>
      <c r="L335" s="264"/>
      <c r="M335" s="265"/>
      <c r="N335" s="266"/>
      <c r="O335" s="266"/>
      <c r="P335" s="266"/>
      <c r="Q335" s="266"/>
      <c r="R335" s="266"/>
      <c r="S335" s="266"/>
      <c r="T335" s="267"/>
      <c r="AT335" s="268" t="s">
        <v>159</v>
      </c>
      <c r="AU335" s="268" t="s">
        <v>84</v>
      </c>
      <c r="AV335" s="13" t="s">
        <v>82</v>
      </c>
      <c r="AW335" s="13" t="s">
        <v>38</v>
      </c>
      <c r="AX335" s="13" t="s">
        <v>74</v>
      </c>
      <c r="AY335" s="268" t="s">
        <v>150</v>
      </c>
    </row>
    <row r="336" spans="2:51" s="13" customFormat="1" ht="13.5">
      <c r="B336" s="259"/>
      <c r="C336" s="260"/>
      <c r="D336" s="236" t="s">
        <v>159</v>
      </c>
      <c r="E336" s="261" t="s">
        <v>21</v>
      </c>
      <c r="F336" s="262" t="s">
        <v>932</v>
      </c>
      <c r="G336" s="260"/>
      <c r="H336" s="261" t="s">
        <v>21</v>
      </c>
      <c r="I336" s="263"/>
      <c r="J336" s="260"/>
      <c r="K336" s="260"/>
      <c r="L336" s="264"/>
      <c r="M336" s="265"/>
      <c r="N336" s="266"/>
      <c r="O336" s="266"/>
      <c r="P336" s="266"/>
      <c r="Q336" s="266"/>
      <c r="R336" s="266"/>
      <c r="S336" s="266"/>
      <c r="T336" s="267"/>
      <c r="AT336" s="268" t="s">
        <v>159</v>
      </c>
      <c r="AU336" s="268" t="s">
        <v>84</v>
      </c>
      <c r="AV336" s="13" t="s">
        <v>82</v>
      </c>
      <c r="AW336" s="13" t="s">
        <v>38</v>
      </c>
      <c r="AX336" s="13" t="s">
        <v>74</v>
      </c>
      <c r="AY336" s="268" t="s">
        <v>150</v>
      </c>
    </row>
    <row r="337" spans="2:51" s="13" customFormat="1" ht="13.5">
      <c r="B337" s="259"/>
      <c r="C337" s="260"/>
      <c r="D337" s="236" t="s">
        <v>159</v>
      </c>
      <c r="E337" s="261" t="s">
        <v>21</v>
      </c>
      <c r="F337" s="262" t="s">
        <v>1268</v>
      </c>
      <c r="G337" s="260"/>
      <c r="H337" s="261" t="s">
        <v>21</v>
      </c>
      <c r="I337" s="263"/>
      <c r="J337" s="260"/>
      <c r="K337" s="260"/>
      <c r="L337" s="264"/>
      <c r="M337" s="265"/>
      <c r="N337" s="266"/>
      <c r="O337" s="266"/>
      <c r="P337" s="266"/>
      <c r="Q337" s="266"/>
      <c r="R337" s="266"/>
      <c r="S337" s="266"/>
      <c r="T337" s="267"/>
      <c r="AT337" s="268" t="s">
        <v>159</v>
      </c>
      <c r="AU337" s="268" t="s">
        <v>84</v>
      </c>
      <c r="AV337" s="13" t="s">
        <v>82</v>
      </c>
      <c r="AW337" s="13" t="s">
        <v>38</v>
      </c>
      <c r="AX337" s="13" t="s">
        <v>74</v>
      </c>
      <c r="AY337" s="268" t="s">
        <v>150</v>
      </c>
    </row>
    <row r="338" spans="2:51" s="13" customFormat="1" ht="13.5">
      <c r="B338" s="259"/>
      <c r="C338" s="260"/>
      <c r="D338" s="236" t="s">
        <v>159</v>
      </c>
      <c r="E338" s="261" t="s">
        <v>21</v>
      </c>
      <c r="F338" s="262" t="s">
        <v>1340</v>
      </c>
      <c r="G338" s="260"/>
      <c r="H338" s="261" t="s">
        <v>21</v>
      </c>
      <c r="I338" s="263"/>
      <c r="J338" s="260"/>
      <c r="K338" s="260"/>
      <c r="L338" s="264"/>
      <c r="M338" s="265"/>
      <c r="N338" s="266"/>
      <c r="O338" s="266"/>
      <c r="P338" s="266"/>
      <c r="Q338" s="266"/>
      <c r="R338" s="266"/>
      <c r="S338" s="266"/>
      <c r="T338" s="267"/>
      <c r="AT338" s="268" t="s">
        <v>159</v>
      </c>
      <c r="AU338" s="268" t="s">
        <v>84</v>
      </c>
      <c r="AV338" s="13" t="s">
        <v>82</v>
      </c>
      <c r="AW338" s="13" t="s">
        <v>38</v>
      </c>
      <c r="AX338" s="13" t="s">
        <v>74</v>
      </c>
      <c r="AY338" s="268" t="s">
        <v>150</v>
      </c>
    </row>
    <row r="339" spans="2:51" s="13" customFormat="1" ht="13.5">
      <c r="B339" s="259"/>
      <c r="C339" s="260"/>
      <c r="D339" s="236" t="s">
        <v>159</v>
      </c>
      <c r="E339" s="261" t="s">
        <v>21</v>
      </c>
      <c r="F339" s="262" t="s">
        <v>1341</v>
      </c>
      <c r="G339" s="260"/>
      <c r="H339" s="261" t="s">
        <v>21</v>
      </c>
      <c r="I339" s="263"/>
      <c r="J339" s="260"/>
      <c r="K339" s="260"/>
      <c r="L339" s="264"/>
      <c r="M339" s="265"/>
      <c r="N339" s="266"/>
      <c r="O339" s="266"/>
      <c r="P339" s="266"/>
      <c r="Q339" s="266"/>
      <c r="R339" s="266"/>
      <c r="S339" s="266"/>
      <c r="T339" s="267"/>
      <c r="AT339" s="268" t="s">
        <v>159</v>
      </c>
      <c r="AU339" s="268" t="s">
        <v>84</v>
      </c>
      <c r="AV339" s="13" t="s">
        <v>82</v>
      </c>
      <c r="AW339" s="13" t="s">
        <v>38</v>
      </c>
      <c r="AX339" s="13" t="s">
        <v>74</v>
      </c>
      <c r="AY339" s="268" t="s">
        <v>150</v>
      </c>
    </row>
    <row r="340" spans="2:51" s="11" customFormat="1" ht="13.5">
      <c r="B340" s="234"/>
      <c r="C340" s="235"/>
      <c r="D340" s="236" t="s">
        <v>159</v>
      </c>
      <c r="E340" s="237" t="s">
        <v>21</v>
      </c>
      <c r="F340" s="238" t="s">
        <v>1342</v>
      </c>
      <c r="G340" s="235"/>
      <c r="H340" s="239">
        <v>25</v>
      </c>
      <c r="I340" s="240"/>
      <c r="J340" s="235"/>
      <c r="K340" s="235"/>
      <c r="L340" s="241"/>
      <c r="M340" s="242"/>
      <c r="N340" s="243"/>
      <c r="O340" s="243"/>
      <c r="P340" s="243"/>
      <c r="Q340" s="243"/>
      <c r="R340" s="243"/>
      <c r="S340" s="243"/>
      <c r="T340" s="244"/>
      <c r="AT340" s="245" t="s">
        <v>159</v>
      </c>
      <c r="AU340" s="245" t="s">
        <v>84</v>
      </c>
      <c r="AV340" s="11" t="s">
        <v>84</v>
      </c>
      <c r="AW340" s="11" t="s">
        <v>38</v>
      </c>
      <c r="AX340" s="11" t="s">
        <v>74</v>
      </c>
      <c r="AY340" s="245" t="s">
        <v>150</v>
      </c>
    </row>
    <row r="341" spans="2:51" s="13" customFormat="1" ht="13.5">
      <c r="B341" s="259"/>
      <c r="C341" s="260"/>
      <c r="D341" s="236" t="s">
        <v>159</v>
      </c>
      <c r="E341" s="261" t="s">
        <v>21</v>
      </c>
      <c r="F341" s="262" t="s">
        <v>1343</v>
      </c>
      <c r="G341" s="260"/>
      <c r="H341" s="261" t="s">
        <v>21</v>
      </c>
      <c r="I341" s="263"/>
      <c r="J341" s="260"/>
      <c r="K341" s="260"/>
      <c r="L341" s="264"/>
      <c r="M341" s="265"/>
      <c r="N341" s="266"/>
      <c r="O341" s="266"/>
      <c r="P341" s="266"/>
      <c r="Q341" s="266"/>
      <c r="R341" s="266"/>
      <c r="S341" s="266"/>
      <c r="T341" s="267"/>
      <c r="AT341" s="268" t="s">
        <v>159</v>
      </c>
      <c r="AU341" s="268" t="s">
        <v>84</v>
      </c>
      <c r="AV341" s="13" t="s">
        <v>82</v>
      </c>
      <c r="AW341" s="13" t="s">
        <v>38</v>
      </c>
      <c r="AX341" s="13" t="s">
        <v>74</v>
      </c>
      <c r="AY341" s="268" t="s">
        <v>150</v>
      </c>
    </row>
    <row r="342" spans="2:51" s="13" customFormat="1" ht="13.5">
      <c r="B342" s="259"/>
      <c r="C342" s="260"/>
      <c r="D342" s="236" t="s">
        <v>159</v>
      </c>
      <c r="E342" s="261" t="s">
        <v>21</v>
      </c>
      <c r="F342" s="262" t="s">
        <v>1344</v>
      </c>
      <c r="G342" s="260"/>
      <c r="H342" s="261" t="s">
        <v>21</v>
      </c>
      <c r="I342" s="263"/>
      <c r="J342" s="260"/>
      <c r="K342" s="260"/>
      <c r="L342" s="264"/>
      <c r="M342" s="265"/>
      <c r="N342" s="266"/>
      <c r="O342" s="266"/>
      <c r="P342" s="266"/>
      <c r="Q342" s="266"/>
      <c r="R342" s="266"/>
      <c r="S342" s="266"/>
      <c r="T342" s="267"/>
      <c r="AT342" s="268" t="s">
        <v>159</v>
      </c>
      <c r="AU342" s="268" t="s">
        <v>84</v>
      </c>
      <c r="AV342" s="13" t="s">
        <v>82</v>
      </c>
      <c r="AW342" s="13" t="s">
        <v>38</v>
      </c>
      <c r="AX342" s="13" t="s">
        <v>74</v>
      </c>
      <c r="AY342" s="268" t="s">
        <v>150</v>
      </c>
    </row>
    <row r="343" spans="2:51" s="11" customFormat="1" ht="13.5">
      <c r="B343" s="234"/>
      <c r="C343" s="235"/>
      <c r="D343" s="236" t="s">
        <v>159</v>
      </c>
      <c r="E343" s="237" t="s">
        <v>21</v>
      </c>
      <c r="F343" s="238" t="s">
        <v>1129</v>
      </c>
      <c r="G343" s="235"/>
      <c r="H343" s="239">
        <v>50</v>
      </c>
      <c r="I343" s="240"/>
      <c r="J343" s="235"/>
      <c r="K343" s="235"/>
      <c r="L343" s="241"/>
      <c r="M343" s="242"/>
      <c r="N343" s="243"/>
      <c r="O343" s="243"/>
      <c r="P343" s="243"/>
      <c r="Q343" s="243"/>
      <c r="R343" s="243"/>
      <c r="S343" s="243"/>
      <c r="T343" s="244"/>
      <c r="AT343" s="245" t="s">
        <v>159</v>
      </c>
      <c r="AU343" s="245" t="s">
        <v>84</v>
      </c>
      <c r="AV343" s="11" t="s">
        <v>84</v>
      </c>
      <c r="AW343" s="11" t="s">
        <v>38</v>
      </c>
      <c r="AX343" s="11" t="s">
        <v>74</v>
      </c>
      <c r="AY343" s="245" t="s">
        <v>150</v>
      </c>
    </row>
    <row r="344" spans="2:51" s="13" customFormat="1" ht="13.5">
      <c r="B344" s="259"/>
      <c r="C344" s="260"/>
      <c r="D344" s="236" t="s">
        <v>159</v>
      </c>
      <c r="E344" s="261" t="s">
        <v>21</v>
      </c>
      <c r="F344" s="262" t="s">
        <v>1345</v>
      </c>
      <c r="G344" s="260"/>
      <c r="H344" s="261" t="s">
        <v>21</v>
      </c>
      <c r="I344" s="263"/>
      <c r="J344" s="260"/>
      <c r="K344" s="260"/>
      <c r="L344" s="264"/>
      <c r="M344" s="265"/>
      <c r="N344" s="266"/>
      <c r="O344" s="266"/>
      <c r="P344" s="266"/>
      <c r="Q344" s="266"/>
      <c r="R344" s="266"/>
      <c r="S344" s="266"/>
      <c r="T344" s="267"/>
      <c r="AT344" s="268" t="s">
        <v>159</v>
      </c>
      <c r="AU344" s="268" t="s">
        <v>84</v>
      </c>
      <c r="AV344" s="13" t="s">
        <v>82</v>
      </c>
      <c r="AW344" s="13" t="s">
        <v>38</v>
      </c>
      <c r="AX344" s="13" t="s">
        <v>74</v>
      </c>
      <c r="AY344" s="268" t="s">
        <v>150</v>
      </c>
    </row>
    <row r="345" spans="2:51" s="13" customFormat="1" ht="13.5">
      <c r="B345" s="259"/>
      <c r="C345" s="260"/>
      <c r="D345" s="236" t="s">
        <v>159</v>
      </c>
      <c r="E345" s="261" t="s">
        <v>21</v>
      </c>
      <c r="F345" s="262" t="s">
        <v>1344</v>
      </c>
      <c r="G345" s="260"/>
      <c r="H345" s="261" t="s">
        <v>21</v>
      </c>
      <c r="I345" s="263"/>
      <c r="J345" s="260"/>
      <c r="K345" s="260"/>
      <c r="L345" s="264"/>
      <c r="M345" s="265"/>
      <c r="N345" s="266"/>
      <c r="O345" s="266"/>
      <c r="P345" s="266"/>
      <c r="Q345" s="266"/>
      <c r="R345" s="266"/>
      <c r="S345" s="266"/>
      <c r="T345" s="267"/>
      <c r="AT345" s="268" t="s">
        <v>159</v>
      </c>
      <c r="AU345" s="268" t="s">
        <v>84</v>
      </c>
      <c r="AV345" s="13" t="s">
        <v>82</v>
      </c>
      <c r="AW345" s="13" t="s">
        <v>38</v>
      </c>
      <c r="AX345" s="13" t="s">
        <v>74</v>
      </c>
      <c r="AY345" s="268" t="s">
        <v>150</v>
      </c>
    </row>
    <row r="346" spans="2:51" s="11" customFormat="1" ht="13.5">
      <c r="B346" s="234"/>
      <c r="C346" s="235"/>
      <c r="D346" s="236" t="s">
        <v>159</v>
      </c>
      <c r="E346" s="237" t="s">
        <v>21</v>
      </c>
      <c r="F346" s="238" t="s">
        <v>1129</v>
      </c>
      <c r="G346" s="235"/>
      <c r="H346" s="239">
        <v>50</v>
      </c>
      <c r="I346" s="240"/>
      <c r="J346" s="235"/>
      <c r="K346" s="235"/>
      <c r="L346" s="241"/>
      <c r="M346" s="242"/>
      <c r="N346" s="243"/>
      <c r="O346" s="243"/>
      <c r="P346" s="243"/>
      <c r="Q346" s="243"/>
      <c r="R346" s="243"/>
      <c r="S346" s="243"/>
      <c r="T346" s="244"/>
      <c r="AT346" s="245" t="s">
        <v>159</v>
      </c>
      <c r="AU346" s="245" t="s">
        <v>84</v>
      </c>
      <c r="AV346" s="11" t="s">
        <v>84</v>
      </c>
      <c r="AW346" s="11" t="s">
        <v>38</v>
      </c>
      <c r="AX346" s="11" t="s">
        <v>74</v>
      </c>
      <c r="AY346" s="245" t="s">
        <v>150</v>
      </c>
    </row>
    <row r="347" spans="2:51" s="12" customFormat="1" ht="13.5">
      <c r="B347" s="246"/>
      <c r="C347" s="247"/>
      <c r="D347" s="236" t="s">
        <v>159</v>
      </c>
      <c r="E347" s="248" t="s">
        <v>21</v>
      </c>
      <c r="F347" s="249" t="s">
        <v>161</v>
      </c>
      <c r="G347" s="247"/>
      <c r="H347" s="250">
        <v>125</v>
      </c>
      <c r="I347" s="251"/>
      <c r="J347" s="247"/>
      <c r="K347" s="247"/>
      <c r="L347" s="252"/>
      <c r="M347" s="253"/>
      <c r="N347" s="254"/>
      <c r="O347" s="254"/>
      <c r="P347" s="254"/>
      <c r="Q347" s="254"/>
      <c r="R347" s="254"/>
      <c r="S347" s="254"/>
      <c r="T347" s="255"/>
      <c r="AT347" s="256" t="s">
        <v>159</v>
      </c>
      <c r="AU347" s="256" t="s">
        <v>84</v>
      </c>
      <c r="AV347" s="12" t="s">
        <v>157</v>
      </c>
      <c r="AW347" s="12" t="s">
        <v>38</v>
      </c>
      <c r="AX347" s="12" t="s">
        <v>82</v>
      </c>
      <c r="AY347" s="256" t="s">
        <v>150</v>
      </c>
    </row>
    <row r="348" spans="2:65" s="1" customFormat="1" ht="25.5" customHeight="1">
      <c r="B348" s="46"/>
      <c r="C348" s="222" t="s">
        <v>278</v>
      </c>
      <c r="D348" s="222" t="s">
        <v>153</v>
      </c>
      <c r="E348" s="223" t="s">
        <v>1106</v>
      </c>
      <c r="F348" s="224" t="s">
        <v>1107</v>
      </c>
      <c r="G348" s="225" t="s">
        <v>432</v>
      </c>
      <c r="H348" s="226">
        <v>6</v>
      </c>
      <c r="I348" s="227"/>
      <c r="J348" s="228">
        <f>ROUND(I348*H348,2)</f>
        <v>0</v>
      </c>
      <c r="K348" s="224" t="s">
        <v>928</v>
      </c>
      <c r="L348" s="72"/>
      <c r="M348" s="229" t="s">
        <v>21</v>
      </c>
      <c r="N348" s="230" t="s">
        <v>45</v>
      </c>
      <c r="O348" s="47"/>
      <c r="P348" s="231">
        <f>O348*H348</f>
        <v>0</v>
      </c>
      <c r="Q348" s="231">
        <v>0</v>
      </c>
      <c r="R348" s="231">
        <f>Q348*H348</f>
        <v>0</v>
      </c>
      <c r="S348" s="231">
        <v>0</v>
      </c>
      <c r="T348" s="232">
        <f>S348*H348</f>
        <v>0</v>
      </c>
      <c r="AR348" s="24" t="s">
        <v>250</v>
      </c>
      <c r="AT348" s="24" t="s">
        <v>153</v>
      </c>
      <c r="AU348" s="24" t="s">
        <v>84</v>
      </c>
      <c r="AY348" s="24" t="s">
        <v>150</v>
      </c>
      <c r="BE348" s="233">
        <f>IF(N348="základní",J348,0)</f>
        <v>0</v>
      </c>
      <c r="BF348" s="233">
        <f>IF(N348="snížená",J348,0)</f>
        <v>0</v>
      </c>
      <c r="BG348" s="233">
        <f>IF(N348="zákl. přenesená",J348,0)</f>
        <v>0</v>
      </c>
      <c r="BH348" s="233">
        <f>IF(N348="sníž. přenesená",J348,0)</f>
        <v>0</v>
      </c>
      <c r="BI348" s="233">
        <f>IF(N348="nulová",J348,0)</f>
        <v>0</v>
      </c>
      <c r="BJ348" s="24" t="s">
        <v>82</v>
      </c>
      <c r="BK348" s="233">
        <f>ROUND(I348*H348,2)</f>
        <v>0</v>
      </c>
      <c r="BL348" s="24" t="s">
        <v>250</v>
      </c>
      <c r="BM348" s="24" t="s">
        <v>542</v>
      </c>
    </row>
    <row r="349" spans="2:47" s="1" customFormat="1" ht="13.5">
      <c r="B349" s="46"/>
      <c r="C349" s="74"/>
      <c r="D349" s="236" t="s">
        <v>166</v>
      </c>
      <c r="E349" s="74"/>
      <c r="F349" s="257" t="s">
        <v>1348</v>
      </c>
      <c r="G349" s="74"/>
      <c r="H349" s="74"/>
      <c r="I349" s="192"/>
      <c r="J349" s="74"/>
      <c r="K349" s="74"/>
      <c r="L349" s="72"/>
      <c r="M349" s="258"/>
      <c r="N349" s="47"/>
      <c r="O349" s="47"/>
      <c r="P349" s="47"/>
      <c r="Q349" s="47"/>
      <c r="R349" s="47"/>
      <c r="S349" s="47"/>
      <c r="T349" s="95"/>
      <c r="AT349" s="24" t="s">
        <v>166</v>
      </c>
      <c r="AU349" s="24" t="s">
        <v>84</v>
      </c>
    </row>
    <row r="350" spans="2:51" s="13" customFormat="1" ht="13.5">
      <c r="B350" s="259"/>
      <c r="C350" s="260"/>
      <c r="D350" s="236" t="s">
        <v>159</v>
      </c>
      <c r="E350" s="261" t="s">
        <v>21</v>
      </c>
      <c r="F350" s="262" t="s">
        <v>930</v>
      </c>
      <c r="G350" s="260"/>
      <c r="H350" s="261" t="s">
        <v>21</v>
      </c>
      <c r="I350" s="263"/>
      <c r="J350" s="260"/>
      <c r="K350" s="260"/>
      <c r="L350" s="264"/>
      <c r="M350" s="265"/>
      <c r="N350" s="266"/>
      <c r="O350" s="266"/>
      <c r="P350" s="266"/>
      <c r="Q350" s="266"/>
      <c r="R350" s="266"/>
      <c r="S350" s="266"/>
      <c r="T350" s="267"/>
      <c r="AT350" s="268" t="s">
        <v>159</v>
      </c>
      <c r="AU350" s="268" t="s">
        <v>84</v>
      </c>
      <c r="AV350" s="13" t="s">
        <v>82</v>
      </c>
      <c r="AW350" s="13" t="s">
        <v>38</v>
      </c>
      <c r="AX350" s="13" t="s">
        <v>74</v>
      </c>
      <c r="AY350" s="268" t="s">
        <v>150</v>
      </c>
    </row>
    <row r="351" spans="2:51" s="13" customFormat="1" ht="13.5">
      <c r="B351" s="259"/>
      <c r="C351" s="260"/>
      <c r="D351" s="236" t="s">
        <v>159</v>
      </c>
      <c r="E351" s="261" t="s">
        <v>21</v>
      </c>
      <c r="F351" s="262" t="s">
        <v>1262</v>
      </c>
      <c r="G351" s="260"/>
      <c r="H351" s="261" t="s">
        <v>21</v>
      </c>
      <c r="I351" s="263"/>
      <c r="J351" s="260"/>
      <c r="K351" s="260"/>
      <c r="L351" s="264"/>
      <c r="M351" s="265"/>
      <c r="N351" s="266"/>
      <c r="O351" s="266"/>
      <c r="P351" s="266"/>
      <c r="Q351" s="266"/>
      <c r="R351" s="266"/>
      <c r="S351" s="266"/>
      <c r="T351" s="267"/>
      <c r="AT351" s="268" t="s">
        <v>159</v>
      </c>
      <c r="AU351" s="268" t="s">
        <v>84</v>
      </c>
      <c r="AV351" s="13" t="s">
        <v>82</v>
      </c>
      <c r="AW351" s="13" t="s">
        <v>38</v>
      </c>
      <c r="AX351" s="13" t="s">
        <v>74</v>
      </c>
      <c r="AY351" s="268" t="s">
        <v>150</v>
      </c>
    </row>
    <row r="352" spans="2:51" s="13" customFormat="1" ht="13.5">
      <c r="B352" s="259"/>
      <c r="C352" s="260"/>
      <c r="D352" s="236" t="s">
        <v>159</v>
      </c>
      <c r="E352" s="261" t="s">
        <v>21</v>
      </c>
      <c r="F352" s="262" t="s">
        <v>932</v>
      </c>
      <c r="G352" s="260"/>
      <c r="H352" s="261" t="s">
        <v>21</v>
      </c>
      <c r="I352" s="263"/>
      <c r="J352" s="260"/>
      <c r="K352" s="260"/>
      <c r="L352" s="264"/>
      <c r="M352" s="265"/>
      <c r="N352" s="266"/>
      <c r="O352" s="266"/>
      <c r="P352" s="266"/>
      <c r="Q352" s="266"/>
      <c r="R352" s="266"/>
      <c r="S352" s="266"/>
      <c r="T352" s="267"/>
      <c r="AT352" s="268" t="s">
        <v>159</v>
      </c>
      <c r="AU352" s="268" t="s">
        <v>84</v>
      </c>
      <c r="AV352" s="13" t="s">
        <v>82</v>
      </c>
      <c r="AW352" s="13" t="s">
        <v>38</v>
      </c>
      <c r="AX352" s="13" t="s">
        <v>74</v>
      </c>
      <c r="AY352" s="268" t="s">
        <v>150</v>
      </c>
    </row>
    <row r="353" spans="2:51" s="13" customFormat="1" ht="13.5">
      <c r="B353" s="259"/>
      <c r="C353" s="260"/>
      <c r="D353" s="236" t="s">
        <v>159</v>
      </c>
      <c r="E353" s="261" t="s">
        <v>21</v>
      </c>
      <c r="F353" s="262" t="s">
        <v>1263</v>
      </c>
      <c r="G353" s="260"/>
      <c r="H353" s="261" t="s">
        <v>21</v>
      </c>
      <c r="I353" s="263"/>
      <c r="J353" s="260"/>
      <c r="K353" s="260"/>
      <c r="L353" s="264"/>
      <c r="M353" s="265"/>
      <c r="N353" s="266"/>
      <c r="O353" s="266"/>
      <c r="P353" s="266"/>
      <c r="Q353" s="266"/>
      <c r="R353" s="266"/>
      <c r="S353" s="266"/>
      <c r="T353" s="267"/>
      <c r="AT353" s="268" t="s">
        <v>159</v>
      </c>
      <c r="AU353" s="268" t="s">
        <v>84</v>
      </c>
      <c r="AV353" s="13" t="s">
        <v>82</v>
      </c>
      <c r="AW353" s="13" t="s">
        <v>38</v>
      </c>
      <c r="AX353" s="13" t="s">
        <v>74</v>
      </c>
      <c r="AY353" s="268" t="s">
        <v>150</v>
      </c>
    </row>
    <row r="354" spans="2:51" s="13" customFormat="1" ht="13.5">
      <c r="B354" s="259"/>
      <c r="C354" s="260"/>
      <c r="D354" s="236" t="s">
        <v>159</v>
      </c>
      <c r="E354" s="261" t="s">
        <v>21</v>
      </c>
      <c r="F354" s="262" t="s">
        <v>1334</v>
      </c>
      <c r="G354" s="260"/>
      <c r="H354" s="261" t="s">
        <v>21</v>
      </c>
      <c r="I354" s="263"/>
      <c r="J354" s="260"/>
      <c r="K354" s="260"/>
      <c r="L354" s="264"/>
      <c r="M354" s="265"/>
      <c r="N354" s="266"/>
      <c r="O354" s="266"/>
      <c r="P354" s="266"/>
      <c r="Q354" s="266"/>
      <c r="R354" s="266"/>
      <c r="S354" s="266"/>
      <c r="T354" s="267"/>
      <c r="AT354" s="268" t="s">
        <v>159</v>
      </c>
      <c r="AU354" s="268" t="s">
        <v>84</v>
      </c>
      <c r="AV354" s="13" t="s">
        <v>82</v>
      </c>
      <c r="AW354" s="13" t="s">
        <v>38</v>
      </c>
      <c r="AX354" s="13" t="s">
        <v>74</v>
      </c>
      <c r="AY354" s="268" t="s">
        <v>150</v>
      </c>
    </row>
    <row r="355" spans="2:51" s="13" customFormat="1" ht="13.5">
      <c r="B355" s="259"/>
      <c r="C355" s="260"/>
      <c r="D355" s="236" t="s">
        <v>159</v>
      </c>
      <c r="E355" s="261" t="s">
        <v>21</v>
      </c>
      <c r="F355" s="262" t="s">
        <v>1335</v>
      </c>
      <c r="G355" s="260"/>
      <c r="H355" s="261" t="s">
        <v>21</v>
      </c>
      <c r="I355" s="263"/>
      <c r="J355" s="260"/>
      <c r="K355" s="260"/>
      <c r="L355" s="264"/>
      <c r="M355" s="265"/>
      <c r="N355" s="266"/>
      <c r="O355" s="266"/>
      <c r="P355" s="266"/>
      <c r="Q355" s="266"/>
      <c r="R355" s="266"/>
      <c r="S355" s="266"/>
      <c r="T355" s="267"/>
      <c r="AT355" s="268" t="s">
        <v>159</v>
      </c>
      <c r="AU355" s="268" t="s">
        <v>84</v>
      </c>
      <c r="AV355" s="13" t="s">
        <v>82</v>
      </c>
      <c r="AW355" s="13" t="s">
        <v>38</v>
      </c>
      <c r="AX355" s="13" t="s">
        <v>74</v>
      </c>
      <c r="AY355" s="268" t="s">
        <v>150</v>
      </c>
    </row>
    <row r="356" spans="2:51" s="11" customFormat="1" ht="13.5">
      <c r="B356" s="234"/>
      <c r="C356" s="235"/>
      <c r="D356" s="236" t="s">
        <v>159</v>
      </c>
      <c r="E356" s="237" t="s">
        <v>21</v>
      </c>
      <c r="F356" s="238" t="s">
        <v>82</v>
      </c>
      <c r="G356" s="235"/>
      <c r="H356" s="239">
        <v>1</v>
      </c>
      <c r="I356" s="240"/>
      <c r="J356" s="235"/>
      <c r="K356" s="235"/>
      <c r="L356" s="241"/>
      <c r="M356" s="242"/>
      <c r="N356" s="243"/>
      <c r="O356" s="243"/>
      <c r="P356" s="243"/>
      <c r="Q356" s="243"/>
      <c r="R356" s="243"/>
      <c r="S356" s="243"/>
      <c r="T356" s="244"/>
      <c r="AT356" s="245" t="s">
        <v>159</v>
      </c>
      <c r="AU356" s="245" t="s">
        <v>84</v>
      </c>
      <c r="AV356" s="11" t="s">
        <v>84</v>
      </c>
      <c r="AW356" s="11" t="s">
        <v>38</v>
      </c>
      <c r="AX356" s="11" t="s">
        <v>74</v>
      </c>
      <c r="AY356" s="245" t="s">
        <v>150</v>
      </c>
    </row>
    <row r="357" spans="2:51" s="13" customFormat="1" ht="13.5">
      <c r="B357" s="259"/>
      <c r="C357" s="260"/>
      <c r="D357" s="236" t="s">
        <v>159</v>
      </c>
      <c r="E357" s="261" t="s">
        <v>21</v>
      </c>
      <c r="F357" s="262" t="s">
        <v>1336</v>
      </c>
      <c r="G357" s="260"/>
      <c r="H357" s="261" t="s">
        <v>21</v>
      </c>
      <c r="I357" s="263"/>
      <c r="J357" s="260"/>
      <c r="K357" s="260"/>
      <c r="L357" s="264"/>
      <c r="M357" s="265"/>
      <c r="N357" s="266"/>
      <c r="O357" s="266"/>
      <c r="P357" s="266"/>
      <c r="Q357" s="266"/>
      <c r="R357" s="266"/>
      <c r="S357" s="266"/>
      <c r="T357" s="267"/>
      <c r="AT357" s="268" t="s">
        <v>159</v>
      </c>
      <c r="AU357" s="268" t="s">
        <v>84</v>
      </c>
      <c r="AV357" s="13" t="s">
        <v>82</v>
      </c>
      <c r="AW357" s="13" t="s">
        <v>38</v>
      </c>
      <c r="AX357" s="13" t="s">
        <v>74</v>
      </c>
      <c r="AY357" s="268" t="s">
        <v>150</v>
      </c>
    </row>
    <row r="358" spans="2:51" s="13" customFormat="1" ht="13.5">
      <c r="B358" s="259"/>
      <c r="C358" s="260"/>
      <c r="D358" s="236" t="s">
        <v>159</v>
      </c>
      <c r="E358" s="261" t="s">
        <v>21</v>
      </c>
      <c r="F358" s="262" t="s">
        <v>1335</v>
      </c>
      <c r="G358" s="260"/>
      <c r="H358" s="261" t="s">
        <v>21</v>
      </c>
      <c r="I358" s="263"/>
      <c r="J358" s="260"/>
      <c r="K358" s="260"/>
      <c r="L358" s="264"/>
      <c r="M358" s="265"/>
      <c r="N358" s="266"/>
      <c r="O358" s="266"/>
      <c r="P358" s="266"/>
      <c r="Q358" s="266"/>
      <c r="R358" s="266"/>
      <c r="S358" s="266"/>
      <c r="T358" s="267"/>
      <c r="AT358" s="268" t="s">
        <v>159</v>
      </c>
      <c r="AU358" s="268" t="s">
        <v>84</v>
      </c>
      <c r="AV358" s="13" t="s">
        <v>82</v>
      </c>
      <c r="AW358" s="13" t="s">
        <v>38</v>
      </c>
      <c r="AX358" s="13" t="s">
        <v>74</v>
      </c>
      <c r="AY358" s="268" t="s">
        <v>150</v>
      </c>
    </row>
    <row r="359" spans="2:51" s="11" customFormat="1" ht="13.5">
      <c r="B359" s="234"/>
      <c r="C359" s="235"/>
      <c r="D359" s="236" t="s">
        <v>159</v>
      </c>
      <c r="E359" s="237" t="s">
        <v>21</v>
      </c>
      <c r="F359" s="238" t="s">
        <v>82</v>
      </c>
      <c r="G359" s="235"/>
      <c r="H359" s="239">
        <v>1</v>
      </c>
      <c r="I359" s="240"/>
      <c r="J359" s="235"/>
      <c r="K359" s="235"/>
      <c r="L359" s="241"/>
      <c r="M359" s="242"/>
      <c r="N359" s="243"/>
      <c r="O359" s="243"/>
      <c r="P359" s="243"/>
      <c r="Q359" s="243"/>
      <c r="R359" s="243"/>
      <c r="S359" s="243"/>
      <c r="T359" s="244"/>
      <c r="AT359" s="245" t="s">
        <v>159</v>
      </c>
      <c r="AU359" s="245" t="s">
        <v>84</v>
      </c>
      <c r="AV359" s="11" t="s">
        <v>84</v>
      </c>
      <c r="AW359" s="11" t="s">
        <v>38</v>
      </c>
      <c r="AX359" s="11" t="s">
        <v>74</v>
      </c>
      <c r="AY359" s="245" t="s">
        <v>150</v>
      </c>
    </row>
    <row r="360" spans="2:51" s="13" customFormat="1" ht="13.5">
      <c r="B360" s="259"/>
      <c r="C360" s="260"/>
      <c r="D360" s="236" t="s">
        <v>159</v>
      </c>
      <c r="E360" s="261" t="s">
        <v>21</v>
      </c>
      <c r="F360" s="262" t="s">
        <v>1337</v>
      </c>
      <c r="G360" s="260"/>
      <c r="H360" s="261" t="s">
        <v>21</v>
      </c>
      <c r="I360" s="263"/>
      <c r="J360" s="260"/>
      <c r="K360" s="260"/>
      <c r="L360" s="264"/>
      <c r="M360" s="265"/>
      <c r="N360" s="266"/>
      <c r="O360" s="266"/>
      <c r="P360" s="266"/>
      <c r="Q360" s="266"/>
      <c r="R360" s="266"/>
      <c r="S360" s="266"/>
      <c r="T360" s="267"/>
      <c r="AT360" s="268" t="s">
        <v>159</v>
      </c>
      <c r="AU360" s="268" t="s">
        <v>84</v>
      </c>
      <c r="AV360" s="13" t="s">
        <v>82</v>
      </c>
      <c r="AW360" s="13" t="s">
        <v>38</v>
      </c>
      <c r="AX360" s="13" t="s">
        <v>74</v>
      </c>
      <c r="AY360" s="268" t="s">
        <v>150</v>
      </c>
    </row>
    <row r="361" spans="2:51" s="13" customFormat="1" ht="13.5">
      <c r="B361" s="259"/>
      <c r="C361" s="260"/>
      <c r="D361" s="236" t="s">
        <v>159</v>
      </c>
      <c r="E361" s="261" t="s">
        <v>21</v>
      </c>
      <c r="F361" s="262" t="s">
        <v>1338</v>
      </c>
      <c r="G361" s="260"/>
      <c r="H361" s="261" t="s">
        <v>21</v>
      </c>
      <c r="I361" s="263"/>
      <c r="J361" s="260"/>
      <c r="K361" s="260"/>
      <c r="L361" s="264"/>
      <c r="M361" s="265"/>
      <c r="N361" s="266"/>
      <c r="O361" s="266"/>
      <c r="P361" s="266"/>
      <c r="Q361" s="266"/>
      <c r="R361" s="266"/>
      <c r="S361" s="266"/>
      <c r="T361" s="267"/>
      <c r="AT361" s="268" t="s">
        <v>159</v>
      </c>
      <c r="AU361" s="268" t="s">
        <v>84</v>
      </c>
      <c r="AV361" s="13" t="s">
        <v>82</v>
      </c>
      <c r="AW361" s="13" t="s">
        <v>38</v>
      </c>
      <c r="AX361" s="13" t="s">
        <v>74</v>
      </c>
      <c r="AY361" s="268" t="s">
        <v>150</v>
      </c>
    </row>
    <row r="362" spans="2:51" s="11" customFormat="1" ht="13.5">
      <c r="B362" s="234"/>
      <c r="C362" s="235"/>
      <c r="D362" s="236" t="s">
        <v>159</v>
      </c>
      <c r="E362" s="237" t="s">
        <v>21</v>
      </c>
      <c r="F362" s="238" t="s">
        <v>82</v>
      </c>
      <c r="G362" s="235"/>
      <c r="H362" s="239">
        <v>1</v>
      </c>
      <c r="I362" s="240"/>
      <c r="J362" s="235"/>
      <c r="K362" s="235"/>
      <c r="L362" s="241"/>
      <c r="M362" s="242"/>
      <c r="N362" s="243"/>
      <c r="O362" s="243"/>
      <c r="P362" s="243"/>
      <c r="Q362" s="243"/>
      <c r="R362" s="243"/>
      <c r="S362" s="243"/>
      <c r="T362" s="244"/>
      <c r="AT362" s="245" t="s">
        <v>159</v>
      </c>
      <c r="AU362" s="245" t="s">
        <v>84</v>
      </c>
      <c r="AV362" s="11" t="s">
        <v>84</v>
      </c>
      <c r="AW362" s="11" t="s">
        <v>38</v>
      </c>
      <c r="AX362" s="11" t="s">
        <v>74</v>
      </c>
      <c r="AY362" s="245" t="s">
        <v>150</v>
      </c>
    </row>
    <row r="363" spans="2:51" s="13" customFormat="1" ht="13.5">
      <c r="B363" s="259"/>
      <c r="C363" s="260"/>
      <c r="D363" s="236" t="s">
        <v>159</v>
      </c>
      <c r="E363" s="261" t="s">
        <v>21</v>
      </c>
      <c r="F363" s="262" t="s">
        <v>1313</v>
      </c>
      <c r="G363" s="260"/>
      <c r="H363" s="261" t="s">
        <v>21</v>
      </c>
      <c r="I363" s="263"/>
      <c r="J363" s="260"/>
      <c r="K363" s="260"/>
      <c r="L363" s="264"/>
      <c r="M363" s="265"/>
      <c r="N363" s="266"/>
      <c r="O363" s="266"/>
      <c r="P363" s="266"/>
      <c r="Q363" s="266"/>
      <c r="R363" s="266"/>
      <c r="S363" s="266"/>
      <c r="T363" s="267"/>
      <c r="AT363" s="268" t="s">
        <v>159</v>
      </c>
      <c r="AU363" s="268" t="s">
        <v>84</v>
      </c>
      <c r="AV363" s="13" t="s">
        <v>82</v>
      </c>
      <c r="AW363" s="13" t="s">
        <v>38</v>
      </c>
      <c r="AX363" s="13" t="s">
        <v>74</v>
      </c>
      <c r="AY363" s="268" t="s">
        <v>150</v>
      </c>
    </row>
    <row r="364" spans="2:51" s="13" customFormat="1" ht="13.5">
      <c r="B364" s="259"/>
      <c r="C364" s="260"/>
      <c r="D364" s="236" t="s">
        <v>159</v>
      </c>
      <c r="E364" s="261" t="s">
        <v>21</v>
      </c>
      <c r="F364" s="262" t="s">
        <v>1314</v>
      </c>
      <c r="G364" s="260"/>
      <c r="H364" s="261" t="s">
        <v>21</v>
      </c>
      <c r="I364" s="263"/>
      <c r="J364" s="260"/>
      <c r="K364" s="260"/>
      <c r="L364" s="264"/>
      <c r="M364" s="265"/>
      <c r="N364" s="266"/>
      <c r="O364" s="266"/>
      <c r="P364" s="266"/>
      <c r="Q364" s="266"/>
      <c r="R364" s="266"/>
      <c r="S364" s="266"/>
      <c r="T364" s="267"/>
      <c r="AT364" s="268" t="s">
        <v>159</v>
      </c>
      <c r="AU364" s="268" t="s">
        <v>84</v>
      </c>
      <c r="AV364" s="13" t="s">
        <v>82</v>
      </c>
      <c r="AW364" s="13" t="s">
        <v>38</v>
      </c>
      <c r="AX364" s="13" t="s">
        <v>74</v>
      </c>
      <c r="AY364" s="268" t="s">
        <v>150</v>
      </c>
    </row>
    <row r="365" spans="2:51" s="13" customFormat="1" ht="13.5">
      <c r="B365" s="259"/>
      <c r="C365" s="260"/>
      <c r="D365" s="236" t="s">
        <v>159</v>
      </c>
      <c r="E365" s="261" t="s">
        <v>21</v>
      </c>
      <c r="F365" s="262" t="s">
        <v>1315</v>
      </c>
      <c r="G365" s="260"/>
      <c r="H365" s="261" t="s">
        <v>21</v>
      </c>
      <c r="I365" s="263"/>
      <c r="J365" s="260"/>
      <c r="K365" s="260"/>
      <c r="L365" s="264"/>
      <c r="M365" s="265"/>
      <c r="N365" s="266"/>
      <c r="O365" s="266"/>
      <c r="P365" s="266"/>
      <c r="Q365" s="266"/>
      <c r="R365" s="266"/>
      <c r="S365" s="266"/>
      <c r="T365" s="267"/>
      <c r="AT365" s="268" t="s">
        <v>159</v>
      </c>
      <c r="AU365" s="268" t="s">
        <v>84</v>
      </c>
      <c r="AV365" s="13" t="s">
        <v>82</v>
      </c>
      <c r="AW365" s="13" t="s">
        <v>38</v>
      </c>
      <c r="AX365" s="13" t="s">
        <v>74</v>
      </c>
      <c r="AY365" s="268" t="s">
        <v>150</v>
      </c>
    </row>
    <row r="366" spans="2:51" s="13" customFormat="1" ht="13.5">
      <c r="B366" s="259"/>
      <c r="C366" s="260"/>
      <c r="D366" s="236" t="s">
        <v>159</v>
      </c>
      <c r="E366" s="261" t="s">
        <v>21</v>
      </c>
      <c r="F366" s="262" t="s">
        <v>1316</v>
      </c>
      <c r="G366" s="260"/>
      <c r="H366" s="261" t="s">
        <v>21</v>
      </c>
      <c r="I366" s="263"/>
      <c r="J366" s="260"/>
      <c r="K366" s="260"/>
      <c r="L366" s="264"/>
      <c r="M366" s="265"/>
      <c r="N366" s="266"/>
      <c r="O366" s="266"/>
      <c r="P366" s="266"/>
      <c r="Q366" s="266"/>
      <c r="R366" s="266"/>
      <c r="S366" s="266"/>
      <c r="T366" s="267"/>
      <c r="AT366" s="268" t="s">
        <v>159</v>
      </c>
      <c r="AU366" s="268" t="s">
        <v>84</v>
      </c>
      <c r="AV366" s="13" t="s">
        <v>82</v>
      </c>
      <c r="AW366" s="13" t="s">
        <v>38</v>
      </c>
      <c r="AX366" s="13" t="s">
        <v>74</v>
      </c>
      <c r="AY366" s="268" t="s">
        <v>150</v>
      </c>
    </row>
    <row r="367" spans="2:51" s="13" customFormat="1" ht="13.5">
      <c r="B367" s="259"/>
      <c r="C367" s="260"/>
      <c r="D367" s="236" t="s">
        <v>159</v>
      </c>
      <c r="E367" s="261" t="s">
        <v>21</v>
      </c>
      <c r="F367" s="262" t="s">
        <v>1317</v>
      </c>
      <c r="G367" s="260"/>
      <c r="H367" s="261" t="s">
        <v>21</v>
      </c>
      <c r="I367" s="263"/>
      <c r="J367" s="260"/>
      <c r="K367" s="260"/>
      <c r="L367" s="264"/>
      <c r="M367" s="265"/>
      <c r="N367" s="266"/>
      <c r="O367" s="266"/>
      <c r="P367" s="266"/>
      <c r="Q367" s="266"/>
      <c r="R367" s="266"/>
      <c r="S367" s="266"/>
      <c r="T367" s="267"/>
      <c r="AT367" s="268" t="s">
        <v>159</v>
      </c>
      <c r="AU367" s="268" t="s">
        <v>84</v>
      </c>
      <c r="AV367" s="13" t="s">
        <v>82</v>
      </c>
      <c r="AW367" s="13" t="s">
        <v>38</v>
      </c>
      <c r="AX367" s="13" t="s">
        <v>74</v>
      </c>
      <c r="AY367" s="268" t="s">
        <v>150</v>
      </c>
    </row>
    <row r="368" spans="2:51" s="11" customFormat="1" ht="13.5">
      <c r="B368" s="234"/>
      <c r="C368" s="235"/>
      <c r="D368" s="236" t="s">
        <v>159</v>
      </c>
      <c r="E368" s="237" t="s">
        <v>21</v>
      </c>
      <c r="F368" s="238" t="s">
        <v>82</v>
      </c>
      <c r="G368" s="235"/>
      <c r="H368" s="239">
        <v>1</v>
      </c>
      <c r="I368" s="240"/>
      <c r="J368" s="235"/>
      <c r="K368" s="235"/>
      <c r="L368" s="241"/>
      <c r="M368" s="242"/>
      <c r="N368" s="243"/>
      <c r="O368" s="243"/>
      <c r="P368" s="243"/>
      <c r="Q368" s="243"/>
      <c r="R368" s="243"/>
      <c r="S368" s="243"/>
      <c r="T368" s="244"/>
      <c r="AT368" s="245" t="s">
        <v>159</v>
      </c>
      <c r="AU368" s="245" t="s">
        <v>84</v>
      </c>
      <c r="AV368" s="11" t="s">
        <v>84</v>
      </c>
      <c r="AW368" s="11" t="s">
        <v>38</v>
      </c>
      <c r="AX368" s="11" t="s">
        <v>74</v>
      </c>
      <c r="AY368" s="245" t="s">
        <v>150</v>
      </c>
    </row>
    <row r="369" spans="2:51" s="13" customFormat="1" ht="13.5">
      <c r="B369" s="259"/>
      <c r="C369" s="260"/>
      <c r="D369" s="236" t="s">
        <v>159</v>
      </c>
      <c r="E369" s="261" t="s">
        <v>21</v>
      </c>
      <c r="F369" s="262" t="s">
        <v>1318</v>
      </c>
      <c r="G369" s="260"/>
      <c r="H369" s="261" t="s">
        <v>21</v>
      </c>
      <c r="I369" s="263"/>
      <c r="J369" s="260"/>
      <c r="K369" s="260"/>
      <c r="L369" s="264"/>
      <c r="M369" s="265"/>
      <c r="N369" s="266"/>
      <c r="O369" s="266"/>
      <c r="P369" s="266"/>
      <c r="Q369" s="266"/>
      <c r="R369" s="266"/>
      <c r="S369" s="266"/>
      <c r="T369" s="267"/>
      <c r="AT369" s="268" t="s">
        <v>159</v>
      </c>
      <c r="AU369" s="268" t="s">
        <v>84</v>
      </c>
      <c r="AV369" s="13" t="s">
        <v>82</v>
      </c>
      <c r="AW369" s="13" t="s">
        <v>38</v>
      </c>
      <c r="AX369" s="13" t="s">
        <v>74</v>
      </c>
      <c r="AY369" s="268" t="s">
        <v>150</v>
      </c>
    </row>
    <row r="370" spans="2:51" s="13" customFormat="1" ht="13.5">
      <c r="B370" s="259"/>
      <c r="C370" s="260"/>
      <c r="D370" s="236" t="s">
        <v>159</v>
      </c>
      <c r="E370" s="261" t="s">
        <v>21</v>
      </c>
      <c r="F370" s="262" t="s">
        <v>1314</v>
      </c>
      <c r="G370" s="260"/>
      <c r="H370" s="261" t="s">
        <v>21</v>
      </c>
      <c r="I370" s="263"/>
      <c r="J370" s="260"/>
      <c r="K370" s="260"/>
      <c r="L370" s="264"/>
      <c r="M370" s="265"/>
      <c r="N370" s="266"/>
      <c r="O370" s="266"/>
      <c r="P370" s="266"/>
      <c r="Q370" s="266"/>
      <c r="R370" s="266"/>
      <c r="S370" s="266"/>
      <c r="T370" s="267"/>
      <c r="AT370" s="268" t="s">
        <v>159</v>
      </c>
      <c r="AU370" s="268" t="s">
        <v>84</v>
      </c>
      <c r="AV370" s="13" t="s">
        <v>82</v>
      </c>
      <c r="AW370" s="13" t="s">
        <v>38</v>
      </c>
      <c r="AX370" s="13" t="s">
        <v>74</v>
      </c>
      <c r="AY370" s="268" t="s">
        <v>150</v>
      </c>
    </row>
    <row r="371" spans="2:51" s="13" customFormat="1" ht="13.5">
      <c r="B371" s="259"/>
      <c r="C371" s="260"/>
      <c r="D371" s="236" t="s">
        <v>159</v>
      </c>
      <c r="E371" s="261" t="s">
        <v>21</v>
      </c>
      <c r="F371" s="262" t="s">
        <v>1315</v>
      </c>
      <c r="G371" s="260"/>
      <c r="H371" s="261" t="s">
        <v>21</v>
      </c>
      <c r="I371" s="263"/>
      <c r="J371" s="260"/>
      <c r="K371" s="260"/>
      <c r="L371" s="264"/>
      <c r="M371" s="265"/>
      <c r="N371" s="266"/>
      <c r="O371" s="266"/>
      <c r="P371" s="266"/>
      <c r="Q371" s="266"/>
      <c r="R371" s="266"/>
      <c r="S371" s="266"/>
      <c r="T371" s="267"/>
      <c r="AT371" s="268" t="s">
        <v>159</v>
      </c>
      <c r="AU371" s="268" t="s">
        <v>84</v>
      </c>
      <c r="AV371" s="13" t="s">
        <v>82</v>
      </c>
      <c r="AW371" s="13" t="s">
        <v>38</v>
      </c>
      <c r="AX371" s="13" t="s">
        <v>74</v>
      </c>
      <c r="AY371" s="268" t="s">
        <v>150</v>
      </c>
    </row>
    <row r="372" spans="2:51" s="13" customFormat="1" ht="13.5">
      <c r="B372" s="259"/>
      <c r="C372" s="260"/>
      <c r="D372" s="236" t="s">
        <v>159</v>
      </c>
      <c r="E372" s="261" t="s">
        <v>21</v>
      </c>
      <c r="F372" s="262" t="s">
        <v>1319</v>
      </c>
      <c r="G372" s="260"/>
      <c r="H372" s="261" t="s">
        <v>21</v>
      </c>
      <c r="I372" s="263"/>
      <c r="J372" s="260"/>
      <c r="K372" s="260"/>
      <c r="L372" s="264"/>
      <c r="M372" s="265"/>
      <c r="N372" s="266"/>
      <c r="O372" s="266"/>
      <c r="P372" s="266"/>
      <c r="Q372" s="266"/>
      <c r="R372" s="266"/>
      <c r="S372" s="266"/>
      <c r="T372" s="267"/>
      <c r="AT372" s="268" t="s">
        <v>159</v>
      </c>
      <c r="AU372" s="268" t="s">
        <v>84</v>
      </c>
      <c r="AV372" s="13" t="s">
        <v>82</v>
      </c>
      <c r="AW372" s="13" t="s">
        <v>38</v>
      </c>
      <c r="AX372" s="13" t="s">
        <v>74</v>
      </c>
      <c r="AY372" s="268" t="s">
        <v>150</v>
      </c>
    </row>
    <row r="373" spans="2:51" s="13" customFormat="1" ht="13.5">
      <c r="B373" s="259"/>
      <c r="C373" s="260"/>
      <c r="D373" s="236" t="s">
        <v>159</v>
      </c>
      <c r="E373" s="261" t="s">
        <v>21</v>
      </c>
      <c r="F373" s="262" t="s">
        <v>1316</v>
      </c>
      <c r="G373" s="260"/>
      <c r="H373" s="261" t="s">
        <v>21</v>
      </c>
      <c r="I373" s="263"/>
      <c r="J373" s="260"/>
      <c r="K373" s="260"/>
      <c r="L373" s="264"/>
      <c r="M373" s="265"/>
      <c r="N373" s="266"/>
      <c r="O373" s="266"/>
      <c r="P373" s="266"/>
      <c r="Q373" s="266"/>
      <c r="R373" s="266"/>
      <c r="S373" s="266"/>
      <c r="T373" s="267"/>
      <c r="AT373" s="268" t="s">
        <v>159</v>
      </c>
      <c r="AU373" s="268" t="s">
        <v>84</v>
      </c>
      <c r="AV373" s="13" t="s">
        <v>82</v>
      </c>
      <c r="AW373" s="13" t="s">
        <v>38</v>
      </c>
      <c r="AX373" s="13" t="s">
        <v>74</v>
      </c>
      <c r="AY373" s="268" t="s">
        <v>150</v>
      </c>
    </row>
    <row r="374" spans="2:51" s="13" customFormat="1" ht="13.5">
      <c r="B374" s="259"/>
      <c r="C374" s="260"/>
      <c r="D374" s="236" t="s">
        <v>159</v>
      </c>
      <c r="E374" s="261" t="s">
        <v>21</v>
      </c>
      <c r="F374" s="262" t="s">
        <v>1320</v>
      </c>
      <c r="G374" s="260"/>
      <c r="H374" s="261" t="s">
        <v>21</v>
      </c>
      <c r="I374" s="263"/>
      <c r="J374" s="260"/>
      <c r="K374" s="260"/>
      <c r="L374" s="264"/>
      <c r="M374" s="265"/>
      <c r="N374" s="266"/>
      <c r="O374" s="266"/>
      <c r="P374" s="266"/>
      <c r="Q374" s="266"/>
      <c r="R374" s="266"/>
      <c r="S374" s="266"/>
      <c r="T374" s="267"/>
      <c r="AT374" s="268" t="s">
        <v>159</v>
      </c>
      <c r="AU374" s="268" t="s">
        <v>84</v>
      </c>
      <c r="AV374" s="13" t="s">
        <v>82</v>
      </c>
      <c r="AW374" s="13" t="s">
        <v>38</v>
      </c>
      <c r="AX374" s="13" t="s">
        <v>74</v>
      </c>
      <c r="AY374" s="268" t="s">
        <v>150</v>
      </c>
    </row>
    <row r="375" spans="2:51" s="11" customFormat="1" ht="13.5">
      <c r="B375" s="234"/>
      <c r="C375" s="235"/>
      <c r="D375" s="236" t="s">
        <v>159</v>
      </c>
      <c r="E375" s="237" t="s">
        <v>21</v>
      </c>
      <c r="F375" s="238" t="s">
        <v>82</v>
      </c>
      <c r="G375" s="235"/>
      <c r="H375" s="239">
        <v>1</v>
      </c>
      <c r="I375" s="240"/>
      <c r="J375" s="235"/>
      <c r="K375" s="235"/>
      <c r="L375" s="241"/>
      <c r="M375" s="242"/>
      <c r="N375" s="243"/>
      <c r="O375" s="243"/>
      <c r="P375" s="243"/>
      <c r="Q375" s="243"/>
      <c r="R375" s="243"/>
      <c r="S375" s="243"/>
      <c r="T375" s="244"/>
      <c r="AT375" s="245" t="s">
        <v>159</v>
      </c>
      <c r="AU375" s="245" t="s">
        <v>84</v>
      </c>
      <c r="AV375" s="11" t="s">
        <v>84</v>
      </c>
      <c r="AW375" s="11" t="s">
        <v>38</v>
      </c>
      <c r="AX375" s="11" t="s">
        <v>74</v>
      </c>
      <c r="AY375" s="245" t="s">
        <v>150</v>
      </c>
    </row>
    <row r="376" spans="2:51" s="13" customFormat="1" ht="13.5">
      <c r="B376" s="259"/>
      <c r="C376" s="260"/>
      <c r="D376" s="236" t="s">
        <v>159</v>
      </c>
      <c r="E376" s="261" t="s">
        <v>21</v>
      </c>
      <c r="F376" s="262" t="s">
        <v>1321</v>
      </c>
      <c r="G376" s="260"/>
      <c r="H376" s="261" t="s">
        <v>21</v>
      </c>
      <c r="I376" s="263"/>
      <c r="J376" s="260"/>
      <c r="K376" s="260"/>
      <c r="L376" s="264"/>
      <c r="M376" s="265"/>
      <c r="N376" s="266"/>
      <c r="O376" s="266"/>
      <c r="P376" s="266"/>
      <c r="Q376" s="266"/>
      <c r="R376" s="266"/>
      <c r="S376" s="266"/>
      <c r="T376" s="267"/>
      <c r="AT376" s="268" t="s">
        <v>159</v>
      </c>
      <c r="AU376" s="268" t="s">
        <v>84</v>
      </c>
      <c r="AV376" s="13" t="s">
        <v>82</v>
      </c>
      <c r="AW376" s="13" t="s">
        <v>38</v>
      </c>
      <c r="AX376" s="13" t="s">
        <v>74</v>
      </c>
      <c r="AY376" s="268" t="s">
        <v>150</v>
      </c>
    </row>
    <row r="377" spans="2:51" s="13" customFormat="1" ht="13.5">
      <c r="B377" s="259"/>
      <c r="C377" s="260"/>
      <c r="D377" s="236" t="s">
        <v>159</v>
      </c>
      <c r="E377" s="261" t="s">
        <v>21</v>
      </c>
      <c r="F377" s="262" t="s">
        <v>1314</v>
      </c>
      <c r="G377" s="260"/>
      <c r="H377" s="261" t="s">
        <v>21</v>
      </c>
      <c r="I377" s="263"/>
      <c r="J377" s="260"/>
      <c r="K377" s="260"/>
      <c r="L377" s="264"/>
      <c r="M377" s="265"/>
      <c r="N377" s="266"/>
      <c r="O377" s="266"/>
      <c r="P377" s="266"/>
      <c r="Q377" s="266"/>
      <c r="R377" s="266"/>
      <c r="S377" s="266"/>
      <c r="T377" s="267"/>
      <c r="AT377" s="268" t="s">
        <v>159</v>
      </c>
      <c r="AU377" s="268" t="s">
        <v>84</v>
      </c>
      <c r="AV377" s="13" t="s">
        <v>82</v>
      </c>
      <c r="AW377" s="13" t="s">
        <v>38</v>
      </c>
      <c r="AX377" s="13" t="s">
        <v>74</v>
      </c>
      <c r="AY377" s="268" t="s">
        <v>150</v>
      </c>
    </row>
    <row r="378" spans="2:51" s="13" customFormat="1" ht="13.5">
      <c r="B378" s="259"/>
      <c r="C378" s="260"/>
      <c r="D378" s="236" t="s">
        <v>159</v>
      </c>
      <c r="E378" s="261" t="s">
        <v>21</v>
      </c>
      <c r="F378" s="262" t="s">
        <v>1322</v>
      </c>
      <c r="G378" s="260"/>
      <c r="H378" s="261" t="s">
        <v>21</v>
      </c>
      <c r="I378" s="263"/>
      <c r="J378" s="260"/>
      <c r="K378" s="260"/>
      <c r="L378" s="264"/>
      <c r="M378" s="265"/>
      <c r="N378" s="266"/>
      <c r="O378" s="266"/>
      <c r="P378" s="266"/>
      <c r="Q378" s="266"/>
      <c r="R378" s="266"/>
      <c r="S378" s="266"/>
      <c r="T378" s="267"/>
      <c r="AT378" s="268" t="s">
        <v>159</v>
      </c>
      <c r="AU378" s="268" t="s">
        <v>84</v>
      </c>
      <c r="AV378" s="13" t="s">
        <v>82</v>
      </c>
      <c r="AW378" s="13" t="s">
        <v>38</v>
      </c>
      <c r="AX378" s="13" t="s">
        <v>74</v>
      </c>
      <c r="AY378" s="268" t="s">
        <v>150</v>
      </c>
    </row>
    <row r="379" spans="2:51" s="13" customFormat="1" ht="13.5">
      <c r="B379" s="259"/>
      <c r="C379" s="260"/>
      <c r="D379" s="236" t="s">
        <v>159</v>
      </c>
      <c r="E379" s="261" t="s">
        <v>21</v>
      </c>
      <c r="F379" s="262" t="s">
        <v>1323</v>
      </c>
      <c r="G379" s="260"/>
      <c r="H379" s="261" t="s">
        <v>21</v>
      </c>
      <c r="I379" s="263"/>
      <c r="J379" s="260"/>
      <c r="K379" s="260"/>
      <c r="L379" s="264"/>
      <c r="M379" s="265"/>
      <c r="N379" s="266"/>
      <c r="O379" s="266"/>
      <c r="P379" s="266"/>
      <c r="Q379" s="266"/>
      <c r="R379" s="266"/>
      <c r="S379" s="266"/>
      <c r="T379" s="267"/>
      <c r="AT379" s="268" t="s">
        <v>159</v>
      </c>
      <c r="AU379" s="268" t="s">
        <v>84</v>
      </c>
      <c r="AV379" s="13" t="s">
        <v>82</v>
      </c>
      <c r="AW379" s="13" t="s">
        <v>38</v>
      </c>
      <c r="AX379" s="13" t="s">
        <v>74</v>
      </c>
      <c r="AY379" s="268" t="s">
        <v>150</v>
      </c>
    </row>
    <row r="380" spans="2:51" s="13" customFormat="1" ht="13.5">
      <c r="B380" s="259"/>
      <c r="C380" s="260"/>
      <c r="D380" s="236" t="s">
        <v>159</v>
      </c>
      <c r="E380" s="261" t="s">
        <v>21</v>
      </c>
      <c r="F380" s="262" t="s">
        <v>1316</v>
      </c>
      <c r="G380" s="260"/>
      <c r="H380" s="261" t="s">
        <v>21</v>
      </c>
      <c r="I380" s="263"/>
      <c r="J380" s="260"/>
      <c r="K380" s="260"/>
      <c r="L380" s="264"/>
      <c r="M380" s="265"/>
      <c r="N380" s="266"/>
      <c r="O380" s="266"/>
      <c r="P380" s="266"/>
      <c r="Q380" s="266"/>
      <c r="R380" s="266"/>
      <c r="S380" s="266"/>
      <c r="T380" s="267"/>
      <c r="AT380" s="268" t="s">
        <v>159</v>
      </c>
      <c r="AU380" s="268" t="s">
        <v>84</v>
      </c>
      <c r="AV380" s="13" t="s">
        <v>82</v>
      </c>
      <c r="AW380" s="13" t="s">
        <v>38</v>
      </c>
      <c r="AX380" s="13" t="s">
        <v>74</v>
      </c>
      <c r="AY380" s="268" t="s">
        <v>150</v>
      </c>
    </row>
    <row r="381" spans="2:51" s="13" customFormat="1" ht="13.5">
      <c r="B381" s="259"/>
      <c r="C381" s="260"/>
      <c r="D381" s="236" t="s">
        <v>159</v>
      </c>
      <c r="E381" s="261" t="s">
        <v>21</v>
      </c>
      <c r="F381" s="262" t="s">
        <v>1324</v>
      </c>
      <c r="G381" s="260"/>
      <c r="H381" s="261" t="s">
        <v>21</v>
      </c>
      <c r="I381" s="263"/>
      <c r="J381" s="260"/>
      <c r="K381" s="260"/>
      <c r="L381" s="264"/>
      <c r="M381" s="265"/>
      <c r="N381" s="266"/>
      <c r="O381" s="266"/>
      <c r="P381" s="266"/>
      <c r="Q381" s="266"/>
      <c r="R381" s="266"/>
      <c r="S381" s="266"/>
      <c r="T381" s="267"/>
      <c r="AT381" s="268" t="s">
        <v>159</v>
      </c>
      <c r="AU381" s="268" t="s">
        <v>84</v>
      </c>
      <c r="AV381" s="13" t="s">
        <v>82</v>
      </c>
      <c r="AW381" s="13" t="s">
        <v>38</v>
      </c>
      <c r="AX381" s="13" t="s">
        <v>74</v>
      </c>
      <c r="AY381" s="268" t="s">
        <v>150</v>
      </c>
    </row>
    <row r="382" spans="2:51" s="11" customFormat="1" ht="13.5">
      <c r="B382" s="234"/>
      <c r="C382" s="235"/>
      <c r="D382" s="236" t="s">
        <v>159</v>
      </c>
      <c r="E382" s="237" t="s">
        <v>21</v>
      </c>
      <c r="F382" s="238" t="s">
        <v>82</v>
      </c>
      <c r="G382" s="235"/>
      <c r="H382" s="239">
        <v>1</v>
      </c>
      <c r="I382" s="240"/>
      <c r="J382" s="235"/>
      <c r="K382" s="235"/>
      <c r="L382" s="241"/>
      <c r="M382" s="242"/>
      <c r="N382" s="243"/>
      <c r="O382" s="243"/>
      <c r="P382" s="243"/>
      <c r="Q382" s="243"/>
      <c r="R382" s="243"/>
      <c r="S382" s="243"/>
      <c r="T382" s="244"/>
      <c r="AT382" s="245" t="s">
        <v>159</v>
      </c>
      <c r="AU382" s="245" t="s">
        <v>84</v>
      </c>
      <c r="AV382" s="11" t="s">
        <v>84</v>
      </c>
      <c r="AW382" s="11" t="s">
        <v>38</v>
      </c>
      <c r="AX382" s="11" t="s">
        <v>74</v>
      </c>
      <c r="AY382" s="245" t="s">
        <v>150</v>
      </c>
    </row>
    <row r="383" spans="2:51" s="12" customFormat="1" ht="13.5">
      <c r="B383" s="246"/>
      <c r="C383" s="247"/>
      <c r="D383" s="236" t="s">
        <v>159</v>
      </c>
      <c r="E383" s="248" t="s">
        <v>21</v>
      </c>
      <c r="F383" s="249" t="s">
        <v>161</v>
      </c>
      <c r="G383" s="247"/>
      <c r="H383" s="250">
        <v>6</v>
      </c>
      <c r="I383" s="251"/>
      <c r="J383" s="247"/>
      <c r="K383" s="247"/>
      <c r="L383" s="252"/>
      <c r="M383" s="253"/>
      <c r="N383" s="254"/>
      <c r="O383" s="254"/>
      <c r="P383" s="254"/>
      <c r="Q383" s="254"/>
      <c r="R383" s="254"/>
      <c r="S383" s="254"/>
      <c r="T383" s="255"/>
      <c r="AT383" s="256" t="s">
        <v>159</v>
      </c>
      <c r="AU383" s="256" t="s">
        <v>84</v>
      </c>
      <c r="AV383" s="12" t="s">
        <v>157</v>
      </c>
      <c r="AW383" s="12" t="s">
        <v>38</v>
      </c>
      <c r="AX383" s="12" t="s">
        <v>82</v>
      </c>
      <c r="AY383" s="256" t="s">
        <v>150</v>
      </c>
    </row>
    <row r="384" spans="2:65" s="1" customFormat="1" ht="16.5" customHeight="1">
      <c r="B384" s="46"/>
      <c r="C384" s="269" t="s">
        <v>9</v>
      </c>
      <c r="D384" s="269" t="s">
        <v>188</v>
      </c>
      <c r="E384" s="270" t="s">
        <v>1110</v>
      </c>
      <c r="F384" s="271" t="s">
        <v>1111</v>
      </c>
      <c r="G384" s="272" t="s">
        <v>432</v>
      </c>
      <c r="H384" s="273">
        <v>6</v>
      </c>
      <c r="I384" s="274"/>
      <c r="J384" s="275">
        <f>ROUND(I384*H384,2)</f>
        <v>0</v>
      </c>
      <c r="K384" s="271" t="s">
        <v>928</v>
      </c>
      <c r="L384" s="276"/>
      <c r="M384" s="277" t="s">
        <v>21</v>
      </c>
      <c r="N384" s="278" t="s">
        <v>45</v>
      </c>
      <c r="O384" s="47"/>
      <c r="P384" s="231">
        <f>O384*H384</f>
        <v>0</v>
      </c>
      <c r="Q384" s="231">
        <v>0</v>
      </c>
      <c r="R384" s="231">
        <f>Q384*H384</f>
        <v>0</v>
      </c>
      <c r="S384" s="231">
        <v>0</v>
      </c>
      <c r="T384" s="232">
        <f>S384*H384</f>
        <v>0</v>
      </c>
      <c r="AR384" s="24" t="s">
        <v>269</v>
      </c>
      <c r="AT384" s="24" t="s">
        <v>188</v>
      </c>
      <c r="AU384" s="24" t="s">
        <v>84</v>
      </c>
      <c r="AY384" s="24" t="s">
        <v>150</v>
      </c>
      <c r="BE384" s="233">
        <f>IF(N384="základní",J384,0)</f>
        <v>0</v>
      </c>
      <c r="BF384" s="233">
        <f>IF(N384="snížená",J384,0)</f>
        <v>0</v>
      </c>
      <c r="BG384" s="233">
        <f>IF(N384="zákl. přenesená",J384,0)</f>
        <v>0</v>
      </c>
      <c r="BH384" s="233">
        <f>IF(N384="sníž. přenesená",J384,0)</f>
        <v>0</v>
      </c>
      <c r="BI384" s="233">
        <f>IF(N384="nulová",J384,0)</f>
        <v>0</v>
      </c>
      <c r="BJ384" s="24" t="s">
        <v>82</v>
      </c>
      <c r="BK384" s="233">
        <f>ROUND(I384*H384,2)</f>
        <v>0</v>
      </c>
      <c r="BL384" s="24" t="s">
        <v>250</v>
      </c>
      <c r="BM384" s="24" t="s">
        <v>550</v>
      </c>
    </row>
    <row r="385" spans="2:65" s="1" customFormat="1" ht="25.5" customHeight="1">
      <c r="B385" s="46"/>
      <c r="C385" s="222" t="s">
        <v>441</v>
      </c>
      <c r="D385" s="222" t="s">
        <v>153</v>
      </c>
      <c r="E385" s="223" t="s">
        <v>1113</v>
      </c>
      <c r="F385" s="224" t="s">
        <v>1114</v>
      </c>
      <c r="G385" s="225" t="s">
        <v>432</v>
      </c>
      <c r="H385" s="226">
        <v>1</v>
      </c>
      <c r="I385" s="227"/>
      <c r="J385" s="228">
        <f>ROUND(I385*H385,2)</f>
        <v>0</v>
      </c>
      <c r="K385" s="224" t="s">
        <v>204</v>
      </c>
      <c r="L385" s="72"/>
      <c r="M385" s="229" t="s">
        <v>21</v>
      </c>
      <c r="N385" s="230" t="s">
        <v>45</v>
      </c>
      <c r="O385" s="47"/>
      <c r="P385" s="231">
        <f>O385*H385</f>
        <v>0</v>
      </c>
      <c r="Q385" s="231">
        <v>0</v>
      </c>
      <c r="R385" s="231">
        <f>Q385*H385</f>
        <v>0</v>
      </c>
      <c r="S385" s="231">
        <v>0</v>
      </c>
      <c r="T385" s="232">
        <f>S385*H385</f>
        <v>0</v>
      </c>
      <c r="AR385" s="24" t="s">
        <v>250</v>
      </c>
      <c r="AT385" s="24" t="s">
        <v>153</v>
      </c>
      <c r="AU385" s="24" t="s">
        <v>84</v>
      </c>
      <c r="AY385" s="24" t="s">
        <v>150</v>
      </c>
      <c r="BE385" s="233">
        <f>IF(N385="základní",J385,0)</f>
        <v>0</v>
      </c>
      <c r="BF385" s="233">
        <f>IF(N385="snížená",J385,0)</f>
        <v>0</v>
      </c>
      <c r="BG385" s="233">
        <f>IF(N385="zákl. přenesená",J385,0)</f>
        <v>0</v>
      </c>
      <c r="BH385" s="233">
        <f>IF(N385="sníž. přenesená",J385,0)</f>
        <v>0</v>
      </c>
      <c r="BI385" s="233">
        <f>IF(N385="nulová",J385,0)</f>
        <v>0</v>
      </c>
      <c r="BJ385" s="24" t="s">
        <v>82</v>
      </c>
      <c r="BK385" s="233">
        <f>ROUND(I385*H385,2)</f>
        <v>0</v>
      </c>
      <c r="BL385" s="24" t="s">
        <v>250</v>
      </c>
      <c r="BM385" s="24" t="s">
        <v>558</v>
      </c>
    </row>
    <row r="386" spans="2:51" s="13" customFormat="1" ht="13.5">
      <c r="B386" s="259"/>
      <c r="C386" s="260"/>
      <c r="D386" s="236" t="s">
        <v>159</v>
      </c>
      <c r="E386" s="261" t="s">
        <v>21</v>
      </c>
      <c r="F386" s="262" t="s">
        <v>930</v>
      </c>
      <c r="G386" s="260"/>
      <c r="H386" s="261" t="s">
        <v>21</v>
      </c>
      <c r="I386" s="263"/>
      <c r="J386" s="260"/>
      <c r="K386" s="260"/>
      <c r="L386" s="264"/>
      <c r="M386" s="265"/>
      <c r="N386" s="266"/>
      <c r="O386" s="266"/>
      <c r="P386" s="266"/>
      <c r="Q386" s="266"/>
      <c r="R386" s="266"/>
      <c r="S386" s="266"/>
      <c r="T386" s="267"/>
      <c r="AT386" s="268" t="s">
        <v>159</v>
      </c>
      <c r="AU386" s="268" t="s">
        <v>84</v>
      </c>
      <c r="AV386" s="13" t="s">
        <v>82</v>
      </c>
      <c r="AW386" s="13" t="s">
        <v>38</v>
      </c>
      <c r="AX386" s="13" t="s">
        <v>74</v>
      </c>
      <c r="AY386" s="268" t="s">
        <v>150</v>
      </c>
    </row>
    <row r="387" spans="2:51" s="13" customFormat="1" ht="13.5">
      <c r="B387" s="259"/>
      <c r="C387" s="260"/>
      <c r="D387" s="236" t="s">
        <v>159</v>
      </c>
      <c r="E387" s="261" t="s">
        <v>21</v>
      </c>
      <c r="F387" s="262" t="s">
        <v>1262</v>
      </c>
      <c r="G387" s="260"/>
      <c r="H387" s="261" t="s">
        <v>21</v>
      </c>
      <c r="I387" s="263"/>
      <c r="J387" s="260"/>
      <c r="K387" s="260"/>
      <c r="L387" s="264"/>
      <c r="M387" s="265"/>
      <c r="N387" s="266"/>
      <c r="O387" s="266"/>
      <c r="P387" s="266"/>
      <c r="Q387" s="266"/>
      <c r="R387" s="266"/>
      <c r="S387" s="266"/>
      <c r="T387" s="267"/>
      <c r="AT387" s="268" t="s">
        <v>159</v>
      </c>
      <c r="AU387" s="268" t="s">
        <v>84</v>
      </c>
      <c r="AV387" s="13" t="s">
        <v>82</v>
      </c>
      <c r="AW387" s="13" t="s">
        <v>38</v>
      </c>
      <c r="AX387" s="13" t="s">
        <v>74</v>
      </c>
      <c r="AY387" s="268" t="s">
        <v>150</v>
      </c>
    </row>
    <row r="388" spans="2:51" s="13" customFormat="1" ht="13.5">
      <c r="B388" s="259"/>
      <c r="C388" s="260"/>
      <c r="D388" s="236" t="s">
        <v>159</v>
      </c>
      <c r="E388" s="261" t="s">
        <v>21</v>
      </c>
      <c r="F388" s="262" t="s">
        <v>932</v>
      </c>
      <c r="G388" s="260"/>
      <c r="H388" s="261" t="s">
        <v>21</v>
      </c>
      <c r="I388" s="263"/>
      <c r="J388" s="260"/>
      <c r="K388" s="260"/>
      <c r="L388" s="264"/>
      <c r="M388" s="265"/>
      <c r="N388" s="266"/>
      <c r="O388" s="266"/>
      <c r="P388" s="266"/>
      <c r="Q388" s="266"/>
      <c r="R388" s="266"/>
      <c r="S388" s="266"/>
      <c r="T388" s="267"/>
      <c r="AT388" s="268" t="s">
        <v>159</v>
      </c>
      <c r="AU388" s="268" t="s">
        <v>84</v>
      </c>
      <c r="AV388" s="13" t="s">
        <v>82</v>
      </c>
      <c r="AW388" s="13" t="s">
        <v>38</v>
      </c>
      <c r="AX388" s="13" t="s">
        <v>74</v>
      </c>
      <c r="AY388" s="268" t="s">
        <v>150</v>
      </c>
    </row>
    <row r="389" spans="2:51" s="13" customFormat="1" ht="13.5">
      <c r="B389" s="259"/>
      <c r="C389" s="260"/>
      <c r="D389" s="236" t="s">
        <v>159</v>
      </c>
      <c r="E389" s="261" t="s">
        <v>21</v>
      </c>
      <c r="F389" s="262" t="s">
        <v>1263</v>
      </c>
      <c r="G389" s="260"/>
      <c r="H389" s="261" t="s">
        <v>21</v>
      </c>
      <c r="I389" s="263"/>
      <c r="J389" s="260"/>
      <c r="K389" s="260"/>
      <c r="L389" s="264"/>
      <c r="M389" s="265"/>
      <c r="N389" s="266"/>
      <c r="O389" s="266"/>
      <c r="P389" s="266"/>
      <c r="Q389" s="266"/>
      <c r="R389" s="266"/>
      <c r="S389" s="266"/>
      <c r="T389" s="267"/>
      <c r="AT389" s="268" t="s">
        <v>159</v>
      </c>
      <c r="AU389" s="268" t="s">
        <v>84</v>
      </c>
      <c r="AV389" s="13" t="s">
        <v>82</v>
      </c>
      <c r="AW389" s="13" t="s">
        <v>38</v>
      </c>
      <c r="AX389" s="13" t="s">
        <v>74</v>
      </c>
      <c r="AY389" s="268" t="s">
        <v>150</v>
      </c>
    </row>
    <row r="390" spans="2:51" s="13" customFormat="1" ht="13.5">
      <c r="B390" s="259"/>
      <c r="C390" s="260"/>
      <c r="D390" s="236" t="s">
        <v>159</v>
      </c>
      <c r="E390" s="261" t="s">
        <v>21</v>
      </c>
      <c r="F390" s="262" t="s">
        <v>1116</v>
      </c>
      <c r="G390" s="260"/>
      <c r="H390" s="261" t="s">
        <v>21</v>
      </c>
      <c r="I390" s="263"/>
      <c r="J390" s="260"/>
      <c r="K390" s="260"/>
      <c r="L390" s="264"/>
      <c r="M390" s="265"/>
      <c r="N390" s="266"/>
      <c r="O390" s="266"/>
      <c r="P390" s="266"/>
      <c r="Q390" s="266"/>
      <c r="R390" s="266"/>
      <c r="S390" s="266"/>
      <c r="T390" s="267"/>
      <c r="AT390" s="268" t="s">
        <v>159</v>
      </c>
      <c r="AU390" s="268" t="s">
        <v>84</v>
      </c>
      <c r="AV390" s="13" t="s">
        <v>82</v>
      </c>
      <c r="AW390" s="13" t="s">
        <v>38</v>
      </c>
      <c r="AX390" s="13" t="s">
        <v>74</v>
      </c>
      <c r="AY390" s="268" t="s">
        <v>150</v>
      </c>
    </row>
    <row r="391" spans="2:51" s="13" customFormat="1" ht="13.5">
      <c r="B391" s="259"/>
      <c r="C391" s="260"/>
      <c r="D391" s="236" t="s">
        <v>159</v>
      </c>
      <c r="E391" s="261" t="s">
        <v>21</v>
      </c>
      <c r="F391" s="262" t="s">
        <v>1117</v>
      </c>
      <c r="G391" s="260"/>
      <c r="H391" s="261" t="s">
        <v>21</v>
      </c>
      <c r="I391" s="263"/>
      <c r="J391" s="260"/>
      <c r="K391" s="260"/>
      <c r="L391" s="264"/>
      <c r="M391" s="265"/>
      <c r="N391" s="266"/>
      <c r="O391" s="266"/>
      <c r="P391" s="266"/>
      <c r="Q391" s="266"/>
      <c r="R391" s="266"/>
      <c r="S391" s="266"/>
      <c r="T391" s="267"/>
      <c r="AT391" s="268" t="s">
        <v>159</v>
      </c>
      <c r="AU391" s="268" t="s">
        <v>84</v>
      </c>
      <c r="AV391" s="13" t="s">
        <v>82</v>
      </c>
      <c r="AW391" s="13" t="s">
        <v>38</v>
      </c>
      <c r="AX391" s="13" t="s">
        <v>74</v>
      </c>
      <c r="AY391" s="268" t="s">
        <v>150</v>
      </c>
    </row>
    <row r="392" spans="2:51" s="13" customFormat="1" ht="13.5">
      <c r="B392" s="259"/>
      <c r="C392" s="260"/>
      <c r="D392" s="236" t="s">
        <v>159</v>
      </c>
      <c r="E392" s="261" t="s">
        <v>21</v>
      </c>
      <c r="F392" s="262" t="s">
        <v>1118</v>
      </c>
      <c r="G392" s="260"/>
      <c r="H392" s="261" t="s">
        <v>21</v>
      </c>
      <c r="I392" s="263"/>
      <c r="J392" s="260"/>
      <c r="K392" s="260"/>
      <c r="L392" s="264"/>
      <c r="M392" s="265"/>
      <c r="N392" s="266"/>
      <c r="O392" s="266"/>
      <c r="P392" s="266"/>
      <c r="Q392" s="266"/>
      <c r="R392" s="266"/>
      <c r="S392" s="266"/>
      <c r="T392" s="267"/>
      <c r="AT392" s="268" t="s">
        <v>159</v>
      </c>
      <c r="AU392" s="268" t="s">
        <v>84</v>
      </c>
      <c r="AV392" s="13" t="s">
        <v>82</v>
      </c>
      <c r="AW392" s="13" t="s">
        <v>38</v>
      </c>
      <c r="AX392" s="13" t="s">
        <v>74</v>
      </c>
      <c r="AY392" s="268" t="s">
        <v>150</v>
      </c>
    </row>
    <row r="393" spans="2:51" s="11" customFormat="1" ht="13.5">
      <c r="B393" s="234"/>
      <c r="C393" s="235"/>
      <c r="D393" s="236" t="s">
        <v>159</v>
      </c>
      <c r="E393" s="237" t="s">
        <v>21</v>
      </c>
      <c r="F393" s="238" t="s">
        <v>82</v>
      </c>
      <c r="G393" s="235"/>
      <c r="H393" s="239">
        <v>1</v>
      </c>
      <c r="I393" s="240"/>
      <c r="J393" s="235"/>
      <c r="K393" s="235"/>
      <c r="L393" s="241"/>
      <c r="M393" s="242"/>
      <c r="N393" s="243"/>
      <c r="O393" s="243"/>
      <c r="P393" s="243"/>
      <c r="Q393" s="243"/>
      <c r="R393" s="243"/>
      <c r="S393" s="243"/>
      <c r="T393" s="244"/>
      <c r="AT393" s="245" t="s">
        <v>159</v>
      </c>
      <c r="AU393" s="245" t="s">
        <v>84</v>
      </c>
      <c r="AV393" s="11" t="s">
        <v>84</v>
      </c>
      <c r="AW393" s="11" t="s">
        <v>38</v>
      </c>
      <c r="AX393" s="11" t="s">
        <v>74</v>
      </c>
      <c r="AY393" s="245" t="s">
        <v>150</v>
      </c>
    </row>
    <row r="394" spans="2:51" s="12" customFormat="1" ht="13.5">
      <c r="B394" s="246"/>
      <c r="C394" s="247"/>
      <c r="D394" s="236" t="s">
        <v>159</v>
      </c>
      <c r="E394" s="248" t="s">
        <v>21</v>
      </c>
      <c r="F394" s="249" t="s">
        <v>161</v>
      </c>
      <c r="G394" s="247"/>
      <c r="H394" s="250">
        <v>1</v>
      </c>
      <c r="I394" s="251"/>
      <c r="J394" s="247"/>
      <c r="K394" s="247"/>
      <c r="L394" s="252"/>
      <c r="M394" s="253"/>
      <c r="N394" s="254"/>
      <c r="O394" s="254"/>
      <c r="P394" s="254"/>
      <c r="Q394" s="254"/>
      <c r="R394" s="254"/>
      <c r="S394" s="254"/>
      <c r="T394" s="255"/>
      <c r="AT394" s="256" t="s">
        <v>159</v>
      </c>
      <c r="AU394" s="256" t="s">
        <v>84</v>
      </c>
      <c r="AV394" s="12" t="s">
        <v>157</v>
      </c>
      <c r="AW394" s="12" t="s">
        <v>38</v>
      </c>
      <c r="AX394" s="12" t="s">
        <v>82</v>
      </c>
      <c r="AY394" s="256" t="s">
        <v>150</v>
      </c>
    </row>
    <row r="395" spans="2:65" s="1" customFormat="1" ht="38.25" customHeight="1">
      <c r="B395" s="46"/>
      <c r="C395" s="222" t="s">
        <v>447</v>
      </c>
      <c r="D395" s="222" t="s">
        <v>153</v>
      </c>
      <c r="E395" s="223" t="s">
        <v>1349</v>
      </c>
      <c r="F395" s="224" t="s">
        <v>1350</v>
      </c>
      <c r="G395" s="225" t="s">
        <v>175</v>
      </c>
      <c r="H395" s="226">
        <v>0.499</v>
      </c>
      <c r="I395" s="227"/>
      <c r="J395" s="228">
        <f>ROUND(I395*H395,2)</f>
        <v>0</v>
      </c>
      <c r="K395" s="224" t="s">
        <v>928</v>
      </c>
      <c r="L395" s="72"/>
      <c r="M395" s="229" t="s">
        <v>21</v>
      </c>
      <c r="N395" s="230" t="s">
        <v>45</v>
      </c>
      <c r="O395" s="47"/>
      <c r="P395" s="231">
        <f>O395*H395</f>
        <v>0</v>
      </c>
      <c r="Q395" s="231">
        <v>0</v>
      </c>
      <c r="R395" s="231">
        <f>Q395*H395</f>
        <v>0</v>
      </c>
      <c r="S395" s="231">
        <v>0</v>
      </c>
      <c r="T395" s="232">
        <f>S395*H395</f>
        <v>0</v>
      </c>
      <c r="AR395" s="24" t="s">
        <v>250</v>
      </c>
      <c r="AT395" s="24" t="s">
        <v>153</v>
      </c>
      <c r="AU395" s="24" t="s">
        <v>84</v>
      </c>
      <c r="AY395" s="24" t="s">
        <v>150</v>
      </c>
      <c r="BE395" s="233">
        <f>IF(N395="základní",J395,0)</f>
        <v>0</v>
      </c>
      <c r="BF395" s="233">
        <f>IF(N395="snížená",J395,0)</f>
        <v>0</v>
      </c>
      <c r="BG395" s="233">
        <f>IF(N395="zákl. přenesená",J395,0)</f>
        <v>0</v>
      </c>
      <c r="BH395" s="233">
        <f>IF(N395="sníž. přenesená",J395,0)</f>
        <v>0</v>
      </c>
      <c r="BI395" s="233">
        <f>IF(N395="nulová",J395,0)</f>
        <v>0</v>
      </c>
      <c r="BJ395" s="24" t="s">
        <v>82</v>
      </c>
      <c r="BK395" s="233">
        <f>ROUND(I395*H395,2)</f>
        <v>0</v>
      </c>
      <c r="BL395" s="24" t="s">
        <v>250</v>
      </c>
      <c r="BM395" s="24" t="s">
        <v>569</v>
      </c>
    </row>
    <row r="396" spans="2:47" s="1" customFormat="1" ht="13.5">
      <c r="B396" s="46"/>
      <c r="C396" s="74"/>
      <c r="D396" s="236" t="s">
        <v>166</v>
      </c>
      <c r="E396" s="74"/>
      <c r="F396" s="257" t="s">
        <v>1351</v>
      </c>
      <c r="G396" s="74"/>
      <c r="H396" s="74"/>
      <c r="I396" s="192"/>
      <c r="J396" s="74"/>
      <c r="K396" s="74"/>
      <c r="L396" s="72"/>
      <c r="M396" s="258"/>
      <c r="N396" s="47"/>
      <c r="O396" s="47"/>
      <c r="P396" s="47"/>
      <c r="Q396" s="47"/>
      <c r="R396" s="47"/>
      <c r="S396" s="47"/>
      <c r="T396" s="95"/>
      <c r="AT396" s="24" t="s">
        <v>166</v>
      </c>
      <c r="AU396" s="24" t="s">
        <v>84</v>
      </c>
    </row>
    <row r="397" spans="2:63" s="10" customFormat="1" ht="29.85" customHeight="1">
      <c r="B397" s="206"/>
      <c r="C397" s="207"/>
      <c r="D397" s="208" t="s">
        <v>73</v>
      </c>
      <c r="E397" s="220" t="s">
        <v>1122</v>
      </c>
      <c r="F397" s="220" t="s">
        <v>1123</v>
      </c>
      <c r="G397" s="207"/>
      <c r="H397" s="207"/>
      <c r="I397" s="210"/>
      <c r="J397" s="221">
        <f>BK397</f>
        <v>0</v>
      </c>
      <c r="K397" s="207"/>
      <c r="L397" s="212"/>
      <c r="M397" s="213"/>
      <c r="N397" s="214"/>
      <c r="O397" s="214"/>
      <c r="P397" s="215">
        <f>SUM(P398:P543)</f>
        <v>0</v>
      </c>
      <c r="Q397" s="214"/>
      <c r="R397" s="215">
        <f>SUM(R398:R543)</f>
        <v>0</v>
      </c>
      <c r="S397" s="214"/>
      <c r="T397" s="216">
        <f>SUM(T398:T543)</f>
        <v>0</v>
      </c>
      <c r="AR397" s="217" t="s">
        <v>84</v>
      </c>
      <c r="AT397" s="218" t="s">
        <v>73</v>
      </c>
      <c r="AU397" s="218" t="s">
        <v>82</v>
      </c>
      <c r="AY397" s="217" t="s">
        <v>150</v>
      </c>
      <c r="BK397" s="219">
        <f>SUM(BK398:BK543)</f>
        <v>0</v>
      </c>
    </row>
    <row r="398" spans="2:65" s="1" customFormat="1" ht="25.5" customHeight="1">
      <c r="B398" s="46"/>
      <c r="C398" s="222" t="s">
        <v>456</v>
      </c>
      <c r="D398" s="222" t="s">
        <v>153</v>
      </c>
      <c r="E398" s="223" t="s">
        <v>1352</v>
      </c>
      <c r="F398" s="224" t="s">
        <v>1145</v>
      </c>
      <c r="G398" s="225" t="s">
        <v>432</v>
      </c>
      <c r="H398" s="226">
        <v>14</v>
      </c>
      <c r="I398" s="227"/>
      <c r="J398" s="228">
        <f>ROUND(I398*H398,2)</f>
        <v>0</v>
      </c>
      <c r="K398" s="224" t="s">
        <v>204</v>
      </c>
      <c r="L398" s="72"/>
      <c r="M398" s="229" t="s">
        <v>21</v>
      </c>
      <c r="N398" s="230" t="s">
        <v>45</v>
      </c>
      <c r="O398" s="47"/>
      <c r="P398" s="231">
        <f>O398*H398</f>
        <v>0</v>
      </c>
      <c r="Q398" s="231">
        <v>0</v>
      </c>
      <c r="R398" s="231">
        <f>Q398*H398</f>
        <v>0</v>
      </c>
      <c r="S398" s="231">
        <v>0</v>
      </c>
      <c r="T398" s="232">
        <f>S398*H398</f>
        <v>0</v>
      </c>
      <c r="AR398" s="24" t="s">
        <v>250</v>
      </c>
      <c r="AT398" s="24" t="s">
        <v>153</v>
      </c>
      <c r="AU398" s="24" t="s">
        <v>84</v>
      </c>
      <c r="AY398" s="24" t="s">
        <v>150</v>
      </c>
      <c r="BE398" s="233">
        <f>IF(N398="základní",J398,0)</f>
        <v>0</v>
      </c>
      <c r="BF398" s="233">
        <f>IF(N398="snížená",J398,0)</f>
        <v>0</v>
      </c>
      <c r="BG398" s="233">
        <f>IF(N398="zákl. přenesená",J398,0)</f>
        <v>0</v>
      </c>
      <c r="BH398" s="233">
        <f>IF(N398="sníž. přenesená",J398,0)</f>
        <v>0</v>
      </c>
      <c r="BI398" s="233">
        <f>IF(N398="nulová",J398,0)</f>
        <v>0</v>
      </c>
      <c r="BJ398" s="24" t="s">
        <v>82</v>
      </c>
      <c r="BK398" s="233">
        <f>ROUND(I398*H398,2)</f>
        <v>0</v>
      </c>
      <c r="BL398" s="24" t="s">
        <v>250</v>
      </c>
      <c r="BM398" s="24" t="s">
        <v>580</v>
      </c>
    </row>
    <row r="399" spans="2:51" s="13" customFormat="1" ht="13.5">
      <c r="B399" s="259"/>
      <c r="C399" s="260"/>
      <c r="D399" s="236" t="s">
        <v>159</v>
      </c>
      <c r="E399" s="261" t="s">
        <v>21</v>
      </c>
      <c r="F399" s="262" t="s">
        <v>930</v>
      </c>
      <c r="G399" s="260"/>
      <c r="H399" s="261" t="s">
        <v>21</v>
      </c>
      <c r="I399" s="263"/>
      <c r="J399" s="260"/>
      <c r="K399" s="260"/>
      <c r="L399" s="264"/>
      <c r="M399" s="265"/>
      <c r="N399" s="266"/>
      <c r="O399" s="266"/>
      <c r="P399" s="266"/>
      <c r="Q399" s="266"/>
      <c r="R399" s="266"/>
      <c r="S399" s="266"/>
      <c r="T399" s="267"/>
      <c r="AT399" s="268" t="s">
        <v>159</v>
      </c>
      <c r="AU399" s="268" t="s">
        <v>84</v>
      </c>
      <c r="AV399" s="13" t="s">
        <v>82</v>
      </c>
      <c r="AW399" s="13" t="s">
        <v>38</v>
      </c>
      <c r="AX399" s="13" t="s">
        <v>74</v>
      </c>
      <c r="AY399" s="268" t="s">
        <v>150</v>
      </c>
    </row>
    <row r="400" spans="2:51" s="13" customFormat="1" ht="13.5">
      <c r="B400" s="259"/>
      <c r="C400" s="260"/>
      <c r="D400" s="236" t="s">
        <v>159</v>
      </c>
      <c r="E400" s="261" t="s">
        <v>21</v>
      </c>
      <c r="F400" s="262" t="s">
        <v>1262</v>
      </c>
      <c r="G400" s="260"/>
      <c r="H400" s="261" t="s">
        <v>21</v>
      </c>
      <c r="I400" s="263"/>
      <c r="J400" s="260"/>
      <c r="K400" s="260"/>
      <c r="L400" s="264"/>
      <c r="M400" s="265"/>
      <c r="N400" s="266"/>
      <c r="O400" s="266"/>
      <c r="P400" s="266"/>
      <c r="Q400" s="266"/>
      <c r="R400" s="266"/>
      <c r="S400" s="266"/>
      <c r="T400" s="267"/>
      <c r="AT400" s="268" t="s">
        <v>159</v>
      </c>
      <c r="AU400" s="268" t="s">
        <v>84</v>
      </c>
      <c r="AV400" s="13" t="s">
        <v>82</v>
      </c>
      <c r="AW400" s="13" t="s">
        <v>38</v>
      </c>
      <c r="AX400" s="13" t="s">
        <v>74</v>
      </c>
      <c r="AY400" s="268" t="s">
        <v>150</v>
      </c>
    </row>
    <row r="401" spans="2:51" s="13" customFormat="1" ht="13.5">
      <c r="B401" s="259"/>
      <c r="C401" s="260"/>
      <c r="D401" s="236" t="s">
        <v>159</v>
      </c>
      <c r="E401" s="261" t="s">
        <v>21</v>
      </c>
      <c r="F401" s="262" t="s">
        <v>932</v>
      </c>
      <c r="G401" s="260"/>
      <c r="H401" s="261" t="s">
        <v>21</v>
      </c>
      <c r="I401" s="263"/>
      <c r="J401" s="260"/>
      <c r="K401" s="260"/>
      <c r="L401" s="264"/>
      <c r="M401" s="265"/>
      <c r="N401" s="266"/>
      <c r="O401" s="266"/>
      <c r="P401" s="266"/>
      <c r="Q401" s="266"/>
      <c r="R401" s="266"/>
      <c r="S401" s="266"/>
      <c r="T401" s="267"/>
      <c r="AT401" s="268" t="s">
        <v>159</v>
      </c>
      <c r="AU401" s="268" t="s">
        <v>84</v>
      </c>
      <c r="AV401" s="13" t="s">
        <v>82</v>
      </c>
      <c r="AW401" s="13" t="s">
        <v>38</v>
      </c>
      <c r="AX401" s="13" t="s">
        <v>74</v>
      </c>
      <c r="AY401" s="268" t="s">
        <v>150</v>
      </c>
    </row>
    <row r="402" spans="2:51" s="13" customFormat="1" ht="13.5">
      <c r="B402" s="259"/>
      <c r="C402" s="260"/>
      <c r="D402" s="236" t="s">
        <v>159</v>
      </c>
      <c r="E402" s="261" t="s">
        <v>21</v>
      </c>
      <c r="F402" s="262" t="s">
        <v>1263</v>
      </c>
      <c r="G402" s="260"/>
      <c r="H402" s="261" t="s">
        <v>21</v>
      </c>
      <c r="I402" s="263"/>
      <c r="J402" s="260"/>
      <c r="K402" s="260"/>
      <c r="L402" s="264"/>
      <c r="M402" s="265"/>
      <c r="N402" s="266"/>
      <c r="O402" s="266"/>
      <c r="P402" s="266"/>
      <c r="Q402" s="266"/>
      <c r="R402" s="266"/>
      <c r="S402" s="266"/>
      <c r="T402" s="267"/>
      <c r="AT402" s="268" t="s">
        <v>159</v>
      </c>
      <c r="AU402" s="268" t="s">
        <v>84</v>
      </c>
      <c r="AV402" s="13" t="s">
        <v>82</v>
      </c>
      <c r="AW402" s="13" t="s">
        <v>38</v>
      </c>
      <c r="AX402" s="13" t="s">
        <v>74</v>
      </c>
      <c r="AY402" s="268" t="s">
        <v>150</v>
      </c>
    </row>
    <row r="403" spans="2:51" s="13" customFormat="1" ht="13.5">
      <c r="B403" s="259"/>
      <c r="C403" s="260"/>
      <c r="D403" s="236" t="s">
        <v>159</v>
      </c>
      <c r="E403" s="261" t="s">
        <v>21</v>
      </c>
      <c r="F403" s="262" t="s">
        <v>974</v>
      </c>
      <c r="G403" s="260"/>
      <c r="H403" s="261" t="s">
        <v>21</v>
      </c>
      <c r="I403" s="263"/>
      <c r="J403" s="260"/>
      <c r="K403" s="260"/>
      <c r="L403" s="264"/>
      <c r="M403" s="265"/>
      <c r="N403" s="266"/>
      <c r="O403" s="266"/>
      <c r="P403" s="266"/>
      <c r="Q403" s="266"/>
      <c r="R403" s="266"/>
      <c r="S403" s="266"/>
      <c r="T403" s="267"/>
      <c r="AT403" s="268" t="s">
        <v>159</v>
      </c>
      <c r="AU403" s="268" t="s">
        <v>84</v>
      </c>
      <c r="AV403" s="13" t="s">
        <v>82</v>
      </c>
      <c r="AW403" s="13" t="s">
        <v>38</v>
      </c>
      <c r="AX403" s="13" t="s">
        <v>74</v>
      </c>
      <c r="AY403" s="268" t="s">
        <v>150</v>
      </c>
    </row>
    <row r="404" spans="2:51" s="13" customFormat="1" ht="13.5">
      <c r="B404" s="259"/>
      <c r="C404" s="260"/>
      <c r="D404" s="236" t="s">
        <v>159</v>
      </c>
      <c r="E404" s="261" t="s">
        <v>21</v>
      </c>
      <c r="F404" s="262" t="s">
        <v>1353</v>
      </c>
      <c r="G404" s="260"/>
      <c r="H404" s="261" t="s">
        <v>21</v>
      </c>
      <c r="I404" s="263"/>
      <c r="J404" s="260"/>
      <c r="K404" s="260"/>
      <c r="L404" s="264"/>
      <c r="M404" s="265"/>
      <c r="N404" s="266"/>
      <c r="O404" s="266"/>
      <c r="P404" s="266"/>
      <c r="Q404" s="266"/>
      <c r="R404" s="266"/>
      <c r="S404" s="266"/>
      <c r="T404" s="267"/>
      <c r="AT404" s="268" t="s">
        <v>159</v>
      </c>
      <c r="AU404" s="268" t="s">
        <v>84</v>
      </c>
      <c r="AV404" s="13" t="s">
        <v>82</v>
      </c>
      <c r="AW404" s="13" t="s">
        <v>38</v>
      </c>
      <c r="AX404" s="13" t="s">
        <v>74</v>
      </c>
      <c r="AY404" s="268" t="s">
        <v>150</v>
      </c>
    </row>
    <row r="405" spans="2:51" s="13" customFormat="1" ht="13.5">
      <c r="B405" s="259"/>
      <c r="C405" s="260"/>
      <c r="D405" s="236" t="s">
        <v>159</v>
      </c>
      <c r="E405" s="261" t="s">
        <v>21</v>
      </c>
      <c r="F405" s="262" t="s">
        <v>1354</v>
      </c>
      <c r="G405" s="260"/>
      <c r="H405" s="261" t="s">
        <v>21</v>
      </c>
      <c r="I405" s="263"/>
      <c r="J405" s="260"/>
      <c r="K405" s="260"/>
      <c r="L405" s="264"/>
      <c r="M405" s="265"/>
      <c r="N405" s="266"/>
      <c r="O405" s="266"/>
      <c r="P405" s="266"/>
      <c r="Q405" s="266"/>
      <c r="R405" s="266"/>
      <c r="S405" s="266"/>
      <c r="T405" s="267"/>
      <c r="AT405" s="268" t="s">
        <v>159</v>
      </c>
      <c r="AU405" s="268" t="s">
        <v>84</v>
      </c>
      <c r="AV405" s="13" t="s">
        <v>82</v>
      </c>
      <c r="AW405" s="13" t="s">
        <v>38</v>
      </c>
      <c r="AX405" s="13" t="s">
        <v>74</v>
      </c>
      <c r="AY405" s="268" t="s">
        <v>150</v>
      </c>
    </row>
    <row r="406" spans="2:51" s="11" customFormat="1" ht="13.5">
      <c r="B406" s="234"/>
      <c r="C406" s="235"/>
      <c r="D406" s="236" t="s">
        <v>159</v>
      </c>
      <c r="E406" s="237" t="s">
        <v>21</v>
      </c>
      <c r="F406" s="238" t="s">
        <v>239</v>
      </c>
      <c r="G406" s="235"/>
      <c r="H406" s="239">
        <v>14</v>
      </c>
      <c r="I406" s="240"/>
      <c r="J406" s="235"/>
      <c r="K406" s="235"/>
      <c r="L406" s="241"/>
      <c r="M406" s="242"/>
      <c r="N406" s="243"/>
      <c r="O406" s="243"/>
      <c r="P406" s="243"/>
      <c r="Q406" s="243"/>
      <c r="R406" s="243"/>
      <c r="S406" s="243"/>
      <c r="T406" s="244"/>
      <c r="AT406" s="245" t="s">
        <v>159</v>
      </c>
      <c r="AU406" s="245" t="s">
        <v>84</v>
      </c>
      <c r="AV406" s="11" t="s">
        <v>84</v>
      </c>
      <c r="AW406" s="11" t="s">
        <v>38</v>
      </c>
      <c r="AX406" s="11" t="s">
        <v>74</v>
      </c>
      <c r="AY406" s="245" t="s">
        <v>150</v>
      </c>
    </row>
    <row r="407" spans="2:51" s="12" customFormat="1" ht="13.5">
      <c r="B407" s="246"/>
      <c r="C407" s="247"/>
      <c r="D407" s="236" t="s">
        <v>159</v>
      </c>
      <c r="E407" s="248" t="s">
        <v>21</v>
      </c>
      <c r="F407" s="249" t="s">
        <v>161</v>
      </c>
      <c r="G407" s="247"/>
      <c r="H407" s="250">
        <v>14</v>
      </c>
      <c r="I407" s="251"/>
      <c r="J407" s="247"/>
      <c r="K407" s="247"/>
      <c r="L407" s="252"/>
      <c r="M407" s="253"/>
      <c r="N407" s="254"/>
      <c r="O407" s="254"/>
      <c r="P407" s="254"/>
      <c r="Q407" s="254"/>
      <c r="R407" s="254"/>
      <c r="S407" s="254"/>
      <c r="T407" s="255"/>
      <c r="AT407" s="256" t="s">
        <v>159</v>
      </c>
      <c r="AU407" s="256" t="s">
        <v>84</v>
      </c>
      <c r="AV407" s="12" t="s">
        <v>157</v>
      </c>
      <c r="AW407" s="12" t="s">
        <v>38</v>
      </c>
      <c r="AX407" s="12" t="s">
        <v>82</v>
      </c>
      <c r="AY407" s="256" t="s">
        <v>150</v>
      </c>
    </row>
    <row r="408" spans="2:65" s="1" customFormat="1" ht="16.5" customHeight="1">
      <c r="B408" s="46"/>
      <c r="C408" s="269" t="s">
        <v>462</v>
      </c>
      <c r="D408" s="269" t="s">
        <v>188</v>
      </c>
      <c r="E408" s="270" t="s">
        <v>1355</v>
      </c>
      <c r="F408" s="271" t="s">
        <v>1356</v>
      </c>
      <c r="G408" s="272" t="s">
        <v>432</v>
      </c>
      <c r="H408" s="273">
        <v>14</v>
      </c>
      <c r="I408" s="274"/>
      <c r="J408" s="275">
        <f>ROUND(I408*H408,2)</f>
        <v>0</v>
      </c>
      <c r="K408" s="271" t="s">
        <v>204</v>
      </c>
      <c r="L408" s="276"/>
      <c r="M408" s="277" t="s">
        <v>21</v>
      </c>
      <c r="N408" s="278" t="s">
        <v>45</v>
      </c>
      <c r="O408" s="47"/>
      <c r="P408" s="231">
        <f>O408*H408</f>
        <v>0</v>
      </c>
      <c r="Q408" s="231">
        <v>0</v>
      </c>
      <c r="R408" s="231">
        <f>Q408*H408</f>
        <v>0</v>
      </c>
      <c r="S408" s="231">
        <v>0</v>
      </c>
      <c r="T408" s="232">
        <f>S408*H408</f>
        <v>0</v>
      </c>
      <c r="AR408" s="24" t="s">
        <v>269</v>
      </c>
      <c r="AT408" s="24" t="s">
        <v>188</v>
      </c>
      <c r="AU408" s="24" t="s">
        <v>84</v>
      </c>
      <c r="AY408" s="24" t="s">
        <v>150</v>
      </c>
      <c r="BE408" s="233">
        <f>IF(N408="základní",J408,0)</f>
        <v>0</v>
      </c>
      <c r="BF408" s="233">
        <f>IF(N408="snížená",J408,0)</f>
        <v>0</v>
      </c>
      <c r="BG408" s="233">
        <f>IF(N408="zákl. přenesená",J408,0)</f>
        <v>0</v>
      </c>
      <c r="BH408" s="233">
        <f>IF(N408="sníž. přenesená",J408,0)</f>
        <v>0</v>
      </c>
      <c r="BI408" s="233">
        <f>IF(N408="nulová",J408,0)</f>
        <v>0</v>
      </c>
      <c r="BJ408" s="24" t="s">
        <v>82</v>
      </c>
      <c r="BK408" s="233">
        <f>ROUND(I408*H408,2)</f>
        <v>0</v>
      </c>
      <c r="BL408" s="24" t="s">
        <v>250</v>
      </c>
      <c r="BM408" s="24" t="s">
        <v>585</v>
      </c>
    </row>
    <row r="409" spans="2:51" s="13" customFormat="1" ht="13.5">
      <c r="B409" s="259"/>
      <c r="C409" s="260"/>
      <c r="D409" s="236" t="s">
        <v>159</v>
      </c>
      <c r="E409" s="261" t="s">
        <v>21</v>
      </c>
      <c r="F409" s="262" t="s">
        <v>930</v>
      </c>
      <c r="G409" s="260"/>
      <c r="H409" s="261" t="s">
        <v>21</v>
      </c>
      <c r="I409" s="263"/>
      <c r="J409" s="260"/>
      <c r="K409" s="260"/>
      <c r="L409" s="264"/>
      <c r="M409" s="265"/>
      <c r="N409" s="266"/>
      <c r="O409" s="266"/>
      <c r="P409" s="266"/>
      <c r="Q409" s="266"/>
      <c r="R409" s="266"/>
      <c r="S409" s="266"/>
      <c r="T409" s="267"/>
      <c r="AT409" s="268" t="s">
        <v>159</v>
      </c>
      <c r="AU409" s="268" t="s">
        <v>84</v>
      </c>
      <c r="AV409" s="13" t="s">
        <v>82</v>
      </c>
      <c r="AW409" s="13" t="s">
        <v>38</v>
      </c>
      <c r="AX409" s="13" t="s">
        <v>74</v>
      </c>
      <c r="AY409" s="268" t="s">
        <v>150</v>
      </c>
    </row>
    <row r="410" spans="2:51" s="13" customFormat="1" ht="13.5">
      <c r="B410" s="259"/>
      <c r="C410" s="260"/>
      <c r="D410" s="236" t="s">
        <v>159</v>
      </c>
      <c r="E410" s="261" t="s">
        <v>21</v>
      </c>
      <c r="F410" s="262" t="s">
        <v>1262</v>
      </c>
      <c r="G410" s="260"/>
      <c r="H410" s="261" t="s">
        <v>21</v>
      </c>
      <c r="I410" s="263"/>
      <c r="J410" s="260"/>
      <c r="K410" s="260"/>
      <c r="L410" s="264"/>
      <c r="M410" s="265"/>
      <c r="N410" s="266"/>
      <c r="O410" s="266"/>
      <c r="P410" s="266"/>
      <c r="Q410" s="266"/>
      <c r="R410" s="266"/>
      <c r="S410" s="266"/>
      <c r="T410" s="267"/>
      <c r="AT410" s="268" t="s">
        <v>159</v>
      </c>
      <c r="AU410" s="268" t="s">
        <v>84</v>
      </c>
      <c r="AV410" s="13" t="s">
        <v>82</v>
      </c>
      <c r="AW410" s="13" t="s">
        <v>38</v>
      </c>
      <c r="AX410" s="13" t="s">
        <v>74</v>
      </c>
      <c r="AY410" s="268" t="s">
        <v>150</v>
      </c>
    </row>
    <row r="411" spans="2:51" s="13" customFormat="1" ht="13.5">
      <c r="B411" s="259"/>
      <c r="C411" s="260"/>
      <c r="D411" s="236" t="s">
        <v>159</v>
      </c>
      <c r="E411" s="261" t="s">
        <v>21</v>
      </c>
      <c r="F411" s="262" t="s">
        <v>932</v>
      </c>
      <c r="G411" s="260"/>
      <c r="H411" s="261" t="s">
        <v>21</v>
      </c>
      <c r="I411" s="263"/>
      <c r="J411" s="260"/>
      <c r="K411" s="260"/>
      <c r="L411" s="264"/>
      <c r="M411" s="265"/>
      <c r="N411" s="266"/>
      <c r="O411" s="266"/>
      <c r="P411" s="266"/>
      <c r="Q411" s="266"/>
      <c r="R411" s="266"/>
      <c r="S411" s="266"/>
      <c r="T411" s="267"/>
      <c r="AT411" s="268" t="s">
        <v>159</v>
      </c>
      <c r="AU411" s="268" t="s">
        <v>84</v>
      </c>
      <c r="AV411" s="13" t="s">
        <v>82</v>
      </c>
      <c r="AW411" s="13" t="s">
        <v>38</v>
      </c>
      <c r="AX411" s="13" t="s">
        <v>74</v>
      </c>
      <c r="AY411" s="268" t="s">
        <v>150</v>
      </c>
    </row>
    <row r="412" spans="2:51" s="13" customFormat="1" ht="13.5">
      <c r="B412" s="259"/>
      <c r="C412" s="260"/>
      <c r="D412" s="236" t="s">
        <v>159</v>
      </c>
      <c r="E412" s="261" t="s">
        <v>21</v>
      </c>
      <c r="F412" s="262" t="s">
        <v>1268</v>
      </c>
      <c r="G412" s="260"/>
      <c r="H412" s="261" t="s">
        <v>21</v>
      </c>
      <c r="I412" s="263"/>
      <c r="J412" s="260"/>
      <c r="K412" s="260"/>
      <c r="L412" s="264"/>
      <c r="M412" s="265"/>
      <c r="N412" s="266"/>
      <c r="O412" s="266"/>
      <c r="P412" s="266"/>
      <c r="Q412" s="266"/>
      <c r="R412" s="266"/>
      <c r="S412" s="266"/>
      <c r="T412" s="267"/>
      <c r="AT412" s="268" t="s">
        <v>159</v>
      </c>
      <c r="AU412" s="268" t="s">
        <v>84</v>
      </c>
      <c r="AV412" s="13" t="s">
        <v>82</v>
      </c>
      <c r="AW412" s="13" t="s">
        <v>38</v>
      </c>
      <c r="AX412" s="13" t="s">
        <v>74</v>
      </c>
      <c r="AY412" s="268" t="s">
        <v>150</v>
      </c>
    </row>
    <row r="413" spans="2:51" s="13" customFormat="1" ht="13.5">
      <c r="B413" s="259"/>
      <c r="C413" s="260"/>
      <c r="D413" s="236" t="s">
        <v>159</v>
      </c>
      <c r="E413" s="261" t="s">
        <v>21</v>
      </c>
      <c r="F413" s="262" t="s">
        <v>974</v>
      </c>
      <c r="G413" s="260"/>
      <c r="H413" s="261" t="s">
        <v>21</v>
      </c>
      <c r="I413" s="263"/>
      <c r="J413" s="260"/>
      <c r="K413" s="260"/>
      <c r="L413" s="264"/>
      <c r="M413" s="265"/>
      <c r="N413" s="266"/>
      <c r="O413" s="266"/>
      <c r="P413" s="266"/>
      <c r="Q413" s="266"/>
      <c r="R413" s="266"/>
      <c r="S413" s="266"/>
      <c r="T413" s="267"/>
      <c r="AT413" s="268" t="s">
        <v>159</v>
      </c>
      <c r="AU413" s="268" t="s">
        <v>84</v>
      </c>
      <c r="AV413" s="13" t="s">
        <v>82</v>
      </c>
      <c r="AW413" s="13" t="s">
        <v>38</v>
      </c>
      <c r="AX413" s="13" t="s">
        <v>74</v>
      </c>
      <c r="AY413" s="268" t="s">
        <v>150</v>
      </c>
    </row>
    <row r="414" spans="2:51" s="13" customFormat="1" ht="13.5">
      <c r="B414" s="259"/>
      <c r="C414" s="260"/>
      <c r="D414" s="236" t="s">
        <v>159</v>
      </c>
      <c r="E414" s="261" t="s">
        <v>21</v>
      </c>
      <c r="F414" s="262" t="s">
        <v>1357</v>
      </c>
      <c r="G414" s="260"/>
      <c r="H414" s="261" t="s">
        <v>21</v>
      </c>
      <c r="I414" s="263"/>
      <c r="J414" s="260"/>
      <c r="K414" s="260"/>
      <c r="L414" s="264"/>
      <c r="M414" s="265"/>
      <c r="N414" s="266"/>
      <c r="O414" s="266"/>
      <c r="P414" s="266"/>
      <c r="Q414" s="266"/>
      <c r="R414" s="266"/>
      <c r="S414" s="266"/>
      <c r="T414" s="267"/>
      <c r="AT414" s="268" t="s">
        <v>159</v>
      </c>
      <c r="AU414" s="268" t="s">
        <v>84</v>
      </c>
      <c r="AV414" s="13" t="s">
        <v>82</v>
      </c>
      <c r="AW414" s="13" t="s">
        <v>38</v>
      </c>
      <c r="AX414" s="13" t="s">
        <v>74</v>
      </c>
      <c r="AY414" s="268" t="s">
        <v>150</v>
      </c>
    </row>
    <row r="415" spans="2:51" s="13" customFormat="1" ht="13.5">
      <c r="B415" s="259"/>
      <c r="C415" s="260"/>
      <c r="D415" s="236" t="s">
        <v>159</v>
      </c>
      <c r="E415" s="261" t="s">
        <v>21</v>
      </c>
      <c r="F415" s="262" t="s">
        <v>1354</v>
      </c>
      <c r="G415" s="260"/>
      <c r="H415" s="261" t="s">
        <v>21</v>
      </c>
      <c r="I415" s="263"/>
      <c r="J415" s="260"/>
      <c r="K415" s="260"/>
      <c r="L415" s="264"/>
      <c r="M415" s="265"/>
      <c r="N415" s="266"/>
      <c r="O415" s="266"/>
      <c r="P415" s="266"/>
      <c r="Q415" s="266"/>
      <c r="R415" s="266"/>
      <c r="S415" s="266"/>
      <c r="T415" s="267"/>
      <c r="AT415" s="268" t="s">
        <v>159</v>
      </c>
      <c r="AU415" s="268" t="s">
        <v>84</v>
      </c>
      <c r="AV415" s="13" t="s">
        <v>82</v>
      </c>
      <c r="AW415" s="13" t="s">
        <v>38</v>
      </c>
      <c r="AX415" s="13" t="s">
        <v>74</v>
      </c>
      <c r="AY415" s="268" t="s">
        <v>150</v>
      </c>
    </row>
    <row r="416" spans="2:51" s="11" customFormat="1" ht="13.5">
      <c r="B416" s="234"/>
      <c r="C416" s="235"/>
      <c r="D416" s="236" t="s">
        <v>159</v>
      </c>
      <c r="E416" s="237" t="s">
        <v>21</v>
      </c>
      <c r="F416" s="238" t="s">
        <v>239</v>
      </c>
      <c r="G416" s="235"/>
      <c r="H416" s="239">
        <v>14</v>
      </c>
      <c r="I416" s="240"/>
      <c r="J416" s="235"/>
      <c r="K416" s="235"/>
      <c r="L416" s="241"/>
      <c r="M416" s="242"/>
      <c r="N416" s="243"/>
      <c r="O416" s="243"/>
      <c r="P416" s="243"/>
      <c r="Q416" s="243"/>
      <c r="R416" s="243"/>
      <c r="S416" s="243"/>
      <c r="T416" s="244"/>
      <c r="AT416" s="245" t="s">
        <v>159</v>
      </c>
      <c r="AU416" s="245" t="s">
        <v>84</v>
      </c>
      <c r="AV416" s="11" t="s">
        <v>84</v>
      </c>
      <c r="AW416" s="11" t="s">
        <v>38</v>
      </c>
      <c r="AX416" s="11" t="s">
        <v>74</v>
      </c>
      <c r="AY416" s="245" t="s">
        <v>150</v>
      </c>
    </row>
    <row r="417" spans="2:51" s="12" customFormat="1" ht="13.5">
      <c r="B417" s="246"/>
      <c r="C417" s="247"/>
      <c r="D417" s="236" t="s">
        <v>159</v>
      </c>
      <c r="E417" s="248" t="s">
        <v>21</v>
      </c>
      <c r="F417" s="249" t="s">
        <v>161</v>
      </c>
      <c r="G417" s="247"/>
      <c r="H417" s="250">
        <v>14</v>
      </c>
      <c r="I417" s="251"/>
      <c r="J417" s="247"/>
      <c r="K417" s="247"/>
      <c r="L417" s="252"/>
      <c r="M417" s="253"/>
      <c r="N417" s="254"/>
      <c r="O417" s="254"/>
      <c r="P417" s="254"/>
      <c r="Q417" s="254"/>
      <c r="R417" s="254"/>
      <c r="S417" s="254"/>
      <c r="T417" s="255"/>
      <c r="AT417" s="256" t="s">
        <v>159</v>
      </c>
      <c r="AU417" s="256" t="s">
        <v>84</v>
      </c>
      <c r="AV417" s="12" t="s">
        <v>157</v>
      </c>
      <c r="AW417" s="12" t="s">
        <v>38</v>
      </c>
      <c r="AX417" s="12" t="s">
        <v>82</v>
      </c>
      <c r="AY417" s="256" t="s">
        <v>150</v>
      </c>
    </row>
    <row r="418" spans="2:65" s="1" customFormat="1" ht="16.5" customHeight="1">
      <c r="B418" s="46"/>
      <c r="C418" s="269" t="s">
        <v>466</v>
      </c>
      <c r="D418" s="269" t="s">
        <v>188</v>
      </c>
      <c r="E418" s="270" t="s">
        <v>1358</v>
      </c>
      <c r="F418" s="271" t="s">
        <v>1138</v>
      </c>
      <c r="G418" s="272" t="s">
        <v>432</v>
      </c>
      <c r="H418" s="273">
        <v>1</v>
      </c>
      <c r="I418" s="274"/>
      <c r="J418" s="275">
        <f>ROUND(I418*H418,2)</f>
        <v>0</v>
      </c>
      <c r="K418" s="271" t="s">
        <v>204</v>
      </c>
      <c r="L418" s="276"/>
      <c r="M418" s="277" t="s">
        <v>21</v>
      </c>
      <c r="N418" s="278" t="s">
        <v>45</v>
      </c>
      <c r="O418" s="47"/>
      <c r="P418" s="231">
        <f>O418*H418</f>
        <v>0</v>
      </c>
      <c r="Q418" s="231">
        <v>0</v>
      </c>
      <c r="R418" s="231">
        <f>Q418*H418</f>
        <v>0</v>
      </c>
      <c r="S418" s="231">
        <v>0</v>
      </c>
      <c r="T418" s="232">
        <f>S418*H418</f>
        <v>0</v>
      </c>
      <c r="AR418" s="24" t="s">
        <v>269</v>
      </c>
      <c r="AT418" s="24" t="s">
        <v>188</v>
      </c>
      <c r="AU418" s="24" t="s">
        <v>84</v>
      </c>
      <c r="AY418" s="24" t="s">
        <v>150</v>
      </c>
      <c r="BE418" s="233">
        <f>IF(N418="základní",J418,0)</f>
        <v>0</v>
      </c>
      <c r="BF418" s="233">
        <f>IF(N418="snížená",J418,0)</f>
        <v>0</v>
      </c>
      <c r="BG418" s="233">
        <f>IF(N418="zákl. přenesená",J418,0)</f>
        <v>0</v>
      </c>
      <c r="BH418" s="233">
        <f>IF(N418="sníž. přenesená",J418,0)</f>
        <v>0</v>
      </c>
      <c r="BI418" s="233">
        <f>IF(N418="nulová",J418,0)</f>
        <v>0</v>
      </c>
      <c r="BJ418" s="24" t="s">
        <v>82</v>
      </c>
      <c r="BK418" s="233">
        <f>ROUND(I418*H418,2)</f>
        <v>0</v>
      </c>
      <c r="BL418" s="24" t="s">
        <v>250</v>
      </c>
      <c r="BM418" s="24" t="s">
        <v>599</v>
      </c>
    </row>
    <row r="419" spans="2:51" s="13" customFormat="1" ht="13.5">
      <c r="B419" s="259"/>
      <c r="C419" s="260"/>
      <c r="D419" s="236" t="s">
        <v>159</v>
      </c>
      <c r="E419" s="261" t="s">
        <v>21</v>
      </c>
      <c r="F419" s="262" t="s">
        <v>930</v>
      </c>
      <c r="G419" s="260"/>
      <c r="H419" s="261" t="s">
        <v>21</v>
      </c>
      <c r="I419" s="263"/>
      <c r="J419" s="260"/>
      <c r="K419" s="260"/>
      <c r="L419" s="264"/>
      <c r="M419" s="265"/>
      <c r="N419" s="266"/>
      <c r="O419" s="266"/>
      <c r="P419" s="266"/>
      <c r="Q419" s="266"/>
      <c r="R419" s="266"/>
      <c r="S419" s="266"/>
      <c r="T419" s="267"/>
      <c r="AT419" s="268" t="s">
        <v>159</v>
      </c>
      <c r="AU419" s="268" t="s">
        <v>84</v>
      </c>
      <c r="AV419" s="13" t="s">
        <v>82</v>
      </c>
      <c r="AW419" s="13" t="s">
        <v>38</v>
      </c>
      <c r="AX419" s="13" t="s">
        <v>74</v>
      </c>
      <c r="AY419" s="268" t="s">
        <v>150</v>
      </c>
    </row>
    <row r="420" spans="2:51" s="13" customFormat="1" ht="13.5">
      <c r="B420" s="259"/>
      <c r="C420" s="260"/>
      <c r="D420" s="236" t="s">
        <v>159</v>
      </c>
      <c r="E420" s="261" t="s">
        <v>21</v>
      </c>
      <c r="F420" s="262" t="s">
        <v>1262</v>
      </c>
      <c r="G420" s="260"/>
      <c r="H420" s="261" t="s">
        <v>21</v>
      </c>
      <c r="I420" s="263"/>
      <c r="J420" s="260"/>
      <c r="K420" s="260"/>
      <c r="L420" s="264"/>
      <c r="M420" s="265"/>
      <c r="N420" s="266"/>
      <c r="O420" s="266"/>
      <c r="P420" s="266"/>
      <c r="Q420" s="266"/>
      <c r="R420" s="266"/>
      <c r="S420" s="266"/>
      <c r="T420" s="267"/>
      <c r="AT420" s="268" t="s">
        <v>159</v>
      </c>
      <c r="AU420" s="268" t="s">
        <v>84</v>
      </c>
      <c r="AV420" s="13" t="s">
        <v>82</v>
      </c>
      <c r="AW420" s="13" t="s">
        <v>38</v>
      </c>
      <c r="AX420" s="13" t="s">
        <v>74</v>
      </c>
      <c r="AY420" s="268" t="s">
        <v>150</v>
      </c>
    </row>
    <row r="421" spans="2:51" s="13" customFormat="1" ht="13.5">
      <c r="B421" s="259"/>
      <c r="C421" s="260"/>
      <c r="D421" s="236" t="s">
        <v>159</v>
      </c>
      <c r="E421" s="261" t="s">
        <v>21</v>
      </c>
      <c r="F421" s="262" t="s">
        <v>932</v>
      </c>
      <c r="G421" s="260"/>
      <c r="H421" s="261" t="s">
        <v>21</v>
      </c>
      <c r="I421" s="263"/>
      <c r="J421" s="260"/>
      <c r="K421" s="260"/>
      <c r="L421" s="264"/>
      <c r="M421" s="265"/>
      <c r="N421" s="266"/>
      <c r="O421" s="266"/>
      <c r="P421" s="266"/>
      <c r="Q421" s="266"/>
      <c r="R421" s="266"/>
      <c r="S421" s="266"/>
      <c r="T421" s="267"/>
      <c r="AT421" s="268" t="s">
        <v>159</v>
      </c>
      <c r="AU421" s="268" t="s">
        <v>84</v>
      </c>
      <c r="AV421" s="13" t="s">
        <v>82</v>
      </c>
      <c r="AW421" s="13" t="s">
        <v>38</v>
      </c>
      <c r="AX421" s="13" t="s">
        <v>74</v>
      </c>
      <c r="AY421" s="268" t="s">
        <v>150</v>
      </c>
    </row>
    <row r="422" spans="2:51" s="13" customFormat="1" ht="13.5">
      <c r="B422" s="259"/>
      <c r="C422" s="260"/>
      <c r="D422" s="236" t="s">
        <v>159</v>
      </c>
      <c r="E422" s="261" t="s">
        <v>21</v>
      </c>
      <c r="F422" s="262" t="s">
        <v>1268</v>
      </c>
      <c r="G422" s="260"/>
      <c r="H422" s="261" t="s">
        <v>21</v>
      </c>
      <c r="I422" s="263"/>
      <c r="J422" s="260"/>
      <c r="K422" s="260"/>
      <c r="L422" s="264"/>
      <c r="M422" s="265"/>
      <c r="N422" s="266"/>
      <c r="O422" s="266"/>
      <c r="P422" s="266"/>
      <c r="Q422" s="266"/>
      <c r="R422" s="266"/>
      <c r="S422" s="266"/>
      <c r="T422" s="267"/>
      <c r="AT422" s="268" t="s">
        <v>159</v>
      </c>
      <c r="AU422" s="268" t="s">
        <v>84</v>
      </c>
      <c r="AV422" s="13" t="s">
        <v>82</v>
      </c>
      <c r="AW422" s="13" t="s">
        <v>38</v>
      </c>
      <c r="AX422" s="13" t="s">
        <v>74</v>
      </c>
      <c r="AY422" s="268" t="s">
        <v>150</v>
      </c>
    </row>
    <row r="423" spans="2:51" s="13" customFormat="1" ht="13.5">
      <c r="B423" s="259"/>
      <c r="C423" s="260"/>
      <c r="D423" s="236" t="s">
        <v>159</v>
      </c>
      <c r="E423" s="261" t="s">
        <v>21</v>
      </c>
      <c r="F423" s="262" t="s">
        <v>974</v>
      </c>
      <c r="G423" s="260"/>
      <c r="H423" s="261" t="s">
        <v>21</v>
      </c>
      <c r="I423" s="263"/>
      <c r="J423" s="260"/>
      <c r="K423" s="260"/>
      <c r="L423" s="264"/>
      <c r="M423" s="265"/>
      <c r="N423" s="266"/>
      <c r="O423" s="266"/>
      <c r="P423" s="266"/>
      <c r="Q423" s="266"/>
      <c r="R423" s="266"/>
      <c r="S423" s="266"/>
      <c r="T423" s="267"/>
      <c r="AT423" s="268" t="s">
        <v>159</v>
      </c>
      <c r="AU423" s="268" t="s">
        <v>84</v>
      </c>
      <c r="AV423" s="13" t="s">
        <v>82</v>
      </c>
      <c r="AW423" s="13" t="s">
        <v>38</v>
      </c>
      <c r="AX423" s="13" t="s">
        <v>74</v>
      </c>
      <c r="AY423" s="268" t="s">
        <v>150</v>
      </c>
    </row>
    <row r="424" spans="2:51" s="13" customFormat="1" ht="13.5">
      <c r="B424" s="259"/>
      <c r="C424" s="260"/>
      <c r="D424" s="236" t="s">
        <v>159</v>
      </c>
      <c r="E424" s="261" t="s">
        <v>21</v>
      </c>
      <c r="F424" s="262" t="s">
        <v>1359</v>
      </c>
      <c r="G424" s="260"/>
      <c r="H424" s="261" t="s">
        <v>21</v>
      </c>
      <c r="I424" s="263"/>
      <c r="J424" s="260"/>
      <c r="K424" s="260"/>
      <c r="L424" s="264"/>
      <c r="M424" s="265"/>
      <c r="N424" s="266"/>
      <c r="O424" s="266"/>
      <c r="P424" s="266"/>
      <c r="Q424" s="266"/>
      <c r="R424" s="266"/>
      <c r="S424" s="266"/>
      <c r="T424" s="267"/>
      <c r="AT424" s="268" t="s">
        <v>159</v>
      </c>
      <c r="AU424" s="268" t="s">
        <v>84</v>
      </c>
      <c r="AV424" s="13" t="s">
        <v>82</v>
      </c>
      <c r="AW424" s="13" t="s">
        <v>38</v>
      </c>
      <c r="AX424" s="13" t="s">
        <v>74</v>
      </c>
      <c r="AY424" s="268" t="s">
        <v>150</v>
      </c>
    </row>
    <row r="425" spans="2:51" s="13" customFormat="1" ht="13.5">
      <c r="B425" s="259"/>
      <c r="C425" s="260"/>
      <c r="D425" s="236" t="s">
        <v>159</v>
      </c>
      <c r="E425" s="261" t="s">
        <v>21</v>
      </c>
      <c r="F425" s="262" t="s">
        <v>1360</v>
      </c>
      <c r="G425" s="260"/>
      <c r="H425" s="261" t="s">
        <v>21</v>
      </c>
      <c r="I425" s="263"/>
      <c r="J425" s="260"/>
      <c r="K425" s="260"/>
      <c r="L425" s="264"/>
      <c r="M425" s="265"/>
      <c r="N425" s="266"/>
      <c r="O425" s="266"/>
      <c r="P425" s="266"/>
      <c r="Q425" s="266"/>
      <c r="R425" s="266"/>
      <c r="S425" s="266"/>
      <c r="T425" s="267"/>
      <c r="AT425" s="268" t="s">
        <v>159</v>
      </c>
      <c r="AU425" s="268" t="s">
        <v>84</v>
      </c>
      <c r="AV425" s="13" t="s">
        <v>82</v>
      </c>
      <c r="AW425" s="13" t="s">
        <v>38</v>
      </c>
      <c r="AX425" s="13" t="s">
        <v>74</v>
      </c>
      <c r="AY425" s="268" t="s">
        <v>150</v>
      </c>
    </row>
    <row r="426" spans="2:51" s="13" customFormat="1" ht="13.5">
      <c r="B426" s="259"/>
      <c r="C426" s="260"/>
      <c r="D426" s="236" t="s">
        <v>159</v>
      </c>
      <c r="E426" s="261" t="s">
        <v>21</v>
      </c>
      <c r="F426" s="262" t="s">
        <v>1143</v>
      </c>
      <c r="G426" s="260"/>
      <c r="H426" s="261" t="s">
        <v>21</v>
      </c>
      <c r="I426" s="263"/>
      <c r="J426" s="260"/>
      <c r="K426" s="260"/>
      <c r="L426" s="264"/>
      <c r="M426" s="265"/>
      <c r="N426" s="266"/>
      <c r="O426" s="266"/>
      <c r="P426" s="266"/>
      <c r="Q426" s="266"/>
      <c r="R426" s="266"/>
      <c r="S426" s="266"/>
      <c r="T426" s="267"/>
      <c r="AT426" s="268" t="s">
        <v>159</v>
      </c>
      <c r="AU426" s="268" t="s">
        <v>84</v>
      </c>
      <c r="AV426" s="13" t="s">
        <v>82</v>
      </c>
      <c r="AW426" s="13" t="s">
        <v>38</v>
      </c>
      <c r="AX426" s="13" t="s">
        <v>74</v>
      </c>
      <c r="AY426" s="268" t="s">
        <v>150</v>
      </c>
    </row>
    <row r="427" spans="2:51" s="11" customFormat="1" ht="13.5">
      <c r="B427" s="234"/>
      <c r="C427" s="235"/>
      <c r="D427" s="236" t="s">
        <v>159</v>
      </c>
      <c r="E427" s="237" t="s">
        <v>21</v>
      </c>
      <c r="F427" s="238" t="s">
        <v>82</v>
      </c>
      <c r="G427" s="235"/>
      <c r="H427" s="239">
        <v>1</v>
      </c>
      <c r="I427" s="240"/>
      <c r="J427" s="235"/>
      <c r="K427" s="235"/>
      <c r="L427" s="241"/>
      <c r="M427" s="242"/>
      <c r="N427" s="243"/>
      <c r="O427" s="243"/>
      <c r="P427" s="243"/>
      <c r="Q427" s="243"/>
      <c r="R427" s="243"/>
      <c r="S427" s="243"/>
      <c r="T427" s="244"/>
      <c r="AT427" s="245" t="s">
        <v>159</v>
      </c>
      <c r="AU427" s="245" t="s">
        <v>84</v>
      </c>
      <c r="AV427" s="11" t="s">
        <v>84</v>
      </c>
      <c r="AW427" s="11" t="s">
        <v>38</v>
      </c>
      <c r="AX427" s="11" t="s">
        <v>74</v>
      </c>
      <c r="AY427" s="245" t="s">
        <v>150</v>
      </c>
    </row>
    <row r="428" spans="2:51" s="12" customFormat="1" ht="13.5">
      <c r="B428" s="246"/>
      <c r="C428" s="247"/>
      <c r="D428" s="236" t="s">
        <v>159</v>
      </c>
      <c r="E428" s="248" t="s">
        <v>21</v>
      </c>
      <c r="F428" s="249" t="s">
        <v>161</v>
      </c>
      <c r="G428" s="247"/>
      <c r="H428" s="250">
        <v>1</v>
      </c>
      <c r="I428" s="251"/>
      <c r="J428" s="247"/>
      <c r="K428" s="247"/>
      <c r="L428" s="252"/>
      <c r="M428" s="253"/>
      <c r="N428" s="254"/>
      <c r="O428" s="254"/>
      <c r="P428" s="254"/>
      <c r="Q428" s="254"/>
      <c r="R428" s="254"/>
      <c r="S428" s="254"/>
      <c r="T428" s="255"/>
      <c r="AT428" s="256" t="s">
        <v>159</v>
      </c>
      <c r="AU428" s="256" t="s">
        <v>84</v>
      </c>
      <c r="AV428" s="12" t="s">
        <v>157</v>
      </c>
      <c r="AW428" s="12" t="s">
        <v>38</v>
      </c>
      <c r="AX428" s="12" t="s">
        <v>82</v>
      </c>
      <c r="AY428" s="256" t="s">
        <v>150</v>
      </c>
    </row>
    <row r="429" spans="2:65" s="1" customFormat="1" ht="16.5" customHeight="1">
      <c r="B429" s="46"/>
      <c r="C429" s="222" t="s">
        <v>471</v>
      </c>
      <c r="D429" s="222" t="s">
        <v>153</v>
      </c>
      <c r="E429" s="223" t="s">
        <v>1361</v>
      </c>
      <c r="F429" s="224" t="s">
        <v>1362</v>
      </c>
      <c r="G429" s="225" t="s">
        <v>432</v>
      </c>
      <c r="H429" s="226">
        <v>1</v>
      </c>
      <c r="I429" s="227"/>
      <c r="J429" s="228">
        <f>ROUND(I429*H429,2)</f>
        <v>0</v>
      </c>
      <c r="K429" s="224" t="s">
        <v>204</v>
      </c>
      <c r="L429" s="72"/>
      <c r="M429" s="229" t="s">
        <v>21</v>
      </c>
      <c r="N429" s="230" t="s">
        <v>45</v>
      </c>
      <c r="O429" s="47"/>
      <c r="P429" s="231">
        <f>O429*H429</f>
        <v>0</v>
      </c>
      <c r="Q429" s="231">
        <v>0</v>
      </c>
      <c r="R429" s="231">
        <f>Q429*H429</f>
        <v>0</v>
      </c>
      <c r="S429" s="231">
        <v>0</v>
      </c>
      <c r="T429" s="232">
        <f>S429*H429</f>
        <v>0</v>
      </c>
      <c r="AR429" s="24" t="s">
        <v>250</v>
      </c>
      <c r="AT429" s="24" t="s">
        <v>153</v>
      </c>
      <c r="AU429" s="24" t="s">
        <v>84</v>
      </c>
      <c r="AY429" s="24" t="s">
        <v>150</v>
      </c>
      <c r="BE429" s="233">
        <f>IF(N429="základní",J429,0)</f>
        <v>0</v>
      </c>
      <c r="BF429" s="233">
        <f>IF(N429="snížená",J429,0)</f>
        <v>0</v>
      </c>
      <c r="BG429" s="233">
        <f>IF(N429="zákl. přenesená",J429,0)</f>
        <v>0</v>
      </c>
      <c r="BH429" s="233">
        <f>IF(N429="sníž. přenesená",J429,0)</f>
        <v>0</v>
      </c>
      <c r="BI429" s="233">
        <f>IF(N429="nulová",J429,0)</f>
        <v>0</v>
      </c>
      <c r="BJ429" s="24" t="s">
        <v>82</v>
      </c>
      <c r="BK429" s="233">
        <f>ROUND(I429*H429,2)</f>
        <v>0</v>
      </c>
      <c r="BL429" s="24" t="s">
        <v>250</v>
      </c>
      <c r="BM429" s="24" t="s">
        <v>612</v>
      </c>
    </row>
    <row r="430" spans="2:51" s="13" customFormat="1" ht="13.5">
      <c r="B430" s="259"/>
      <c r="C430" s="260"/>
      <c r="D430" s="236" t="s">
        <v>159</v>
      </c>
      <c r="E430" s="261" t="s">
        <v>21</v>
      </c>
      <c r="F430" s="262" t="s">
        <v>930</v>
      </c>
      <c r="G430" s="260"/>
      <c r="H430" s="261" t="s">
        <v>21</v>
      </c>
      <c r="I430" s="263"/>
      <c r="J430" s="260"/>
      <c r="K430" s="260"/>
      <c r="L430" s="264"/>
      <c r="M430" s="265"/>
      <c r="N430" s="266"/>
      <c r="O430" s="266"/>
      <c r="P430" s="266"/>
      <c r="Q430" s="266"/>
      <c r="R430" s="266"/>
      <c r="S430" s="266"/>
      <c r="T430" s="267"/>
      <c r="AT430" s="268" t="s">
        <v>159</v>
      </c>
      <c r="AU430" s="268" t="s">
        <v>84</v>
      </c>
      <c r="AV430" s="13" t="s">
        <v>82</v>
      </c>
      <c r="AW430" s="13" t="s">
        <v>38</v>
      </c>
      <c r="AX430" s="13" t="s">
        <v>74</v>
      </c>
      <c r="AY430" s="268" t="s">
        <v>150</v>
      </c>
    </row>
    <row r="431" spans="2:51" s="13" customFormat="1" ht="13.5">
      <c r="B431" s="259"/>
      <c r="C431" s="260"/>
      <c r="D431" s="236" t="s">
        <v>159</v>
      </c>
      <c r="E431" s="261" t="s">
        <v>21</v>
      </c>
      <c r="F431" s="262" t="s">
        <v>1262</v>
      </c>
      <c r="G431" s="260"/>
      <c r="H431" s="261" t="s">
        <v>21</v>
      </c>
      <c r="I431" s="263"/>
      <c r="J431" s="260"/>
      <c r="K431" s="260"/>
      <c r="L431" s="264"/>
      <c r="M431" s="265"/>
      <c r="N431" s="266"/>
      <c r="O431" s="266"/>
      <c r="P431" s="266"/>
      <c r="Q431" s="266"/>
      <c r="R431" s="266"/>
      <c r="S431" s="266"/>
      <c r="T431" s="267"/>
      <c r="AT431" s="268" t="s">
        <v>159</v>
      </c>
      <c r="AU431" s="268" t="s">
        <v>84</v>
      </c>
      <c r="AV431" s="13" t="s">
        <v>82</v>
      </c>
      <c r="AW431" s="13" t="s">
        <v>38</v>
      </c>
      <c r="AX431" s="13" t="s">
        <v>74</v>
      </c>
      <c r="AY431" s="268" t="s">
        <v>150</v>
      </c>
    </row>
    <row r="432" spans="2:51" s="13" customFormat="1" ht="13.5">
      <c r="B432" s="259"/>
      <c r="C432" s="260"/>
      <c r="D432" s="236" t="s">
        <v>159</v>
      </c>
      <c r="E432" s="261" t="s">
        <v>21</v>
      </c>
      <c r="F432" s="262" t="s">
        <v>932</v>
      </c>
      <c r="G432" s="260"/>
      <c r="H432" s="261" t="s">
        <v>21</v>
      </c>
      <c r="I432" s="263"/>
      <c r="J432" s="260"/>
      <c r="K432" s="260"/>
      <c r="L432" s="264"/>
      <c r="M432" s="265"/>
      <c r="N432" s="266"/>
      <c r="O432" s="266"/>
      <c r="P432" s="266"/>
      <c r="Q432" s="266"/>
      <c r="R432" s="266"/>
      <c r="S432" s="266"/>
      <c r="T432" s="267"/>
      <c r="AT432" s="268" t="s">
        <v>159</v>
      </c>
      <c r="AU432" s="268" t="s">
        <v>84</v>
      </c>
      <c r="AV432" s="13" t="s">
        <v>82</v>
      </c>
      <c r="AW432" s="13" t="s">
        <v>38</v>
      </c>
      <c r="AX432" s="13" t="s">
        <v>74</v>
      </c>
      <c r="AY432" s="268" t="s">
        <v>150</v>
      </c>
    </row>
    <row r="433" spans="2:51" s="13" customFormat="1" ht="13.5">
      <c r="B433" s="259"/>
      <c r="C433" s="260"/>
      <c r="D433" s="236" t="s">
        <v>159</v>
      </c>
      <c r="E433" s="261" t="s">
        <v>21</v>
      </c>
      <c r="F433" s="262" t="s">
        <v>1263</v>
      </c>
      <c r="G433" s="260"/>
      <c r="H433" s="261" t="s">
        <v>21</v>
      </c>
      <c r="I433" s="263"/>
      <c r="J433" s="260"/>
      <c r="K433" s="260"/>
      <c r="L433" s="264"/>
      <c r="M433" s="265"/>
      <c r="N433" s="266"/>
      <c r="O433" s="266"/>
      <c r="P433" s="266"/>
      <c r="Q433" s="266"/>
      <c r="R433" s="266"/>
      <c r="S433" s="266"/>
      <c r="T433" s="267"/>
      <c r="AT433" s="268" t="s">
        <v>159</v>
      </c>
      <c r="AU433" s="268" t="s">
        <v>84</v>
      </c>
      <c r="AV433" s="13" t="s">
        <v>82</v>
      </c>
      <c r="AW433" s="13" t="s">
        <v>38</v>
      </c>
      <c r="AX433" s="13" t="s">
        <v>74</v>
      </c>
      <c r="AY433" s="268" t="s">
        <v>150</v>
      </c>
    </row>
    <row r="434" spans="2:51" s="13" customFormat="1" ht="13.5">
      <c r="B434" s="259"/>
      <c r="C434" s="260"/>
      <c r="D434" s="236" t="s">
        <v>159</v>
      </c>
      <c r="E434" s="261" t="s">
        <v>21</v>
      </c>
      <c r="F434" s="262" t="s">
        <v>1363</v>
      </c>
      <c r="G434" s="260"/>
      <c r="H434" s="261" t="s">
        <v>21</v>
      </c>
      <c r="I434" s="263"/>
      <c r="J434" s="260"/>
      <c r="K434" s="260"/>
      <c r="L434" s="264"/>
      <c r="M434" s="265"/>
      <c r="N434" s="266"/>
      <c r="O434" s="266"/>
      <c r="P434" s="266"/>
      <c r="Q434" s="266"/>
      <c r="R434" s="266"/>
      <c r="S434" s="266"/>
      <c r="T434" s="267"/>
      <c r="AT434" s="268" t="s">
        <v>159</v>
      </c>
      <c r="AU434" s="268" t="s">
        <v>84</v>
      </c>
      <c r="AV434" s="13" t="s">
        <v>82</v>
      </c>
      <c r="AW434" s="13" t="s">
        <v>38</v>
      </c>
      <c r="AX434" s="13" t="s">
        <v>74</v>
      </c>
      <c r="AY434" s="268" t="s">
        <v>150</v>
      </c>
    </row>
    <row r="435" spans="2:51" s="13" customFormat="1" ht="13.5">
      <c r="B435" s="259"/>
      <c r="C435" s="260"/>
      <c r="D435" s="236" t="s">
        <v>159</v>
      </c>
      <c r="E435" s="261" t="s">
        <v>21</v>
      </c>
      <c r="F435" s="262" t="s">
        <v>1364</v>
      </c>
      <c r="G435" s="260"/>
      <c r="H435" s="261" t="s">
        <v>21</v>
      </c>
      <c r="I435" s="263"/>
      <c r="J435" s="260"/>
      <c r="K435" s="260"/>
      <c r="L435" s="264"/>
      <c r="M435" s="265"/>
      <c r="N435" s="266"/>
      <c r="O435" s="266"/>
      <c r="P435" s="266"/>
      <c r="Q435" s="266"/>
      <c r="R435" s="266"/>
      <c r="S435" s="266"/>
      <c r="T435" s="267"/>
      <c r="AT435" s="268" t="s">
        <v>159</v>
      </c>
      <c r="AU435" s="268" t="s">
        <v>84</v>
      </c>
      <c r="AV435" s="13" t="s">
        <v>82</v>
      </c>
      <c r="AW435" s="13" t="s">
        <v>38</v>
      </c>
      <c r="AX435" s="13" t="s">
        <v>74</v>
      </c>
      <c r="AY435" s="268" t="s">
        <v>150</v>
      </c>
    </row>
    <row r="436" spans="2:51" s="11" customFormat="1" ht="13.5">
      <c r="B436" s="234"/>
      <c r="C436" s="235"/>
      <c r="D436" s="236" t="s">
        <v>159</v>
      </c>
      <c r="E436" s="237" t="s">
        <v>21</v>
      </c>
      <c r="F436" s="238" t="s">
        <v>82</v>
      </c>
      <c r="G436" s="235"/>
      <c r="H436" s="239">
        <v>1</v>
      </c>
      <c r="I436" s="240"/>
      <c r="J436" s="235"/>
      <c r="K436" s="235"/>
      <c r="L436" s="241"/>
      <c r="M436" s="242"/>
      <c r="N436" s="243"/>
      <c r="O436" s="243"/>
      <c r="P436" s="243"/>
      <c r="Q436" s="243"/>
      <c r="R436" s="243"/>
      <c r="S436" s="243"/>
      <c r="T436" s="244"/>
      <c r="AT436" s="245" t="s">
        <v>159</v>
      </c>
      <c r="AU436" s="245" t="s">
        <v>84</v>
      </c>
      <c r="AV436" s="11" t="s">
        <v>84</v>
      </c>
      <c r="AW436" s="11" t="s">
        <v>38</v>
      </c>
      <c r="AX436" s="11" t="s">
        <v>74</v>
      </c>
      <c r="AY436" s="245" t="s">
        <v>150</v>
      </c>
    </row>
    <row r="437" spans="2:51" s="12" customFormat="1" ht="13.5">
      <c r="B437" s="246"/>
      <c r="C437" s="247"/>
      <c r="D437" s="236" t="s">
        <v>159</v>
      </c>
      <c r="E437" s="248" t="s">
        <v>21</v>
      </c>
      <c r="F437" s="249" t="s">
        <v>161</v>
      </c>
      <c r="G437" s="247"/>
      <c r="H437" s="250">
        <v>1</v>
      </c>
      <c r="I437" s="251"/>
      <c r="J437" s="247"/>
      <c r="K437" s="247"/>
      <c r="L437" s="252"/>
      <c r="M437" s="253"/>
      <c r="N437" s="254"/>
      <c r="O437" s="254"/>
      <c r="P437" s="254"/>
      <c r="Q437" s="254"/>
      <c r="R437" s="254"/>
      <c r="S437" s="254"/>
      <c r="T437" s="255"/>
      <c r="AT437" s="256" t="s">
        <v>159</v>
      </c>
      <c r="AU437" s="256" t="s">
        <v>84</v>
      </c>
      <c r="AV437" s="12" t="s">
        <v>157</v>
      </c>
      <c r="AW437" s="12" t="s">
        <v>38</v>
      </c>
      <c r="AX437" s="12" t="s">
        <v>82</v>
      </c>
      <c r="AY437" s="256" t="s">
        <v>150</v>
      </c>
    </row>
    <row r="438" spans="2:65" s="1" customFormat="1" ht="25.5" customHeight="1">
      <c r="B438" s="46"/>
      <c r="C438" s="222" t="s">
        <v>473</v>
      </c>
      <c r="D438" s="222" t="s">
        <v>153</v>
      </c>
      <c r="E438" s="223" t="s">
        <v>1365</v>
      </c>
      <c r="F438" s="224" t="s">
        <v>1366</v>
      </c>
      <c r="G438" s="225" t="s">
        <v>432</v>
      </c>
      <c r="H438" s="226">
        <v>3</v>
      </c>
      <c r="I438" s="227"/>
      <c r="J438" s="228">
        <f>ROUND(I438*H438,2)</f>
        <v>0</v>
      </c>
      <c r="K438" s="224" t="s">
        <v>928</v>
      </c>
      <c r="L438" s="72"/>
      <c r="M438" s="229" t="s">
        <v>21</v>
      </c>
      <c r="N438" s="230" t="s">
        <v>45</v>
      </c>
      <c r="O438" s="47"/>
      <c r="P438" s="231">
        <f>O438*H438</f>
        <v>0</v>
      </c>
      <c r="Q438" s="231">
        <v>0</v>
      </c>
      <c r="R438" s="231">
        <f>Q438*H438</f>
        <v>0</v>
      </c>
      <c r="S438" s="231">
        <v>0</v>
      </c>
      <c r="T438" s="232">
        <f>S438*H438</f>
        <v>0</v>
      </c>
      <c r="AR438" s="24" t="s">
        <v>250</v>
      </c>
      <c r="AT438" s="24" t="s">
        <v>153</v>
      </c>
      <c r="AU438" s="24" t="s">
        <v>84</v>
      </c>
      <c r="AY438" s="24" t="s">
        <v>150</v>
      </c>
      <c r="BE438" s="233">
        <f>IF(N438="základní",J438,0)</f>
        <v>0</v>
      </c>
      <c r="BF438" s="233">
        <f>IF(N438="snížená",J438,0)</f>
        <v>0</v>
      </c>
      <c r="BG438" s="233">
        <f>IF(N438="zákl. přenesená",J438,0)</f>
        <v>0</v>
      </c>
      <c r="BH438" s="233">
        <f>IF(N438="sníž. přenesená",J438,0)</f>
        <v>0</v>
      </c>
      <c r="BI438" s="233">
        <f>IF(N438="nulová",J438,0)</f>
        <v>0</v>
      </c>
      <c r="BJ438" s="24" t="s">
        <v>82</v>
      </c>
      <c r="BK438" s="233">
        <f>ROUND(I438*H438,2)</f>
        <v>0</v>
      </c>
      <c r="BL438" s="24" t="s">
        <v>250</v>
      </c>
      <c r="BM438" s="24" t="s">
        <v>622</v>
      </c>
    </row>
    <row r="439" spans="2:51" s="13" customFormat="1" ht="13.5">
      <c r="B439" s="259"/>
      <c r="C439" s="260"/>
      <c r="D439" s="236" t="s">
        <v>159</v>
      </c>
      <c r="E439" s="261" t="s">
        <v>21</v>
      </c>
      <c r="F439" s="262" t="s">
        <v>930</v>
      </c>
      <c r="G439" s="260"/>
      <c r="H439" s="261" t="s">
        <v>21</v>
      </c>
      <c r="I439" s="263"/>
      <c r="J439" s="260"/>
      <c r="K439" s="260"/>
      <c r="L439" s="264"/>
      <c r="M439" s="265"/>
      <c r="N439" s="266"/>
      <c r="O439" s="266"/>
      <c r="P439" s="266"/>
      <c r="Q439" s="266"/>
      <c r="R439" s="266"/>
      <c r="S439" s="266"/>
      <c r="T439" s="267"/>
      <c r="AT439" s="268" t="s">
        <v>159</v>
      </c>
      <c r="AU439" s="268" t="s">
        <v>84</v>
      </c>
      <c r="AV439" s="13" t="s">
        <v>82</v>
      </c>
      <c r="AW439" s="13" t="s">
        <v>38</v>
      </c>
      <c r="AX439" s="13" t="s">
        <v>74</v>
      </c>
      <c r="AY439" s="268" t="s">
        <v>150</v>
      </c>
    </row>
    <row r="440" spans="2:51" s="13" customFormat="1" ht="13.5">
      <c r="B440" s="259"/>
      <c r="C440" s="260"/>
      <c r="D440" s="236" t="s">
        <v>159</v>
      </c>
      <c r="E440" s="261" t="s">
        <v>21</v>
      </c>
      <c r="F440" s="262" t="s">
        <v>1262</v>
      </c>
      <c r="G440" s="260"/>
      <c r="H440" s="261" t="s">
        <v>21</v>
      </c>
      <c r="I440" s="263"/>
      <c r="J440" s="260"/>
      <c r="K440" s="260"/>
      <c r="L440" s="264"/>
      <c r="M440" s="265"/>
      <c r="N440" s="266"/>
      <c r="O440" s="266"/>
      <c r="P440" s="266"/>
      <c r="Q440" s="266"/>
      <c r="R440" s="266"/>
      <c r="S440" s="266"/>
      <c r="T440" s="267"/>
      <c r="AT440" s="268" t="s">
        <v>159</v>
      </c>
      <c r="AU440" s="268" t="s">
        <v>84</v>
      </c>
      <c r="AV440" s="13" t="s">
        <v>82</v>
      </c>
      <c r="AW440" s="13" t="s">
        <v>38</v>
      </c>
      <c r="AX440" s="13" t="s">
        <v>74</v>
      </c>
      <c r="AY440" s="268" t="s">
        <v>150</v>
      </c>
    </row>
    <row r="441" spans="2:51" s="13" customFormat="1" ht="13.5">
      <c r="B441" s="259"/>
      <c r="C441" s="260"/>
      <c r="D441" s="236" t="s">
        <v>159</v>
      </c>
      <c r="E441" s="261" t="s">
        <v>21</v>
      </c>
      <c r="F441" s="262" t="s">
        <v>932</v>
      </c>
      <c r="G441" s="260"/>
      <c r="H441" s="261" t="s">
        <v>21</v>
      </c>
      <c r="I441" s="263"/>
      <c r="J441" s="260"/>
      <c r="K441" s="260"/>
      <c r="L441" s="264"/>
      <c r="M441" s="265"/>
      <c r="N441" s="266"/>
      <c r="O441" s="266"/>
      <c r="P441" s="266"/>
      <c r="Q441" s="266"/>
      <c r="R441" s="266"/>
      <c r="S441" s="266"/>
      <c r="T441" s="267"/>
      <c r="AT441" s="268" t="s">
        <v>159</v>
      </c>
      <c r="AU441" s="268" t="s">
        <v>84</v>
      </c>
      <c r="AV441" s="13" t="s">
        <v>82</v>
      </c>
      <c r="AW441" s="13" t="s">
        <v>38</v>
      </c>
      <c r="AX441" s="13" t="s">
        <v>74</v>
      </c>
      <c r="AY441" s="268" t="s">
        <v>150</v>
      </c>
    </row>
    <row r="442" spans="2:51" s="13" customFormat="1" ht="13.5">
      <c r="B442" s="259"/>
      <c r="C442" s="260"/>
      <c r="D442" s="236" t="s">
        <v>159</v>
      </c>
      <c r="E442" s="261" t="s">
        <v>21</v>
      </c>
      <c r="F442" s="262" t="s">
        <v>1263</v>
      </c>
      <c r="G442" s="260"/>
      <c r="H442" s="261" t="s">
        <v>21</v>
      </c>
      <c r="I442" s="263"/>
      <c r="J442" s="260"/>
      <c r="K442" s="260"/>
      <c r="L442" s="264"/>
      <c r="M442" s="265"/>
      <c r="N442" s="266"/>
      <c r="O442" s="266"/>
      <c r="P442" s="266"/>
      <c r="Q442" s="266"/>
      <c r="R442" s="266"/>
      <c r="S442" s="266"/>
      <c r="T442" s="267"/>
      <c r="AT442" s="268" t="s">
        <v>159</v>
      </c>
      <c r="AU442" s="268" t="s">
        <v>84</v>
      </c>
      <c r="AV442" s="13" t="s">
        <v>82</v>
      </c>
      <c r="AW442" s="13" t="s">
        <v>38</v>
      </c>
      <c r="AX442" s="13" t="s">
        <v>74</v>
      </c>
      <c r="AY442" s="268" t="s">
        <v>150</v>
      </c>
    </row>
    <row r="443" spans="2:51" s="13" customFormat="1" ht="13.5">
      <c r="B443" s="259"/>
      <c r="C443" s="260"/>
      <c r="D443" s="236" t="s">
        <v>159</v>
      </c>
      <c r="E443" s="261" t="s">
        <v>21</v>
      </c>
      <c r="F443" s="262" t="s">
        <v>1334</v>
      </c>
      <c r="G443" s="260"/>
      <c r="H443" s="261" t="s">
        <v>21</v>
      </c>
      <c r="I443" s="263"/>
      <c r="J443" s="260"/>
      <c r="K443" s="260"/>
      <c r="L443" s="264"/>
      <c r="M443" s="265"/>
      <c r="N443" s="266"/>
      <c r="O443" s="266"/>
      <c r="P443" s="266"/>
      <c r="Q443" s="266"/>
      <c r="R443" s="266"/>
      <c r="S443" s="266"/>
      <c r="T443" s="267"/>
      <c r="AT443" s="268" t="s">
        <v>159</v>
      </c>
      <c r="AU443" s="268" t="s">
        <v>84</v>
      </c>
      <c r="AV443" s="13" t="s">
        <v>82</v>
      </c>
      <c r="AW443" s="13" t="s">
        <v>38</v>
      </c>
      <c r="AX443" s="13" t="s">
        <v>74</v>
      </c>
      <c r="AY443" s="268" t="s">
        <v>150</v>
      </c>
    </row>
    <row r="444" spans="2:51" s="13" customFormat="1" ht="13.5">
      <c r="B444" s="259"/>
      <c r="C444" s="260"/>
      <c r="D444" s="236" t="s">
        <v>159</v>
      </c>
      <c r="E444" s="261" t="s">
        <v>21</v>
      </c>
      <c r="F444" s="262" t="s">
        <v>1335</v>
      </c>
      <c r="G444" s="260"/>
      <c r="H444" s="261" t="s">
        <v>21</v>
      </c>
      <c r="I444" s="263"/>
      <c r="J444" s="260"/>
      <c r="K444" s="260"/>
      <c r="L444" s="264"/>
      <c r="M444" s="265"/>
      <c r="N444" s="266"/>
      <c r="O444" s="266"/>
      <c r="P444" s="266"/>
      <c r="Q444" s="266"/>
      <c r="R444" s="266"/>
      <c r="S444" s="266"/>
      <c r="T444" s="267"/>
      <c r="AT444" s="268" t="s">
        <v>159</v>
      </c>
      <c r="AU444" s="268" t="s">
        <v>84</v>
      </c>
      <c r="AV444" s="13" t="s">
        <v>82</v>
      </c>
      <c r="AW444" s="13" t="s">
        <v>38</v>
      </c>
      <c r="AX444" s="13" t="s">
        <v>74</v>
      </c>
      <c r="AY444" s="268" t="s">
        <v>150</v>
      </c>
    </row>
    <row r="445" spans="2:51" s="11" customFormat="1" ht="13.5">
      <c r="B445" s="234"/>
      <c r="C445" s="235"/>
      <c r="D445" s="236" t="s">
        <v>159</v>
      </c>
      <c r="E445" s="237" t="s">
        <v>21</v>
      </c>
      <c r="F445" s="238" t="s">
        <v>82</v>
      </c>
      <c r="G445" s="235"/>
      <c r="H445" s="239">
        <v>1</v>
      </c>
      <c r="I445" s="240"/>
      <c r="J445" s="235"/>
      <c r="K445" s="235"/>
      <c r="L445" s="241"/>
      <c r="M445" s="242"/>
      <c r="N445" s="243"/>
      <c r="O445" s="243"/>
      <c r="P445" s="243"/>
      <c r="Q445" s="243"/>
      <c r="R445" s="243"/>
      <c r="S445" s="243"/>
      <c r="T445" s="244"/>
      <c r="AT445" s="245" t="s">
        <v>159</v>
      </c>
      <c r="AU445" s="245" t="s">
        <v>84</v>
      </c>
      <c r="AV445" s="11" t="s">
        <v>84</v>
      </c>
      <c r="AW445" s="11" t="s">
        <v>38</v>
      </c>
      <c r="AX445" s="11" t="s">
        <v>74</v>
      </c>
      <c r="AY445" s="245" t="s">
        <v>150</v>
      </c>
    </row>
    <row r="446" spans="2:51" s="13" customFormat="1" ht="13.5">
      <c r="B446" s="259"/>
      <c r="C446" s="260"/>
      <c r="D446" s="236" t="s">
        <v>159</v>
      </c>
      <c r="E446" s="261" t="s">
        <v>21</v>
      </c>
      <c r="F446" s="262" t="s">
        <v>1336</v>
      </c>
      <c r="G446" s="260"/>
      <c r="H446" s="261" t="s">
        <v>21</v>
      </c>
      <c r="I446" s="263"/>
      <c r="J446" s="260"/>
      <c r="K446" s="260"/>
      <c r="L446" s="264"/>
      <c r="M446" s="265"/>
      <c r="N446" s="266"/>
      <c r="O446" s="266"/>
      <c r="P446" s="266"/>
      <c r="Q446" s="266"/>
      <c r="R446" s="266"/>
      <c r="S446" s="266"/>
      <c r="T446" s="267"/>
      <c r="AT446" s="268" t="s">
        <v>159</v>
      </c>
      <c r="AU446" s="268" t="s">
        <v>84</v>
      </c>
      <c r="AV446" s="13" t="s">
        <v>82</v>
      </c>
      <c r="AW446" s="13" t="s">
        <v>38</v>
      </c>
      <c r="AX446" s="13" t="s">
        <v>74</v>
      </c>
      <c r="AY446" s="268" t="s">
        <v>150</v>
      </c>
    </row>
    <row r="447" spans="2:51" s="13" customFormat="1" ht="13.5">
      <c r="B447" s="259"/>
      <c r="C447" s="260"/>
      <c r="D447" s="236" t="s">
        <v>159</v>
      </c>
      <c r="E447" s="261" t="s">
        <v>21</v>
      </c>
      <c r="F447" s="262" t="s">
        <v>1335</v>
      </c>
      <c r="G447" s="260"/>
      <c r="H447" s="261" t="s">
        <v>21</v>
      </c>
      <c r="I447" s="263"/>
      <c r="J447" s="260"/>
      <c r="K447" s="260"/>
      <c r="L447" s="264"/>
      <c r="M447" s="265"/>
      <c r="N447" s="266"/>
      <c r="O447" s="266"/>
      <c r="P447" s="266"/>
      <c r="Q447" s="266"/>
      <c r="R447" s="266"/>
      <c r="S447" s="266"/>
      <c r="T447" s="267"/>
      <c r="AT447" s="268" t="s">
        <v>159</v>
      </c>
      <c r="AU447" s="268" t="s">
        <v>84</v>
      </c>
      <c r="AV447" s="13" t="s">
        <v>82</v>
      </c>
      <c r="AW447" s="13" t="s">
        <v>38</v>
      </c>
      <c r="AX447" s="13" t="s">
        <v>74</v>
      </c>
      <c r="AY447" s="268" t="s">
        <v>150</v>
      </c>
    </row>
    <row r="448" spans="2:51" s="11" customFormat="1" ht="13.5">
      <c r="B448" s="234"/>
      <c r="C448" s="235"/>
      <c r="D448" s="236" t="s">
        <v>159</v>
      </c>
      <c r="E448" s="237" t="s">
        <v>21</v>
      </c>
      <c r="F448" s="238" t="s">
        <v>82</v>
      </c>
      <c r="G448" s="235"/>
      <c r="H448" s="239">
        <v>1</v>
      </c>
      <c r="I448" s="240"/>
      <c r="J448" s="235"/>
      <c r="K448" s="235"/>
      <c r="L448" s="241"/>
      <c r="M448" s="242"/>
      <c r="N448" s="243"/>
      <c r="O448" s="243"/>
      <c r="P448" s="243"/>
      <c r="Q448" s="243"/>
      <c r="R448" s="243"/>
      <c r="S448" s="243"/>
      <c r="T448" s="244"/>
      <c r="AT448" s="245" t="s">
        <v>159</v>
      </c>
      <c r="AU448" s="245" t="s">
        <v>84</v>
      </c>
      <c r="AV448" s="11" t="s">
        <v>84</v>
      </c>
      <c r="AW448" s="11" t="s">
        <v>38</v>
      </c>
      <c r="AX448" s="11" t="s">
        <v>74</v>
      </c>
      <c r="AY448" s="245" t="s">
        <v>150</v>
      </c>
    </row>
    <row r="449" spans="2:51" s="13" customFormat="1" ht="13.5">
      <c r="B449" s="259"/>
      <c r="C449" s="260"/>
      <c r="D449" s="236" t="s">
        <v>159</v>
      </c>
      <c r="E449" s="261" t="s">
        <v>21</v>
      </c>
      <c r="F449" s="262" t="s">
        <v>1337</v>
      </c>
      <c r="G449" s="260"/>
      <c r="H449" s="261" t="s">
        <v>21</v>
      </c>
      <c r="I449" s="263"/>
      <c r="J449" s="260"/>
      <c r="K449" s="260"/>
      <c r="L449" s="264"/>
      <c r="M449" s="265"/>
      <c r="N449" s="266"/>
      <c r="O449" s="266"/>
      <c r="P449" s="266"/>
      <c r="Q449" s="266"/>
      <c r="R449" s="266"/>
      <c r="S449" s="266"/>
      <c r="T449" s="267"/>
      <c r="AT449" s="268" t="s">
        <v>159</v>
      </c>
      <c r="AU449" s="268" t="s">
        <v>84</v>
      </c>
      <c r="AV449" s="13" t="s">
        <v>82</v>
      </c>
      <c r="AW449" s="13" t="s">
        <v>38</v>
      </c>
      <c r="AX449" s="13" t="s">
        <v>74</v>
      </c>
      <c r="AY449" s="268" t="s">
        <v>150</v>
      </c>
    </row>
    <row r="450" spans="2:51" s="13" customFormat="1" ht="13.5">
      <c r="B450" s="259"/>
      <c r="C450" s="260"/>
      <c r="D450" s="236" t="s">
        <v>159</v>
      </c>
      <c r="E450" s="261" t="s">
        <v>21</v>
      </c>
      <c r="F450" s="262" t="s">
        <v>1338</v>
      </c>
      <c r="G450" s="260"/>
      <c r="H450" s="261" t="s">
        <v>21</v>
      </c>
      <c r="I450" s="263"/>
      <c r="J450" s="260"/>
      <c r="K450" s="260"/>
      <c r="L450" s="264"/>
      <c r="M450" s="265"/>
      <c r="N450" s="266"/>
      <c r="O450" s="266"/>
      <c r="P450" s="266"/>
      <c r="Q450" s="266"/>
      <c r="R450" s="266"/>
      <c r="S450" s="266"/>
      <c r="T450" s="267"/>
      <c r="AT450" s="268" t="s">
        <v>159</v>
      </c>
      <c r="AU450" s="268" t="s">
        <v>84</v>
      </c>
      <c r="AV450" s="13" t="s">
        <v>82</v>
      </c>
      <c r="AW450" s="13" t="s">
        <v>38</v>
      </c>
      <c r="AX450" s="13" t="s">
        <v>74</v>
      </c>
      <c r="AY450" s="268" t="s">
        <v>150</v>
      </c>
    </row>
    <row r="451" spans="2:51" s="11" customFormat="1" ht="13.5">
      <c r="B451" s="234"/>
      <c r="C451" s="235"/>
      <c r="D451" s="236" t="s">
        <v>159</v>
      </c>
      <c r="E451" s="237" t="s">
        <v>21</v>
      </c>
      <c r="F451" s="238" t="s">
        <v>82</v>
      </c>
      <c r="G451" s="235"/>
      <c r="H451" s="239">
        <v>1</v>
      </c>
      <c r="I451" s="240"/>
      <c r="J451" s="235"/>
      <c r="K451" s="235"/>
      <c r="L451" s="241"/>
      <c r="M451" s="242"/>
      <c r="N451" s="243"/>
      <c r="O451" s="243"/>
      <c r="P451" s="243"/>
      <c r="Q451" s="243"/>
      <c r="R451" s="243"/>
      <c r="S451" s="243"/>
      <c r="T451" s="244"/>
      <c r="AT451" s="245" t="s">
        <v>159</v>
      </c>
      <c r="AU451" s="245" t="s">
        <v>84</v>
      </c>
      <c r="AV451" s="11" t="s">
        <v>84</v>
      </c>
      <c r="AW451" s="11" t="s">
        <v>38</v>
      </c>
      <c r="AX451" s="11" t="s">
        <v>74</v>
      </c>
      <c r="AY451" s="245" t="s">
        <v>150</v>
      </c>
    </row>
    <row r="452" spans="2:51" s="12" customFormat="1" ht="13.5">
      <c r="B452" s="246"/>
      <c r="C452" s="247"/>
      <c r="D452" s="236" t="s">
        <v>159</v>
      </c>
      <c r="E452" s="248" t="s">
        <v>21</v>
      </c>
      <c r="F452" s="249" t="s">
        <v>161</v>
      </c>
      <c r="G452" s="247"/>
      <c r="H452" s="250">
        <v>3</v>
      </c>
      <c r="I452" s="251"/>
      <c r="J452" s="247"/>
      <c r="K452" s="247"/>
      <c r="L452" s="252"/>
      <c r="M452" s="253"/>
      <c r="N452" s="254"/>
      <c r="O452" s="254"/>
      <c r="P452" s="254"/>
      <c r="Q452" s="254"/>
      <c r="R452" s="254"/>
      <c r="S452" s="254"/>
      <c r="T452" s="255"/>
      <c r="AT452" s="256" t="s">
        <v>159</v>
      </c>
      <c r="AU452" s="256" t="s">
        <v>84</v>
      </c>
      <c r="AV452" s="12" t="s">
        <v>157</v>
      </c>
      <c r="AW452" s="12" t="s">
        <v>38</v>
      </c>
      <c r="AX452" s="12" t="s">
        <v>82</v>
      </c>
      <c r="AY452" s="256" t="s">
        <v>150</v>
      </c>
    </row>
    <row r="453" spans="2:65" s="1" customFormat="1" ht="16.5" customHeight="1">
      <c r="B453" s="46"/>
      <c r="C453" s="269" t="s">
        <v>478</v>
      </c>
      <c r="D453" s="269" t="s">
        <v>188</v>
      </c>
      <c r="E453" s="270" t="s">
        <v>1367</v>
      </c>
      <c r="F453" s="271" t="s">
        <v>1368</v>
      </c>
      <c r="G453" s="272" t="s">
        <v>432</v>
      </c>
      <c r="H453" s="273">
        <v>1</v>
      </c>
      <c r="I453" s="274"/>
      <c r="J453" s="275">
        <f>ROUND(I453*H453,2)</f>
        <v>0</v>
      </c>
      <c r="K453" s="271" t="s">
        <v>204</v>
      </c>
      <c r="L453" s="276"/>
      <c r="M453" s="277" t="s">
        <v>21</v>
      </c>
      <c r="N453" s="278" t="s">
        <v>45</v>
      </c>
      <c r="O453" s="47"/>
      <c r="P453" s="231">
        <f>O453*H453</f>
        <v>0</v>
      </c>
      <c r="Q453" s="231">
        <v>0</v>
      </c>
      <c r="R453" s="231">
        <f>Q453*H453</f>
        <v>0</v>
      </c>
      <c r="S453" s="231">
        <v>0</v>
      </c>
      <c r="T453" s="232">
        <f>S453*H453</f>
        <v>0</v>
      </c>
      <c r="AR453" s="24" t="s">
        <v>269</v>
      </c>
      <c r="AT453" s="24" t="s">
        <v>188</v>
      </c>
      <c r="AU453" s="24" t="s">
        <v>84</v>
      </c>
      <c r="AY453" s="24" t="s">
        <v>150</v>
      </c>
      <c r="BE453" s="233">
        <f>IF(N453="základní",J453,0)</f>
        <v>0</v>
      </c>
      <c r="BF453" s="233">
        <f>IF(N453="snížená",J453,0)</f>
        <v>0</v>
      </c>
      <c r="BG453" s="233">
        <f>IF(N453="zákl. přenesená",J453,0)</f>
        <v>0</v>
      </c>
      <c r="BH453" s="233">
        <f>IF(N453="sníž. přenesená",J453,0)</f>
        <v>0</v>
      </c>
      <c r="BI453" s="233">
        <f>IF(N453="nulová",J453,0)</f>
        <v>0</v>
      </c>
      <c r="BJ453" s="24" t="s">
        <v>82</v>
      </c>
      <c r="BK453" s="233">
        <f>ROUND(I453*H453,2)</f>
        <v>0</v>
      </c>
      <c r="BL453" s="24" t="s">
        <v>250</v>
      </c>
      <c r="BM453" s="24" t="s">
        <v>634</v>
      </c>
    </row>
    <row r="454" spans="2:51" s="13" customFormat="1" ht="13.5">
      <c r="B454" s="259"/>
      <c r="C454" s="260"/>
      <c r="D454" s="236" t="s">
        <v>159</v>
      </c>
      <c r="E454" s="261" t="s">
        <v>21</v>
      </c>
      <c r="F454" s="262" t="s">
        <v>930</v>
      </c>
      <c r="G454" s="260"/>
      <c r="H454" s="261" t="s">
        <v>21</v>
      </c>
      <c r="I454" s="263"/>
      <c r="J454" s="260"/>
      <c r="K454" s="260"/>
      <c r="L454" s="264"/>
      <c r="M454" s="265"/>
      <c r="N454" s="266"/>
      <c r="O454" s="266"/>
      <c r="P454" s="266"/>
      <c r="Q454" s="266"/>
      <c r="R454" s="266"/>
      <c r="S454" s="266"/>
      <c r="T454" s="267"/>
      <c r="AT454" s="268" t="s">
        <v>159</v>
      </c>
      <c r="AU454" s="268" t="s">
        <v>84</v>
      </c>
      <c r="AV454" s="13" t="s">
        <v>82</v>
      </c>
      <c r="AW454" s="13" t="s">
        <v>38</v>
      </c>
      <c r="AX454" s="13" t="s">
        <v>74</v>
      </c>
      <c r="AY454" s="268" t="s">
        <v>150</v>
      </c>
    </row>
    <row r="455" spans="2:51" s="13" customFormat="1" ht="13.5">
      <c r="B455" s="259"/>
      <c r="C455" s="260"/>
      <c r="D455" s="236" t="s">
        <v>159</v>
      </c>
      <c r="E455" s="261" t="s">
        <v>21</v>
      </c>
      <c r="F455" s="262" t="s">
        <v>1262</v>
      </c>
      <c r="G455" s="260"/>
      <c r="H455" s="261" t="s">
        <v>21</v>
      </c>
      <c r="I455" s="263"/>
      <c r="J455" s="260"/>
      <c r="K455" s="260"/>
      <c r="L455" s="264"/>
      <c r="M455" s="265"/>
      <c r="N455" s="266"/>
      <c r="O455" s="266"/>
      <c r="P455" s="266"/>
      <c r="Q455" s="266"/>
      <c r="R455" s="266"/>
      <c r="S455" s="266"/>
      <c r="T455" s="267"/>
      <c r="AT455" s="268" t="s">
        <v>159</v>
      </c>
      <c r="AU455" s="268" t="s">
        <v>84</v>
      </c>
      <c r="AV455" s="13" t="s">
        <v>82</v>
      </c>
      <c r="AW455" s="13" t="s">
        <v>38</v>
      </c>
      <c r="AX455" s="13" t="s">
        <v>74</v>
      </c>
      <c r="AY455" s="268" t="s">
        <v>150</v>
      </c>
    </row>
    <row r="456" spans="2:51" s="13" customFormat="1" ht="13.5">
      <c r="B456" s="259"/>
      <c r="C456" s="260"/>
      <c r="D456" s="236" t="s">
        <v>159</v>
      </c>
      <c r="E456" s="261" t="s">
        <v>21</v>
      </c>
      <c r="F456" s="262" t="s">
        <v>932</v>
      </c>
      <c r="G456" s="260"/>
      <c r="H456" s="261" t="s">
        <v>21</v>
      </c>
      <c r="I456" s="263"/>
      <c r="J456" s="260"/>
      <c r="K456" s="260"/>
      <c r="L456" s="264"/>
      <c r="M456" s="265"/>
      <c r="N456" s="266"/>
      <c r="O456" s="266"/>
      <c r="P456" s="266"/>
      <c r="Q456" s="266"/>
      <c r="R456" s="266"/>
      <c r="S456" s="266"/>
      <c r="T456" s="267"/>
      <c r="AT456" s="268" t="s">
        <v>159</v>
      </c>
      <c r="AU456" s="268" t="s">
        <v>84</v>
      </c>
      <c r="AV456" s="13" t="s">
        <v>82</v>
      </c>
      <c r="AW456" s="13" t="s">
        <v>38</v>
      </c>
      <c r="AX456" s="13" t="s">
        <v>74</v>
      </c>
      <c r="AY456" s="268" t="s">
        <v>150</v>
      </c>
    </row>
    <row r="457" spans="2:51" s="13" customFormat="1" ht="13.5">
      <c r="B457" s="259"/>
      <c r="C457" s="260"/>
      <c r="D457" s="236" t="s">
        <v>159</v>
      </c>
      <c r="E457" s="261" t="s">
        <v>21</v>
      </c>
      <c r="F457" s="262" t="s">
        <v>1268</v>
      </c>
      <c r="G457" s="260"/>
      <c r="H457" s="261" t="s">
        <v>21</v>
      </c>
      <c r="I457" s="263"/>
      <c r="J457" s="260"/>
      <c r="K457" s="260"/>
      <c r="L457" s="264"/>
      <c r="M457" s="265"/>
      <c r="N457" s="266"/>
      <c r="O457" s="266"/>
      <c r="P457" s="266"/>
      <c r="Q457" s="266"/>
      <c r="R457" s="266"/>
      <c r="S457" s="266"/>
      <c r="T457" s="267"/>
      <c r="AT457" s="268" t="s">
        <v>159</v>
      </c>
      <c r="AU457" s="268" t="s">
        <v>84</v>
      </c>
      <c r="AV457" s="13" t="s">
        <v>82</v>
      </c>
      <c r="AW457" s="13" t="s">
        <v>38</v>
      </c>
      <c r="AX457" s="13" t="s">
        <v>74</v>
      </c>
      <c r="AY457" s="268" t="s">
        <v>150</v>
      </c>
    </row>
    <row r="458" spans="2:51" s="13" customFormat="1" ht="13.5">
      <c r="B458" s="259"/>
      <c r="C458" s="260"/>
      <c r="D458" s="236" t="s">
        <v>159</v>
      </c>
      <c r="E458" s="261" t="s">
        <v>21</v>
      </c>
      <c r="F458" s="262" t="s">
        <v>1334</v>
      </c>
      <c r="G458" s="260"/>
      <c r="H458" s="261" t="s">
        <v>21</v>
      </c>
      <c r="I458" s="263"/>
      <c r="J458" s="260"/>
      <c r="K458" s="260"/>
      <c r="L458" s="264"/>
      <c r="M458" s="265"/>
      <c r="N458" s="266"/>
      <c r="O458" s="266"/>
      <c r="P458" s="266"/>
      <c r="Q458" s="266"/>
      <c r="R458" s="266"/>
      <c r="S458" s="266"/>
      <c r="T458" s="267"/>
      <c r="AT458" s="268" t="s">
        <v>159</v>
      </c>
      <c r="AU458" s="268" t="s">
        <v>84</v>
      </c>
      <c r="AV458" s="13" t="s">
        <v>82</v>
      </c>
      <c r="AW458" s="13" t="s">
        <v>38</v>
      </c>
      <c r="AX458" s="13" t="s">
        <v>74</v>
      </c>
      <c r="AY458" s="268" t="s">
        <v>150</v>
      </c>
    </row>
    <row r="459" spans="2:51" s="13" customFormat="1" ht="13.5">
      <c r="B459" s="259"/>
      <c r="C459" s="260"/>
      <c r="D459" s="236" t="s">
        <v>159</v>
      </c>
      <c r="E459" s="261" t="s">
        <v>21</v>
      </c>
      <c r="F459" s="262" t="s">
        <v>1335</v>
      </c>
      <c r="G459" s="260"/>
      <c r="H459" s="261" t="s">
        <v>21</v>
      </c>
      <c r="I459" s="263"/>
      <c r="J459" s="260"/>
      <c r="K459" s="260"/>
      <c r="L459" s="264"/>
      <c r="M459" s="265"/>
      <c r="N459" s="266"/>
      <c r="O459" s="266"/>
      <c r="P459" s="266"/>
      <c r="Q459" s="266"/>
      <c r="R459" s="266"/>
      <c r="S459" s="266"/>
      <c r="T459" s="267"/>
      <c r="AT459" s="268" t="s">
        <v>159</v>
      </c>
      <c r="AU459" s="268" t="s">
        <v>84</v>
      </c>
      <c r="AV459" s="13" t="s">
        <v>82</v>
      </c>
      <c r="AW459" s="13" t="s">
        <v>38</v>
      </c>
      <c r="AX459" s="13" t="s">
        <v>74</v>
      </c>
      <c r="AY459" s="268" t="s">
        <v>150</v>
      </c>
    </row>
    <row r="460" spans="2:51" s="11" customFormat="1" ht="13.5">
      <c r="B460" s="234"/>
      <c r="C460" s="235"/>
      <c r="D460" s="236" t="s">
        <v>159</v>
      </c>
      <c r="E460" s="237" t="s">
        <v>21</v>
      </c>
      <c r="F460" s="238" t="s">
        <v>82</v>
      </c>
      <c r="G460" s="235"/>
      <c r="H460" s="239">
        <v>1</v>
      </c>
      <c r="I460" s="240"/>
      <c r="J460" s="235"/>
      <c r="K460" s="235"/>
      <c r="L460" s="241"/>
      <c r="M460" s="242"/>
      <c r="N460" s="243"/>
      <c r="O460" s="243"/>
      <c r="P460" s="243"/>
      <c r="Q460" s="243"/>
      <c r="R460" s="243"/>
      <c r="S460" s="243"/>
      <c r="T460" s="244"/>
      <c r="AT460" s="245" t="s">
        <v>159</v>
      </c>
      <c r="AU460" s="245" t="s">
        <v>84</v>
      </c>
      <c r="AV460" s="11" t="s">
        <v>84</v>
      </c>
      <c r="AW460" s="11" t="s">
        <v>38</v>
      </c>
      <c r="AX460" s="11" t="s">
        <v>74</v>
      </c>
      <c r="AY460" s="245" t="s">
        <v>150</v>
      </c>
    </row>
    <row r="461" spans="2:51" s="12" customFormat="1" ht="13.5">
      <c r="B461" s="246"/>
      <c r="C461" s="247"/>
      <c r="D461" s="236" t="s">
        <v>159</v>
      </c>
      <c r="E461" s="248" t="s">
        <v>21</v>
      </c>
      <c r="F461" s="249" t="s">
        <v>161</v>
      </c>
      <c r="G461" s="247"/>
      <c r="H461" s="250">
        <v>1</v>
      </c>
      <c r="I461" s="251"/>
      <c r="J461" s="247"/>
      <c r="K461" s="247"/>
      <c r="L461" s="252"/>
      <c r="M461" s="253"/>
      <c r="N461" s="254"/>
      <c r="O461" s="254"/>
      <c r="P461" s="254"/>
      <c r="Q461" s="254"/>
      <c r="R461" s="254"/>
      <c r="S461" s="254"/>
      <c r="T461" s="255"/>
      <c r="AT461" s="256" t="s">
        <v>159</v>
      </c>
      <c r="AU461" s="256" t="s">
        <v>84</v>
      </c>
      <c r="AV461" s="12" t="s">
        <v>157</v>
      </c>
      <c r="AW461" s="12" t="s">
        <v>38</v>
      </c>
      <c r="AX461" s="12" t="s">
        <v>82</v>
      </c>
      <c r="AY461" s="256" t="s">
        <v>150</v>
      </c>
    </row>
    <row r="462" spans="2:65" s="1" customFormat="1" ht="16.5" customHeight="1">
      <c r="B462" s="46"/>
      <c r="C462" s="269" t="s">
        <v>486</v>
      </c>
      <c r="D462" s="269" t="s">
        <v>188</v>
      </c>
      <c r="E462" s="270" t="s">
        <v>1369</v>
      </c>
      <c r="F462" s="271" t="s">
        <v>1368</v>
      </c>
      <c r="G462" s="272" t="s">
        <v>432</v>
      </c>
      <c r="H462" s="273">
        <v>1</v>
      </c>
      <c r="I462" s="274"/>
      <c r="J462" s="275">
        <f>ROUND(I462*H462,2)</f>
        <v>0</v>
      </c>
      <c r="K462" s="271" t="s">
        <v>204</v>
      </c>
      <c r="L462" s="276"/>
      <c r="M462" s="277" t="s">
        <v>21</v>
      </c>
      <c r="N462" s="278" t="s">
        <v>45</v>
      </c>
      <c r="O462" s="47"/>
      <c r="P462" s="231">
        <f>O462*H462</f>
        <v>0</v>
      </c>
      <c r="Q462" s="231">
        <v>0</v>
      </c>
      <c r="R462" s="231">
        <f>Q462*H462</f>
        <v>0</v>
      </c>
      <c r="S462" s="231">
        <v>0</v>
      </c>
      <c r="T462" s="232">
        <f>S462*H462</f>
        <v>0</v>
      </c>
      <c r="AR462" s="24" t="s">
        <v>269</v>
      </c>
      <c r="AT462" s="24" t="s">
        <v>188</v>
      </c>
      <c r="AU462" s="24" t="s">
        <v>84</v>
      </c>
      <c r="AY462" s="24" t="s">
        <v>150</v>
      </c>
      <c r="BE462" s="233">
        <f>IF(N462="základní",J462,0)</f>
        <v>0</v>
      </c>
      <c r="BF462" s="233">
        <f>IF(N462="snížená",J462,0)</f>
        <v>0</v>
      </c>
      <c r="BG462" s="233">
        <f>IF(N462="zákl. přenesená",J462,0)</f>
        <v>0</v>
      </c>
      <c r="BH462" s="233">
        <f>IF(N462="sníž. přenesená",J462,0)</f>
        <v>0</v>
      </c>
      <c r="BI462" s="233">
        <f>IF(N462="nulová",J462,0)</f>
        <v>0</v>
      </c>
      <c r="BJ462" s="24" t="s">
        <v>82</v>
      </c>
      <c r="BK462" s="233">
        <f>ROUND(I462*H462,2)</f>
        <v>0</v>
      </c>
      <c r="BL462" s="24" t="s">
        <v>250</v>
      </c>
      <c r="BM462" s="24" t="s">
        <v>645</v>
      </c>
    </row>
    <row r="463" spans="2:51" s="13" customFormat="1" ht="13.5">
      <c r="B463" s="259"/>
      <c r="C463" s="260"/>
      <c r="D463" s="236" t="s">
        <v>159</v>
      </c>
      <c r="E463" s="261" t="s">
        <v>21</v>
      </c>
      <c r="F463" s="262" t="s">
        <v>930</v>
      </c>
      <c r="G463" s="260"/>
      <c r="H463" s="261" t="s">
        <v>21</v>
      </c>
      <c r="I463" s="263"/>
      <c r="J463" s="260"/>
      <c r="K463" s="260"/>
      <c r="L463" s="264"/>
      <c r="M463" s="265"/>
      <c r="N463" s="266"/>
      <c r="O463" s="266"/>
      <c r="P463" s="266"/>
      <c r="Q463" s="266"/>
      <c r="R463" s="266"/>
      <c r="S463" s="266"/>
      <c r="T463" s="267"/>
      <c r="AT463" s="268" t="s">
        <v>159</v>
      </c>
      <c r="AU463" s="268" t="s">
        <v>84</v>
      </c>
      <c r="AV463" s="13" t="s">
        <v>82</v>
      </c>
      <c r="AW463" s="13" t="s">
        <v>38</v>
      </c>
      <c r="AX463" s="13" t="s">
        <v>74</v>
      </c>
      <c r="AY463" s="268" t="s">
        <v>150</v>
      </c>
    </row>
    <row r="464" spans="2:51" s="13" customFormat="1" ht="13.5">
      <c r="B464" s="259"/>
      <c r="C464" s="260"/>
      <c r="D464" s="236" t="s">
        <v>159</v>
      </c>
      <c r="E464" s="261" t="s">
        <v>21</v>
      </c>
      <c r="F464" s="262" t="s">
        <v>1262</v>
      </c>
      <c r="G464" s="260"/>
      <c r="H464" s="261" t="s">
        <v>21</v>
      </c>
      <c r="I464" s="263"/>
      <c r="J464" s="260"/>
      <c r="K464" s="260"/>
      <c r="L464" s="264"/>
      <c r="M464" s="265"/>
      <c r="N464" s="266"/>
      <c r="O464" s="266"/>
      <c r="P464" s="266"/>
      <c r="Q464" s="266"/>
      <c r="R464" s="266"/>
      <c r="S464" s="266"/>
      <c r="T464" s="267"/>
      <c r="AT464" s="268" t="s">
        <v>159</v>
      </c>
      <c r="AU464" s="268" t="s">
        <v>84</v>
      </c>
      <c r="AV464" s="13" t="s">
        <v>82</v>
      </c>
      <c r="AW464" s="13" t="s">
        <v>38</v>
      </c>
      <c r="AX464" s="13" t="s">
        <v>74</v>
      </c>
      <c r="AY464" s="268" t="s">
        <v>150</v>
      </c>
    </row>
    <row r="465" spans="2:51" s="13" customFormat="1" ht="13.5">
      <c r="B465" s="259"/>
      <c r="C465" s="260"/>
      <c r="D465" s="236" t="s">
        <v>159</v>
      </c>
      <c r="E465" s="261" t="s">
        <v>21</v>
      </c>
      <c r="F465" s="262" t="s">
        <v>932</v>
      </c>
      <c r="G465" s="260"/>
      <c r="H465" s="261" t="s">
        <v>21</v>
      </c>
      <c r="I465" s="263"/>
      <c r="J465" s="260"/>
      <c r="K465" s="260"/>
      <c r="L465" s="264"/>
      <c r="M465" s="265"/>
      <c r="N465" s="266"/>
      <c r="O465" s="266"/>
      <c r="P465" s="266"/>
      <c r="Q465" s="266"/>
      <c r="R465" s="266"/>
      <c r="S465" s="266"/>
      <c r="T465" s="267"/>
      <c r="AT465" s="268" t="s">
        <v>159</v>
      </c>
      <c r="AU465" s="268" t="s">
        <v>84</v>
      </c>
      <c r="AV465" s="13" t="s">
        <v>82</v>
      </c>
      <c r="AW465" s="13" t="s">
        <v>38</v>
      </c>
      <c r="AX465" s="13" t="s">
        <v>74</v>
      </c>
      <c r="AY465" s="268" t="s">
        <v>150</v>
      </c>
    </row>
    <row r="466" spans="2:51" s="13" customFormat="1" ht="13.5">
      <c r="B466" s="259"/>
      <c r="C466" s="260"/>
      <c r="D466" s="236" t="s">
        <v>159</v>
      </c>
      <c r="E466" s="261" t="s">
        <v>21</v>
      </c>
      <c r="F466" s="262" t="s">
        <v>1268</v>
      </c>
      <c r="G466" s="260"/>
      <c r="H466" s="261" t="s">
        <v>21</v>
      </c>
      <c r="I466" s="263"/>
      <c r="J466" s="260"/>
      <c r="K466" s="260"/>
      <c r="L466" s="264"/>
      <c r="M466" s="265"/>
      <c r="N466" s="266"/>
      <c r="O466" s="266"/>
      <c r="P466" s="266"/>
      <c r="Q466" s="266"/>
      <c r="R466" s="266"/>
      <c r="S466" s="266"/>
      <c r="T466" s="267"/>
      <c r="AT466" s="268" t="s">
        <v>159</v>
      </c>
      <c r="AU466" s="268" t="s">
        <v>84</v>
      </c>
      <c r="AV466" s="13" t="s">
        <v>82</v>
      </c>
      <c r="AW466" s="13" t="s">
        <v>38</v>
      </c>
      <c r="AX466" s="13" t="s">
        <v>74</v>
      </c>
      <c r="AY466" s="268" t="s">
        <v>150</v>
      </c>
    </row>
    <row r="467" spans="2:51" s="13" customFormat="1" ht="13.5">
      <c r="B467" s="259"/>
      <c r="C467" s="260"/>
      <c r="D467" s="236" t="s">
        <v>159</v>
      </c>
      <c r="E467" s="261" t="s">
        <v>21</v>
      </c>
      <c r="F467" s="262" t="s">
        <v>1336</v>
      </c>
      <c r="G467" s="260"/>
      <c r="H467" s="261" t="s">
        <v>21</v>
      </c>
      <c r="I467" s="263"/>
      <c r="J467" s="260"/>
      <c r="K467" s="260"/>
      <c r="L467" s="264"/>
      <c r="M467" s="265"/>
      <c r="N467" s="266"/>
      <c r="O467" s="266"/>
      <c r="P467" s="266"/>
      <c r="Q467" s="266"/>
      <c r="R467" s="266"/>
      <c r="S467" s="266"/>
      <c r="T467" s="267"/>
      <c r="AT467" s="268" t="s">
        <v>159</v>
      </c>
      <c r="AU467" s="268" t="s">
        <v>84</v>
      </c>
      <c r="AV467" s="13" t="s">
        <v>82</v>
      </c>
      <c r="AW467" s="13" t="s">
        <v>38</v>
      </c>
      <c r="AX467" s="13" t="s">
        <v>74</v>
      </c>
      <c r="AY467" s="268" t="s">
        <v>150</v>
      </c>
    </row>
    <row r="468" spans="2:51" s="13" customFormat="1" ht="13.5">
      <c r="B468" s="259"/>
      <c r="C468" s="260"/>
      <c r="D468" s="236" t="s">
        <v>159</v>
      </c>
      <c r="E468" s="261" t="s">
        <v>21</v>
      </c>
      <c r="F468" s="262" t="s">
        <v>1335</v>
      </c>
      <c r="G468" s="260"/>
      <c r="H468" s="261" t="s">
        <v>21</v>
      </c>
      <c r="I468" s="263"/>
      <c r="J468" s="260"/>
      <c r="K468" s="260"/>
      <c r="L468" s="264"/>
      <c r="M468" s="265"/>
      <c r="N468" s="266"/>
      <c r="O468" s="266"/>
      <c r="P468" s="266"/>
      <c r="Q468" s="266"/>
      <c r="R468" s="266"/>
      <c r="S468" s="266"/>
      <c r="T468" s="267"/>
      <c r="AT468" s="268" t="s">
        <v>159</v>
      </c>
      <c r="AU468" s="268" t="s">
        <v>84</v>
      </c>
      <c r="AV468" s="13" t="s">
        <v>82</v>
      </c>
      <c r="AW468" s="13" t="s">
        <v>38</v>
      </c>
      <c r="AX468" s="13" t="s">
        <v>74</v>
      </c>
      <c r="AY468" s="268" t="s">
        <v>150</v>
      </c>
    </row>
    <row r="469" spans="2:51" s="11" customFormat="1" ht="13.5">
      <c r="B469" s="234"/>
      <c r="C469" s="235"/>
      <c r="D469" s="236" t="s">
        <v>159</v>
      </c>
      <c r="E469" s="237" t="s">
        <v>21</v>
      </c>
      <c r="F469" s="238" t="s">
        <v>82</v>
      </c>
      <c r="G469" s="235"/>
      <c r="H469" s="239">
        <v>1</v>
      </c>
      <c r="I469" s="240"/>
      <c r="J469" s="235"/>
      <c r="K469" s="235"/>
      <c r="L469" s="241"/>
      <c r="M469" s="242"/>
      <c r="N469" s="243"/>
      <c r="O469" s="243"/>
      <c r="P469" s="243"/>
      <c r="Q469" s="243"/>
      <c r="R469" s="243"/>
      <c r="S469" s="243"/>
      <c r="T469" s="244"/>
      <c r="AT469" s="245" t="s">
        <v>159</v>
      </c>
      <c r="AU469" s="245" t="s">
        <v>84</v>
      </c>
      <c r="AV469" s="11" t="s">
        <v>84</v>
      </c>
      <c r="AW469" s="11" t="s">
        <v>38</v>
      </c>
      <c r="AX469" s="11" t="s">
        <v>74</v>
      </c>
      <c r="AY469" s="245" t="s">
        <v>150</v>
      </c>
    </row>
    <row r="470" spans="2:51" s="12" customFormat="1" ht="13.5">
      <c r="B470" s="246"/>
      <c r="C470" s="247"/>
      <c r="D470" s="236" t="s">
        <v>159</v>
      </c>
      <c r="E470" s="248" t="s">
        <v>21</v>
      </c>
      <c r="F470" s="249" t="s">
        <v>161</v>
      </c>
      <c r="G470" s="247"/>
      <c r="H470" s="250">
        <v>1</v>
      </c>
      <c r="I470" s="251"/>
      <c r="J470" s="247"/>
      <c r="K470" s="247"/>
      <c r="L470" s="252"/>
      <c r="M470" s="253"/>
      <c r="N470" s="254"/>
      <c r="O470" s="254"/>
      <c r="P470" s="254"/>
      <c r="Q470" s="254"/>
      <c r="R470" s="254"/>
      <c r="S470" s="254"/>
      <c r="T470" s="255"/>
      <c r="AT470" s="256" t="s">
        <v>159</v>
      </c>
      <c r="AU470" s="256" t="s">
        <v>84</v>
      </c>
      <c r="AV470" s="12" t="s">
        <v>157</v>
      </c>
      <c r="AW470" s="12" t="s">
        <v>38</v>
      </c>
      <c r="AX470" s="12" t="s">
        <v>82</v>
      </c>
      <c r="AY470" s="256" t="s">
        <v>150</v>
      </c>
    </row>
    <row r="471" spans="2:65" s="1" customFormat="1" ht="16.5" customHeight="1">
      <c r="B471" s="46"/>
      <c r="C471" s="269" t="s">
        <v>491</v>
      </c>
      <c r="D471" s="269" t="s">
        <v>188</v>
      </c>
      <c r="E471" s="270" t="s">
        <v>1370</v>
      </c>
      <c r="F471" s="271" t="s">
        <v>1368</v>
      </c>
      <c r="G471" s="272" t="s">
        <v>432</v>
      </c>
      <c r="H471" s="273">
        <v>1</v>
      </c>
      <c r="I471" s="274"/>
      <c r="J471" s="275">
        <f>ROUND(I471*H471,2)</f>
        <v>0</v>
      </c>
      <c r="K471" s="271" t="s">
        <v>204</v>
      </c>
      <c r="L471" s="276"/>
      <c r="M471" s="277" t="s">
        <v>21</v>
      </c>
      <c r="N471" s="278" t="s">
        <v>45</v>
      </c>
      <c r="O471" s="47"/>
      <c r="P471" s="231">
        <f>O471*H471</f>
        <v>0</v>
      </c>
      <c r="Q471" s="231">
        <v>0</v>
      </c>
      <c r="R471" s="231">
        <f>Q471*H471</f>
        <v>0</v>
      </c>
      <c r="S471" s="231">
        <v>0</v>
      </c>
      <c r="T471" s="232">
        <f>S471*H471</f>
        <v>0</v>
      </c>
      <c r="AR471" s="24" t="s">
        <v>269</v>
      </c>
      <c r="AT471" s="24" t="s">
        <v>188</v>
      </c>
      <c r="AU471" s="24" t="s">
        <v>84</v>
      </c>
      <c r="AY471" s="24" t="s">
        <v>150</v>
      </c>
      <c r="BE471" s="233">
        <f>IF(N471="základní",J471,0)</f>
        <v>0</v>
      </c>
      <c r="BF471" s="233">
        <f>IF(N471="snížená",J471,0)</f>
        <v>0</v>
      </c>
      <c r="BG471" s="233">
        <f>IF(N471="zákl. přenesená",J471,0)</f>
        <v>0</v>
      </c>
      <c r="BH471" s="233">
        <f>IF(N471="sníž. přenesená",J471,0)</f>
        <v>0</v>
      </c>
      <c r="BI471" s="233">
        <f>IF(N471="nulová",J471,0)</f>
        <v>0</v>
      </c>
      <c r="BJ471" s="24" t="s">
        <v>82</v>
      </c>
      <c r="BK471" s="233">
        <f>ROUND(I471*H471,2)</f>
        <v>0</v>
      </c>
      <c r="BL471" s="24" t="s">
        <v>250</v>
      </c>
      <c r="BM471" s="24" t="s">
        <v>654</v>
      </c>
    </row>
    <row r="472" spans="2:51" s="13" customFormat="1" ht="13.5">
      <c r="B472" s="259"/>
      <c r="C472" s="260"/>
      <c r="D472" s="236" t="s">
        <v>159</v>
      </c>
      <c r="E472" s="261" t="s">
        <v>21</v>
      </c>
      <c r="F472" s="262" t="s">
        <v>930</v>
      </c>
      <c r="G472" s="260"/>
      <c r="H472" s="261" t="s">
        <v>21</v>
      </c>
      <c r="I472" s="263"/>
      <c r="J472" s="260"/>
      <c r="K472" s="260"/>
      <c r="L472" s="264"/>
      <c r="M472" s="265"/>
      <c r="N472" s="266"/>
      <c r="O472" s="266"/>
      <c r="P472" s="266"/>
      <c r="Q472" s="266"/>
      <c r="R472" s="266"/>
      <c r="S472" s="266"/>
      <c r="T472" s="267"/>
      <c r="AT472" s="268" t="s">
        <v>159</v>
      </c>
      <c r="AU472" s="268" t="s">
        <v>84</v>
      </c>
      <c r="AV472" s="13" t="s">
        <v>82</v>
      </c>
      <c r="AW472" s="13" t="s">
        <v>38</v>
      </c>
      <c r="AX472" s="13" t="s">
        <v>74</v>
      </c>
      <c r="AY472" s="268" t="s">
        <v>150</v>
      </c>
    </row>
    <row r="473" spans="2:51" s="13" customFormat="1" ht="13.5">
      <c r="B473" s="259"/>
      <c r="C473" s="260"/>
      <c r="D473" s="236" t="s">
        <v>159</v>
      </c>
      <c r="E473" s="261" t="s">
        <v>21</v>
      </c>
      <c r="F473" s="262" t="s">
        <v>1262</v>
      </c>
      <c r="G473" s="260"/>
      <c r="H473" s="261" t="s">
        <v>21</v>
      </c>
      <c r="I473" s="263"/>
      <c r="J473" s="260"/>
      <c r="K473" s="260"/>
      <c r="L473" s="264"/>
      <c r="M473" s="265"/>
      <c r="N473" s="266"/>
      <c r="O473" s="266"/>
      <c r="P473" s="266"/>
      <c r="Q473" s="266"/>
      <c r="R473" s="266"/>
      <c r="S473" s="266"/>
      <c r="T473" s="267"/>
      <c r="AT473" s="268" t="s">
        <v>159</v>
      </c>
      <c r="AU473" s="268" t="s">
        <v>84</v>
      </c>
      <c r="AV473" s="13" t="s">
        <v>82</v>
      </c>
      <c r="AW473" s="13" t="s">
        <v>38</v>
      </c>
      <c r="AX473" s="13" t="s">
        <v>74</v>
      </c>
      <c r="AY473" s="268" t="s">
        <v>150</v>
      </c>
    </row>
    <row r="474" spans="2:51" s="13" customFormat="1" ht="13.5">
      <c r="B474" s="259"/>
      <c r="C474" s="260"/>
      <c r="D474" s="236" t="s">
        <v>159</v>
      </c>
      <c r="E474" s="261" t="s">
        <v>21</v>
      </c>
      <c r="F474" s="262" t="s">
        <v>932</v>
      </c>
      <c r="G474" s="260"/>
      <c r="H474" s="261" t="s">
        <v>21</v>
      </c>
      <c r="I474" s="263"/>
      <c r="J474" s="260"/>
      <c r="K474" s="260"/>
      <c r="L474" s="264"/>
      <c r="M474" s="265"/>
      <c r="N474" s="266"/>
      <c r="O474" s="266"/>
      <c r="P474" s="266"/>
      <c r="Q474" s="266"/>
      <c r="R474" s="266"/>
      <c r="S474" s="266"/>
      <c r="T474" s="267"/>
      <c r="AT474" s="268" t="s">
        <v>159</v>
      </c>
      <c r="AU474" s="268" t="s">
        <v>84</v>
      </c>
      <c r="AV474" s="13" t="s">
        <v>82</v>
      </c>
      <c r="AW474" s="13" t="s">
        <v>38</v>
      </c>
      <c r="AX474" s="13" t="s">
        <v>74</v>
      </c>
      <c r="AY474" s="268" t="s">
        <v>150</v>
      </c>
    </row>
    <row r="475" spans="2:51" s="13" customFormat="1" ht="13.5">
      <c r="B475" s="259"/>
      <c r="C475" s="260"/>
      <c r="D475" s="236" t="s">
        <v>159</v>
      </c>
      <c r="E475" s="261" t="s">
        <v>21</v>
      </c>
      <c r="F475" s="262" t="s">
        <v>1268</v>
      </c>
      <c r="G475" s="260"/>
      <c r="H475" s="261" t="s">
        <v>21</v>
      </c>
      <c r="I475" s="263"/>
      <c r="J475" s="260"/>
      <c r="K475" s="260"/>
      <c r="L475" s="264"/>
      <c r="M475" s="265"/>
      <c r="N475" s="266"/>
      <c r="O475" s="266"/>
      <c r="P475" s="266"/>
      <c r="Q475" s="266"/>
      <c r="R475" s="266"/>
      <c r="S475" s="266"/>
      <c r="T475" s="267"/>
      <c r="AT475" s="268" t="s">
        <v>159</v>
      </c>
      <c r="AU475" s="268" t="s">
        <v>84</v>
      </c>
      <c r="AV475" s="13" t="s">
        <v>82</v>
      </c>
      <c r="AW475" s="13" t="s">
        <v>38</v>
      </c>
      <c r="AX475" s="13" t="s">
        <v>74</v>
      </c>
      <c r="AY475" s="268" t="s">
        <v>150</v>
      </c>
    </row>
    <row r="476" spans="2:51" s="13" customFormat="1" ht="13.5">
      <c r="B476" s="259"/>
      <c r="C476" s="260"/>
      <c r="D476" s="236" t="s">
        <v>159</v>
      </c>
      <c r="E476" s="261" t="s">
        <v>21</v>
      </c>
      <c r="F476" s="262" t="s">
        <v>1337</v>
      </c>
      <c r="G476" s="260"/>
      <c r="H476" s="261" t="s">
        <v>21</v>
      </c>
      <c r="I476" s="263"/>
      <c r="J476" s="260"/>
      <c r="K476" s="260"/>
      <c r="L476" s="264"/>
      <c r="M476" s="265"/>
      <c r="N476" s="266"/>
      <c r="O476" s="266"/>
      <c r="P476" s="266"/>
      <c r="Q476" s="266"/>
      <c r="R476" s="266"/>
      <c r="S476" s="266"/>
      <c r="T476" s="267"/>
      <c r="AT476" s="268" t="s">
        <v>159</v>
      </c>
      <c r="AU476" s="268" t="s">
        <v>84</v>
      </c>
      <c r="AV476" s="13" t="s">
        <v>82</v>
      </c>
      <c r="AW476" s="13" t="s">
        <v>38</v>
      </c>
      <c r="AX476" s="13" t="s">
        <v>74</v>
      </c>
      <c r="AY476" s="268" t="s">
        <v>150</v>
      </c>
    </row>
    <row r="477" spans="2:51" s="13" customFormat="1" ht="13.5">
      <c r="B477" s="259"/>
      <c r="C477" s="260"/>
      <c r="D477" s="236" t="s">
        <v>159</v>
      </c>
      <c r="E477" s="261" t="s">
        <v>21</v>
      </c>
      <c r="F477" s="262" t="s">
        <v>1338</v>
      </c>
      <c r="G477" s="260"/>
      <c r="H477" s="261" t="s">
        <v>21</v>
      </c>
      <c r="I477" s="263"/>
      <c r="J477" s="260"/>
      <c r="K477" s="260"/>
      <c r="L477" s="264"/>
      <c r="M477" s="265"/>
      <c r="N477" s="266"/>
      <c r="O477" s="266"/>
      <c r="P477" s="266"/>
      <c r="Q477" s="266"/>
      <c r="R477" s="266"/>
      <c r="S477" s="266"/>
      <c r="T477" s="267"/>
      <c r="AT477" s="268" t="s">
        <v>159</v>
      </c>
      <c r="AU477" s="268" t="s">
        <v>84</v>
      </c>
      <c r="AV477" s="13" t="s">
        <v>82</v>
      </c>
      <c r="AW477" s="13" t="s">
        <v>38</v>
      </c>
      <c r="AX477" s="13" t="s">
        <v>74</v>
      </c>
      <c r="AY477" s="268" t="s">
        <v>150</v>
      </c>
    </row>
    <row r="478" spans="2:51" s="11" customFormat="1" ht="13.5">
      <c r="B478" s="234"/>
      <c r="C478" s="235"/>
      <c r="D478" s="236" t="s">
        <v>159</v>
      </c>
      <c r="E478" s="237" t="s">
        <v>21</v>
      </c>
      <c r="F478" s="238" t="s">
        <v>82</v>
      </c>
      <c r="G478" s="235"/>
      <c r="H478" s="239">
        <v>1</v>
      </c>
      <c r="I478" s="240"/>
      <c r="J478" s="235"/>
      <c r="K478" s="235"/>
      <c r="L478" s="241"/>
      <c r="M478" s="242"/>
      <c r="N478" s="243"/>
      <c r="O478" s="243"/>
      <c r="P478" s="243"/>
      <c r="Q478" s="243"/>
      <c r="R478" s="243"/>
      <c r="S478" s="243"/>
      <c r="T478" s="244"/>
      <c r="AT478" s="245" t="s">
        <v>159</v>
      </c>
      <c r="AU478" s="245" t="s">
        <v>84</v>
      </c>
      <c r="AV478" s="11" t="s">
        <v>84</v>
      </c>
      <c r="AW478" s="11" t="s">
        <v>38</v>
      </c>
      <c r="AX478" s="11" t="s">
        <v>74</v>
      </c>
      <c r="AY478" s="245" t="s">
        <v>150</v>
      </c>
    </row>
    <row r="479" spans="2:51" s="12" customFormat="1" ht="13.5">
      <c r="B479" s="246"/>
      <c r="C479" s="247"/>
      <c r="D479" s="236" t="s">
        <v>159</v>
      </c>
      <c r="E479" s="248" t="s">
        <v>21</v>
      </c>
      <c r="F479" s="249" t="s">
        <v>161</v>
      </c>
      <c r="G479" s="247"/>
      <c r="H479" s="250">
        <v>1</v>
      </c>
      <c r="I479" s="251"/>
      <c r="J479" s="247"/>
      <c r="K479" s="247"/>
      <c r="L479" s="252"/>
      <c r="M479" s="253"/>
      <c r="N479" s="254"/>
      <c r="O479" s="254"/>
      <c r="P479" s="254"/>
      <c r="Q479" s="254"/>
      <c r="R479" s="254"/>
      <c r="S479" s="254"/>
      <c r="T479" s="255"/>
      <c r="AT479" s="256" t="s">
        <v>159</v>
      </c>
      <c r="AU479" s="256" t="s">
        <v>84</v>
      </c>
      <c r="AV479" s="12" t="s">
        <v>157</v>
      </c>
      <c r="AW479" s="12" t="s">
        <v>38</v>
      </c>
      <c r="AX479" s="12" t="s">
        <v>82</v>
      </c>
      <c r="AY479" s="256" t="s">
        <v>150</v>
      </c>
    </row>
    <row r="480" spans="2:65" s="1" customFormat="1" ht="16.5" customHeight="1">
      <c r="B480" s="46"/>
      <c r="C480" s="222" t="s">
        <v>269</v>
      </c>
      <c r="D480" s="222" t="s">
        <v>153</v>
      </c>
      <c r="E480" s="223" t="s">
        <v>1371</v>
      </c>
      <c r="F480" s="224" t="s">
        <v>1372</v>
      </c>
      <c r="G480" s="225" t="s">
        <v>432</v>
      </c>
      <c r="H480" s="226">
        <v>1</v>
      </c>
      <c r="I480" s="227"/>
      <c r="J480" s="228">
        <f>ROUND(I480*H480,2)</f>
        <v>0</v>
      </c>
      <c r="K480" s="224" t="s">
        <v>204</v>
      </c>
      <c r="L480" s="72"/>
      <c r="M480" s="229" t="s">
        <v>21</v>
      </c>
      <c r="N480" s="230" t="s">
        <v>45</v>
      </c>
      <c r="O480" s="47"/>
      <c r="P480" s="231">
        <f>O480*H480</f>
        <v>0</v>
      </c>
      <c r="Q480" s="231">
        <v>0</v>
      </c>
      <c r="R480" s="231">
        <f>Q480*H480</f>
        <v>0</v>
      </c>
      <c r="S480" s="231">
        <v>0</v>
      </c>
      <c r="T480" s="232">
        <f>S480*H480</f>
        <v>0</v>
      </c>
      <c r="AR480" s="24" t="s">
        <v>250</v>
      </c>
      <c r="AT480" s="24" t="s">
        <v>153</v>
      </c>
      <c r="AU480" s="24" t="s">
        <v>84</v>
      </c>
      <c r="AY480" s="24" t="s">
        <v>150</v>
      </c>
      <c r="BE480" s="233">
        <f>IF(N480="základní",J480,0)</f>
        <v>0</v>
      </c>
      <c r="BF480" s="233">
        <f>IF(N480="snížená",J480,0)</f>
        <v>0</v>
      </c>
      <c r="BG480" s="233">
        <f>IF(N480="zákl. přenesená",J480,0)</f>
        <v>0</v>
      </c>
      <c r="BH480" s="233">
        <f>IF(N480="sníž. přenesená",J480,0)</f>
        <v>0</v>
      </c>
      <c r="BI480" s="233">
        <f>IF(N480="nulová",J480,0)</f>
        <v>0</v>
      </c>
      <c r="BJ480" s="24" t="s">
        <v>82</v>
      </c>
      <c r="BK480" s="233">
        <f>ROUND(I480*H480,2)</f>
        <v>0</v>
      </c>
      <c r="BL480" s="24" t="s">
        <v>250</v>
      </c>
      <c r="BM480" s="24" t="s">
        <v>667</v>
      </c>
    </row>
    <row r="481" spans="2:51" s="13" customFormat="1" ht="13.5">
      <c r="B481" s="259"/>
      <c r="C481" s="260"/>
      <c r="D481" s="236" t="s">
        <v>159</v>
      </c>
      <c r="E481" s="261" t="s">
        <v>21</v>
      </c>
      <c r="F481" s="262" t="s">
        <v>930</v>
      </c>
      <c r="G481" s="260"/>
      <c r="H481" s="261" t="s">
        <v>21</v>
      </c>
      <c r="I481" s="263"/>
      <c r="J481" s="260"/>
      <c r="K481" s="260"/>
      <c r="L481" s="264"/>
      <c r="M481" s="265"/>
      <c r="N481" s="266"/>
      <c r="O481" s="266"/>
      <c r="P481" s="266"/>
      <c r="Q481" s="266"/>
      <c r="R481" s="266"/>
      <c r="S481" s="266"/>
      <c r="T481" s="267"/>
      <c r="AT481" s="268" t="s">
        <v>159</v>
      </c>
      <c r="AU481" s="268" t="s">
        <v>84</v>
      </c>
      <c r="AV481" s="13" t="s">
        <v>82</v>
      </c>
      <c r="AW481" s="13" t="s">
        <v>38</v>
      </c>
      <c r="AX481" s="13" t="s">
        <v>74</v>
      </c>
      <c r="AY481" s="268" t="s">
        <v>150</v>
      </c>
    </row>
    <row r="482" spans="2:51" s="13" customFormat="1" ht="13.5">
      <c r="B482" s="259"/>
      <c r="C482" s="260"/>
      <c r="D482" s="236" t="s">
        <v>159</v>
      </c>
      <c r="E482" s="261" t="s">
        <v>21</v>
      </c>
      <c r="F482" s="262" t="s">
        <v>1262</v>
      </c>
      <c r="G482" s="260"/>
      <c r="H482" s="261" t="s">
        <v>21</v>
      </c>
      <c r="I482" s="263"/>
      <c r="J482" s="260"/>
      <c r="K482" s="260"/>
      <c r="L482" s="264"/>
      <c r="M482" s="265"/>
      <c r="N482" s="266"/>
      <c r="O482" s="266"/>
      <c r="P482" s="266"/>
      <c r="Q482" s="266"/>
      <c r="R482" s="266"/>
      <c r="S482" s="266"/>
      <c r="T482" s="267"/>
      <c r="AT482" s="268" t="s">
        <v>159</v>
      </c>
      <c r="AU482" s="268" t="s">
        <v>84</v>
      </c>
      <c r="AV482" s="13" t="s">
        <v>82</v>
      </c>
      <c r="AW482" s="13" t="s">
        <v>38</v>
      </c>
      <c r="AX482" s="13" t="s">
        <v>74</v>
      </c>
      <c r="AY482" s="268" t="s">
        <v>150</v>
      </c>
    </row>
    <row r="483" spans="2:51" s="13" customFormat="1" ht="13.5">
      <c r="B483" s="259"/>
      <c r="C483" s="260"/>
      <c r="D483" s="236" t="s">
        <v>159</v>
      </c>
      <c r="E483" s="261" t="s">
        <v>21</v>
      </c>
      <c r="F483" s="262" t="s">
        <v>932</v>
      </c>
      <c r="G483" s="260"/>
      <c r="H483" s="261" t="s">
        <v>21</v>
      </c>
      <c r="I483" s="263"/>
      <c r="J483" s="260"/>
      <c r="K483" s="260"/>
      <c r="L483" s="264"/>
      <c r="M483" s="265"/>
      <c r="N483" s="266"/>
      <c r="O483" s="266"/>
      <c r="P483" s="266"/>
      <c r="Q483" s="266"/>
      <c r="R483" s="266"/>
      <c r="S483" s="266"/>
      <c r="T483" s="267"/>
      <c r="AT483" s="268" t="s">
        <v>159</v>
      </c>
      <c r="AU483" s="268" t="s">
        <v>84</v>
      </c>
      <c r="AV483" s="13" t="s">
        <v>82</v>
      </c>
      <c r="AW483" s="13" t="s">
        <v>38</v>
      </c>
      <c r="AX483" s="13" t="s">
        <v>74</v>
      </c>
      <c r="AY483" s="268" t="s">
        <v>150</v>
      </c>
    </row>
    <row r="484" spans="2:51" s="13" customFormat="1" ht="13.5">
      <c r="B484" s="259"/>
      <c r="C484" s="260"/>
      <c r="D484" s="236" t="s">
        <v>159</v>
      </c>
      <c r="E484" s="261" t="s">
        <v>21</v>
      </c>
      <c r="F484" s="262" t="s">
        <v>1263</v>
      </c>
      <c r="G484" s="260"/>
      <c r="H484" s="261" t="s">
        <v>21</v>
      </c>
      <c r="I484" s="263"/>
      <c r="J484" s="260"/>
      <c r="K484" s="260"/>
      <c r="L484" s="264"/>
      <c r="M484" s="265"/>
      <c r="N484" s="266"/>
      <c r="O484" s="266"/>
      <c r="P484" s="266"/>
      <c r="Q484" s="266"/>
      <c r="R484" s="266"/>
      <c r="S484" s="266"/>
      <c r="T484" s="267"/>
      <c r="AT484" s="268" t="s">
        <v>159</v>
      </c>
      <c r="AU484" s="268" t="s">
        <v>84</v>
      </c>
      <c r="AV484" s="13" t="s">
        <v>82</v>
      </c>
      <c r="AW484" s="13" t="s">
        <v>38</v>
      </c>
      <c r="AX484" s="13" t="s">
        <v>74</v>
      </c>
      <c r="AY484" s="268" t="s">
        <v>150</v>
      </c>
    </row>
    <row r="485" spans="2:51" s="13" customFormat="1" ht="13.5">
      <c r="B485" s="259"/>
      <c r="C485" s="260"/>
      <c r="D485" s="236" t="s">
        <v>159</v>
      </c>
      <c r="E485" s="261" t="s">
        <v>21</v>
      </c>
      <c r="F485" s="262" t="s">
        <v>1373</v>
      </c>
      <c r="G485" s="260"/>
      <c r="H485" s="261" t="s">
        <v>21</v>
      </c>
      <c r="I485" s="263"/>
      <c r="J485" s="260"/>
      <c r="K485" s="260"/>
      <c r="L485" s="264"/>
      <c r="M485" s="265"/>
      <c r="N485" s="266"/>
      <c r="O485" s="266"/>
      <c r="P485" s="266"/>
      <c r="Q485" s="266"/>
      <c r="R485" s="266"/>
      <c r="S485" s="266"/>
      <c r="T485" s="267"/>
      <c r="AT485" s="268" t="s">
        <v>159</v>
      </c>
      <c r="AU485" s="268" t="s">
        <v>84</v>
      </c>
      <c r="AV485" s="13" t="s">
        <v>82</v>
      </c>
      <c r="AW485" s="13" t="s">
        <v>38</v>
      </c>
      <c r="AX485" s="13" t="s">
        <v>74</v>
      </c>
      <c r="AY485" s="268" t="s">
        <v>150</v>
      </c>
    </row>
    <row r="486" spans="2:51" s="13" customFormat="1" ht="13.5">
      <c r="B486" s="259"/>
      <c r="C486" s="260"/>
      <c r="D486" s="236" t="s">
        <v>159</v>
      </c>
      <c r="E486" s="261" t="s">
        <v>21</v>
      </c>
      <c r="F486" s="262" t="s">
        <v>1374</v>
      </c>
      <c r="G486" s="260"/>
      <c r="H486" s="261" t="s">
        <v>21</v>
      </c>
      <c r="I486" s="263"/>
      <c r="J486" s="260"/>
      <c r="K486" s="260"/>
      <c r="L486" s="264"/>
      <c r="M486" s="265"/>
      <c r="N486" s="266"/>
      <c r="O486" s="266"/>
      <c r="P486" s="266"/>
      <c r="Q486" s="266"/>
      <c r="R486" s="266"/>
      <c r="S486" s="266"/>
      <c r="T486" s="267"/>
      <c r="AT486" s="268" t="s">
        <v>159</v>
      </c>
      <c r="AU486" s="268" t="s">
        <v>84</v>
      </c>
      <c r="AV486" s="13" t="s">
        <v>82</v>
      </c>
      <c r="AW486" s="13" t="s">
        <v>38</v>
      </c>
      <c r="AX486" s="13" t="s">
        <v>74</v>
      </c>
      <c r="AY486" s="268" t="s">
        <v>150</v>
      </c>
    </row>
    <row r="487" spans="2:51" s="13" customFormat="1" ht="13.5">
      <c r="B487" s="259"/>
      <c r="C487" s="260"/>
      <c r="D487" s="236" t="s">
        <v>159</v>
      </c>
      <c r="E487" s="261" t="s">
        <v>21</v>
      </c>
      <c r="F487" s="262" t="s">
        <v>1375</v>
      </c>
      <c r="G487" s="260"/>
      <c r="H487" s="261" t="s">
        <v>21</v>
      </c>
      <c r="I487" s="263"/>
      <c r="J487" s="260"/>
      <c r="K487" s="260"/>
      <c r="L487" s="264"/>
      <c r="M487" s="265"/>
      <c r="N487" s="266"/>
      <c r="O487" s="266"/>
      <c r="P487" s="266"/>
      <c r="Q487" s="266"/>
      <c r="R487" s="266"/>
      <c r="S487" s="266"/>
      <c r="T487" s="267"/>
      <c r="AT487" s="268" t="s">
        <v>159</v>
      </c>
      <c r="AU487" s="268" t="s">
        <v>84</v>
      </c>
      <c r="AV487" s="13" t="s">
        <v>82</v>
      </c>
      <c r="AW487" s="13" t="s">
        <v>38</v>
      </c>
      <c r="AX487" s="13" t="s">
        <v>74</v>
      </c>
      <c r="AY487" s="268" t="s">
        <v>150</v>
      </c>
    </row>
    <row r="488" spans="2:51" s="11" customFormat="1" ht="13.5">
      <c r="B488" s="234"/>
      <c r="C488" s="235"/>
      <c r="D488" s="236" t="s">
        <v>159</v>
      </c>
      <c r="E488" s="237" t="s">
        <v>21</v>
      </c>
      <c r="F488" s="238" t="s">
        <v>82</v>
      </c>
      <c r="G488" s="235"/>
      <c r="H488" s="239">
        <v>1</v>
      </c>
      <c r="I488" s="240"/>
      <c r="J488" s="235"/>
      <c r="K488" s="235"/>
      <c r="L488" s="241"/>
      <c r="M488" s="242"/>
      <c r="N488" s="243"/>
      <c r="O488" s="243"/>
      <c r="P488" s="243"/>
      <c r="Q488" s="243"/>
      <c r="R488" s="243"/>
      <c r="S488" s="243"/>
      <c r="T488" s="244"/>
      <c r="AT488" s="245" t="s">
        <v>159</v>
      </c>
      <c r="AU488" s="245" t="s">
        <v>84</v>
      </c>
      <c r="AV488" s="11" t="s">
        <v>84</v>
      </c>
      <c r="AW488" s="11" t="s">
        <v>38</v>
      </c>
      <c r="AX488" s="11" t="s">
        <v>74</v>
      </c>
      <c r="AY488" s="245" t="s">
        <v>150</v>
      </c>
    </row>
    <row r="489" spans="2:51" s="12" customFormat="1" ht="13.5">
      <c r="B489" s="246"/>
      <c r="C489" s="247"/>
      <c r="D489" s="236" t="s">
        <v>159</v>
      </c>
      <c r="E489" s="248" t="s">
        <v>21</v>
      </c>
      <c r="F489" s="249" t="s">
        <v>161</v>
      </c>
      <c r="G489" s="247"/>
      <c r="H489" s="250">
        <v>1</v>
      </c>
      <c r="I489" s="251"/>
      <c r="J489" s="247"/>
      <c r="K489" s="247"/>
      <c r="L489" s="252"/>
      <c r="M489" s="253"/>
      <c r="N489" s="254"/>
      <c r="O489" s="254"/>
      <c r="P489" s="254"/>
      <c r="Q489" s="254"/>
      <c r="R489" s="254"/>
      <c r="S489" s="254"/>
      <c r="T489" s="255"/>
      <c r="AT489" s="256" t="s">
        <v>159</v>
      </c>
      <c r="AU489" s="256" t="s">
        <v>84</v>
      </c>
      <c r="AV489" s="12" t="s">
        <v>157</v>
      </c>
      <c r="AW489" s="12" t="s">
        <v>38</v>
      </c>
      <c r="AX489" s="12" t="s">
        <v>82</v>
      </c>
      <c r="AY489" s="256" t="s">
        <v>150</v>
      </c>
    </row>
    <row r="490" spans="2:65" s="1" customFormat="1" ht="16.5" customHeight="1">
      <c r="B490" s="46"/>
      <c r="C490" s="222" t="s">
        <v>499</v>
      </c>
      <c r="D490" s="222" t="s">
        <v>153</v>
      </c>
      <c r="E490" s="223" t="s">
        <v>1376</v>
      </c>
      <c r="F490" s="224" t="s">
        <v>1377</v>
      </c>
      <c r="G490" s="225" t="s">
        <v>432</v>
      </c>
      <c r="H490" s="226">
        <v>1</v>
      </c>
      <c r="I490" s="227"/>
      <c r="J490" s="228">
        <f>ROUND(I490*H490,2)</f>
        <v>0</v>
      </c>
      <c r="K490" s="224" t="s">
        <v>204</v>
      </c>
      <c r="L490" s="72"/>
      <c r="M490" s="229" t="s">
        <v>21</v>
      </c>
      <c r="N490" s="230" t="s">
        <v>45</v>
      </c>
      <c r="O490" s="47"/>
      <c r="P490" s="231">
        <f>O490*H490</f>
        <v>0</v>
      </c>
      <c r="Q490" s="231">
        <v>0</v>
      </c>
      <c r="R490" s="231">
        <f>Q490*H490</f>
        <v>0</v>
      </c>
      <c r="S490" s="231">
        <v>0</v>
      </c>
      <c r="T490" s="232">
        <f>S490*H490</f>
        <v>0</v>
      </c>
      <c r="AR490" s="24" t="s">
        <v>250</v>
      </c>
      <c r="AT490" s="24" t="s">
        <v>153</v>
      </c>
      <c r="AU490" s="24" t="s">
        <v>84</v>
      </c>
      <c r="AY490" s="24" t="s">
        <v>150</v>
      </c>
      <c r="BE490" s="233">
        <f>IF(N490="základní",J490,0)</f>
        <v>0</v>
      </c>
      <c r="BF490" s="233">
        <f>IF(N490="snížená",J490,0)</f>
        <v>0</v>
      </c>
      <c r="BG490" s="233">
        <f>IF(N490="zákl. přenesená",J490,0)</f>
        <v>0</v>
      </c>
      <c r="BH490" s="233">
        <f>IF(N490="sníž. přenesená",J490,0)</f>
        <v>0</v>
      </c>
      <c r="BI490" s="233">
        <f>IF(N490="nulová",J490,0)</f>
        <v>0</v>
      </c>
      <c r="BJ490" s="24" t="s">
        <v>82</v>
      </c>
      <c r="BK490" s="233">
        <f>ROUND(I490*H490,2)</f>
        <v>0</v>
      </c>
      <c r="BL490" s="24" t="s">
        <v>250</v>
      </c>
      <c r="BM490" s="24" t="s">
        <v>678</v>
      </c>
    </row>
    <row r="491" spans="2:51" s="13" customFormat="1" ht="13.5">
      <c r="B491" s="259"/>
      <c r="C491" s="260"/>
      <c r="D491" s="236" t="s">
        <v>159</v>
      </c>
      <c r="E491" s="261" t="s">
        <v>21</v>
      </c>
      <c r="F491" s="262" t="s">
        <v>930</v>
      </c>
      <c r="G491" s="260"/>
      <c r="H491" s="261" t="s">
        <v>21</v>
      </c>
      <c r="I491" s="263"/>
      <c r="J491" s="260"/>
      <c r="K491" s="260"/>
      <c r="L491" s="264"/>
      <c r="M491" s="265"/>
      <c r="N491" s="266"/>
      <c r="O491" s="266"/>
      <c r="P491" s="266"/>
      <c r="Q491" s="266"/>
      <c r="R491" s="266"/>
      <c r="S491" s="266"/>
      <c r="T491" s="267"/>
      <c r="AT491" s="268" t="s">
        <v>159</v>
      </c>
      <c r="AU491" s="268" t="s">
        <v>84</v>
      </c>
      <c r="AV491" s="13" t="s">
        <v>82</v>
      </c>
      <c r="AW491" s="13" t="s">
        <v>38</v>
      </c>
      <c r="AX491" s="13" t="s">
        <v>74</v>
      </c>
      <c r="AY491" s="268" t="s">
        <v>150</v>
      </c>
    </row>
    <row r="492" spans="2:51" s="13" customFormat="1" ht="13.5">
      <c r="B492" s="259"/>
      <c r="C492" s="260"/>
      <c r="D492" s="236" t="s">
        <v>159</v>
      </c>
      <c r="E492" s="261" t="s">
        <v>21</v>
      </c>
      <c r="F492" s="262" t="s">
        <v>1262</v>
      </c>
      <c r="G492" s="260"/>
      <c r="H492" s="261" t="s">
        <v>21</v>
      </c>
      <c r="I492" s="263"/>
      <c r="J492" s="260"/>
      <c r="K492" s="260"/>
      <c r="L492" s="264"/>
      <c r="M492" s="265"/>
      <c r="N492" s="266"/>
      <c r="O492" s="266"/>
      <c r="P492" s="266"/>
      <c r="Q492" s="266"/>
      <c r="R492" s="266"/>
      <c r="S492" s="266"/>
      <c r="T492" s="267"/>
      <c r="AT492" s="268" t="s">
        <v>159</v>
      </c>
      <c r="AU492" s="268" t="s">
        <v>84</v>
      </c>
      <c r="AV492" s="13" t="s">
        <v>82</v>
      </c>
      <c r="AW492" s="13" t="s">
        <v>38</v>
      </c>
      <c r="AX492" s="13" t="s">
        <v>74</v>
      </c>
      <c r="AY492" s="268" t="s">
        <v>150</v>
      </c>
    </row>
    <row r="493" spans="2:51" s="13" customFormat="1" ht="13.5">
      <c r="B493" s="259"/>
      <c r="C493" s="260"/>
      <c r="D493" s="236" t="s">
        <v>159</v>
      </c>
      <c r="E493" s="261" t="s">
        <v>21</v>
      </c>
      <c r="F493" s="262" t="s">
        <v>932</v>
      </c>
      <c r="G493" s="260"/>
      <c r="H493" s="261" t="s">
        <v>21</v>
      </c>
      <c r="I493" s="263"/>
      <c r="J493" s="260"/>
      <c r="K493" s="260"/>
      <c r="L493" s="264"/>
      <c r="M493" s="265"/>
      <c r="N493" s="266"/>
      <c r="O493" s="266"/>
      <c r="P493" s="266"/>
      <c r="Q493" s="266"/>
      <c r="R493" s="266"/>
      <c r="S493" s="266"/>
      <c r="T493" s="267"/>
      <c r="AT493" s="268" t="s">
        <v>159</v>
      </c>
      <c r="AU493" s="268" t="s">
        <v>84</v>
      </c>
      <c r="AV493" s="13" t="s">
        <v>82</v>
      </c>
      <c r="AW493" s="13" t="s">
        <v>38</v>
      </c>
      <c r="AX493" s="13" t="s">
        <v>74</v>
      </c>
      <c r="AY493" s="268" t="s">
        <v>150</v>
      </c>
    </row>
    <row r="494" spans="2:51" s="13" customFormat="1" ht="13.5">
      <c r="B494" s="259"/>
      <c r="C494" s="260"/>
      <c r="D494" s="236" t="s">
        <v>159</v>
      </c>
      <c r="E494" s="261" t="s">
        <v>21</v>
      </c>
      <c r="F494" s="262" t="s">
        <v>1263</v>
      </c>
      <c r="G494" s="260"/>
      <c r="H494" s="261" t="s">
        <v>21</v>
      </c>
      <c r="I494" s="263"/>
      <c r="J494" s="260"/>
      <c r="K494" s="260"/>
      <c r="L494" s="264"/>
      <c r="M494" s="265"/>
      <c r="N494" s="266"/>
      <c r="O494" s="266"/>
      <c r="P494" s="266"/>
      <c r="Q494" s="266"/>
      <c r="R494" s="266"/>
      <c r="S494" s="266"/>
      <c r="T494" s="267"/>
      <c r="AT494" s="268" t="s">
        <v>159</v>
      </c>
      <c r="AU494" s="268" t="s">
        <v>84</v>
      </c>
      <c r="AV494" s="13" t="s">
        <v>82</v>
      </c>
      <c r="AW494" s="13" t="s">
        <v>38</v>
      </c>
      <c r="AX494" s="13" t="s">
        <v>74</v>
      </c>
      <c r="AY494" s="268" t="s">
        <v>150</v>
      </c>
    </row>
    <row r="495" spans="2:51" s="13" customFormat="1" ht="13.5">
      <c r="B495" s="259"/>
      <c r="C495" s="260"/>
      <c r="D495" s="236" t="s">
        <v>159</v>
      </c>
      <c r="E495" s="261" t="s">
        <v>21</v>
      </c>
      <c r="F495" s="262" t="s">
        <v>1378</v>
      </c>
      <c r="G495" s="260"/>
      <c r="H495" s="261" t="s">
        <v>21</v>
      </c>
      <c r="I495" s="263"/>
      <c r="J495" s="260"/>
      <c r="K495" s="260"/>
      <c r="L495" s="264"/>
      <c r="M495" s="265"/>
      <c r="N495" s="266"/>
      <c r="O495" s="266"/>
      <c r="P495" s="266"/>
      <c r="Q495" s="266"/>
      <c r="R495" s="266"/>
      <c r="S495" s="266"/>
      <c r="T495" s="267"/>
      <c r="AT495" s="268" t="s">
        <v>159</v>
      </c>
      <c r="AU495" s="268" t="s">
        <v>84</v>
      </c>
      <c r="AV495" s="13" t="s">
        <v>82</v>
      </c>
      <c r="AW495" s="13" t="s">
        <v>38</v>
      </c>
      <c r="AX495" s="13" t="s">
        <v>74</v>
      </c>
      <c r="AY495" s="268" t="s">
        <v>150</v>
      </c>
    </row>
    <row r="496" spans="2:51" s="13" customFormat="1" ht="13.5">
      <c r="B496" s="259"/>
      <c r="C496" s="260"/>
      <c r="D496" s="236" t="s">
        <v>159</v>
      </c>
      <c r="E496" s="261" t="s">
        <v>21</v>
      </c>
      <c r="F496" s="262" t="s">
        <v>1379</v>
      </c>
      <c r="G496" s="260"/>
      <c r="H496" s="261" t="s">
        <v>21</v>
      </c>
      <c r="I496" s="263"/>
      <c r="J496" s="260"/>
      <c r="K496" s="260"/>
      <c r="L496" s="264"/>
      <c r="M496" s="265"/>
      <c r="N496" s="266"/>
      <c r="O496" s="266"/>
      <c r="P496" s="266"/>
      <c r="Q496" s="266"/>
      <c r="R496" s="266"/>
      <c r="S496" s="266"/>
      <c r="T496" s="267"/>
      <c r="AT496" s="268" t="s">
        <v>159</v>
      </c>
      <c r="AU496" s="268" t="s">
        <v>84</v>
      </c>
      <c r="AV496" s="13" t="s">
        <v>82</v>
      </c>
      <c r="AW496" s="13" t="s">
        <v>38</v>
      </c>
      <c r="AX496" s="13" t="s">
        <v>74</v>
      </c>
      <c r="AY496" s="268" t="s">
        <v>150</v>
      </c>
    </row>
    <row r="497" spans="2:51" s="13" customFormat="1" ht="13.5">
      <c r="B497" s="259"/>
      <c r="C497" s="260"/>
      <c r="D497" s="236" t="s">
        <v>159</v>
      </c>
      <c r="E497" s="261" t="s">
        <v>21</v>
      </c>
      <c r="F497" s="262" t="s">
        <v>1380</v>
      </c>
      <c r="G497" s="260"/>
      <c r="H497" s="261" t="s">
        <v>21</v>
      </c>
      <c r="I497" s="263"/>
      <c r="J497" s="260"/>
      <c r="K497" s="260"/>
      <c r="L497" s="264"/>
      <c r="M497" s="265"/>
      <c r="N497" s="266"/>
      <c r="O497" s="266"/>
      <c r="P497" s="266"/>
      <c r="Q497" s="266"/>
      <c r="R497" s="266"/>
      <c r="S497" s="266"/>
      <c r="T497" s="267"/>
      <c r="AT497" s="268" t="s">
        <v>159</v>
      </c>
      <c r="AU497" s="268" t="s">
        <v>84</v>
      </c>
      <c r="AV497" s="13" t="s">
        <v>82</v>
      </c>
      <c r="AW497" s="13" t="s">
        <v>38</v>
      </c>
      <c r="AX497" s="13" t="s">
        <v>74</v>
      </c>
      <c r="AY497" s="268" t="s">
        <v>150</v>
      </c>
    </row>
    <row r="498" spans="2:51" s="11" customFormat="1" ht="13.5">
      <c r="B498" s="234"/>
      <c r="C498" s="235"/>
      <c r="D498" s="236" t="s">
        <v>159</v>
      </c>
      <c r="E498" s="237" t="s">
        <v>21</v>
      </c>
      <c r="F498" s="238" t="s">
        <v>82</v>
      </c>
      <c r="G498" s="235"/>
      <c r="H498" s="239">
        <v>1</v>
      </c>
      <c r="I498" s="240"/>
      <c r="J498" s="235"/>
      <c r="K498" s="235"/>
      <c r="L498" s="241"/>
      <c r="M498" s="242"/>
      <c r="N498" s="243"/>
      <c r="O498" s="243"/>
      <c r="P498" s="243"/>
      <c r="Q498" s="243"/>
      <c r="R498" s="243"/>
      <c r="S498" s="243"/>
      <c r="T498" s="244"/>
      <c r="AT498" s="245" t="s">
        <v>159</v>
      </c>
      <c r="AU498" s="245" t="s">
        <v>84</v>
      </c>
      <c r="AV498" s="11" t="s">
        <v>84</v>
      </c>
      <c r="AW498" s="11" t="s">
        <v>38</v>
      </c>
      <c r="AX498" s="11" t="s">
        <v>74</v>
      </c>
      <c r="AY498" s="245" t="s">
        <v>150</v>
      </c>
    </row>
    <row r="499" spans="2:51" s="12" customFormat="1" ht="13.5">
      <c r="B499" s="246"/>
      <c r="C499" s="247"/>
      <c r="D499" s="236" t="s">
        <v>159</v>
      </c>
      <c r="E499" s="248" t="s">
        <v>21</v>
      </c>
      <c r="F499" s="249" t="s">
        <v>161</v>
      </c>
      <c r="G499" s="247"/>
      <c r="H499" s="250">
        <v>1</v>
      </c>
      <c r="I499" s="251"/>
      <c r="J499" s="247"/>
      <c r="K499" s="247"/>
      <c r="L499" s="252"/>
      <c r="M499" s="253"/>
      <c r="N499" s="254"/>
      <c r="O499" s="254"/>
      <c r="P499" s="254"/>
      <c r="Q499" s="254"/>
      <c r="R499" s="254"/>
      <c r="S499" s="254"/>
      <c r="T499" s="255"/>
      <c r="AT499" s="256" t="s">
        <v>159</v>
      </c>
      <c r="AU499" s="256" t="s">
        <v>84</v>
      </c>
      <c r="AV499" s="12" t="s">
        <v>157</v>
      </c>
      <c r="AW499" s="12" t="s">
        <v>38</v>
      </c>
      <c r="AX499" s="12" t="s">
        <v>82</v>
      </c>
      <c r="AY499" s="256" t="s">
        <v>150</v>
      </c>
    </row>
    <row r="500" spans="2:65" s="1" customFormat="1" ht="16.5" customHeight="1">
      <c r="B500" s="46"/>
      <c r="C500" s="222" t="s">
        <v>504</v>
      </c>
      <c r="D500" s="222" t="s">
        <v>153</v>
      </c>
      <c r="E500" s="223" t="s">
        <v>1381</v>
      </c>
      <c r="F500" s="224" t="s">
        <v>1382</v>
      </c>
      <c r="G500" s="225" t="s">
        <v>432</v>
      </c>
      <c r="H500" s="226">
        <v>1</v>
      </c>
      <c r="I500" s="227"/>
      <c r="J500" s="228">
        <f>ROUND(I500*H500,2)</f>
        <v>0</v>
      </c>
      <c r="K500" s="224" t="s">
        <v>204</v>
      </c>
      <c r="L500" s="72"/>
      <c r="M500" s="229" t="s">
        <v>21</v>
      </c>
      <c r="N500" s="230" t="s">
        <v>45</v>
      </c>
      <c r="O500" s="47"/>
      <c r="P500" s="231">
        <f>O500*H500</f>
        <v>0</v>
      </c>
      <c r="Q500" s="231">
        <v>0</v>
      </c>
      <c r="R500" s="231">
        <f>Q500*H500</f>
        <v>0</v>
      </c>
      <c r="S500" s="231">
        <v>0</v>
      </c>
      <c r="T500" s="232">
        <f>S500*H500</f>
        <v>0</v>
      </c>
      <c r="AR500" s="24" t="s">
        <v>250</v>
      </c>
      <c r="AT500" s="24" t="s">
        <v>153</v>
      </c>
      <c r="AU500" s="24" t="s">
        <v>84</v>
      </c>
      <c r="AY500" s="24" t="s">
        <v>150</v>
      </c>
      <c r="BE500" s="233">
        <f>IF(N500="základní",J500,0)</f>
        <v>0</v>
      </c>
      <c r="BF500" s="233">
        <f>IF(N500="snížená",J500,0)</f>
        <v>0</v>
      </c>
      <c r="BG500" s="233">
        <f>IF(N500="zákl. přenesená",J500,0)</f>
        <v>0</v>
      </c>
      <c r="BH500" s="233">
        <f>IF(N500="sníž. přenesená",J500,0)</f>
        <v>0</v>
      </c>
      <c r="BI500" s="233">
        <f>IF(N500="nulová",J500,0)</f>
        <v>0</v>
      </c>
      <c r="BJ500" s="24" t="s">
        <v>82</v>
      </c>
      <c r="BK500" s="233">
        <f>ROUND(I500*H500,2)</f>
        <v>0</v>
      </c>
      <c r="BL500" s="24" t="s">
        <v>250</v>
      </c>
      <c r="BM500" s="24" t="s">
        <v>689</v>
      </c>
    </row>
    <row r="501" spans="2:51" s="13" customFormat="1" ht="13.5">
      <c r="B501" s="259"/>
      <c r="C501" s="260"/>
      <c r="D501" s="236" t="s">
        <v>159</v>
      </c>
      <c r="E501" s="261" t="s">
        <v>21</v>
      </c>
      <c r="F501" s="262" t="s">
        <v>930</v>
      </c>
      <c r="G501" s="260"/>
      <c r="H501" s="261" t="s">
        <v>21</v>
      </c>
      <c r="I501" s="263"/>
      <c r="J501" s="260"/>
      <c r="K501" s="260"/>
      <c r="L501" s="264"/>
      <c r="M501" s="265"/>
      <c r="N501" s="266"/>
      <c r="O501" s="266"/>
      <c r="P501" s="266"/>
      <c r="Q501" s="266"/>
      <c r="R501" s="266"/>
      <c r="S501" s="266"/>
      <c r="T501" s="267"/>
      <c r="AT501" s="268" t="s">
        <v>159</v>
      </c>
      <c r="AU501" s="268" t="s">
        <v>84</v>
      </c>
      <c r="AV501" s="13" t="s">
        <v>82</v>
      </c>
      <c r="AW501" s="13" t="s">
        <v>38</v>
      </c>
      <c r="AX501" s="13" t="s">
        <v>74</v>
      </c>
      <c r="AY501" s="268" t="s">
        <v>150</v>
      </c>
    </row>
    <row r="502" spans="2:51" s="13" customFormat="1" ht="13.5">
      <c r="B502" s="259"/>
      <c r="C502" s="260"/>
      <c r="D502" s="236" t="s">
        <v>159</v>
      </c>
      <c r="E502" s="261" t="s">
        <v>21</v>
      </c>
      <c r="F502" s="262" t="s">
        <v>1262</v>
      </c>
      <c r="G502" s="260"/>
      <c r="H502" s="261" t="s">
        <v>21</v>
      </c>
      <c r="I502" s="263"/>
      <c r="J502" s="260"/>
      <c r="K502" s="260"/>
      <c r="L502" s="264"/>
      <c r="M502" s="265"/>
      <c r="N502" s="266"/>
      <c r="O502" s="266"/>
      <c r="P502" s="266"/>
      <c r="Q502" s="266"/>
      <c r="R502" s="266"/>
      <c r="S502" s="266"/>
      <c r="T502" s="267"/>
      <c r="AT502" s="268" t="s">
        <v>159</v>
      </c>
      <c r="AU502" s="268" t="s">
        <v>84</v>
      </c>
      <c r="AV502" s="13" t="s">
        <v>82</v>
      </c>
      <c r="AW502" s="13" t="s">
        <v>38</v>
      </c>
      <c r="AX502" s="13" t="s">
        <v>74</v>
      </c>
      <c r="AY502" s="268" t="s">
        <v>150</v>
      </c>
    </row>
    <row r="503" spans="2:51" s="13" customFormat="1" ht="13.5">
      <c r="B503" s="259"/>
      <c r="C503" s="260"/>
      <c r="D503" s="236" t="s">
        <v>159</v>
      </c>
      <c r="E503" s="261" t="s">
        <v>21</v>
      </c>
      <c r="F503" s="262" t="s">
        <v>932</v>
      </c>
      <c r="G503" s="260"/>
      <c r="H503" s="261" t="s">
        <v>21</v>
      </c>
      <c r="I503" s="263"/>
      <c r="J503" s="260"/>
      <c r="K503" s="260"/>
      <c r="L503" s="264"/>
      <c r="M503" s="265"/>
      <c r="N503" s="266"/>
      <c r="O503" s="266"/>
      <c r="P503" s="266"/>
      <c r="Q503" s="266"/>
      <c r="R503" s="266"/>
      <c r="S503" s="266"/>
      <c r="T503" s="267"/>
      <c r="AT503" s="268" t="s">
        <v>159</v>
      </c>
      <c r="AU503" s="268" t="s">
        <v>84</v>
      </c>
      <c r="AV503" s="13" t="s">
        <v>82</v>
      </c>
      <c r="AW503" s="13" t="s">
        <v>38</v>
      </c>
      <c r="AX503" s="13" t="s">
        <v>74</v>
      </c>
      <c r="AY503" s="268" t="s">
        <v>150</v>
      </c>
    </row>
    <row r="504" spans="2:51" s="13" customFormat="1" ht="13.5">
      <c r="B504" s="259"/>
      <c r="C504" s="260"/>
      <c r="D504" s="236" t="s">
        <v>159</v>
      </c>
      <c r="E504" s="261" t="s">
        <v>21</v>
      </c>
      <c r="F504" s="262" t="s">
        <v>1263</v>
      </c>
      <c r="G504" s="260"/>
      <c r="H504" s="261" t="s">
        <v>21</v>
      </c>
      <c r="I504" s="263"/>
      <c r="J504" s="260"/>
      <c r="K504" s="260"/>
      <c r="L504" s="264"/>
      <c r="M504" s="265"/>
      <c r="N504" s="266"/>
      <c r="O504" s="266"/>
      <c r="P504" s="266"/>
      <c r="Q504" s="266"/>
      <c r="R504" s="266"/>
      <c r="S504" s="266"/>
      <c r="T504" s="267"/>
      <c r="AT504" s="268" t="s">
        <v>159</v>
      </c>
      <c r="AU504" s="268" t="s">
        <v>84</v>
      </c>
      <c r="AV504" s="13" t="s">
        <v>82</v>
      </c>
      <c r="AW504" s="13" t="s">
        <v>38</v>
      </c>
      <c r="AX504" s="13" t="s">
        <v>74</v>
      </c>
      <c r="AY504" s="268" t="s">
        <v>150</v>
      </c>
    </row>
    <row r="505" spans="2:51" s="13" customFormat="1" ht="13.5">
      <c r="B505" s="259"/>
      <c r="C505" s="260"/>
      <c r="D505" s="236" t="s">
        <v>159</v>
      </c>
      <c r="E505" s="261" t="s">
        <v>21</v>
      </c>
      <c r="F505" s="262" t="s">
        <v>1383</v>
      </c>
      <c r="G505" s="260"/>
      <c r="H505" s="261" t="s">
        <v>21</v>
      </c>
      <c r="I505" s="263"/>
      <c r="J505" s="260"/>
      <c r="K505" s="260"/>
      <c r="L505" s="264"/>
      <c r="M505" s="265"/>
      <c r="N505" s="266"/>
      <c r="O505" s="266"/>
      <c r="P505" s="266"/>
      <c r="Q505" s="266"/>
      <c r="R505" s="266"/>
      <c r="S505" s="266"/>
      <c r="T505" s="267"/>
      <c r="AT505" s="268" t="s">
        <v>159</v>
      </c>
      <c r="AU505" s="268" t="s">
        <v>84</v>
      </c>
      <c r="AV505" s="13" t="s">
        <v>82</v>
      </c>
      <c r="AW505" s="13" t="s">
        <v>38</v>
      </c>
      <c r="AX505" s="13" t="s">
        <v>74</v>
      </c>
      <c r="AY505" s="268" t="s">
        <v>150</v>
      </c>
    </row>
    <row r="506" spans="2:51" s="13" customFormat="1" ht="13.5">
      <c r="B506" s="259"/>
      <c r="C506" s="260"/>
      <c r="D506" s="236" t="s">
        <v>159</v>
      </c>
      <c r="E506" s="261" t="s">
        <v>21</v>
      </c>
      <c r="F506" s="262" t="s">
        <v>1379</v>
      </c>
      <c r="G506" s="260"/>
      <c r="H506" s="261" t="s">
        <v>21</v>
      </c>
      <c r="I506" s="263"/>
      <c r="J506" s="260"/>
      <c r="K506" s="260"/>
      <c r="L506" s="264"/>
      <c r="M506" s="265"/>
      <c r="N506" s="266"/>
      <c r="O506" s="266"/>
      <c r="P506" s="266"/>
      <c r="Q506" s="266"/>
      <c r="R506" s="266"/>
      <c r="S506" s="266"/>
      <c r="T506" s="267"/>
      <c r="AT506" s="268" t="s">
        <v>159</v>
      </c>
      <c r="AU506" s="268" t="s">
        <v>84</v>
      </c>
      <c r="AV506" s="13" t="s">
        <v>82</v>
      </c>
      <c r="AW506" s="13" t="s">
        <v>38</v>
      </c>
      <c r="AX506" s="13" t="s">
        <v>74</v>
      </c>
      <c r="AY506" s="268" t="s">
        <v>150</v>
      </c>
    </row>
    <row r="507" spans="2:51" s="13" customFormat="1" ht="13.5">
      <c r="B507" s="259"/>
      <c r="C507" s="260"/>
      <c r="D507" s="236" t="s">
        <v>159</v>
      </c>
      <c r="E507" s="261" t="s">
        <v>21</v>
      </c>
      <c r="F507" s="262" t="s">
        <v>1380</v>
      </c>
      <c r="G507" s="260"/>
      <c r="H507" s="261" t="s">
        <v>21</v>
      </c>
      <c r="I507" s="263"/>
      <c r="J507" s="260"/>
      <c r="K507" s="260"/>
      <c r="L507" s="264"/>
      <c r="M507" s="265"/>
      <c r="N507" s="266"/>
      <c r="O507" s="266"/>
      <c r="P507" s="266"/>
      <c r="Q507" s="266"/>
      <c r="R507" s="266"/>
      <c r="S507" s="266"/>
      <c r="T507" s="267"/>
      <c r="AT507" s="268" t="s">
        <v>159</v>
      </c>
      <c r="AU507" s="268" t="s">
        <v>84</v>
      </c>
      <c r="AV507" s="13" t="s">
        <v>82</v>
      </c>
      <c r="AW507" s="13" t="s">
        <v>38</v>
      </c>
      <c r="AX507" s="13" t="s">
        <v>74</v>
      </c>
      <c r="AY507" s="268" t="s">
        <v>150</v>
      </c>
    </row>
    <row r="508" spans="2:51" s="11" customFormat="1" ht="13.5">
      <c r="B508" s="234"/>
      <c r="C508" s="235"/>
      <c r="D508" s="236" t="s">
        <v>159</v>
      </c>
      <c r="E508" s="237" t="s">
        <v>21</v>
      </c>
      <c r="F508" s="238" t="s">
        <v>82</v>
      </c>
      <c r="G508" s="235"/>
      <c r="H508" s="239">
        <v>1</v>
      </c>
      <c r="I508" s="240"/>
      <c r="J508" s="235"/>
      <c r="K508" s="235"/>
      <c r="L508" s="241"/>
      <c r="M508" s="242"/>
      <c r="N508" s="243"/>
      <c r="O508" s="243"/>
      <c r="P508" s="243"/>
      <c r="Q508" s="243"/>
      <c r="R508" s="243"/>
      <c r="S508" s="243"/>
      <c r="T508" s="244"/>
      <c r="AT508" s="245" t="s">
        <v>159</v>
      </c>
      <c r="AU508" s="245" t="s">
        <v>84</v>
      </c>
      <c r="AV508" s="11" t="s">
        <v>84</v>
      </c>
      <c r="AW508" s="11" t="s">
        <v>38</v>
      </c>
      <c r="AX508" s="11" t="s">
        <v>74</v>
      </c>
      <c r="AY508" s="245" t="s">
        <v>150</v>
      </c>
    </row>
    <row r="509" spans="2:51" s="12" customFormat="1" ht="13.5">
      <c r="B509" s="246"/>
      <c r="C509" s="247"/>
      <c r="D509" s="236" t="s">
        <v>159</v>
      </c>
      <c r="E509" s="248" t="s">
        <v>21</v>
      </c>
      <c r="F509" s="249" t="s">
        <v>161</v>
      </c>
      <c r="G509" s="247"/>
      <c r="H509" s="250">
        <v>1</v>
      </c>
      <c r="I509" s="251"/>
      <c r="J509" s="247"/>
      <c r="K509" s="247"/>
      <c r="L509" s="252"/>
      <c r="M509" s="253"/>
      <c r="N509" s="254"/>
      <c r="O509" s="254"/>
      <c r="P509" s="254"/>
      <c r="Q509" s="254"/>
      <c r="R509" s="254"/>
      <c r="S509" s="254"/>
      <c r="T509" s="255"/>
      <c r="AT509" s="256" t="s">
        <v>159</v>
      </c>
      <c r="AU509" s="256" t="s">
        <v>84</v>
      </c>
      <c r="AV509" s="12" t="s">
        <v>157</v>
      </c>
      <c r="AW509" s="12" t="s">
        <v>38</v>
      </c>
      <c r="AX509" s="12" t="s">
        <v>82</v>
      </c>
      <c r="AY509" s="256" t="s">
        <v>150</v>
      </c>
    </row>
    <row r="510" spans="2:65" s="1" customFormat="1" ht="16.5" customHeight="1">
      <c r="B510" s="46"/>
      <c r="C510" s="222" t="s">
        <v>509</v>
      </c>
      <c r="D510" s="222" t="s">
        <v>153</v>
      </c>
      <c r="E510" s="223" t="s">
        <v>1384</v>
      </c>
      <c r="F510" s="224" t="s">
        <v>1385</v>
      </c>
      <c r="G510" s="225" t="s">
        <v>432</v>
      </c>
      <c r="H510" s="226">
        <v>1</v>
      </c>
      <c r="I510" s="227"/>
      <c r="J510" s="228">
        <f>ROUND(I510*H510,2)</f>
        <v>0</v>
      </c>
      <c r="K510" s="224" t="s">
        <v>204</v>
      </c>
      <c r="L510" s="72"/>
      <c r="M510" s="229" t="s">
        <v>21</v>
      </c>
      <c r="N510" s="230" t="s">
        <v>45</v>
      </c>
      <c r="O510" s="47"/>
      <c r="P510" s="231">
        <f>O510*H510</f>
        <v>0</v>
      </c>
      <c r="Q510" s="231">
        <v>0</v>
      </c>
      <c r="R510" s="231">
        <f>Q510*H510</f>
        <v>0</v>
      </c>
      <c r="S510" s="231">
        <v>0</v>
      </c>
      <c r="T510" s="232">
        <f>S510*H510</f>
        <v>0</v>
      </c>
      <c r="AR510" s="24" t="s">
        <v>250</v>
      </c>
      <c r="AT510" s="24" t="s">
        <v>153</v>
      </c>
      <c r="AU510" s="24" t="s">
        <v>84</v>
      </c>
      <c r="AY510" s="24" t="s">
        <v>150</v>
      </c>
      <c r="BE510" s="233">
        <f>IF(N510="základní",J510,0)</f>
        <v>0</v>
      </c>
      <c r="BF510" s="233">
        <f>IF(N510="snížená",J510,0)</f>
        <v>0</v>
      </c>
      <c r="BG510" s="233">
        <f>IF(N510="zákl. přenesená",J510,0)</f>
        <v>0</v>
      </c>
      <c r="BH510" s="233">
        <f>IF(N510="sníž. přenesená",J510,0)</f>
        <v>0</v>
      </c>
      <c r="BI510" s="233">
        <f>IF(N510="nulová",J510,0)</f>
        <v>0</v>
      </c>
      <c r="BJ510" s="24" t="s">
        <v>82</v>
      </c>
      <c r="BK510" s="233">
        <f>ROUND(I510*H510,2)</f>
        <v>0</v>
      </c>
      <c r="BL510" s="24" t="s">
        <v>250</v>
      </c>
      <c r="BM510" s="24" t="s">
        <v>1386</v>
      </c>
    </row>
    <row r="511" spans="2:51" s="13" customFormat="1" ht="13.5">
      <c r="B511" s="259"/>
      <c r="C511" s="260"/>
      <c r="D511" s="236" t="s">
        <v>159</v>
      </c>
      <c r="E511" s="261" t="s">
        <v>21</v>
      </c>
      <c r="F511" s="262" t="s">
        <v>930</v>
      </c>
      <c r="G511" s="260"/>
      <c r="H511" s="261" t="s">
        <v>21</v>
      </c>
      <c r="I511" s="263"/>
      <c r="J511" s="260"/>
      <c r="K511" s="260"/>
      <c r="L511" s="264"/>
      <c r="M511" s="265"/>
      <c r="N511" s="266"/>
      <c r="O511" s="266"/>
      <c r="P511" s="266"/>
      <c r="Q511" s="266"/>
      <c r="R511" s="266"/>
      <c r="S511" s="266"/>
      <c r="T511" s="267"/>
      <c r="AT511" s="268" t="s">
        <v>159</v>
      </c>
      <c r="AU511" s="268" t="s">
        <v>84</v>
      </c>
      <c r="AV511" s="13" t="s">
        <v>82</v>
      </c>
      <c r="AW511" s="13" t="s">
        <v>38</v>
      </c>
      <c r="AX511" s="13" t="s">
        <v>74</v>
      </c>
      <c r="AY511" s="268" t="s">
        <v>150</v>
      </c>
    </row>
    <row r="512" spans="2:51" s="13" customFormat="1" ht="13.5">
      <c r="B512" s="259"/>
      <c r="C512" s="260"/>
      <c r="D512" s="236" t="s">
        <v>159</v>
      </c>
      <c r="E512" s="261" t="s">
        <v>21</v>
      </c>
      <c r="F512" s="262" t="s">
        <v>1262</v>
      </c>
      <c r="G512" s="260"/>
      <c r="H512" s="261" t="s">
        <v>21</v>
      </c>
      <c r="I512" s="263"/>
      <c r="J512" s="260"/>
      <c r="K512" s="260"/>
      <c r="L512" s="264"/>
      <c r="M512" s="265"/>
      <c r="N512" s="266"/>
      <c r="O512" s="266"/>
      <c r="P512" s="266"/>
      <c r="Q512" s="266"/>
      <c r="R512" s="266"/>
      <c r="S512" s="266"/>
      <c r="T512" s="267"/>
      <c r="AT512" s="268" t="s">
        <v>159</v>
      </c>
      <c r="AU512" s="268" t="s">
        <v>84</v>
      </c>
      <c r="AV512" s="13" t="s">
        <v>82</v>
      </c>
      <c r="AW512" s="13" t="s">
        <v>38</v>
      </c>
      <c r="AX512" s="13" t="s">
        <v>74</v>
      </c>
      <c r="AY512" s="268" t="s">
        <v>150</v>
      </c>
    </row>
    <row r="513" spans="2:51" s="13" customFormat="1" ht="13.5">
      <c r="B513" s="259"/>
      <c r="C513" s="260"/>
      <c r="D513" s="236" t="s">
        <v>159</v>
      </c>
      <c r="E513" s="261" t="s">
        <v>21</v>
      </c>
      <c r="F513" s="262" t="s">
        <v>932</v>
      </c>
      <c r="G513" s="260"/>
      <c r="H513" s="261" t="s">
        <v>21</v>
      </c>
      <c r="I513" s="263"/>
      <c r="J513" s="260"/>
      <c r="K513" s="260"/>
      <c r="L513" s="264"/>
      <c r="M513" s="265"/>
      <c r="N513" s="266"/>
      <c r="O513" s="266"/>
      <c r="P513" s="266"/>
      <c r="Q513" s="266"/>
      <c r="R513" s="266"/>
      <c r="S513" s="266"/>
      <c r="T513" s="267"/>
      <c r="AT513" s="268" t="s">
        <v>159</v>
      </c>
      <c r="AU513" s="268" t="s">
        <v>84</v>
      </c>
      <c r="AV513" s="13" t="s">
        <v>82</v>
      </c>
      <c r="AW513" s="13" t="s">
        <v>38</v>
      </c>
      <c r="AX513" s="13" t="s">
        <v>74</v>
      </c>
      <c r="AY513" s="268" t="s">
        <v>150</v>
      </c>
    </row>
    <row r="514" spans="2:51" s="13" customFormat="1" ht="13.5">
      <c r="B514" s="259"/>
      <c r="C514" s="260"/>
      <c r="D514" s="236" t="s">
        <v>159</v>
      </c>
      <c r="E514" s="261" t="s">
        <v>21</v>
      </c>
      <c r="F514" s="262" t="s">
        <v>1263</v>
      </c>
      <c r="G514" s="260"/>
      <c r="H514" s="261" t="s">
        <v>21</v>
      </c>
      <c r="I514" s="263"/>
      <c r="J514" s="260"/>
      <c r="K514" s="260"/>
      <c r="L514" s="264"/>
      <c r="M514" s="265"/>
      <c r="N514" s="266"/>
      <c r="O514" s="266"/>
      <c r="P514" s="266"/>
      <c r="Q514" s="266"/>
      <c r="R514" s="266"/>
      <c r="S514" s="266"/>
      <c r="T514" s="267"/>
      <c r="AT514" s="268" t="s">
        <v>159</v>
      </c>
      <c r="AU514" s="268" t="s">
        <v>84</v>
      </c>
      <c r="AV514" s="13" t="s">
        <v>82</v>
      </c>
      <c r="AW514" s="13" t="s">
        <v>38</v>
      </c>
      <c r="AX514" s="13" t="s">
        <v>74</v>
      </c>
      <c r="AY514" s="268" t="s">
        <v>150</v>
      </c>
    </row>
    <row r="515" spans="2:51" s="13" customFormat="1" ht="13.5">
      <c r="B515" s="259"/>
      <c r="C515" s="260"/>
      <c r="D515" s="236" t="s">
        <v>159</v>
      </c>
      <c r="E515" s="261" t="s">
        <v>21</v>
      </c>
      <c r="F515" s="262" t="s">
        <v>1387</v>
      </c>
      <c r="G515" s="260"/>
      <c r="H515" s="261" t="s">
        <v>21</v>
      </c>
      <c r="I515" s="263"/>
      <c r="J515" s="260"/>
      <c r="K515" s="260"/>
      <c r="L515" s="264"/>
      <c r="M515" s="265"/>
      <c r="N515" s="266"/>
      <c r="O515" s="266"/>
      <c r="P515" s="266"/>
      <c r="Q515" s="266"/>
      <c r="R515" s="266"/>
      <c r="S515" s="266"/>
      <c r="T515" s="267"/>
      <c r="AT515" s="268" t="s">
        <v>159</v>
      </c>
      <c r="AU515" s="268" t="s">
        <v>84</v>
      </c>
      <c r="AV515" s="13" t="s">
        <v>82</v>
      </c>
      <c r="AW515" s="13" t="s">
        <v>38</v>
      </c>
      <c r="AX515" s="13" t="s">
        <v>74</v>
      </c>
      <c r="AY515" s="268" t="s">
        <v>150</v>
      </c>
    </row>
    <row r="516" spans="2:51" s="13" customFormat="1" ht="13.5">
      <c r="B516" s="259"/>
      <c r="C516" s="260"/>
      <c r="D516" s="236" t="s">
        <v>159</v>
      </c>
      <c r="E516" s="261" t="s">
        <v>21</v>
      </c>
      <c r="F516" s="262" t="s">
        <v>1379</v>
      </c>
      <c r="G516" s="260"/>
      <c r="H516" s="261" t="s">
        <v>21</v>
      </c>
      <c r="I516" s="263"/>
      <c r="J516" s="260"/>
      <c r="K516" s="260"/>
      <c r="L516" s="264"/>
      <c r="M516" s="265"/>
      <c r="N516" s="266"/>
      <c r="O516" s="266"/>
      <c r="P516" s="266"/>
      <c r="Q516" s="266"/>
      <c r="R516" s="266"/>
      <c r="S516" s="266"/>
      <c r="T516" s="267"/>
      <c r="AT516" s="268" t="s">
        <v>159</v>
      </c>
      <c r="AU516" s="268" t="s">
        <v>84</v>
      </c>
      <c r="AV516" s="13" t="s">
        <v>82</v>
      </c>
      <c r="AW516" s="13" t="s">
        <v>38</v>
      </c>
      <c r="AX516" s="13" t="s">
        <v>74</v>
      </c>
      <c r="AY516" s="268" t="s">
        <v>150</v>
      </c>
    </row>
    <row r="517" spans="2:51" s="13" customFormat="1" ht="13.5">
      <c r="B517" s="259"/>
      <c r="C517" s="260"/>
      <c r="D517" s="236" t="s">
        <v>159</v>
      </c>
      <c r="E517" s="261" t="s">
        <v>21</v>
      </c>
      <c r="F517" s="262" t="s">
        <v>1380</v>
      </c>
      <c r="G517" s="260"/>
      <c r="H517" s="261" t="s">
        <v>21</v>
      </c>
      <c r="I517" s="263"/>
      <c r="J517" s="260"/>
      <c r="K517" s="260"/>
      <c r="L517" s="264"/>
      <c r="M517" s="265"/>
      <c r="N517" s="266"/>
      <c r="O517" s="266"/>
      <c r="P517" s="266"/>
      <c r="Q517" s="266"/>
      <c r="R517" s="266"/>
      <c r="S517" s="266"/>
      <c r="T517" s="267"/>
      <c r="AT517" s="268" t="s">
        <v>159</v>
      </c>
      <c r="AU517" s="268" t="s">
        <v>84</v>
      </c>
      <c r="AV517" s="13" t="s">
        <v>82</v>
      </c>
      <c r="AW517" s="13" t="s">
        <v>38</v>
      </c>
      <c r="AX517" s="13" t="s">
        <v>74</v>
      </c>
      <c r="AY517" s="268" t="s">
        <v>150</v>
      </c>
    </row>
    <row r="518" spans="2:51" s="11" customFormat="1" ht="13.5">
      <c r="B518" s="234"/>
      <c r="C518" s="235"/>
      <c r="D518" s="236" t="s">
        <v>159</v>
      </c>
      <c r="E518" s="237" t="s">
        <v>21</v>
      </c>
      <c r="F518" s="238" t="s">
        <v>82</v>
      </c>
      <c r="G518" s="235"/>
      <c r="H518" s="239">
        <v>1</v>
      </c>
      <c r="I518" s="240"/>
      <c r="J518" s="235"/>
      <c r="K518" s="235"/>
      <c r="L518" s="241"/>
      <c r="M518" s="242"/>
      <c r="N518" s="243"/>
      <c r="O518" s="243"/>
      <c r="P518" s="243"/>
      <c r="Q518" s="243"/>
      <c r="R518" s="243"/>
      <c r="S518" s="243"/>
      <c r="T518" s="244"/>
      <c r="AT518" s="245" t="s">
        <v>159</v>
      </c>
      <c r="AU518" s="245" t="s">
        <v>84</v>
      </c>
      <c r="AV518" s="11" t="s">
        <v>84</v>
      </c>
      <c r="AW518" s="11" t="s">
        <v>38</v>
      </c>
      <c r="AX518" s="11" t="s">
        <v>74</v>
      </c>
      <c r="AY518" s="245" t="s">
        <v>150</v>
      </c>
    </row>
    <row r="519" spans="2:51" s="12" customFormat="1" ht="13.5">
      <c r="B519" s="246"/>
      <c r="C519" s="247"/>
      <c r="D519" s="236" t="s">
        <v>159</v>
      </c>
      <c r="E519" s="248" t="s">
        <v>21</v>
      </c>
      <c r="F519" s="249" t="s">
        <v>161</v>
      </c>
      <c r="G519" s="247"/>
      <c r="H519" s="250">
        <v>1</v>
      </c>
      <c r="I519" s="251"/>
      <c r="J519" s="247"/>
      <c r="K519" s="247"/>
      <c r="L519" s="252"/>
      <c r="M519" s="253"/>
      <c r="N519" s="254"/>
      <c r="O519" s="254"/>
      <c r="P519" s="254"/>
      <c r="Q519" s="254"/>
      <c r="R519" s="254"/>
      <c r="S519" s="254"/>
      <c r="T519" s="255"/>
      <c r="AT519" s="256" t="s">
        <v>159</v>
      </c>
      <c r="AU519" s="256" t="s">
        <v>84</v>
      </c>
      <c r="AV519" s="12" t="s">
        <v>157</v>
      </c>
      <c r="AW519" s="12" t="s">
        <v>38</v>
      </c>
      <c r="AX519" s="12" t="s">
        <v>82</v>
      </c>
      <c r="AY519" s="256" t="s">
        <v>150</v>
      </c>
    </row>
    <row r="520" spans="2:65" s="1" customFormat="1" ht="16.5" customHeight="1">
      <c r="B520" s="46"/>
      <c r="C520" s="222" t="s">
        <v>514</v>
      </c>
      <c r="D520" s="222" t="s">
        <v>153</v>
      </c>
      <c r="E520" s="223" t="s">
        <v>1388</v>
      </c>
      <c r="F520" s="224" t="s">
        <v>1389</v>
      </c>
      <c r="G520" s="225" t="s">
        <v>432</v>
      </c>
      <c r="H520" s="226">
        <v>1</v>
      </c>
      <c r="I520" s="227"/>
      <c r="J520" s="228">
        <f>ROUND(I520*H520,2)</f>
        <v>0</v>
      </c>
      <c r="K520" s="224" t="s">
        <v>204</v>
      </c>
      <c r="L520" s="72"/>
      <c r="M520" s="229" t="s">
        <v>21</v>
      </c>
      <c r="N520" s="230" t="s">
        <v>45</v>
      </c>
      <c r="O520" s="47"/>
      <c r="P520" s="231">
        <f>O520*H520</f>
        <v>0</v>
      </c>
      <c r="Q520" s="231">
        <v>0</v>
      </c>
      <c r="R520" s="231">
        <f>Q520*H520</f>
        <v>0</v>
      </c>
      <c r="S520" s="231">
        <v>0</v>
      </c>
      <c r="T520" s="232">
        <f>S520*H520</f>
        <v>0</v>
      </c>
      <c r="AR520" s="24" t="s">
        <v>250</v>
      </c>
      <c r="AT520" s="24" t="s">
        <v>153</v>
      </c>
      <c r="AU520" s="24" t="s">
        <v>84</v>
      </c>
      <c r="AY520" s="24" t="s">
        <v>150</v>
      </c>
      <c r="BE520" s="233">
        <f>IF(N520="základní",J520,0)</f>
        <v>0</v>
      </c>
      <c r="BF520" s="233">
        <f>IF(N520="snížená",J520,0)</f>
        <v>0</v>
      </c>
      <c r="BG520" s="233">
        <f>IF(N520="zákl. přenesená",J520,0)</f>
        <v>0</v>
      </c>
      <c r="BH520" s="233">
        <f>IF(N520="sníž. přenesená",J520,0)</f>
        <v>0</v>
      </c>
      <c r="BI520" s="233">
        <f>IF(N520="nulová",J520,0)</f>
        <v>0</v>
      </c>
      <c r="BJ520" s="24" t="s">
        <v>82</v>
      </c>
      <c r="BK520" s="233">
        <f>ROUND(I520*H520,2)</f>
        <v>0</v>
      </c>
      <c r="BL520" s="24" t="s">
        <v>250</v>
      </c>
      <c r="BM520" s="24" t="s">
        <v>884</v>
      </c>
    </row>
    <row r="521" spans="2:51" s="13" customFormat="1" ht="13.5">
      <c r="B521" s="259"/>
      <c r="C521" s="260"/>
      <c r="D521" s="236" t="s">
        <v>159</v>
      </c>
      <c r="E521" s="261" t="s">
        <v>21</v>
      </c>
      <c r="F521" s="262" t="s">
        <v>930</v>
      </c>
      <c r="G521" s="260"/>
      <c r="H521" s="261" t="s">
        <v>21</v>
      </c>
      <c r="I521" s="263"/>
      <c r="J521" s="260"/>
      <c r="K521" s="260"/>
      <c r="L521" s="264"/>
      <c r="M521" s="265"/>
      <c r="N521" s="266"/>
      <c r="O521" s="266"/>
      <c r="P521" s="266"/>
      <c r="Q521" s="266"/>
      <c r="R521" s="266"/>
      <c r="S521" s="266"/>
      <c r="T521" s="267"/>
      <c r="AT521" s="268" t="s">
        <v>159</v>
      </c>
      <c r="AU521" s="268" t="s">
        <v>84</v>
      </c>
      <c r="AV521" s="13" t="s">
        <v>82</v>
      </c>
      <c r="AW521" s="13" t="s">
        <v>38</v>
      </c>
      <c r="AX521" s="13" t="s">
        <v>74</v>
      </c>
      <c r="AY521" s="268" t="s">
        <v>150</v>
      </c>
    </row>
    <row r="522" spans="2:51" s="13" customFormat="1" ht="13.5">
      <c r="B522" s="259"/>
      <c r="C522" s="260"/>
      <c r="D522" s="236" t="s">
        <v>159</v>
      </c>
      <c r="E522" s="261" t="s">
        <v>21</v>
      </c>
      <c r="F522" s="262" t="s">
        <v>1262</v>
      </c>
      <c r="G522" s="260"/>
      <c r="H522" s="261" t="s">
        <v>21</v>
      </c>
      <c r="I522" s="263"/>
      <c r="J522" s="260"/>
      <c r="K522" s="260"/>
      <c r="L522" s="264"/>
      <c r="M522" s="265"/>
      <c r="N522" s="266"/>
      <c r="O522" s="266"/>
      <c r="P522" s="266"/>
      <c r="Q522" s="266"/>
      <c r="R522" s="266"/>
      <c r="S522" s="266"/>
      <c r="T522" s="267"/>
      <c r="AT522" s="268" t="s">
        <v>159</v>
      </c>
      <c r="AU522" s="268" t="s">
        <v>84</v>
      </c>
      <c r="AV522" s="13" t="s">
        <v>82</v>
      </c>
      <c r="AW522" s="13" t="s">
        <v>38</v>
      </c>
      <c r="AX522" s="13" t="s">
        <v>74</v>
      </c>
      <c r="AY522" s="268" t="s">
        <v>150</v>
      </c>
    </row>
    <row r="523" spans="2:51" s="13" customFormat="1" ht="13.5">
      <c r="B523" s="259"/>
      <c r="C523" s="260"/>
      <c r="D523" s="236" t="s">
        <v>159</v>
      </c>
      <c r="E523" s="261" t="s">
        <v>21</v>
      </c>
      <c r="F523" s="262" t="s">
        <v>932</v>
      </c>
      <c r="G523" s="260"/>
      <c r="H523" s="261" t="s">
        <v>21</v>
      </c>
      <c r="I523" s="263"/>
      <c r="J523" s="260"/>
      <c r="K523" s="260"/>
      <c r="L523" s="264"/>
      <c r="M523" s="265"/>
      <c r="N523" s="266"/>
      <c r="O523" s="266"/>
      <c r="P523" s="266"/>
      <c r="Q523" s="266"/>
      <c r="R523" s="266"/>
      <c r="S523" s="266"/>
      <c r="T523" s="267"/>
      <c r="AT523" s="268" t="s">
        <v>159</v>
      </c>
      <c r="AU523" s="268" t="s">
        <v>84</v>
      </c>
      <c r="AV523" s="13" t="s">
        <v>82</v>
      </c>
      <c r="AW523" s="13" t="s">
        <v>38</v>
      </c>
      <c r="AX523" s="13" t="s">
        <v>74</v>
      </c>
      <c r="AY523" s="268" t="s">
        <v>150</v>
      </c>
    </row>
    <row r="524" spans="2:51" s="13" customFormat="1" ht="13.5">
      <c r="B524" s="259"/>
      <c r="C524" s="260"/>
      <c r="D524" s="236" t="s">
        <v>159</v>
      </c>
      <c r="E524" s="261" t="s">
        <v>21</v>
      </c>
      <c r="F524" s="262" t="s">
        <v>1263</v>
      </c>
      <c r="G524" s="260"/>
      <c r="H524" s="261" t="s">
        <v>21</v>
      </c>
      <c r="I524" s="263"/>
      <c r="J524" s="260"/>
      <c r="K524" s="260"/>
      <c r="L524" s="264"/>
      <c r="M524" s="265"/>
      <c r="N524" s="266"/>
      <c r="O524" s="266"/>
      <c r="P524" s="266"/>
      <c r="Q524" s="266"/>
      <c r="R524" s="266"/>
      <c r="S524" s="266"/>
      <c r="T524" s="267"/>
      <c r="AT524" s="268" t="s">
        <v>159</v>
      </c>
      <c r="AU524" s="268" t="s">
        <v>84</v>
      </c>
      <c r="AV524" s="13" t="s">
        <v>82</v>
      </c>
      <c r="AW524" s="13" t="s">
        <v>38</v>
      </c>
      <c r="AX524" s="13" t="s">
        <v>74</v>
      </c>
      <c r="AY524" s="268" t="s">
        <v>150</v>
      </c>
    </row>
    <row r="525" spans="2:51" s="13" customFormat="1" ht="13.5">
      <c r="B525" s="259"/>
      <c r="C525" s="260"/>
      <c r="D525" s="236" t="s">
        <v>159</v>
      </c>
      <c r="E525" s="261" t="s">
        <v>21</v>
      </c>
      <c r="F525" s="262" t="s">
        <v>1390</v>
      </c>
      <c r="G525" s="260"/>
      <c r="H525" s="261" t="s">
        <v>21</v>
      </c>
      <c r="I525" s="263"/>
      <c r="J525" s="260"/>
      <c r="K525" s="260"/>
      <c r="L525" s="264"/>
      <c r="M525" s="265"/>
      <c r="N525" s="266"/>
      <c r="O525" s="266"/>
      <c r="P525" s="266"/>
      <c r="Q525" s="266"/>
      <c r="R525" s="266"/>
      <c r="S525" s="266"/>
      <c r="T525" s="267"/>
      <c r="AT525" s="268" t="s">
        <v>159</v>
      </c>
      <c r="AU525" s="268" t="s">
        <v>84</v>
      </c>
      <c r="AV525" s="13" t="s">
        <v>82</v>
      </c>
      <c r="AW525" s="13" t="s">
        <v>38</v>
      </c>
      <c r="AX525" s="13" t="s">
        <v>74</v>
      </c>
      <c r="AY525" s="268" t="s">
        <v>150</v>
      </c>
    </row>
    <row r="526" spans="2:51" s="13" customFormat="1" ht="13.5">
      <c r="B526" s="259"/>
      <c r="C526" s="260"/>
      <c r="D526" s="236" t="s">
        <v>159</v>
      </c>
      <c r="E526" s="261" t="s">
        <v>21</v>
      </c>
      <c r="F526" s="262" t="s">
        <v>1379</v>
      </c>
      <c r="G526" s="260"/>
      <c r="H526" s="261" t="s">
        <v>21</v>
      </c>
      <c r="I526" s="263"/>
      <c r="J526" s="260"/>
      <c r="K526" s="260"/>
      <c r="L526" s="264"/>
      <c r="M526" s="265"/>
      <c r="N526" s="266"/>
      <c r="O526" s="266"/>
      <c r="P526" s="266"/>
      <c r="Q526" s="266"/>
      <c r="R526" s="266"/>
      <c r="S526" s="266"/>
      <c r="T526" s="267"/>
      <c r="AT526" s="268" t="s">
        <v>159</v>
      </c>
      <c r="AU526" s="268" t="s">
        <v>84</v>
      </c>
      <c r="AV526" s="13" t="s">
        <v>82</v>
      </c>
      <c r="AW526" s="13" t="s">
        <v>38</v>
      </c>
      <c r="AX526" s="13" t="s">
        <v>74</v>
      </c>
      <c r="AY526" s="268" t="s">
        <v>150</v>
      </c>
    </row>
    <row r="527" spans="2:51" s="13" customFormat="1" ht="13.5">
      <c r="B527" s="259"/>
      <c r="C527" s="260"/>
      <c r="D527" s="236" t="s">
        <v>159</v>
      </c>
      <c r="E527" s="261" t="s">
        <v>21</v>
      </c>
      <c r="F527" s="262" t="s">
        <v>1380</v>
      </c>
      <c r="G527" s="260"/>
      <c r="H527" s="261" t="s">
        <v>21</v>
      </c>
      <c r="I527" s="263"/>
      <c r="J527" s="260"/>
      <c r="K527" s="260"/>
      <c r="L527" s="264"/>
      <c r="M527" s="265"/>
      <c r="N527" s="266"/>
      <c r="O527" s="266"/>
      <c r="P527" s="266"/>
      <c r="Q527" s="266"/>
      <c r="R527" s="266"/>
      <c r="S527" s="266"/>
      <c r="T527" s="267"/>
      <c r="AT527" s="268" t="s">
        <v>159</v>
      </c>
      <c r="AU527" s="268" t="s">
        <v>84</v>
      </c>
      <c r="AV527" s="13" t="s">
        <v>82</v>
      </c>
      <c r="AW527" s="13" t="s">
        <v>38</v>
      </c>
      <c r="AX527" s="13" t="s">
        <v>74</v>
      </c>
      <c r="AY527" s="268" t="s">
        <v>150</v>
      </c>
    </row>
    <row r="528" spans="2:51" s="11" customFormat="1" ht="13.5">
      <c r="B528" s="234"/>
      <c r="C528" s="235"/>
      <c r="D528" s="236" t="s">
        <v>159</v>
      </c>
      <c r="E528" s="237" t="s">
        <v>21</v>
      </c>
      <c r="F528" s="238" t="s">
        <v>82</v>
      </c>
      <c r="G528" s="235"/>
      <c r="H528" s="239">
        <v>1</v>
      </c>
      <c r="I528" s="240"/>
      <c r="J528" s="235"/>
      <c r="K528" s="235"/>
      <c r="L528" s="241"/>
      <c r="M528" s="242"/>
      <c r="N528" s="243"/>
      <c r="O528" s="243"/>
      <c r="P528" s="243"/>
      <c r="Q528" s="243"/>
      <c r="R528" s="243"/>
      <c r="S528" s="243"/>
      <c r="T528" s="244"/>
      <c r="AT528" s="245" t="s">
        <v>159</v>
      </c>
      <c r="AU528" s="245" t="s">
        <v>84</v>
      </c>
      <c r="AV528" s="11" t="s">
        <v>84</v>
      </c>
      <c r="AW528" s="11" t="s">
        <v>38</v>
      </c>
      <c r="AX528" s="11" t="s">
        <v>74</v>
      </c>
      <c r="AY528" s="245" t="s">
        <v>150</v>
      </c>
    </row>
    <row r="529" spans="2:51" s="12" customFormat="1" ht="13.5">
      <c r="B529" s="246"/>
      <c r="C529" s="247"/>
      <c r="D529" s="236" t="s">
        <v>159</v>
      </c>
      <c r="E529" s="248" t="s">
        <v>21</v>
      </c>
      <c r="F529" s="249" t="s">
        <v>161</v>
      </c>
      <c r="G529" s="247"/>
      <c r="H529" s="250">
        <v>1</v>
      </c>
      <c r="I529" s="251"/>
      <c r="J529" s="247"/>
      <c r="K529" s="247"/>
      <c r="L529" s="252"/>
      <c r="M529" s="253"/>
      <c r="N529" s="254"/>
      <c r="O529" s="254"/>
      <c r="P529" s="254"/>
      <c r="Q529" s="254"/>
      <c r="R529" s="254"/>
      <c r="S529" s="254"/>
      <c r="T529" s="255"/>
      <c r="AT529" s="256" t="s">
        <v>159</v>
      </c>
      <c r="AU529" s="256" t="s">
        <v>84</v>
      </c>
      <c r="AV529" s="12" t="s">
        <v>157</v>
      </c>
      <c r="AW529" s="12" t="s">
        <v>38</v>
      </c>
      <c r="AX529" s="12" t="s">
        <v>82</v>
      </c>
      <c r="AY529" s="256" t="s">
        <v>150</v>
      </c>
    </row>
    <row r="530" spans="2:65" s="1" customFormat="1" ht="16.5" customHeight="1">
      <c r="B530" s="46"/>
      <c r="C530" s="222" t="s">
        <v>518</v>
      </c>
      <c r="D530" s="222" t="s">
        <v>153</v>
      </c>
      <c r="E530" s="223" t="s">
        <v>1391</v>
      </c>
      <c r="F530" s="224" t="s">
        <v>1392</v>
      </c>
      <c r="G530" s="225" t="s">
        <v>432</v>
      </c>
      <c r="H530" s="226">
        <v>3</v>
      </c>
      <c r="I530" s="227"/>
      <c r="J530" s="228">
        <f>ROUND(I530*H530,2)</f>
        <v>0</v>
      </c>
      <c r="K530" s="224" t="s">
        <v>204</v>
      </c>
      <c r="L530" s="72"/>
      <c r="M530" s="229" t="s">
        <v>21</v>
      </c>
      <c r="N530" s="230" t="s">
        <v>45</v>
      </c>
      <c r="O530" s="47"/>
      <c r="P530" s="231">
        <f>O530*H530</f>
        <v>0</v>
      </c>
      <c r="Q530" s="231">
        <v>0</v>
      </c>
      <c r="R530" s="231">
        <f>Q530*H530</f>
        <v>0</v>
      </c>
      <c r="S530" s="231">
        <v>0</v>
      </c>
      <c r="T530" s="232">
        <f>S530*H530</f>
        <v>0</v>
      </c>
      <c r="AR530" s="24" t="s">
        <v>250</v>
      </c>
      <c r="AT530" s="24" t="s">
        <v>153</v>
      </c>
      <c r="AU530" s="24" t="s">
        <v>84</v>
      </c>
      <c r="AY530" s="24" t="s">
        <v>150</v>
      </c>
      <c r="BE530" s="233">
        <f>IF(N530="základní",J530,0)</f>
        <v>0</v>
      </c>
      <c r="BF530" s="233">
        <f>IF(N530="snížená",J530,0)</f>
        <v>0</v>
      </c>
      <c r="BG530" s="233">
        <f>IF(N530="zákl. přenesená",J530,0)</f>
        <v>0</v>
      </c>
      <c r="BH530" s="233">
        <f>IF(N530="sníž. přenesená",J530,0)</f>
        <v>0</v>
      </c>
      <c r="BI530" s="233">
        <f>IF(N530="nulová",J530,0)</f>
        <v>0</v>
      </c>
      <c r="BJ530" s="24" t="s">
        <v>82</v>
      </c>
      <c r="BK530" s="233">
        <f>ROUND(I530*H530,2)</f>
        <v>0</v>
      </c>
      <c r="BL530" s="24" t="s">
        <v>250</v>
      </c>
      <c r="BM530" s="24" t="s">
        <v>887</v>
      </c>
    </row>
    <row r="531" spans="2:51" s="13" customFormat="1" ht="13.5">
      <c r="B531" s="259"/>
      <c r="C531" s="260"/>
      <c r="D531" s="236" t="s">
        <v>159</v>
      </c>
      <c r="E531" s="261" t="s">
        <v>21</v>
      </c>
      <c r="F531" s="262" t="s">
        <v>930</v>
      </c>
      <c r="G531" s="260"/>
      <c r="H531" s="261" t="s">
        <v>21</v>
      </c>
      <c r="I531" s="263"/>
      <c r="J531" s="260"/>
      <c r="K531" s="260"/>
      <c r="L531" s="264"/>
      <c r="M531" s="265"/>
      <c r="N531" s="266"/>
      <c r="O531" s="266"/>
      <c r="P531" s="266"/>
      <c r="Q531" s="266"/>
      <c r="R531" s="266"/>
      <c r="S531" s="266"/>
      <c r="T531" s="267"/>
      <c r="AT531" s="268" t="s">
        <v>159</v>
      </c>
      <c r="AU531" s="268" t="s">
        <v>84</v>
      </c>
      <c r="AV531" s="13" t="s">
        <v>82</v>
      </c>
      <c r="AW531" s="13" t="s">
        <v>38</v>
      </c>
      <c r="AX531" s="13" t="s">
        <v>74</v>
      </c>
      <c r="AY531" s="268" t="s">
        <v>150</v>
      </c>
    </row>
    <row r="532" spans="2:51" s="13" customFormat="1" ht="13.5">
      <c r="B532" s="259"/>
      <c r="C532" s="260"/>
      <c r="D532" s="236" t="s">
        <v>159</v>
      </c>
      <c r="E532" s="261" t="s">
        <v>21</v>
      </c>
      <c r="F532" s="262" t="s">
        <v>1262</v>
      </c>
      <c r="G532" s="260"/>
      <c r="H532" s="261" t="s">
        <v>21</v>
      </c>
      <c r="I532" s="263"/>
      <c r="J532" s="260"/>
      <c r="K532" s="260"/>
      <c r="L532" s="264"/>
      <c r="M532" s="265"/>
      <c r="N532" s="266"/>
      <c r="O532" s="266"/>
      <c r="P532" s="266"/>
      <c r="Q532" s="266"/>
      <c r="R532" s="266"/>
      <c r="S532" s="266"/>
      <c r="T532" s="267"/>
      <c r="AT532" s="268" t="s">
        <v>159</v>
      </c>
      <c r="AU532" s="268" t="s">
        <v>84</v>
      </c>
      <c r="AV532" s="13" t="s">
        <v>82</v>
      </c>
      <c r="AW532" s="13" t="s">
        <v>38</v>
      </c>
      <c r="AX532" s="13" t="s">
        <v>74</v>
      </c>
      <c r="AY532" s="268" t="s">
        <v>150</v>
      </c>
    </row>
    <row r="533" spans="2:51" s="13" customFormat="1" ht="13.5">
      <c r="B533" s="259"/>
      <c r="C533" s="260"/>
      <c r="D533" s="236" t="s">
        <v>159</v>
      </c>
      <c r="E533" s="261" t="s">
        <v>21</v>
      </c>
      <c r="F533" s="262" t="s">
        <v>932</v>
      </c>
      <c r="G533" s="260"/>
      <c r="H533" s="261" t="s">
        <v>21</v>
      </c>
      <c r="I533" s="263"/>
      <c r="J533" s="260"/>
      <c r="K533" s="260"/>
      <c r="L533" s="264"/>
      <c r="M533" s="265"/>
      <c r="N533" s="266"/>
      <c r="O533" s="266"/>
      <c r="P533" s="266"/>
      <c r="Q533" s="266"/>
      <c r="R533" s="266"/>
      <c r="S533" s="266"/>
      <c r="T533" s="267"/>
      <c r="AT533" s="268" t="s">
        <v>159</v>
      </c>
      <c r="AU533" s="268" t="s">
        <v>84</v>
      </c>
      <c r="AV533" s="13" t="s">
        <v>82</v>
      </c>
      <c r="AW533" s="13" t="s">
        <v>38</v>
      </c>
      <c r="AX533" s="13" t="s">
        <v>74</v>
      </c>
      <c r="AY533" s="268" t="s">
        <v>150</v>
      </c>
    </row>
    <row r="534" spans="2:51" s="13" customFormat="1" ht="13.5">
      <c r="B534" s="259"/>
      <c r="C534" s="260"/>
      <c r="D534" s="236" t="s">
        <v>159</v>
      </c>
      <c r="E534" s="261" t="s">
        <v>21</v>
      </c>
      <c r="F534" s="262" t="s">
        <v>1263</v>
      </c>
      <c r="G534" s="260"/>
      <c r="H534" s="261" t="s">
        <v>21</v>
      </c>
      <c r="I534" s="263"/>
      <c r="J534" s="260"/>
      <c r="K534" s="260"/>
      <c r="L534" s="264"/>
      <c r="M534" s="265"/>
      <c r="N534" s="266"/>
      <c r="O534" s="266"/>
      <c r="P534" s="266"/>
      <c r="Q534" s="266"/>
      <c r="R534" s="266"/>
      <c r="S534" s="266"/>
      <c r="T534" s="267"/>
      <c r="AT534" s="268" t="s">
        <v>159</v>
      </c>
      <c r="AU534" s="268" t="s">
        <v>84</v>
      </c>
      <c r="AV534" s="13" t="s">
        <v>82</v>
      </c>
      <c r="AW534" s="13" t="s">
        <v>38</v>
      </c>
      <c r="AX534" s="13" t="s">
        <v>74</v>
      </c>
      <c r="AY534" s="268" t="s">
        <v>150</v>
      </c>
    </row>
    <row r="535" spans="2:51" s="13" customFormat="1" ht="13.5">
      <c r="B535" s="259"/>
      <c r="C535" s="260"/>
      <c r="D535" s="236" t="s">
        <v>159</v>
      </c>
      <c r="E535" s="261" t="s">
        <v>21</v>
      </c>
      <c r="F535" s="262" t="s">
        <v>1393</v>
      </c>
      <c r="G535" s="260"/>
      <c r="H535" s="261" t="s">
        <v>21</v>
      </c>
      <c r="I535" s="263"/>
      <c r="J535" s="260"/>
      <c r="K535" s="260"/>
      <c r="L535" s="264"/>
      <c r="M535" s="265"/>
      <c r="N535" s="266"/>
      <c r="O535" s="266"/>
      <c r="P535" s="266"/>
      <c r="Q535" s="266"/>
      <c r="R535" s="266"/>
      <c r="S535" s="266"/>
      <c r="T535" s="267"/>
      <c r="AT535" s="268" t="s">
        <v>159</v>
      </c>
      <c r="AU535" s="268" t="s">
        <v>84</v>
      </c>
      <c r="AV535" s="13" t="s">
        <v>82</v>
      </c>
      <c r="AW535" s="13" t="s">
        <v>38</v>
      </c>
      <c r="AX535" s="13" t="s">
        <v>74</v>
      </c>
      <c r="AY535" s="268" t="s">
        <v>150</v>
      </c>
    </row>
    <row r="536" spans="2:51" s="11" customFormat="1" ht="13.5">
      <c r="B536" s="234"/>
      <c r="C536" s="235"/>
      <c r="D536" s="236" t="s">
        <v>159</v>
      </c>
      <c r="E536" s="237" t="s">
        <v>21</v>
      </c>
      <c r="F536" s="238" t="s">
        <v>82</v>
      </c>
      <c r="G536" s="235"/>
      <c r="H536" s="239">
        <v>1</v>
      </c>
      <c r="I536" s="240"/>
      <c r="J536" s="235"/>
      <c r="K536" s="235"/>
      <c r="L536" s="241"/>
      <c r="M536" s="242"/>
      <c r="N536" s="243"/>
      <c r="O536" s="243"/>
      <c r="P536" s="243"/>
      <c r="Q536" s="243"/>
      <c r="R536" s="243"/>
      <c r="S536" s="243"/>
      <c r="T536" s="244"/>
      <c r="AT536" s="245" t="s">
        <v>159</v>
      </c>
      <c r="AU536" s="245" t="s">
        <v>84</v>
      </c>
      <c r="AV536" s="11" t="s">
        <v>84</v>
      </c>
      <c r="AW536" s="11" t="s">
        <v>38</v>
      </c>
      <c r="AX536" s="11" t="s">
        <v>74</v>
      </c>
      <c r="AY536" s="245" t="s">
        <v>150</v>
      </c>
    </row>
    <row r="537" spans="2:51" s="13" customFormat="1" ht="13.5">
      <c r="B537" s="259"/>
      <c r="C537" s="260"/>
      <c r="D537" s="236" t="s">
        <v>159</v>
      </c>
      <c r="E537" s="261" t="s">
        <v>21</v>
      </c>
      <c r="F537" s="262" t="s">
        <v>1394</v>
      </c>
      <c r="G537" s="260"/>
      <c r="H537" s="261" t="s">
        <v>21</v>
      </c>
      <c r="I537" s="263"/>
      <c r="J537" s="260"/>
      <c r="K537" s="260"/>
      <c r="L537" s="264"/>
      <c r="M537" s="265"/>
      <c r="N537" s="266"/>
      <c r="O537" s="266"/>
      <c r="P537" s="266"/>
      <c r="Q537" s="266"/>
      <c r="R537" s="266"/>
      <c r="S537" s="266"/>
      <c r="T537" s="267"/>
      <c r="AT537" s="268" t="s">
        <v>159</v>
      </c>
      <c r="AU537" s="268" t="s">
        <v>84</v>
      </c>
      <c r="AV537" s="13" t="s">
        <v>82</v>
      </c>
      <c r="AW537" s="13" t="s">
        <v>38</v>
      </c>
      <c r="AX537" s="13" t="s">
        <v>74</v>
      </c>
      <c r="AY537" s="268" t="s">
        <v>150</v>
      </c>
    </row>
    <row r="538" spans="2:51" s="11" customFormat="1" ht="13.5">
      <c r="B538" s="234"/>
      <c r="C538" s="235"/>
      <c r="D538" s="236" t="s">
        <v>159</v>
      </c>
      <c r="E538" s="237" t="s">
        <v>21</v>
      </c>
      <c r="F538" s="238" t="s">
        <v>82</v>
      </c>
      <c r="G538" s="235"/>
      <c r="H538" s="239">
        <v>1</v>
      </c>
      <c r="I538" s="240"/>
      <c r="J538" s="235"/>
      <c r="K538" s="235"/>
      <c r="L538" s="241"/>
      <c r="M538" s="242"/>
      <c r="N538" s="243"/>
      <c r="O538" s="243"/>
      <c r="P538" s="243"/>
      <c r="Q538" s="243"/>
      <c r="R538" s="243"/>
      <c r="S538" s="243"/>
      <c r="T538" s="244"/>
      <c r="AT538" s="245" t="s">
        <v>159</v>
      </c>
      <c r="AU538" s="245" t="s">
        <v>84</v>
      </c>
      <c r="AV538" s="11" t="s">
        <v>84</v>
      </c>
      <c r="AW538" s="11" t="s">
        <v>38</v>
      </c>
      <c r="AX538" s="11" t="s">
        <v>74</v>
      </c>
      <c r="AY538" s="245" t="s">
        <v>150</v>
      </c>
    </row>
    <row r="539" spans="2:51" s="13" customFormat="1" ht="13.5">
      <c r="B539" s="259"/>
      <c r="C539" s="260"/>
      <c r="D539" s="236" t="s">
        <v>159</v>
      </c>
      <c r="E539" s="261" t="s">
        <v>21</v>
      </c>
      <c r="F539" s="262" t="s">
        <v>1395</v>
      </c>
      <c r="G539" s="260"/>
      <c r="H539" s="261" t="s">
        <v>21</v>
      </c>
      <c r="I539" s="263"/>
      <c r="J539" s="260"/>
      <c r="K539" s="260"/>
      <c r="L539" s="264"/>
      <c r="M539" s="265"/>
      <c r="N539" s="266"/>
      <c r="O539" s="266"/>
      <c r="P539" s="266"/>
      <c r="Q539" s="266"/>
      <c r="R539" s="266"/>
      <c r="S539" s="266"/>
      <c r="T539" s="267"/>
      <c r="AT539" s="268" t="s">
        <v>159</v>
      </c>
      <c r="AU539" s="268" t="s">
        <v>84</v>
      </c>
      <c r="AV539" s="13" t="s">
        <v>82</v>
      </c>
      <c r="AW539" s="13" t="s">
        <v>38</v>
      </c>
      <c r="AX539" s="13" t="s">
        <v>74</v>
      </c>
      <c r="AY539" s="268" t="s">
        <v>150</v>
      </c>
    </row>
    <row r="540" spans="2:51" s="11" customFormat="1" ht="13.5">
      <c r="B540" s="234"/>
      <c r="C540" s="235"/>
      <c r="D540" s="236" t="s">
        <v>159</v>
      </c>
      <c r="E540" s="237" t="s">
        <v>21</v>
      </c>
      <c r="F540" s="238" t="s">
        <v>82</v>
      </c>
      <c r="G540" s="235"/>
      <c r="H540" s="239">
        <v>1</v>
      </c>
      <c r="I540" s="240"/>
      <c r="J540" s="235"/>
      <c r="K540" s="235"/>
      <c r="L540" s="241"/>
      <c r="M540" s="242"/>
      <c r="N540" s="243"/>
      <c r="O540" s="243"/>
      <c r="P540" s="243"/>
      <c r="Q540" s="243"/>
      <c r="R540" s="243"/>
      <c r="S540" s="243"/>
      <c r="T540" s="244"/>
      <c r="AT540" s="245" t="s">
        <v>159</v>
      </c>
      <c r="AU540" s="245" t="s">
        <v>84</v>
      </c>
      <c r="AV540" s="11" t="s">
        <v>84</v>
      </c>
      <c r="AW540" s="11" t="s">
        <v>38</v>
      </c>
      <c r="AX540" s="11" t="s">
        <v>74</v>
      </c>
      <c r="AY540" s="245" t="s">
        <v>150</v>
      </c>
    </row>
    <row r="541" spans="2:51" s="12" customFormat="1" ht="13.5">
      <c r="B541" s="246"/>
      <c r="C541" s="247"/>
      <c r="D541" s="236" t="s">
        <v>159</v>
      </c>
      <c r="E541" s="248" t="s">
        <v>21</v>
      </c>
      <c r="F541" s="249" t="s">
        <v>161</v>
      </c>
      <c r="G541" s="247"/>
      <c r="H541" s="250">
        <v>3</v>
      </c>
      <c r="I541" s="251"/>
      <c r="J541" s="247"/>
      <c r="K541" s="247"/>
      <c r="L541" s="252"/>
      <c r="M541" s="253"/>
      <c r="N541" s="254"/>
      <c r="O541" s="254"/>
      <c r="P541" s="254"/>
      <c r="Q541" s="254"/>
      <c r="R541" s="254"/>
      <c r="S541" s="254"/>
      <c r="T541" s="255"/>
      <c r="AT541" s="256" t="s">
        <v>159</v>
      </c>
      <c r="AU541" s="256" t="s">
        <v>84</v>
      </c>
      <c r="AV541" s="12" t="s">
        <v>157</v>
      </c>
      <c r="AW541" s="12" t="s">
        <v>38</v>
      </c>
      <c r="AX541" s="12" t="s">
        <v>82</v>
      </c>
      <c r="AY541" s="256" t="s">
        <v>150</v>
      </c>
    </row>
    <row r="542" spans="2:65" s="1" customFormat="1" ht="38.25" customHeight="1">
      <c r="B542" s="46"/>
      <c r="C542" s="222" t="s">
        <v>524</v>
      </c>
      <c r="D542" s="222" t="s">
        <v>153</v>
      </c>
      <c r="E542" s="223" t="s">
        <v>1161</v>
      </c>
      <c r="F542" s="224" t="s">
        <v>1162</v>
      </c>
      <c r="G542" s="225" t="s">
        <v>175</v>
      </c>
      <c r="H542" s="226">
        <v>0.11</v>
      </c>
      <c r="I542" s="227"/>
      <c r="J542" s="228">
        <f>ROUND(I542*H542,2)</f>
        <v>0</v>
      </c>
      <c r="K542" s="224" t="s">
        <v>928</v>
      </c>
      <c r="L542" s="72"/>
      <c r="M542" s="229" t="s">
        <v>21</v>
      </c>
      <c r="N542" s="230" t="s">
        <v>45</v>
      </c>
      <c r="O542" s="47"/>
      <c r="P542" s="231">
        <f>O542*H542</f>
        <v>0</v>
      </c>
      <c r="Q542" s="231">
        <v>0</v>
      </c>
      <c r="R542" s="231">
        <f>Q542*H542</f>
        <v>0</v>
      </c>
      <c r="S542" s="231">
        <v>0</v>
      </c>
      <c r="T542" s="232">
        <f>S542*H542</f>
        <v>0</v>
      </c>
      <c r="AR542" s="24" t="s">
        <v>250</v>
      </c>
      <c r="AT542" s="24" t="s">
        <v>153</v>
      </c>
      <c r="AU542" s="24" t="s">
        <v>84</v>
      </c>
      <c r="AY542" s="24" t="s">
        <v>150</v>
      </c>
      <c r="BE542" s="233">
        <f>IF(N542="základní",J542,0)</f>
        <v>0</v>
      </c>
      <c r="BF542" s="233">
        <f>IF(N542="snížená",J542,0)</f>
        <v>0</v>
      </c>
      <c r="BG542" s="233">
        <f>IF(N542="zákl. přenesená",J542,0)</f>
        <v>0</v>
      </c>
      <c r="BH542" s="233">
        <f>IF(N542="sníž. přenesená",J542,0)</f>
        <v>0</v>
      </c>
      <c r="BI542" s="233">
        <f>IF(N542="nulová",J542,0)</f>
        <v>0</v>
      </c>
      <c r="BJ542" s="24" t="s">
        <v>82</v>
      </c>
      <c r="BK542" s="233">
        <f>ROUND(I542*H542,2)</f>
        <v>0</v>
      </c>
      <c r="BL542" s="24" t="s">
        <v>250</v>
      </c>
      <c r="BM542" s="24" t="s">
        <v>890</v>
      </c>
    </row>
    <row r="543" spans="2:47" s="1" customFormat="1" ht="13.5">
      <c r="B543" s="46"/>
      <c r="C543" s="74"/>
      <c r="D543" s="236" t="s">
        <v>166</v>
      </c>
      <c r="E543" s="74"/>
      <c r="F543" s="257" t="s">
        <v>1396</v>
      </c>
      <c r="G543" s="74"/>
      <c r="H543" s="74"/>
      <c r="I543" s="192"/>
      <c r="J543" s="74"/>
      <c r="K543" s="74"/>
      <c r="L543" s="72"/>
      <c r="M543" s="258"/>
      <c r="N543" s="47"/>
      <c r="O543" s="47"/>
      <c r="P543" s="47"/>
      <c r="Q543" s="47"/>
      <c r="R543" s="47"/>
      <c r="S543" s="47"/>
      <c r="T543" s="95"/>
      <c r="AT543" s="24" t="s">
        <v>166</v>
      </c>
      <c r="AU543" s="24" t="s">
        <v>84</v>
      </c>
    </row>
    <row r="544" spans="2:63" s="10" customFormat="1" ht="37.4" customHeight="1">
      <c r="B544" s="206"/>
      <c r="C544" s="207"/>
      <c r="D544" s="208" t="s">
        <v>73</v>
      </c>
      <c r="E544" s="209" t="s">
        <v>188</v>
      </c>
      <c r="F544" s="209" t="s">
        <v>694</v>
      </c>
      <c r="G544" s="207"/>
      <c r="H544" s="207"/>
      <c r="I544" s="210"/>
      <c r="J544" s="211">
        <f>BK544</f>
        <v>0</v>
      </c>
      <c r="K544" s="207"/>
      <c r="L544" s="212"/>
      <c r="M544" s="213"/>
      <c r="N544" s="214"/>
      <c r="O544" s="214"/>
      <c r="P544" s="215">
        <f>P545+P619+P656+P723+P737</f>
        <v>0</v>
      </c>
      <c r="Q544" s="214"/>
      <c r="R544" s="215">
        <f>R545+R619+R656+R723+R737</f>
        <v>0</v>
      </c>
      <c r="S544" s="214"/>
      <c r="T544" s="216">
        <f>T545+T619+T656+T723+T737</f>
        <v>0</v>
      </c>
      <c r="AR544" s="217" t="s">
        <v>151</v>
      </c>
      <c r="AT544" s="218" t="s">
        <v>73</v>
      </c>
      <c r="AU544" s="218" t="s">
        <v>74</v>
      </c>
      <c r="AY544" s="217" t="s">
        <v>150</v>
      </c>
      <c r="BK544" s="219">
        <f>BK545+BK619+BK656+BK723+BK737</f>
        <v>0</v>
      </c>
    </row>
    <row r="545" spans="2:63" s="10" customFormat="1" ht="19.9" customHeight="1">
      <c r="B545" s="206"/>
      <c r="C545" s="207"/>
      <c r="D545" s="208" t="s">
        <v>73</v>
      </c>
      <c r="E545" s="220" t="s">
        <v>1177</v>
      </c>
      <c r="F545" s="220" t="s">
        <v>1178</v>
      </c>
      <c r="G545" s="207"/>
      <c r="H545" s="207"/>
      <c r="I545" s="210"/>
      <c r="J545" s="221">
        <f>BK545</f>
        <v>0</v>
      </c>
      <c r="K545" s="207"/>
      <c r="L545" s="212"/>
      <c r="M545" s="213"/>
      <c r="N545" s="214"/>
      <c r="O545" s="214"/>
      <c r="P545" s="215">
        <f>SUM(P546:P618)</f>
        <v>0</v>
      </c>
      <c r="Q545" s="214"/>
      <c r="R545" s="215">
        <f>SUM(R546:R618)</f>
        <v>0</v>
      </c>
      <c r="S545" s="214"/>
      <c r="T545" s="216">
        <f>SUM(T546:T618)</f>
        <v>0</v>
      </c>
      <c r="AR545" s="217" t="s">
        <v>151</v>
      </c>
      <c r="AT545" s="218" t="s">
        <v>73</v>
      </c>
      <c r="AU545" s="218" t="s">
        <v>82</v>
      </c>
      <c r="AY545" s="217" t="s">
        <v>150</v>
      </c>
      <c r="BK545" s="219">
        <f>SUM(BK546:BK618)</f>
        <v>0</v>
      </c>
    </row>
    <row r="546" spans="2:65" s="1" customFormat="1" ht="16.5" customHeight="1">
      <c r="B546" s="46"/>
      <c r="C546" s="222" t="s">
        <v>530</v>
      </c>
      <c r="D546" s="222" t="s">
        <v>153</v>
      </c>
      <c r="E546" s="223" t="s">
        <v>1397</v>
      </c>
      <c r="F546" s="224" t="s">
        <v>1398</v>
      </c>
      <c r="G546" s="225" t="s">
        <v>1399</v>
      </c>
      <c r="H546" s="226">
        <v>2</v>
      </c>
      <c r="I546" s="227"/>
      <c r="J546" s="228">
        <f>ROUND(I546*H546,2)</f>
        <v>0</v>
      </c>
      <c r="K546" s="224" t="s">
        <v>204</v>
      </c>
      <c r="L546" s="72"/>
      <c r="M546" s="229" t="s">
        <v>21</v>
      </c>
      <c r="N546" s="230" t="s">
        <v>45</v>
      </c>
      <c r="O546" s="47"/>
      <c r="P546" s="231">
        <f>O546*H546</f>
        <v>0</v>
      </c>
      <c r="Q546" s="231">
        <v>0</v>
      </c>
      <c r="R546" s="231">
        <f>Q546*H546</f>
        <v>0</v>
      </c>
      <c r="S546" s="231">
        <v>0</v>
      </c>
      <c r="T546" s="232">
        <f>S546*H546</f>
        <v>0</v>
      </c>
      <c r="AR546" s="24" t="s">
        <v>654</v>
      </c>
      <c r="AT546" s="24" t="s">
        <v>153</v>
      </c>
      <c r="AU546" s="24" t="s">
        <v>84</v>
      </c>
      <c r="AY546" s="24" t="s">
        <v>150</v>
      </c>
      <c r="BE546" s="233">
        <f>IF(N546="základní",J546,0)</f>
        <v>0</v>
      </c>
      <c r="BF546" s="233">
        <f>IF(N546="snížená",J546,0)</f>
        <v>0</v>
      </c>
      <c r="BG546" s="233">
        <f>IF(N546="zákl. přenesená",J546,0)</f>
        <v>0</v>
      </c>
      <c r="BH546" s="233">
        <f>IF(N546="sníž. přenesená",J546,0)</f>
        <v>0</v>
      </c>
      <c r="BI546" s="233">
        <f>IF(N546="nulová",J546,0)</f>
        <v>0</v>
      </c>
      <c r="BJ546" s="24" t="s">
        <v>82</v>
      </c>
      <c r="BK546" s="233">
        <f>ROUND(I546*H546,2)</f>
        <v>0</v>
      </c>
      <c r="BL546" s="24" t="s">
        <v>654</v>
      </c>
      <c r="BM546" s="24" t="s">
        <v>893</v>
      </c>
    </row>
    <row r="547" spans="2:51" s="13" customFormat="1" ht="13.5">
      <c r="B547" s="259"/>
      <c r="C547" s="260"/>
      <c r="D547" s="236" t="s">
        <v>159</v>
      </c>
      <c r="E547" s="261" t="s">
        <v>21</v>
      </c>
      <c r="F547" s="262" t="s">
        <v>930</v>
      </c>
      <c r="G547" s="260"/>
      <c r="H547" s="261" t="s">
        <v>21</v>
      </c>
      <c r="I547" s="263"/>
      <c r="J547" s="260"/>
      <c r="K547" s="260"/>
      <c r="L547" s="264"/>
      <c r="M547" s="265"/>
      <c r="N547" s="266"/>
      <c r="O547" s="266"/>
      <c r="P547" s="266"/>
      <c r="Q547" s="266"/>
      <c r="R547" s="266"/>
      <c r="S547" s="266"/>
      <c r="T547" s="267"/>
      <c r="AT547" s="268" t="s">
        <v>159</v>
      </c>
      <c r="AU547" s="268" t="s">
        <v>84</v>
      </c>
      <c r="AV547" s="13" t="s">
        <v>82</v>
      </c>
      <c r="AW547" s="13" t="s">
        <v>38</v>
      </c>
      <c r="AX547" s="13" t="s">
        <v>74</v>
      </c>
      <c r="AY547" s="268" t="s">
        <v>150</v>
      </c>
    </row>
    <row r="548" spans="2:51" s="13" customFormat="1" ht="13.5">
      <c r="B548" s="259"/>
      <c r="C548" s="260"/>
      <c r="D548" s="236" t="s">
        <v>159</v>
      </c>
      <c r="E548" s="261" t="s">
        <v>21</v>
      </c>
      <c r="F548" s="262" t="s">
        <v>1262</v>
      </c>
      <c r="G548" s="260"/>
      <c r="H548" s="261" t="s">
        <v>21</v>
      </c>
      <c r="I548" s="263"/>
      <c r="J548" s="260"/>
      <c r="K548" s="260"/>
      <c r="L548" s="264"/>
      <c r="M548" s="265"/>
      <c r="N548" s="266"/>
      <c r="O548" s="266"/>
      <c r="P548" s="266"/>
      <c r="Q548" s="266"/>
      <c r="R548" s="266"/>
      <c r="S548" s="266"/>
      <c r="T548" s="267"/>
      <c r="AT548" s="268" t="s">
        <v>159</v>
      </c>
      <c r="AU548" s="268" t="s">
        <v>84</v>
      </c>
      <c r="AV548" s="13" t="s">
        <v>82</v>
      </c>
      <c r="AW548" s="13" t="s">
        <v>38</v>
      </c>
      <c r="AX548" s="13" t="s">
        <v>74</v>
      </c>
      <c r="AY548" s="268" t="s">
        <v>150</v>
      </c>
    </row>
    <row r="549" spans="2:51" s="13" customFormat="1" ht="13.5">
      <c r="B549" s="259"/>
      <c r="C549" s="260"/>
      <c r="D549" s="236" t="s">
        <v>159</v>
      </c>
      <c r="E549" s="261" t="s">
        <v>21</v>
      </c>
      <c r="F549" s="262" t="s">
        <v>932</v>
      </c>
      <c r="G549" s="260"/>
      <c r="H549" s="261" t="s">
        <v>21</v>
      </c>
      <c r="I549" s="263"/>
      <c r="J549" s="260"/>
      <c r="K549" s="260"/>
      <c r="L549" s="264"/>
      <c r="M549" s="265"/>
      <c r="N549" s="266"/>
      <c r="O549" s="266"/>
      <c r="P549" s="266"/>
      <c r="Q549" s="266"/>
      <c r="R549" s="266"/>
      <c r="S549" s="266"/>
      <c r="T549" s="267"/>
      <c r="AT549" s="268" t="s">
        <v>159</v>
      </c>
      <c r="AU549" s="268" t="s">
        <v>84</v>
      </c>
      <c r="AV549" s="13" t="s">
        <v>82</v>
      </c>
      <c r="AW549" s="13" t="s">
        <v>38</v>
      </c>
      <c r="AX549" s="13" t="s">
        <v>74</v>
      </c>
      <c r="AY549" s="268" t="s">
        <v>150</v>
      </c>
    </row>
    <row r="550" spans="2:51" s="13" customFormat="1" ht="13.5">
      <c r="B550" s="259"/>
      <c r="C550" s="260"/>
      <c r="D550" s="236" t="s">
        <v>159</v>
      </c>
      <c r="E550" s="261" t="s">
        <v>21</v>
      </c>
      <c r="F550" s="262" t="s">
        <v>1268</v>
      </c>
      <c r="G550" s="260"/>
      <c r="H550" s="261" t="s">
        <v>21</v>
      </c>
      <c r="I550" s="263"/>
      <c r="J550" s="260"/>
      <c r="K550" s="260"/>
      <c r="L550" s="264"/>
      <c r="M550" s="265"/>
      <c r="N550" s="266"/>
      <c r="O550" s="266"/>
      <c r="P550" s="266"/>
      <c r="Q550" s="266"/>
      <c r="R550" s="266"/>
      <c r="S550" s="266"/>
      <c r="T550" s="267"/>
      <c r="AT550" s="268" t="s">
        <v>159</v>
      </c>
      <c r="AU550" s="268" t="s">
        <v>84</v>
      </c>
      <c r="AV550" s="13" t="s">
        <v>82</v>
      </c>
      <c r="AW550" s="13" t="s">
        <v>38</v>
      </c>
      <c r="AX550" s="13" t="s">
        <v>74</v>
      </c>
      <c r="AY550" s="268" t="s">
        <v>150</v>
      </c>
    </row>
    <row r="551" spans="2:51" s="13" customFormat="1" ht="13.5">
      <c r="B551" s="259"/>
      <c r="C551" s="260"/>
      <c r="D551" s="236" t="s">
        <v>159</v>
      </c>
      <c r="E551" s="261" t="s">
        <v>21</v>
      </c>
      <c r="F551" s="262" t="s">
        <v>1400</v>
      </c>
      <c r="G551" s="260"/>
      <c r="H551" s="261" t="s">
        <v>21</v>
      </c>
      <c r="I551" s="263"/>
      <c r="J551" s="260"/>
      <c r="K551" s="260"/>
      <c r="L551" s="264"/>
      <c r="M551" s="265"/>
      <c r="N551" s="266"/>
      <c r="O551" s="266"/>
      <c r="P551" s="266"/>
      <c r="Q551" s="266"/>
      <c r="R551" s="266"/>
      <c r="S551" s="266"/>
      <c r="T551" s="267"/>
      <c r="AT551" s="268" t="s">
        <v>159</v>
      </c>
      <c r="AU551" s="268" t="s">
        <v>84</v>
      </c>
      <c r="AV551" s="13" t="s">
        <v>82</v>
      </c>
      <c r="AW551" s="13" t="s">
        <v>38</v>
      </c>
      <c r="AX551" s="13" t="s">
        <v>74</v>
      </c>
      <c r="AY551" s="268" t="s">
        <v>150</v>
      </c>
    </row>
    <row r="552" spans="2:51" s="11" customFormat="1" ht="13.5">
      <c r="B552" s="234"/>
      <c r="C552" s="235"/>
      <c r="D552" s="236" t="s">
        <v>159</v>
      </c>
      <c r="E552" s="237" t="s">
        <v>21</v>
      </c>
      <c r="F552" s="238" t="s">
        <v>84</v>
      </c>
      <c r="G552" s="235"/>
      <c r="H552" s="239">
        <v>2</v>
      </c>
      <c r="I552" s="240"/>
      <c r="J552" s="235"/>
      <c r="K552" s="235"/>
      <c r="L552" s="241"/>
      <c r="M552" s="242"/>
      <c r="N552" s="243"/>
      <c r="O552" s="243"/>
      <c r="P552" s="243"/>
      <c r="Q552" s="243"/>
      <c r="R552" s="243"/>
      <c r="S552" s="243"/>
      <c r="T552" s="244"/>
      <c r="AT552" s="245" t="s">
        <v>159</v>
      </c>
      <c r="AU552" s="245" t="s">
        <v>84</v>
      </c>
      <c r="AV552" s="11" t="s">
        <v>84</v>
      </c>
      <c r="AW552" s="11" t="s">
        <v>38</v>
      </c>
      <c r="AX552" s="11" t="s">
        <v>74</v>
      </c>
      <c r="AY552" s="245" t="s">
        <v>150</v>
      </c>
    </row>
    <row r="553" spans="2:51" s="12" customFormat="1" ht="13.5">
      <c r="B553" s="246"/>
      <c r="C553" s="247"/>
      <c r="D553" s="236" t="s">
        <v>159</v>
      </c>
      <c r="E553" s="248" t="s">
        <v>21</v>
      </c>
      <c r="F553" s="249" t="s">
        <v>161</v>
      </c>
      <c r="G553" s="247"/>
      <c r="H553" s="250">
        <v>2</v>
      </c>
      <c r="I553" s="251"/>
      <c r="J553" s="247"/>
      <c r="K553" s="247"/>
      <c r="L553" s="252"/>
      <c r="M553" s="253"/>
      <c r="N553" s="254"/>
      <c r="O553" s="254"/>
      <c r="P553" s="254"/>
      <c r="Q553" s="254"/>
      <c r="R553" s="254"/>
      <c r="S553" s="254"/>
      <c r="T553" s="255"/>
      <c r="AT553" s="256" t="s">
        <v>159</v>
      </c>
      <c r="AU553" s="256" t="s">
        <v>84</v>
      </c>
      <c r="AV553" s="12" t="s">
        <v>157</v>
      </c>
      <c r="AW553" s="12" t="s">
        <v>38</v>
      </c>
      <c r="AX553" s="12" t="s">
        <v>82</v>
      </c>
      <c r="AY553" s="256" t="s">
        <v>150</v>
      </c>
    </row>
    <row r="554" spans="2:65" s="1" customFormat="1" ht="16.5" customHeight="1">
      <c r="B554" s="46"/>
      <c r="C554" s="269" t="s">
        <v>534</v>
      </c>
      <c r="D554" s="269" t="s">
        <v>188</v>
      </c>
      <c r="E554" s="270" t="s">
        <v>1401</v>
      </c>
      <c r="F554" s="271" t="s">
        <v>1402</v>
      </c>
      <c r="G554" s="272" t="s">
        <v>1403</v>
      </c>
      <c r="H554" s="273">
        <v>2</v>
      </c>
      <c r="I554" s="274"/>
      <c r="J554" s="275">
        <f>ROUND(I554*H554,2)</f>
        <v>0</v>
      </c>
      <c r="K554" s="271" t="s">
        <v>928</v>
      </c>
      <c r="L554" s="276"/>
      <c r="M554" s="277" t="s">
        <v>21</v>
      </c>
      <c r="N554" s="278" t="s">
        <v>45</v>
      </c>
      <c r="O554" s="47"/>
      <c r="P554" s="231">
        <f>O554*H554</f>
        <v>0</v>
      </c>
      <c r="Q554" s="231">
        <v>0</v>
      </c>
      <c r="R554" s="231">
        <f>Q554*H554</f>
        <v>0</v>
      </c>
      <c r="S554" s="231">
        <v>0</v>
      </c>
      <c r="T554" s="232">
        <f>S554*H554</f>
        <v>0</v>
      </c>
      <c r="AR554" s="24" t="s">
        <v>1404</v>
      </c>
      <c r="AT554" s="24" t="s">
        <v>188</v>
      </c>
      <c r="AU554" s="24" t="s">
        <v>84</v>
      </c>
      <c r="AY554" s="24" t="s">
        <v>150</v>
      </c>
      <c r="BE554" s="233">
        <f>IF(N554="základní",J554,0)</f>
        <v>0</v>
      </c>
      <c r="BF554" s="233">
        <f>IF(N554="snížená",J554,0)</f>
        <v>0</v>
      </c>
      <c r="BG554" s="233">
        <f>IF(N554="zákl. přenesená",J554,0)</f>
        <v>0</v>
      </c>
      <c r="BH554" s="233">
        <f>IF(N554="sníž. přenesená",J554,0)</f>
        <v>0</v>
      </c>
      <c r="BI554" s="233">
        <f>IF(N554="nulová",J554,0)</f>
        <v>0</v>
      </c>
      <c r="BJ554" s="24" t="s">
        <v>82</v>
      </c>
      <c r="BK554" s="233">
        <f>ROUND(I554*H554,2)</f>
        <v>0</v>
      </c>
      <c r="BL554" s="24" t="s">
        <v>654</v>
      </c>
      <c r="BM554" s="24" t="s">
        <v>896</v>
      </c>
    </row>
    <row r="555" spans="2:51" s="13" customFormat="1" ht="13.5">
      <c r="B555" s="259"/>
      <c r="C555" s="260"/>
      <c r="D555" s="236" t="s">
        <v>159</v>
      </c>
      <c r="E555" s="261" t="s">
        <v>21</v>
      </c>
      <c r="F555" s="262" t="s">
        <v>930</v>
      </c>
      <c r="G555" s="260"/>
      <c r="H555" s="261" t="s">
        <v>21</v>
      </c>
      <c r="I555" s="263"/>
      <c r="J555" s="260"/>
      <c r="K555" s="260"/>
      <c r="L555" s="264"/>
      <c r="M555" s="265"/>
      <c r="N555" s="266"/>
      <c r="O555" s="266"/>
      <c r="P555" s="266"/>
      <c r="Q555" s="266"/>
      <c r="R555" s="266"/>
      <c r="S555" s="266"/>
      <c r="T555" s="267"/>
      <c r="AT555" s="268" t="s">
        <v>159</v>
      </c>
      <c r="AU555" s="268" t="s">
        <v>84</v>
      </c>
      <c r="AV555" s="13" t="s">
        <v>82</v>
      </c>
      <c r="AW555" s="13" t="s">
        <v>38</v>
      </c>
      <c r="AX555" s="13" t="s">
        <v>74</v>
      </c>
      <c r="AY555" s="268" t="s">
        <v>150</v>
      </c>
    </row>
    <row r="556" spans="2:51" s="13" customFormat="1" ht="13.5">
      <c r="B556" s="259"/>
      <c r="C556" s="260"/>
      <c r="D556" s="236" t="s">
        <v>159</v>
      </c>
      <c r="E556" s="261" t="s">
        <v>21</v>
      </c>
      <c r="F556" s="262" t="s">
        <v>1262</v>
      </c>
      <c r="G556" s="260"/>
      <c r="H556" s="261" t="s">
        <v>21</v>
      </c>
      <c r="I556" s="263"/>
      <c r="J556" s="260"/>
      <c r="K556" s="260"/>
      <c r="L556" s="264"/>
      <c r="M556" s="265"/>
      <c r="N556" s="266"/>
      <c r="O556" s="266"/>
      <c r="P556" s="266"/>
      <c r="Q556" s="266"/>
      <c r="R556" s="266"/>
      <c r="S556" s="266"/>
      <c r="T556" s="267"/>
      <c r="AT556" s="268" t="s">
        <v>159</v>
      </c>
      <c r="AU556" s="268" t="s">
        <v>84</v>
      </c>
      <c r="AV556" s="13" t="s">
        <v>82</v>
      </c>
      <c r="AW556" s="13" t="s">
        <v>38</v>
      </c>
      <c r="AX556" s="13" t="s">
        <v>74</v>
      </c>
      <c r="AY556" s="268" t="s">
        <v>150</v>
      </c>
    </row>
    <row r="557" spans="2:51" s="13" customFormat="1" ht="13.5">
      <c r="B557" s="259"/>
      <c r="C557" s="260"/>
      <c r="D557" s="236" t="s">
        <v>159</v>
      </c>
      <c r="E557" s="261" t="s">
        <v>21</v>
      </c>
      <c r="F557" s="262" t="s">
        <v>932</v>
      </c>
      <c r="G557" s="260"/>
      <c r="H557" s="261" t="s">
        <v>21</v>
      </c>
      <c r="I557" s="263"/>
      <c r="J557" s="260"/>
      <c r="K557" s="260"/>
      <c r="L557" s="264"/>
      <c r="M557" s="265"/>
      <c r="N557" s="266"/>
      <c r="O557" s="266"/>
      <c r="P557" s="266"/>
      <c r="Q557" s="266"/>
      <c r="R557" s="266"/>
      <c r="S557" s="266"/>
      <c r="T557" s="267"/>
      <c r="AT557" s="268" t="s">
        <v>159</v>
      </c>
      <c r="AU557" s="268" t="s">
        <v>84</v>
      </c>
      <c r="AV557" s="13" t="s">
        <v>82</v>
      </c>
      <c r="AW557" s="13" t="s">
        <v>38</v>
      </c>
      <c r="AX557" s="13" t="s">
        <v>74</v>
      </c>
      <c r="AY557" s="268" t="s">
        <v>150</v>
      </c>
    </row>
    <row r="558" spans="2:51" s="13" customFormat="1" ht="13.5">
      <c r="B558" s="259"/>
      <c r="C558" s="260"/>
      <c r="D558" s="236" t="s">
        <v>159</v>
      </c>
      <c r="E558" s="261" t="s">
        <v>21</v>
      </c>
      <c r="F558" s="262" t="s">
        <v>1268</v>
      </c>
      <c r="G558" s="260"/>
      <c r="H558" s="261" t="s">
        <v>21</v>
      </c>
      <c r="I558" s="263"/>
      <c r="J558" s="260"/>
      <c r="K558" s="260"/>
      <c r="L558" s="264"/>
      <c r="M558" s="265"/>
      <c r="N558" s="266"/>
      <c r="O558" s="266"/>
      <c r="P558" s="266"/>
      <c r="Q558" s="266"/>
      <c r="R558" s="266"/>
      <c r="S558" s="266"/>
      <c r="T558" s="267"/>
      <c r="AT558" s="268" t="s">
        <v>159</v>
      </c>
      <c r="AU558" s="268" t="s">
        <v>84</v>
      </c>
      <c r="AV558" s="13" t="s">
        <v>82</v>
      </c>
      <c r="AW558" s="13" t="s">
        <v>38</v>
      </c>
      <c r="AX558" s="13" t="s">
        <v>74</v>
      </c>
      <c r="AY558" s="268" t="s">
        <v>150</v>
      </c>
    </row>
    <row r="559" spans="2:51" s="13" customFormat="1" ht="13.5">
      <c r="B559" s="259"/>
      <c r="C559" s="260"/>
      <c r="D559" s="236" t="s">
        <v>159</v>
      </c>
      <c r="E559" s="261" t="s">
        <v>21</v>
      </c>
      <c r="F559" s="262" t="s">
        <v>1400</v>
      </c>
      <c r="G559" s="260"/>
      <c r="H559" s="261" t="s">
        <v>21</v>
      </c>
      <c r="I559" s="263"/>
      <c r="J559" s="260"/>
      <c r="K559" s="260"/>
      <c r="L559" s="264"/>
      <c r="M559" s="265"/>
      <c r="N559" s="266"/>
      <c r="O559" s="266"/>
      <c r="P559" s="266"/>
      <c r="Q559" s="266"/>
      <c r="R559" s="266"/>
      <c r="S559" s="266"/>
      <c r="T559" s="267"/>
      <c r="AT559" s="268" t="s">
        <v>159</v>
      </c>
      <c r="AU559" s="268" t="s">
        <v>84</v>
      </c>
      <c r="AV559" s="13" t="s">
        <v>82</v>
      </c>
      <c r="AW559" s="13" t="s">
        <v>38</v>
      </c>
      <c r="AX559" s="13" t="s">
        <v>74</v>
      </c>
      <c r="AY559" s="268" t="s">
        <v>150</v>
      </c>
    </row>
    <row r="560" spans="2:51" s="11" customFormat="1" ht="13.5">
      <c r="B560" s="234"/>
      <c r="C560" s="235"/>
      <c r="D560" s="236" t="s">
        <v>159</v>
      </c>
      <c r="E560" s="237" t="s">
        <v>21</v>
      </c>
      <c r="F560" s="238" t="s">
        <v>84</v>
      </c>
      <c r="G560" s="235"/>
      <c r="H560" s="239">
        <v>2</v>
      </c>
      <c r="I560" s="240"/>
      <c r="J560" s="235"/>
      <c r="K560" s="235"/>
      <c r="L560" s="241"/>
      <c r="M560" s="242"/>
      <c r="N560" s="243"/>
      <c r="O560" s="243"/>
      <c r="P560" s="243"/>
      <c r="Q560" s="243"/>
      <c r="R560" s="243"/>
      <c r="S560" s="243"/>
      <c r="T560" s="244"/>
      <c r="AT560" s="245" t="s">
        <v>159</v>
      </c>
      <c r="AU560" s="245" t="s">
        <v>84</v>
      </c>
      <c r="AV560" s="11" t="s">
        <v>84</v>
      </c>
      <c r="AW560" s="11" t="s">
        <v>38</v>
      </c>
      <c r="AX560" s="11" t="s">
        <v>74</v>
      </c>
      <c r="AY560" s="245" t="s">
        <v>150</v>
      </c>
    </row>
    <row r="561" spans="2:51" s="12" customFormat="1" ht="13.5">
      <c r="B561" s="246"/>
      <c r="C561" s="247"/>
      <c r="D561" s="236" t="s">
        <v>159</v>
      </c>
      <c r="E561" s="248" t="s">
        <v>21</v>
      </c>
      <c r="F561" s="249" t="s">
        <v>161</v>
      </c>
      <c r="G561" s="247"/>
      <c r="H561" s="250">
        <v>2</v>
      </c>
      <c r="I561" s="251"/>
      <c r="J561" s="247"/>
      <c r="K561" s="247"/>
      <c r="L561" s="252"/>
      <c r="M561" s="253"/>
      <c r="N561" s="254"/>
      <c r="O561" s="254"/>
      <c r="P561" s="254"/>
      <c r="Q561" s="254"/>
      <c r="R561" s="254"/>
      <c r="S561" s="254"/>
      <c r="T561" s="255"/>
      <c r="AT561" s="256" t="s">
        <v>159</v>
      </c>
      <c r="AU561" s="256" t="s">
        <v>84</v>
      </c>
      <c r="AV561" s="12" t="s">
        <v>157</v>
      </c>
      <c r="AW561" s="12" t="s">
        <v>38</v>
      </c>
      <c r="AX561" s="12" t="s">
        <v>82</v>
      </c>
      <c r="AY561" s="256" t="s">
        <v>150</v>
      </c>
    </row>
    <row r="562" spans="2:65" s="1" customFormat="1" ht="16.5" customHeight="1">
      <c r="B562" s="46"/>
      <c r="C562" s="222" t="s">
        <v>538</v>
      </c>
      <c r="D562" s="222" t="s">
        <v>153</v>
      </c>
      <c r="E562" s="223" t="s">
        <v>1405</v>
      </c>
      <c r="F562" s="224" t="s">
        <v>1406</v>
      </c>
      <c r="G562" s="225" t="s">
        <v>1399</v>
      </c>
      <c r="H562" s="226">
        <v>1.6</v>
      </c>
      <c r="I562" s="227"/>
      <c r="J562" s="228">
        <f>ROUND(I562*H562,2)</f>
        <v>0</v>
      </c>
      <c r="K562" s="224" t="s">
        <v>204</v>
      </c>
      <c r="L562" s="72"/>
      <c r="M562" s="229" t="s">
        <v>21</v>
      </c>
      <c r="N562" s="230" t="s">
        <v>45</v>
      </c>
      <c r="O562" s="47"/>
      <c r="P562" s="231">
        <f>O562*H562</f>
        <v>0</v>
      </c>
      <c r="Q562" s="231">
        <v>0</v>
      </c>
      <c r="R562" s="231">
        <f>Q562*H562</f>
        <v>0</v>
      </c>
      <c r="S562" s="231">
        <v>0</v>
      </c>
      <c r="T562" s="232">
        <f>S562*H562</f>
        <v>0</v>
      </c>
      <c r="AR562" s="24" t="s">
        <v>654</v>
      </c>
      <c r="AT562" s="24" t="s">
        <v>153</v>
      </c>
      <c r="AU562" s="24" t="s">
        <v>84</v>
      </c>
      <c r="AY562" s="24" t="s">
        <v>150</v>
      </c>
      <c r="BE562" s="233">
        <f>IF(N562="základní",J562,0)</f>
        <v>0</v>
      </c>
      <c r="BF562" s="233">
        <f>IF(N562="snížená",J562,0)</f>
        <v>0</v>
      </c>
      <c r="BG562" s="233">
        <f>IF(N562="zákl. přenesená",J562,0)</f>
        <v>0</v>
      </c>
      <c r="BH562" s="233">
        <f>IF(N562="sníž. přenesená",J562,0)</f>
        <v>0</v>
      </c>
      <c r="BI562" s="233">
        <f>IF(N562="nulová",J562,0)</f>
        <v>0</v>
      </c>
      <c r="BJ562" s="24" t="s">
        <v>82</v>
      </c>
      <c r="BK562" s="233">
        <f>ROUND(I562*H562,2)</f>
        <v>0</v>
      </c>
      <c r="BL562" s="24" t="s">
        <v>654</v>
      </c>
      <c r="BM562" s="24" t="s">
        <v>898</v>
      </c>
    </row>
    <row r="563" spans="2:51" s="13" customFormat="1" ht="13.5">
      <c r="B563" s="259"/>
      <c r="C563" s="260"/>
      <c r="D563" s="236" t="s">
        <v>159</v>
      </c>
      <c r="E563" s="261" t="s">
        <v>21</v>
      </c>
      <c r="F563" s="262" t="s">
        <v>930</v>
      </c>
      <c r="G563" s="260"/>
      <c r="H563" s="261" t="s">
        <v>21</v>
      </c>
      <c r="I563" s="263"/>
      <c r="J563" s="260"/>
      <c r="K563" s="260"/>
      <c r="L563" s="264"/>
      <c r="M563" s="265"/>
      <c r="N563" s="266"/>
      <c r="O563" s="266"/>
      <c r="P563" s="266"/>
      <c r="Q563" s="266"/>
      <c r="R563" s="266"/>
      <c r="S563" s="266"/>
      <c r="T563" s="267"/>
      <c r="AT563" s="268" t="s">
        <v>159</v>
      </c>
      <c r="AU563" s="268" t="s">
        <v>84</v>
      </c>
      <c r="AV563" s="13" t="s">
        <v>82</v>
      </c>
      <c r="AW563" s="13" t="s">
        <v>38</v>
      </c>
      <c r="AX563" s="13" t="s">
        <v>74</v>
      </c>
      <c r="AY563" s="268" t="s">
        <v>150</v>
      </c>
    </row>
    <row r="564" spans="2:51" s="13" customFormat="1" ht="13.5">
      <c r="B564" s="259"/>
      <c r="C564" s="260"/>
      <c r="D564" s="236" t="s">
        <v>159</v>
      </c>
      <c r="E564" s="261" t="s">
        <v>21</v>
      </c>
      <c r="F564" s="262" t="s">
        <v>1262</v>
      </c>
      <c r="G564" s="260"/>
      <c r="H564" s="261" t="s">
        <v>21</v>
      </c>
      <c r="I564" s="263"/>
      <c r="J564" s="260"/>
      <c r="K564" s="260"/>
      <c r="L564" s="264"/>
      <c r="M564" s="265"/>
      <c r="N564" s="266"/>
      <c r="O564" s="266"/>
      <c r="P564" s="266"/>
      <c r="Q564" s="266"/>
      <c r="R564" s="266"/>
      <c r="S564" s="266"/>
      <c r="T564" s="267"/>
      <c r="AT564" s="268" t="s">
        <v>159</v>
      </c>
      <c r="AU564" s="268" t="s">
        <v>84</v>
      </c>
      <c r="AV564" s="13" t="s">
        <v>82</v>
      </c>
      <c r="AW564" s="13" t="s">
        <v>38</v>
      </c>
      <c r="AX564" s="13" t="s">
        <v>74</v>
      </c>
      <c r="AY564" s="268" t="s">
        <v>150</v>
      </c>
    </row>
    <row r="565" spans="2:51" s="13" customFormat="1" ht="13.5">
      <c r="B565" s="259"/>
      <c r="C565" s="260"/>
      <c r="D565" s="236" t="s">
        <v>159</v>
      </c>
      <c r="E565" s="261" t="s">
        <v>21</v>
      </c>
      <c r="F565" s="262" t="s">
        <v>932</v>
      </c>
      <c r="G565" s="260"/>
      <c r="H565" s="261" t="s">
        <v>21</v>
      </c>
      <c r="I565" s="263"/>
      <c r="J565" s="260"/>
      <c r="K565" s="260"/>
      <c r="L565" s="264"/>
      <c r="M565" s="265"/>
      <c r="N565" s="266"/>
      <c r="O565" s="266"/>
      <c r="P565" s="266"/>
      <c r="Q565" s="266"/>
      <c r="R565" s="266"/>
      <c r="S565" s="266"/>
      <c r="T565" s="267"/>
      <c r="AT565" s="268" t="s">
        <v>159</v>
      </c>
      <c r="AU565" s="268" t="s">
        <v>84</v>
      </c>
      <c r="AV565" s="13" t="s">
        <v>82</v>
      </c>
      <c r="AW565" s="13" t="s">
        <v>38</v>
      </c>
      <c r="AX565" s="13" t="s">
        <v>74</v>
      </c>
      <c r="AY565" s="268" t="s">
        <v>150</v>
      </c>
    </row>
    <row r="566" spans="2:51" s="13" customFormat="1" ht="13.5">
      <c r="B566" s="259"/>
      <c r="C566" s="260"/>
      <c r="D566" s="236" t="s">
        <v>159</v>
      </c>
      <c r="E566" s="261" t="s">
        <v>21</v>
      </c>
      <c r="F566" s="262" t="s">
        <v>1263</v>
      </c>
      <c r="G566" s="260"/>
      <c r="H566" s="261" t="s">
        <v>21</v>
      </c>
      <c r="I566" s="263"/>
      <c r="J566" s="260"/>
      <c r="K566" s="260"/>
      <c r="L566" s="264"/>
      <c r="M566" s="265"/>
      <c r="N566" s="266"/>
      <c r="O566" s="266"/>
      <c r="P566" s="266"/>
      <c r="Q566" s="266"/>
      <c r="R566" s="266"/>
      <c r="S566" s="266"/>
      <c r="T566" s="267"/>
      <c r="AT566" s="268" t="s">
        <v>159</v>
      </c>
      <c r="AU566" s="268" t="s">
        <v>84</v>
      </c>
      <c r="AV566" s="13" t="s">
        <v>82</v>
      </c>
      <c r="AW566" s="13" t="s">
        <v>38</v>
      </c>
      <c r="AX566" s="13" t="s">
        <v>74</v>
      </c>
      <c r="AY566" s="268" t="s">
        <v>150</v>
      </c>
    </row>
    <row r="567" spans="2:51" s="13" customFormat="1" ht="13.5">
      <c r="B567" s="259"/>
      <c r="C567" s="260"/>
      <c r="D567" s="236" t="s">
        <v>159</v>
      </c>
      <c r="E567" s="261" t="s">
        <v>21</v>
      </c>
      <c r="F567" s="262" t="s">
        <v>1407</v>
      </c>
      <c r="G567" s="260"/>
      <c r="H567" s="261" t="s">
        <v>21</v>
      </c>
      <c r="I567" s="263"/>
      <c r="J567" s="260"/>
      <c r="K567" s="260"/>
      <c r="L567" s="264"/>
      <c r="M567" s="265"/>
      <c r="N567" s="266"/>
      <c r="O567" s="266"/>
      <c r="P567" s="266"/>
      <c r="Q567" s="266"/>
      <c r="R567" s="266"/>
      <c r="S567" s="266"/>
      <c r="T567" s="267"/>
      <c r="AT567" s="268" t="s">
        <v>159</v>
      </c>
      <c r="AU567" s="268" t="s">
        <v>84</v>
      </c>
      <c r="AV567" s="13" t="s">
        <v>82</v>
      </c>
      <c r="AW567" s="13" t="s">
        <v>38</v>
      </c>
      <c r="AX567" s="13" t="s">
        <v>74</v>
      </c>
      <c r="AY567" s="268" t="s">
        <v>150</v>
      </c>
    </row>
    <row r="568" spans="2:51" s="11" customFormat="1" ht="13.5">
      <c r="B568" s="234"/>
      <c r="C568" s="235"/>
      <c r="D568" s="236" t="s">
        <v>159</v>
      </c>
      <c r="E568" s="237" t="s">
        <v>21</v>
      </c>
      <c r="F568" s="238" t="s">
        <v>1408</v>
      </c>
      <c r="G568" s="235"/>
      <c r="H568" s="239">
        <v>1.6</v>
      </c>
      <c r="I568" s="240"/>
      <c r="J568" s="235"/>
      <c r="K568" s="235"/>
      <c r="L568" s="241"/>
      <c r="M568" s="242"/>
      <c r="N568" s="243"/>
      <c r="O568" s="243"/>
      <c r="P568" s="243"/>
      <c r="Q568" s="243"/>
      <c r="R568" s="243"/>
      <c r="S568" s="243"/>
      <c r="T568" s="244"/>
      <c r="AT568" s="245" t="s">
        <v>159</v>
      </c>
      <c r="AU568" s="245" t="s">
        <v>84</v>
      </c>
      <c r="AV568" s="11" t="s">
        <v>84</v>
      </c>
      <c r="AW568" s="11" t="s">
        <v>38</v>
      </c>
      <c r="AX568" s="11" t="s">
        <v>74</v>
      </c>
      <c r="AY568" s="245" t="s">
        <v>150</v>
      </c>
    </row>
    <row r="569" spans="2:51" s="12" customFormat="1" ht="13.5">
      <c r="B569" s="246"/>
      <c r="C569" s="247"/>
      <c r="D569" s="236" t="s">
        <v>159</v>
      </c>
      <c r="E569" s="248" t="s">
        <v>21</v>
      </c>
      <c r="F569" s="249" t="s">
        <v>161</v>
      </c>
      <c r="G569" s="247"/>
      <c r="H569" s="250">
        <v>1.6</v>
      </c>
      <c r="I569" s="251"/>
      <c r="J569" s="247"/>
      <c r="K569" s="247"/>
      <c r="L569" s="252"/>
      <c r="M569" s="253"/>
      <c r="N569" s="254"/>
      <c r="O569" s="254"/>
      <c r="P569" s="254"/>
      <c r="Q569" s="254"/>
      <c r="R569" s="254"/>
      <c r="S569" s="254"/>
      <c r="T569" s="255"/>
      <c r="AT569" s="256" t="s">
        <v>159</v>
      </c>
      <c r="AU569" s="256" t="s">
        <v>84</v>
      </c>
      <c r="AV569" s="12" t="s">
        <v>157</v>
      </c>
      <c r="AW569" s="12" t="s">
        <v>38</v>
      </c>
      <c r="AX569" s="12" t="s">
        <v>82</v>
      </c>
      <c r="AY569" s="256" t="s">
        <v>150</v>
      </c>
    </row>
    <row r="570" spans="2:65" s="1" customFormat="1" ht="16.5" customHeight="1">
      <c r="B570" s="46"/>
      <c r="C570" s="269" t="s">
        <v>542</v>
      </c>
      <c r="D570" s="269" t="s">
        <v>188</v>
      </c>
      <c r="E570" s="270" t="s">
        <v>1409</v>
      </c>
      <c r="F570" s="271" t="s">
        <v>1410</v>
      </c>
      <c r="G570" s="272" t="s">
        <v>1403</v>
      </c>
      <c r="H570" s="273">
        <v>1.6</v>
      </c>
      <c r="I570" s="274"/>
      <c r="J570" s="275">
        <f>ROUND(I570*H570,2)</f>
        <v>0</v>
      </c>
      <c r="K570" s="271" t="s">
        <v>928</v>
      </c>
      <c r="L570" s="276"/>
      <c r="M570" s="277" t="s">
        <v>21</v>
      </c>
      <c r="N570" s="278" t="s">
        <v>45</v>
      </c>
      <c r="O570" s="47"/>
      <c r="P570" s="231">
        <f>O570*H570</f>
        <v>0</v>
      </c>
      <c r="Q570" s="231">
        <v>0</v>
      </c>
      <c r="R570" s="231">
        <f>Q570*H570</f>
        <v>0</v>
      </c>
      <c r="S570" s="231">
        <v>0</v>
      </c>
      <c r="T570" s="232">
        <f>S570*H570</f>
        <v>0</v>
      </c>
      <c r="AR570" s="24" t="s">
        <v>1404</v>
      </c>
      <c r="AT570" s="24" t="s">
        <v>188</v>
      </c>
      <c r="AU570" s="24" t="s">
        <v>84</v>
      </c>
      <c r="AY570" s="24" t="s">
        <v>150</v>
      </c>
      <c r="BE570" s="233">
        <f>IF(N570="základní",J570,0)</f>
        <v>0</v>
      </c>
      <c r="BF570" s="233">
        <f>IF(N570="snížená",J570,0)</f>
        <v>0</v>
      </c>
      <c r="BG570" s="233">
        <f>IF(N570="zákl. přenesená",J570,0)</f>
        <v>0</v>
      </c>
      <c r="BH570" s="233">
        <f>IF(N570="sníž. přenesená",J570,0)</f>
        <v>0</v>
      </c>
      <c r="BI570" s="233">
        <f>IF(N570="nulová",J570,0)</f>
        <v>0</v>
      </c>
      <c r="BJ570" s="24" t="s">
        <v>82</v>
      </c>
      <c r="BK570" s="233">
        <f>ROUND(I570*H570,2)</f>
        <v>0</v>
      </c>
      <c r="BL570" s="24" t="s">
        <v>654</v>
      </c>
      <c r="BM570" s="24" t="s">
        <v>901</v>
      </c>
    </row>
    <row r="571" spans="2:51" s="13" customFormat="1" ht="13.5">
      <c r="B571" s="259"/>
      <c r="C571" s="260"/>
      <c r="D571" s="236" t="s">
        <v>159</v>
      </c>
      <c r="E571" s="261" t="s">
        <v>21</v>
      </c>
      <c r="F571" s="262" t="s">
        <v>930</v>
      </c>
      <c r="G571" s="260"/>
      <c r="H571" s="261" t="s">
        <v>21</v>
      </c>
      <c r="I571" s="263"/>
      <c r="J571" s="260"/>
      <c r="K571" s="260"/>
      <c r="L571" s="264"/>
      <c r="M571" s="265"/>
      <c r="N571" s="266"/>
      <c r="O571" s="266"/>
      <c r="P571" s="266"/>
      <c r="Q571" s="266"/>
      <c r="R571" s="266"/>
      <c r="S571" s="266"/>
      <c r="T571" s="267"/>
      <c r="AT571" s="268" t="s">
        <v>159</v>
      </c>
      <c r="AU571" s="268" t="s">
        <v>84</v>
      </c>
      <c r="AV571" s="13" t="s">
        <v>82</v>
      </c>
      <c r="AW571" s="13" t="s">
        <v>38</v>
      </c>
      <c r="AX571" s="13" t="s">
        <v>74</v>
      </c>
      <c r="AY571" s="268" t="s">
        <v>150</v>
      </c>
    </row>
    <row r="572" spans="2:51" s="13" customFormat="1" ht="13.5">
      <c r="B572" s="259"/>
      <c r="C572" s="260"/>
      <c r="D572" s="236" t="s">
        <v>159</v>
      </c>
      <c r="E572" s="261" t="s">
        <v>21</v>
      </c>
      <c r="F572" s="262" t="s">
        <v>1262</v>
      </c>
      <c r="G572" s="260"/>
      <c r="H572" s="261" t="s">
        <v>21</v>
      </c>
      <c r="I572" s="263"/>
      <c r="J572" s="260"/>
      <c r="K572" s="260"/>
      <c r="L572" s="264"/>
      <c r="M572" s="265"/>
      <c r="N572" s="266"/>
      <c r="O572" s="266"/>
      <c r="P572" s="266"/>
      <c r="Q572" s="266"/>
      <c r="R572" s="266"/>
      <c r="S572" s="266"/>
      <c r="T572" s="267"/>
      <c r="AT572" s="268" t="s">
        <v>159</v>
      </c>
      <c r="AU572" s="268" t="s">
        <v>84</v>
      </c>
      <c r="AV572" s="13" t="s">
        <v>82</v>
      </c>
      <c r="AW572" s="13" t="s">
        <v>38</v>
      </c>
      <c r="AX572" s="13" t="s">
        <v>74</v>
      </c>
      <c r="AY572" s="268" t="s">
        <v>150</v>
      </c>
    </row>
    <row r="573" spans="2:51" s="13" customFormat="1" ht="13.5">
      <c r="B573" s="259"/>
      <c r="C573" s="260"/>
      <c r="D573" s="236" t="s">
        <v>159</v>
      </c>
      <c r="E573" s="261" t="s">
        <v>21</v>
      </c>
      <c r="F573" s="262" t="s">
        <v>932</v>
      </c>
      <c r="G573" s="260"/>
      <c r="H573" s="261" t="s">
        <v>21</v>
      </c>
      <c r="I573" s="263"/>
      <c r="J573" s="260"/>
      <c r="K573" s="260"/>
      <c r="L573" s="264"/>
      <c r="M573" s="265"/>
      <c r="N573" s="266"/>
      <c r="O573" s="266"/>
      <c r="P573" s="266"/>
      <c r="Q573" s="266"/>
      <c r="R573" s="266"/>
      <c r="S573" s="266"/>
      <c r="T573" s="267"/>
      <c r="AT573" s="268" t="s">
        <v>159</v>
      </c>
      <c r="AU573" s="268" t="s">
        <v>84</v>
      </c>
      <c r="AV573" s="13" t="s">
        <v>82</v>
      </c>
      <c r="AW573" s="13" t="s">
        <v>38</v>
      </c>
      <c r="AX573" s="13" t="s">
        <v>74</v>
      </c>
      <c r="AY573" s="268" t="s">
        <v>150</v>
      </c>
    </row>
    <row r="574" spans="2:51" s="13" customFormat="1" ht="13.5">
      <c r="B574" s="259"/>
      <c r="C574" s="260"/>
      <c r="D574" s="236" t="s">
        <v>159</v>
      </c>
      <c r="E574" s="261" t="s">
        <v>21</v>
      </c>
      <c r="F574" s="262" t="s">
        <v>1268</v>
      </c>
      <c r="G574" s="260"/>
      <c r="H574" s="261" t="s">
        <v>21</v>
      </c>
      <c r="I574" s="263"/>
      <c r="J574" s="260"/>
      <c r="K574" s="260"/>
      <c r="L574" s="264"/>
      <c r="M574" s="265"/>
      <c r="N574" s="266"/>
      <c r="O574" s="266"/>
      <c r="P574" s="266"/>
      <c r="Q574" s="266"/>
      <c r="R574" s="266"/>
      <c r="S574" s="266"/>
      <c r="T574" s="267"/>
      <c r="AT574" s="268" t="s">
        <v>159</v>
      </c>
      <c r="AU574" s="268" t="s">
        <v>84</v>
      </c>
      <c r="AV574" s="13" t="s">
        <v>82</v>
      </c>
      <c r="AW574" s="13" t="s">
        <v>38</v>
      </c>
      <c r="AX574" s="13" t="s">
        <v>74</v>
      </c>
      <c r="AY574" s="268" t="s">
        <v>150</v>
      </c>
    </row>
    <row r="575" spans="2:51" s="13" customFormat="1" ht="13.5">
      <c r="B575" s="259"/>
      <c r="C575" s="260"/>
      <c r="D575" s="236" t="s">
        <v>159</v>
      </c>
      <c r="E575" s="261" t="s">
        <v>21</v>
      </c>
      <c r="F575" s="262" t="s">
        <v>1407</v>
      </c>
      <c r="G575" s="260"/>
      <c r="H575" s="261" t="s">
        <v>21</v>
      </c>
      <c r="I575" s="263"/>
      <c r="J575" s="260"/>
      <c r="K575" s="260"/>
      <c r="L575" s="264"/>
      <c r="M575" s="265"/>
      <c r="N575" s="266"/>
      <c r="O575" s="266"/>
      <c r="P575" s="266"/>
      <c r="Q575" s="266"/>
      <c r="R575" s="266"/>
      <c r="S575" s="266"/>
      <c r="T575" s="267"/>
      <c r="AT575" s="268" t="s">
        <v>159</v>
      </c>
      <c r="AU575" s="268" t="s">
        <v>84</v>
      </c>
      <c r="AV575" s="13" t="s">
        <v>82</v>
      </c>
      <c r="AW575" s="13" t="s">
        <v>38</v>
      </c>
      <c r="AX575" s="13" t="s">
        <v>74</v>
      </c>
      <c r="AY575" s="268" t="s">
        <v>150</v>
      </c>
    </row>
    <row r="576" spans="2:51" s="11" customFormat="1" ht="13.5">
      <c r="B576" s="234"/>
      <c r="C576" s="235"/>
      <c r="D576" s="236" t="s">
        <v>159</v>
      </c>
      <c r="E576" s="237" t="s">
        <v>21</v>
      </c>
      <c r="F576" s="238" t="s">
        <v>1408</v>
      </c>
      <c r="G576" s="235"/>
      <c r="H576" s="239">
        <v>1.6</v>
      </c>
      <c r="I576" s="240"/>
      <c r="J576" s="235"/>
      <c r="K576" s="235"/>
      <c r="L576" s="241"/>
      <c r="M576" s="242"/>
      <c r="N576" s="243"/>
      <c r="O576" s="243"/>
      <c r="P576" s="243"/>
      <c r="Q576" s="243"/>
      <c r="R576" s="243"/>
      <c r="S576" s="243"/>
      <c r="T576" s="244"/>
      <c r="AT576" s="245" t="s">
        <v>159</v>
      </c>
      <c r="AU576" s="245" t="s">
        <v>84</v>
      </c>
      <c r="AV576" s="11" t="s">
        <v>84</v>
      </c>
      <c r="AW576" s="11" t="s">
        <v>38</v>
      </c>
      <c r="AX576" s="11" t="s">
        <v>74</v>
      </c>
      <c r="AY576" s="245" t="s">
        <v>150</v>
      </c>
    </row>
    <row r="577" spans="2:51" s="12" customFormat="1" ht="13.5">
      <c r="B577" s="246"/>
      <c r="C577" s="247"/>
      <c r="D577" s="236" t="s">
        <v>159</v>
      </c>
      <c r="E577" s="248" t="s">
        <v>21</v>
      </c>
      <c r="F577" s="249" t="s">
        <v>161</v>
      </c>
      <c r="G577" s="247"/>
      <c r="H577" s="250">
        <v>1.6</v>
      </c>
      <c r="I577" s="251"/>
      <c r="J577" s="247"/>
      <c r="K577" s="247"/>
      <c r="L577" s="252"/>
      <c r="M577" s="253"/>
      <c r="N577" s="254"/>
      <c r="O577" s="254"/>
      <c r="P577" s="254"/>
      <c r="Q577" s="254"/>
      <c r="R577" s="254"/>
      <c r="S577" s="254"/>
      <c r="T577" s="255"/>
      <c r="AT577" s="256" t="s">
        <v>159</v>
      </c>
      <c r="AU577" s="256" t="s">
        <v>84</v>
      </c>
      <c r="AV577" s="12" t="s">
        <v>157</v>
      </c>
      <c r="AW577" s="12" t="s">
        <v>38</v>
      </c>
      <c r="AX577" s="12" t="s">
        <v>82</v>
      </c>
      <c r="AY577" s="256" t="s">
        <v>150</v>
      </c>
    </row>
    <row r="578" spans="2:65" s="1" customFormat="1" ht="16.5" customHeight="1">
      <c r="B578" s="46"/>
      <c r="C578" s="269" t="s">
        <v>546</v>
      </c>
      <c r="D578" s="269" t="s">
        <v>188</v>
      </c>
      <c r="E578" s="270" t="s">
        <v>1411</v>
      </c>
      <c r="F578" s="271" t="s">
        <v>1412</v>
      </c>
      <c r="G578" s="272" t="s">
        <v>432</v>
      </c>
      <c r="H578" s="273">
        <v>1</v>
      </c>
      <c r="I578" s="274"/>
      <c r="J578" s="275">
        <f>ROUND(I578*H578,2)</f>
        <v>0</v>
      </c>
      <c r="K578" s="271" t="s">
        <v>204</v>
      </c>
      <c r="L578" s="276"/>
      <c r="M578" s="277" t="s">
        <v>21</v>
      </c>
      <c r="N578" s="278" t="s">
        <v>45</v>
      </c>
      <c r="O578" s="47"/>
      <c r="P578" s="231">
        <f>O578*H578</f>
        <v>0</v>
      </c>
      <c r="Q578" s="231">
        <v>0</v>
      </c>
      <c r="R578" s="231">
        <f>Q578*H578</f>
        <v>0</v>
      </c>
      <c r="S578" s="231">
        <v>0</v>
      </c>
      <c r="T578" s="232">
        <f>S578*H578</f>
        <v>0</v>
      </c>
      <c r="AR578" s="24" t="s">
        <v>1404</v>
      </c>
      <c r="AT578" s="24" t="s">
        <v>188</v>
      </c>
      <c r="AU578" s="24" t="s">
        <v>84</v>
      </c>
      <c r="AY578" s="24" t="s">
        <v>150</v>
      </c>
      <c r="BE578" s="233">
        <f>IF(N578="základní",J578,0)</f>
        <v>0</v>
      </c>
      <c r="BF578" s="233">
        <f>IF(N578="snížená",J578,0)</f>
        <v>0</v>
      </c>
      <c r="BG578" s="233">
        <f>IF(N578="zákl. přenesená",J578,0)</f>
        <v>0</v>
      </c>
      <c r="BH578" s="233">
        <f>IF(N578="sníž. přenesená",J578,0)</f>
        <v>0</v>
      </c>
      <c r="BI578" s="233">
        <f>IF(N578="nulová",J578,0)</f>
        <v>0</v>
      </c>
      <c r="BJ578" s="24" t="s">
        <v>82</v>
      </c>
      <c r="BK578" s="233">
        <f>ROUND(I578*H578,2)</f>
        <v>0</v>
      </c>
      <c r="BL578" s="24" t="s">
        <v>654</v>
      </c>
      <c r="BM578" s="24" t="s">
        <v>905</v>
      </c>
    </row>
    <row r="579" spans="2:51" s="13" customFormat="1" ht="13.5">
      <c r="B579" s="259"/>
      <c r="C579" s="260"/>
      <c r="D579" s="236" t="s">
        <v>159</v>
      </c>
      <c r="E579" s="261" t="s">
        <v>21</v>
      </c>
      <c r="F579" s="262" t="s">
        <v>930</v>
      </c>
      <c r="G579" s="260"/>
      <c r="H579" s="261" t="s">
        <v>21</v>
      </c>
      <c r="I579" s="263"/>
      <c r="J579" s="260"/>
      <c r="K579" s="260"/>
      <c r="L579" s="264"/>
      <c r="M579" s="265"/>
      <c r="N579" s="266"/>
      <c r="O579" s="266"/>
      <c r="P579" s="266"/>
      <c r="Q579" s="266"/>
      <c r="R579" s="266"/>
      <c r="S579" s="266"/>
      <c r="T579" s="267"/>
      <c r="AT579" s="268" t="s">
        <v>159</v>
      </c>
      <c r="AU579" s="268" t="s">
        <v>84</v>
      </c>
      <c r="AV579" s="13" t="s">
        <v>82</v>
      </c>
      <c r="AW579" s="13" t="s">
        <v>38</v>
      </c>
      <c r="AX579" s="13" t="s">
        <v>74</v>
      </c>
      <c r="AY579" s="268" t="s">
        <v>150</v>
      </c>
    </row>
    <row r="580" spans="2:51" s="13" customFormat="1" ht="13.5">
      <c r="B580" s="259"/>
      <c r="C580" s="260"/>
      <c r="D580" s="236" t="s">
        <v>159</v>
      </c>
      <c r="E580" s="261" t="s">
        <v>21</v>
      </c>
      <c r="F580" s="262" t="s">
        <v>1262</v>
      </c>
      <c r="G580" s="260"/>
      <c r="H580" s="261" t="s">
        <v>21</v>
      </c>
      <c r="I580" s="263"/>
      <c r="J580" s="260"/>
      <c r="K580" s="260"/>
      <c r="L580" s="264"/>
      <c r="M580" s="265"/>
      <c r="N580" s="266"/>
      <c r="O580" s="266"/>
      <c r="P580" s="266"/>
      <c r="Q580" s="266"/>
      <c r="R580" s="266"/>
      <c r="S580" s="266"/>
      <c r="T580" s="267"/>
      <c r="AT580" s="268" t="s">
        <v>159</v>
      </c>
      <c r="AU580" s="268" t="s">
        <v>84</v>
      </c>
      <c r="AV580" s="13" t="s">
        <v>82</v>
      </c>
      <c r="AW580" s="13" t="s">
        <v>38</v>
      </c>
      <c r="AX580" s="13" t="s">
        <v>74</v>
      </c>
      <c r="AY580" s="268" t="s">
        <v>150</v>
      </c>
    </row>
    <row r="581" spans="2:51" s="13" customFormat="1" ht="13.5">
      <c r="B581" s="259"/>
      <c r="C581" s="260"/>
      <c r="D581" s="236" t="s">
        <v>159</v>
      </c>
      <c r="E581" s="261" t="s">
        <v>21</v>
      </c>
      <c r="F581" s="262" t="s">
        <v>932</v>
      </c>
      <c r="G581" s="260"/>
      <c r="H581" s="261" t="s">
        <v>21</v>
      </c>
      <c r="I581" s="263"/>
      <c r="J581" s="260"/>
      <c r="K581" s="260"/>
      <c r="L581" s="264"/>
      <c r="M581" s="265"/>
      <c r="N581" s="266"/>
      <c r="O581" s="266"/>
      <c r="P581" s="266"/>
      <c r="Q581" s="266"/>
      <c r="R581" s="266"/>
      <c r="S581" s="266"/>
      <c r="T581" s="267"/>
      <c r="AT581" s="268" t="s">
        <v>159</v>
      </c>
      <c r="AU581" s="268" t="s">
        <v>84</v>
      </c>
      <c r="AV581" s="13" t="s">
        <v>82</v>
      </c>
      <c r="AW581" s="13" t="s">
        <v>38</v>
      </c>
      <c r="AX581" s="13" t="s">
        <v>74</v>
      </c>
      <c r="AY581" s="268" t="s">
        <v>150</v>
      </c>
    </row>
    <row r="582" spans="2:51" s="13" customFormat="1" ht="13.5">
      <c r="B582" s="259"/>
      <c r="C582" s="260"/>
      <c r="D582" s="236" t="s">
        <v>159</v>
      </c>
      <c r="E582" s="261" t="s">
        <v>21</v>
      </c>
      <c r="F582" s="262" t="s">
        <v>1268</v>
      </c>
      <c r="G582" s="260"/>
      <c r="H582" s="261" t="s">
        <v>21</v>
      </c>
      <c r="I582" s="263"/>
      <c r="J582" s="260"/>
      <c r="K582" s="260"/>
      <c r="L582" s="264"/>
      <c r="M582" s="265"/>
      <c r="N582" s="266"/>
      <c r="O582" s="266"/>
      <c r="P582" s="266"/>
      <c r="Q582" s="266"/>
      <c r="R582" s="266"/>
      <c r="S582" s="266"/>
      <c r="T582" s="267"/>
      <c r="AT582" s="268" t="s">
        <v>159</v>
      </c>
      <c r="AU582" s="268" t="s">
        <v>84</v>
      </c>
      <c r="AV582" s="13" t="s">
        <v>82</v>
      </c>
      <c r="AW582" s="13" t="s">
        <v>38</v>
      </c>
      <c r="AX582" s="13" t="s">
        <v>74</v>
      </c>
      <c r="AY582" s="268" t="s">
        <v>150</v>
      </c>
    </row>
    <row r="583" spans="2:51" s="13" customFormat="1" ht="13.5">
      <c r="B583" s="259"/>
      <c r="C583" s="260"/>
      <c r="D583" s="236" t="s">
        <v>159</v>
      </c>
      <c r="E583" s="261" t="s">
        <v>21</v>
      </c>
      <c r="F583" s="262" t="s">
        <v>1413</v>
      </c>
      <c r="G583" s="260"/>
      <c r="H583" s="261" t="s">
        <v>21</v>
      </c>
      <c r="I583" s="263"/>
      <c r="J583" s="260"/>
      <c r="K583" s="260"/>
      <c r="L583" s="264"/>
      <c r="M583" s="265"/>
      <c r="N583" s="266"/>
      <c r="O583" s="266"/>
      <c r="P583" s="266"/>
      <c r="Q583" s="266"/>
      <c r="R583" s="266"/>
      <c r="S583" s="266"/>
      <c r="T583" s="267"/>
      <c r="AT583" s="268" t="s">
        <v>159</v>
      </c>
      <c r="AU583" s="268" t="s">
        <v>84</v>
      </c>
      <c r="AV583" s="13" t="s">
        <v>82</v>
      </c>
      <c r="AW583" s="13" t="s">
        <v>38</v>
      </c>
      <c r="AX583" s="13" t="s">
        <v>74</v>
      </c>
      <c r="AY583" s="268" t="s">
        <v>150</v>
      </c>
    </row>
    <row r="584" spans="2:51" s="13" customFormat="1" ht="13.5">
      <c r="B584" s="259"/>
      <c r="C584" s="260"/>
      <c r="D584" s="236" t="s">
        <v>159</v>
      </c>
      <c r="E584" s="261" t="s">
        <v>21</v>
      </c>
      <c r="F584" s="262" t="s">
        <v>1414</v>
      </c>
      <c r="G584" s="260"/>
      <c r="H584" s="261" t="s">
        <v>21</v>
      </c>
      <c r="I584" s="263"/>
      <c r="J584" s="260"/>
      <c r="K584" s="260"/>
      <c r="L584" s="264"/>
      <c r="M584" s="265"/>
      <c r="N584" s="266"/>
      <c r="O584" s="266"/>
      <c r="P584" s="266"/>
      <c r="Q584" s="266"/>
      <c r="R584" s="266"/>
      <c r="S584" s="266"/>
      <c r="T584" s="267"/>
      <c r="AT584" s="268" t="s">
        <v>159</v>
      </c>
      <c r="AU584" s="268" t="s">
        <v>84</v>
      </c>
      <c r="AV584" s="13" t="s">
        <v>82</v>
      </c>
      <c r="AW584" s="13" t="s">
        <v>38</v>
      </c>
      <c r="AX584" s="13" t="s">
        <v>74</v>
      </c>
      <c r="AY584" s="268" t="s">
        <v>150</v>
      </c>
    </row>
    <row r="585" spans="2:51" s="11" customFormat="1" ht="13.5">
      <c r="B585" s="234"/>
      <c r="C585" s="235"/>
      <c r="D585" s="236" t="s">
        <v>159</v>
      </c>
      <c r="E585" s="237" t="s">
        <v>21</v>
      </c>
      <c r="F585" s="238" t="s">
        <v>82</v>
      </c>
      <c r="G585" s="235"/>
      <c r="H585" s="239">
        <v>1</v>
      </c>
      <c r="I585" s="240"/>
      <c r="J585" s="235"/>
      <c r="K585" s="235"/>
      <c r="L585" s="241"/>
      <c r="M585" s="242"/>
      <c r="N585" s="243"/>
      <c r="O585" s="243"/>
      <c r="P585" s="243"/>
      <c r="Q585" s="243"/>
      <c r="R585" s="243"/>
      <c r="S585" s="243"/>
      <c r="T585" s="244"/>
      <c r="AT585" s="245" t="s">
        <v>159</v>
      </c>
      <c r="AU585" s="245" t="s">
        <v>84</v>
      </c>
      <c r="AV585" s="11" t="s">
        <v>84</v>
      </c>
      <c r="AW585" s="11" t="s">
        <v>38</v>
      </c>
      <c r="AX585" s="11" t="s">
        <v>74</v>
      </c>
      <c r="AY585" s="245" t="s">
        <v>150</v>
      </c>
    </row>
    <row r="586" spans="2:51" s="12" customFormat="1" ht="13.5">
      <c r="B586" s="246"/>
      <c r="C586" s="247"/>
      <c r="D586" s="236" t="s">
        <v>159</v>
      </c>
      <c r="E586" s="248" t="s">
        <v>21</v>
      </c>
      <c r="F586" s="249" t="s">
        <v>161</v>
      </c>
      <c r="G586" s="247"/>
      <c r="H586" s="250">
        <v>1</v>
      </c>
      <c r="I586" s="251"/>
      <c r="J586" s="247"/>
      <c r="K586" s="247"/>
      <c r="L586" s="252"/>
      <c r="M586" s="253"/>
      <c r="N586" s="254"/>
      <c r="O586" s="254"/>
      <c r="P586" s="254"/>
      <c r="Q586" s="254"/>
      <c r="R586" s="254"/>
      <c r="S586" s="254"/>
      <c r="T586" s="255"/>
      <c r="AT586" s="256" t="s">
        <v>159</v>
      </c>
      <c r="AU586" s="256" t="s">
        <v>84</v>
      </c>
      <c r="AV586" s="12" t="s">
        <v>157</v>
      </c>
      <c r="AW586" s="12" t="s">
        <v>38</v>
      </c>
      <c r="AX586" s="12" t="s">
        <v>82</v>
      </c>
      <c r="AY586" s="256" t="s">
        <v>150</v>
      </c>
    </row>
    <row r="587" spans="2:65" s="1" customFormat="1" ht="16.5" customHeight="1">
      <c r="B587" s="46"/>
      <c r="C587" s="222" t="s">
        <v>550</v>
      </c>
      <c r="D587" s="222" t="s">
        <v>153</v>
      </c>
      <c r="E587" s="223" t="s">
        <v>1415</v>
      </c>
      <c r="F587" s="224" t="s">
        <v>1416</v>
      </c>
      <c r="G587" s="225" t="s">
        <v>1399</v>
      </c>
      <c r="H587" s="226">
        <v>1.6</v>
      </c>
      <c r="I587" s="227"/>
      <c r="J587" s="228">
        <f>ROUND(I587*H587,2)</f>
        <v>0</v>
      </c>
      <c r="K587" s="224" t="s">
        <v>204</v>
      </c>
      <c r="L587" s="72"/>
      <c r="M587" s="229" t="s">
        <v>21</v>
      </c>
      <c r="N587" s="230" t="s">
        <v>45</v>
      </c>
      <c r="O587" s="47"/>
      <c r="P587" s="231">
        <f>O587*H587</f>
        <v>0</v>
      </c>
      <c r="Q587" s="231">
        <v>0</v>
      </c>
      <c r="R587" s="231">
        <f>Q587*H587</f>
        <v>0</v>
      </c>
      <c r="S587" s="231">
        <v>0</v>
      </c>
      <c r="T587" s="232">
        <f>S587*H587</f>
        <v>0</v>
      </c>
      <c r="AR587" s="24" t="s">
        <v>654</v>
      </c>
      <c r="AT587" s="24" t="s">
        <v>153</v>
      </c>
      <c r="AU587" s="24" t="s">
        <v>84</v>
      </c>
      <c r="AY587" s="24" t="s">
        <v>150</v>
      </c>
      <c r="BE587" s="233">
        <f>IF(N587="základní",J587,0)</f>
        <v>0</v>
      </c>
      <c r="BF587" s="233">
        <f>IF(N587="snížená",J587,0)</f>
        <v>0</v>
      </c>
      <c r="BG587" s="233">
        <f>IF(N587="zákl. přenesená",J587,0)</f>
        <v>0</v>
      </c>
      <c r="BH587" s="233">
        <f>IF(N587="sníž. přenesená",J587,0)</f>
        <v>0</v>
      </c>
      <c r="BI587" s="233">
        <f>IF(N587="nulová",J587,0)</f>
        <v>0</v>
      </c>
      <c r="BJ587" s="24" t="s">
        <v>82</v>
      </c>
      <c r="BK587" s="233">
        <f>ROUND(I587*H587,2)</f>
        <v>0</v>
      </c>
      <c r="BL587" s="24" t="s">
        <v>654</v>
      </c>
      <c r="BM587" s="24" t="s">
        <v>907</v>
      </c>
    </row>
    <row r="588" spans="2:51" s="13" customFormat="1" ht="13.5">
      <c r="B588" s="259"/>
      <c r="C588" s="260"/>
      <c r="D588" s="236" t="s">
        <v>159</v>
      </c>
      <c r="E588" s="261" t="s">
        <v>21</v>
      </c>
      <c r="F588" s="262" t="s">
        <v>930</v>
      </c>
      <c r="G588" s="260"/>
      <c r="H588" s="261" t="s">
        <v>21</v>
      </c>
      <c r="I588" s="263"/>
      <c r="J588" s="260"/>
      <c r="K588" s="260"/>
      <c r="L588" s="264"/>
      <c r="M588" s="265"/>
      <c r="N588" s="266"/>
      <c r="O588" s="266"/>
      <c r="P588" s="266"/>
      <c r="Q588" s="266"/>
      <c r="R588" s="266"/>
      <c r="S588" s="266"/>
      <c r="T588" s="267"/>
      <c r="AT588" s="268" t="s">
        <v>159</v>
      </c>
      <c r="AU588" s="268" t="s">
        <v>84</v>
      </c>
      <c r="AV588" s="13" t="s">
        <v>82</v>
      </c>
      <c r="AW588" s="13" t="s">
        <v>38</v>
      </c>
      <c r="AX588" s="13" t="s">
        <v>74</v>
      </c>
      <c r="AY588" s="268" t="s">
        <v>150</v>
      </c>
    </row>
    <row r="589" spans="2:51" s="13" customFormat="1" ht="13.5">
      <c r="B589" s="259"/>
      <c r="C589" s="260"/>
      <c r="D589" s="236" t="s">
        <v>159</v>
      </c>
      <c r="E589" s="261" t="s">
        <v>21</v>
      </c>
      <c r="F589" s="262" t="s">
        <v>1262</v>
      </c>
      <c r="G589" s="260"/>
      <c r="H589" s="261" t="s">
        <v>21</v>
      </c>
      <c r="I589" s="263"/>
      <c r="J589" s="260"/>
      <c r="K589" s="260"/>
      <c r="L589" s="264"/>
      <c r="M589" s="265"/>
      <c r="N589" s="266"/>
      <c r="O589" s="266"/>
      <c r="P589" s="266"/>
      <c r="Q589" s="266"/>
      <c r="R589" s="266"/>
      <c r="S589" s="266"/>
      <c r="T589" s="267"/>
      <c r="AT589" s="268" t="s">
        <v>159</v>
      </c>
      <c r="AU589" s="268" t="s">
        <v>84</v>
      </c>
      <c r="AV589" s="13" t="s">
        <v>82</v>
      </c>
      <c r="AW589" s="13" t="s">
        <v>38</v>
      </c>
      <c r="AX589" s="13" t="s">
        <v>74</v>
      </c>
      <c r="AY589" s="268" t="s">
        <v>150</v>
      </c>
    </row>
    <row r="590" spans="2:51" s="13" customFormat="1" ht="13.5">
      <c r="B590" s="259"/>
      <c r="C590" s="260"/>
      <c r="D590" s="236" t="s">
        <v>159</v>
      </c>
      <c r="E590" s="261" t="s">
        <v>21</v>
      </c>
      <c r="F590" s="262" t="s">
        <v>932</v>
      </c>
      <c r="G590" s="260"/>
      <c r="H590" s="261" t="s">
        <v>21</v>
      </c>
      <c r="I590" s="263"/>
      <c r="J590" s="260"/>
      <c r="K590" s="260"/>
      <c r="L590" s="264"/>
      <c r="M590" s="265"/>
      <c r="N590" s="266"/>
      <c r="O590" s="266"/>
      <c r="P590" s="266"/>
      <c r="Q590" s="266"/>
      <c r="R590" s="266"/>
      <c r="S590" s="266"/>
      <c r="T590" s="267"/>
      <c r="AT590" s="268" t="s">
        <v>159</v>
      </c>
      <c r="AU590" s="268" t="s">
        <v>84</v>
      </c>
      <c r="AV590" s="13" t="s">
        <v>82</v>
      </c>
      <c r="AW590" s="13" t="s">
        <v>38</v>
      </c>
      <c r="AX590" s="13" t="s">
        <v>74</v>
      </c>
      <c r="AY590" s="268" t="s">
        <v>150</v>
      </c>
    </row>
    <row r="591" spans="2:51" s="13" customFormat="1" ht="13.5">
      <c r="B591" s="259"/>
      <c r="C591" s="260"/>
      <c r="D591" s="236" t="s">
        <v>159</v>
      </c>
      <c r="E591" s="261" t="s">
        <v>21</v>
      </c>
      <c r="F591" s="262" t="s">
        <v>1263</v>
      </c>
      <c r="G591" s="260"/>
      <c r="H591" s="261" t="s">
        <v>21</v>
      </c>
      <c r="I591" s="263"/>
      <c r="J591" s="260"/>
      <c r="K591" s="260"/>
      <c r="L591" s="264"/>
      <c r="M591" s="265"/>
      <c r="N591" s="266"/>
      <c r="O591" s="266"/>
      <c r="P591" s="266"/>
      <c r="Q591" s="266"/>
      <c r="R591" s="266"/>
      <c r="S591" s="266"/>
      <c r="T591" s="267"/>
      <c r="AT591" s="268" t="s">
        <v>159</v>
      </c>
      <c r="AU591" s="268" t="s">
        <v>84</v>
      </c>
      <c r="AV591" s="13" t="s">
        <v>82</v>
      </c>
      <c r="AW591" s="13" t="s">
        <v>38</v>
      </c>
      <c r="AX591" s="13" t="s">
        <v>74</v>
      </c>
      <c r="AY591" s="268" t="s">
        <v>150</v>
      </c>
    </row>
    <row r="592" spans="2:51" s="13" customFormat="1" ht="13.5">
      <c r="B592" s="259"/>
      <c r="C592" s="260"/>
      <c r="D592" s="236" t="s">
        <v>159</v>
      </c>
      <c r="E592" s="261" t="s">
        <v>21</v>
      </c>
      <c r="F592" s="262" t="s">
        <v>1417</v>
      </c>
      <c r="G592" s="260"/>
      <c r="H592" s="261" t="s">
        <v>21</v>
      </c>
      <c r="I592" s="263"/>
      <c r="J592" s="260"/>
      <c r="K592" s="260"/>
      <c r="L592" s="264"/>
      <c r="M592" s="265"/>
      <c r="N592" s="266"/>
      <c r="O592" s="266"/>
      <c r="P592" s="266"/>
      <c r="Q592" s="266"/>
      <c r="R592" s="266"/>
      <c r="S592" s="266"/>
      <c r="T592" s="267"/>
      <c r="AT592" s="268" t="s">
        <v>159</v>
      </c>
      <c r="AU592" s="268" t="s">
        <v>84</v>
      </c>
      <c r="AV592" s="13" t="s">
        <v>82</v>
      </c>
      <c r="AW592" s="13" t="s">
        <v>38</v>
      </c>
      <c r="AX592" s="13" t="s">
        <v>74</v>
      </c>
      <c r="AY592" s="268" t="s">
        <v>150</v>
      </c>
    </row>
    <row r="593" spans="2:51" s="11" customFormat="1" ht="13.5">
      <c r="B593" s="234"/>
      <c r="C593" s="235"/>
      <c r="D593" s="236" t="s">
        <v>159</v>
      </c>
      <c r="E593" s="237" t="s">
        <v>21</v>
      </c>
      <c r="F593" s="238" t="s">
        <v>1408</v>
      </c>
      <c r="G593" s="235"/>
      <c r="H593" s="239">
        <v>1.6</v>
      </c>
      <c r="I593" s="240"/>
      <c r="J593" s="235"/>
      <c r="K593" s="235"/>
      <c r="L593" s="241"/>
      <c r="M593" s="242"/>
      <c r="N593" s="243"/>
      <c r="O593" s="243"/>
      <c r="P593" s="243"/>
      <c r="Q593" s="243"/>
      <c r="R593" s="243"/>
      <c r="S593" s="243"/>
      <c r="T593" s="244"/>
      <c r="AT593" s="245" t="s">
        <v>159</v>
      </c>
      <c r="AU593" s="245" t="s">
        <v>84</v>
      </c>
      <c r="AV593" s="11" t="s">
        <v>84</v>
      </c>
      <c r="AW593" s="11" t="s">
        <v>38</v>
      </c>
      <c r="AX593" s="11" t="s">
        <v>74</v>
      </c>
      <c r="AY593" s="245" t="s">
        <v>150</v>
      </c>
    </row>
    <row r="594" spans="2:51" s="12" customFormat="1" ht="13.5">
      <c r="B594" s="246"/>
      <c r="C594" s="247"/>
      <c r="D594" s="236" t="s">
        <v>159</v>
      </c>
      <c r="E594" s="248" t="s">
        <v>21</v>
      </c>
      <c r="F594" s="249" t="s">
        <v>161</v>
      </c>
      <c r="G594" s="247"/>
      <c r="H594" s="250">
        <v>1.6</v>
      </c>
      <c r="I594" s="251"/>
      <c r="J594" s="247"/>
      <c r="K594" s="247"/>
      <c r="L594" s="252"/>
      <c r="M594" s="253"/>
      <c r="N594" s="254"/>
      <c r="O594" s="254"/>
      <c r="P594" s="254"/>
      <c r="Q594" s="254"/>
      <c r="R594" s="254"/>
      <c r="S594" s="254"/>
      <c r="T594" s="255"/>
      <c r="AT594" s="256" t="s">
        <v>159</v>
      </c>
      <c r="AU594" s="256" t="s">
        <v>84</v>
      </c>
      <c r="AV594" s="12" t="s">
        <v>157</v>
      </c>
      <c r="AW594" s="12" t="s">
        <v>38</v>
      </c>
      <c r="AX594" s="12" t="s">
        <v>82</v>
      </c>
      <c r="AY594" s="256" t="s">
        <v>150</v>
      </c>
    </row>
    <row r="595" spans="2:65" s="1" customFormat="1" ht="16.5" customHeight="1">
      <c r="B595" s="46"/>
      <c r="C595" s="269" t="s">
        <v>554</v>
      </c>
      <c r="D595" s="269" t="s">
        <v>188</v>
      </c>
      <c r="E595" s="270" t="s">
        <v>1418</v>
      </c>
      <c r="F595" s="271" t="s">
        <v>1419</v>
      </c>
      <c r="G595" s="272" t="s">
        <v>268</v>
      </c>
      <c r="H595" s="273">
        <v>1.6</v>
      </c>
      <c r="I595" s="274"/>
      <c r="J595" s="275">
        <f>ROUND(I595*H595,2)</f>
        <v>0</v>
      </c>
      <c r="K595" s="271" t="s">
        <v>928</v>
      </c>
      <c r="L595" s="276"/>
      <c r="M595" s="277" t="s">
        <v>21</v>
      </c>
      <c r="N595" s="278" t="s">
        <v>45</v>
      </c>
      <c r="O595" s="47"/>
      <c r="P595" s="231">
        <f>O595*H595</f>
        <v>0</v>
      </c>
      <c r="Q595" s="231">
        <v>0</v>
      </c>
      <c r="R595" s="231">
        <f>Q595*H595</f>
        <v>0</v>
      </c>
      <c r="S595" s="231">
        <v>0</v>
      </c>
      <c r="T595" s="232">
        <f>S595*H595</f>
        <v>0</v>
      </c>
      <c r="AR595" s="24" t="s">
        <v>1404</v>
      </c>
      <c r="AT595" s="24" t="s">
        <v>188</v>
      </c>
      <c r="AU595" s="24" t="s">
        <v>84</v>
      </c>
      <c r="AY595" s="24" t="s">
        <v>150</v>
      </c>
      <c r="BE595" s="233">
        <f>IF(N595="základní",J595,0)</f>
        <v>0</v>
      </c>
      <c r="BF595" s="233">
        <f>IF(N595="snížená",J595,0)</f>
        <v>0</v>
      </c>
      <c r="BG595" s="233">
        <f>IF(N595="zákl. přenesená",J595,0)</f>
        <v>0</v>
      </c>
      <c r="BH595" s="233">
        <f>IF(N595="sníž. přenesená",J595,0)</f>
        <v>0</v>
      </c>
      <c r="BI595" s="233">
        <f>IF(N595="nulová",J595,0)</f>
        <v>0</v>
      </c>
      <c r="BJ595" s="24" t="s">
        <v>82</v>
      </c>
      <c r="BK595" s="233">
        <f>ROUND(I595*H595,2)</f>
        <v>0</v>
      </c>
      <c r="BL595" s="24" t="s">
        <v>654</v>
      </c>
      <c r="BM595" s="24" t="s">
        <v>1420</v>
      </c>
    </row>
    <row r="596" spans="2:51" s="13" customFormat="1" ht="13.5">
      <c r="B596" s="259"/>
      <c r="C596" s="260"/>
      <c r="D596" s="236" t="s">
        <v>159</v>
      </c>
      <c r="E596" s="261" t="s">
        <v>21</v>
      </c>
      <c r="F596" s="262" t="s">
        <v>930</v>
      </c>
      <c r="G596" s="260"/>
      <c r="H596" s="261" t="s">
        <v>21</v>
      </c>
      <c r="I596" s="263"/>
      <c r="J596" s="260"/>
      <c r="K596" s="260"/>
      <c r="L596" s="264"/>
      <c r="M596" s="265"/>
      <c r="N596" s="266"/>
      <c r="O596" s="266"/>
      <c r="P596" s="266"/>
      <c r="Q596" s="266"/>
      <c r="R596" s="266"/>
      <c r="S596" s="266"/>
      <c r="T596" s="267"/>
      <c r="AT596" s="268" t="s">
        <v>159</v>
      </c>
      <c r="AU596" s="268" t="s">
        <v>84</v>
      </c>
      <c r="AV596" s="13" t="s">
        <v>82</v>
      </c>
      <c r="AW596" s="13" t="s">
        <v>38</v>
      </c>
      <c r="AX596" s="13" t="s">
        <v>74</v>
      </c>
      <c r="AY596" s="268" t="s">
        <v>150</v>
      </c>
    </row>
    <row r="597" spans="2:51" s="13" customFormat="1" ht="13.5">
      <c r="B597" s="259"/>
      <c r="C597" s="260"/>
      <c r="D597" s="236" t="s">
        <v>159</v>
      </c>
      <c r="E597" s="261" t="s">
        <v>21</v>
      </c>
      <c r="F597" s="262" t="s">
        <v>1262</v>
      </c>
      <c r="G597" s="260"/>
      <c r="H597" s="261" t="s">
        <v>21</v>
      </c>
      <c r="I597" s="263"/>
      <c r="J597" s="260"/>
      <c r="K597" s="260"/>
      <c r="L597" s="264"/>
      <c r="M597" s="265"/>
      <c r="N597" s="266"/>
      <c r="O597" s="266"/>
      <c r="P597" s="266"/>
      <c r="Q597" s="266"/>
      <c r="R597" s="266"/>
      <c r="S597" s="266"/>
      <c r="T597" s="267"/>
      <c r="AT597" s="268" t="s">
        <v>159</v>
      </c>
      <c r="AU597" s="268" t="s">
        <v>84</v>
      </c>
      <c r="AV597" s="13" t="s">
        <v>82</v>
      </c>
      <c r="AW597" s="13" t="s">
        <v>38</v>
      </c>
      <c r="AX597" s="13" t="s">
        <v>74</v>
      </c>
      <c r="AY597" s="268" t="s">
        <v>150</v>
      </c>
    </row>
    <row r="598" spans="2:51" s="13" customFormat="1" ht="13.5">
      <c r="B598" s="259"/>
      <c r="C598" s="260"/>
      <c r="D598" s="236" t="s">
        <v>159</v>
      </c>
      <c r="E598" s="261" t="s">
        <v>21</v>
      </c>
      <c r="F598" s="262" t="s">
        <v>932</v>
      </c>
      <c r="G598" s="260"/>
      <c r="H598" s="261" t="s">
        <v>21</v>
      </c>
      <c r="I598" s="263"/>
      <c r="J598" s="260"/>
      <c r="K598" s="260"/>
      <c r="L598" s="264"/>
      <c r="M598" s="265"/>
      <c r="N598" s="266"/>
      <c r="O598" s="266"/>
      <c r="P598" s="266"/>
      <c r="Q598" s="266"/>
      <c r="R598" s="266"/>
      <c r="S598" s="266"/>
      <c r="T598" s="267"/>
      <c r="AT598" s="268" t="s">
        <v>159</v>
      </c>
      <c r="AU598" s="268" t="s">
        <v>84</v>
      </c>
      <c r="AV598" s="13" t="s">
        <v>82</v>
      </c>
      <c r="AW598" s="13" t="s">
        <v>38</v>
      </c>
      <c r="AX598" s="13" t="s">
        <v>74</v>
      </c>
      <c r="AY598" s="268" t="s">
        <v>150</v>
      </c>
    </row>
    <row r="599" spans="2:51" s="13" customFormat="1" ht="13.5">
      <c r="B599" s="259"/>
      <c r="C599" s="260"/>
      <c r="D599" s="236" t="s">
        <v>159</v>
      </c>
      <c r="E599" s="261" t="s">
        <v>21</v>
      </c>
      <c r="F599" s="262" t="s">
        <v>1268</v>
      </c>
      <c r="G599" s="260"/>
      <c r="H599" s="261" t="s">
        <v>21</v>
      </c>
      <c r="I599" s="263"/>
      <c r="J599" s="260"/>
      <c r="K599" s="260"/>
      <c r="L599" s="264"/>
      <c r="M599" s="265"/>
      <c r="N599" s="266"/>
      <c r="O599" s="266"/>
      <c r="P599" s="266"/>
      <c r="Q599" s="266"/>
      <c r="R599" s="266"/>
      <c r="S599" s="266"/>
      <c r="T599" s="267"/>
      <c r="AT599" s="268" t="s">
        <v>159</v>
      </c>
      <c r="AU599" s="268" t="s">
        <v>84</v>
      </c>
      <c r="AV599" s="13" t="s">
        <v>82</v>
      </c>
      <c r="AW599" s="13" t="s">
        <v>38</v>
      </c>
      <c r="AX599" s="13" t="s">
        <v>74</v>
      </c>
      <c r="AY599" s="268" t="s">
        <v>150</v>
      </c>
    </row>
    <row r="600" spans="2:51" s="13" customFormat="1" ht="13.5">
      <c r="B600" s="259"/>
      <c r="C600" s="260"/>
      <c r="D600" s="236" t="s">
        <v>159</v>
      </c>
      <c r="E600" s="261" t="s">
        <v>21</v>
      </c>
      <c r="F600" s="262" t="s">
        <v>1417</v>
      </c>
      <c r="G600" s="260"/>
      <c r="H600" s="261" t="s">
        <v>21</v>
      </c>
      <c r="I600" s="263"/>
      <c r="J600" s="260"/>
      <c r="K600" s="260"/>
      <c r="L600" s="264"/>
      <c r="M600" s="265"/>
      <c r="N600" s="266"/>
      <c r="O600" s="266"/>
      <c r="P600" s="266"/>
      <c r="Q600" s="266"/>
      <c r="R600" s="266"/>
      <c r="S600" s="266"/>
      <c r="T600" s="267"/>
      <c r="AT600" s="268" t="s">
        <v>159</v>
      </c>
      <c r="AU600" s="268" t="s">
        <v>84</v>
      </c>
      <c r="AV600" s="13" t="s">
        <v>82</v>
      </c>
      <c r="AW600" s="13" t="s">
        <v>38</v>
      </c>
      <c r="AX600" s="13" t="s">
        <v>74</v>
      </c>
      <c r="AY600" s="268" t="s">
        <v>150</v>
      </c>
    </row>
    <row r="601" spans="2:51" s="11" customFormat="1" ht="13.5">
      <c r="B601" s="234"/>
      <c r="C601" s="235"/>
      <c r="D601" s="236" t="s">
        <v>159</v>
      </c>
      <c r="E601" s="237" t="s">
        <v>21</v>
      </c>
      <c r="F601" s="238" t="s">
        <v>1408</v>
      </c>
      <c r="G601" s="235"/>
      <c r="H601" s="239">
        <v>1.6</v>
      </c>
      <c r="I601" s="240"/>
      <c r="J601" s="235"/>
      <c r="K601" s="235"/>
      <c r="L601" s="241"/>
      <c r="M601" s="242"/>
      <c r="N601" s="243"/>
      <c r="O601" s="243"/>
      <c r="P601" s="243"/>
      <c r="Q601" s="243"/>
      <c r="R601" s="243"/>
      <c r="S601" s="243"/>
      <c r="T601" s="244"/>
      <c r="AT601" s="245" t="s">
        <v>159</v>
      </c>
      <c r="AU601" s="245" t="s">
        <v>84</v>
      </c>
      <c r="AV601" s="11" t="s">
        <v>84</v>
      </c>
      <c r="AW601" s="11" t="s">
        <v>38</v>
      </c>
      <c r="AX601" s="11" t="s">
        <v>74</v>
      </c>
      <c r="AY601" s="245" t="s">
        <v>150</v>
      </c>
    </row>
    <row r="602" spans="2:51" s="12" customFormat="1" ht="13.5">
      <c r="B602" s="246"/>
      <c r="C602" s="247"/>
      <c r="D602" s="236" t="s">
        <v>159</v>
      </c>
      <c r="E602" s="248" t="s">
        <v>21</v>
      </c>
      <c r="F602" s="249" t="s">
        <v>161</v>
      </c>
      <c r="G602" s="247"/>
      <c r="H602" s="250">
        <v>1.6</v>
      </c>
      <c r="I602" s="251"/>
      <c r="J602" s="247"/>
      <c r="K602" s="247"/>
      <c r="L602" s="252"/>
      <c r="M602" s="253"/>
      <c r="N602" s="254"/>
      <c r="O602" s="254"/>
      <c r="P602" s="254"/>
      <c r="Q602" s="254"/>
      <c r="R602" s="254"/>
      <c r="S602" s="254"/>
      <c r="T602" s="255"/>
      <c r="AT602" s="256" t="s">
        <v>159</v>
      </c>
      <c r="AU602" s="256" t="s">
        <v>84</v>
      </c>
      <c r="AV602" s="12" t="s">
        <v>157</v>
      </c>
      <c r="AW602" s="12" t="s">
        <v>38</v>
      </c>
      <c r="AX602" s="12" t="s">
        <v>82</v>
      </c>
      <c r="AY602" s="256" t="s">
        <v>150</v>
      </c>
    </row>
    <row r="603" spans="2:65" s="1" customFormat="1" ht="25.5" customHeight="1">
      <c r="B603" s="46"/>
      <c r="C603" s="222" t="s">
        <v>558</v>
      </c>
      <c r="D603" s="222" t="s">
        <v>153</v>
      </c>
      <c r="E603" s="223" t="s">
        <v>1421</v>
      </c>
      <c r="F603" s="224" t="s">
        <v>1422</v>
      </c>
      <c r="G603" s="225" t="s">
        <v>432</v>
      </c>
      <c r="H603" s="226">
        <v>100</v>
      </c>
      <c r="I603" s="227"/>
      <c r="J603" s="228">
        <f>ROUND(I603*H603,2)</f>
        <v>0</v>
      </c>
      <c r="K603" s="224" t="s">
        <v>928</v>
      </c>
      <c r="L603" s="72"/>
      <c r="M603" s="229" t="s">
        <v>21</v>
      </c>
      <c r="N603" s="230" t="s">
        <v>45</v>
      </c>
      <c r="O603" s="47"/>
      <c r="P603" s="231">
        <f>O603*H603</f>
        <v>0</v>
      </c>
      <c r="Q603" s="231">
        <v>0</v>
      </c>
      <c r="R603" s="231">
        <f>Q603*H603</f>
        <v>0</v>
      </c>
      <c r="S603" s="231">
        <v>0</v>
      </c>
      <c r="T603" s="232">
        <f>S603*H603</f>
        <v>0</v>
      </c>
      <c r="AR603" s="24" t="s">
        <v>654</v>
      </c>
      <c r="AT603" s="24" t="s">
        <v>153</v>
      </c>
      <c r="AU603" s="24" t="s">
        <v>84</v>
      </c>
      <c r="AY603" s="24" t="s">
        <v>150</v>
      </c>
      <c r="BE603" s="233">
        <f>IF(N603="základní",J603,0)</f>
        <v>0</v>
      </c>
      <c r="BF603" s="233">
        <f>IF(N603="snížená",J603,0)</f>
        <v>0</v>
      </c>
      <c r="BG603" s="233">
        <f>IF(N603="zákl. přenesená",J603,0)</f>
        <v>0</v>
      </c>
      <c r="BH603" s="233">
        <f>IF(N603="sníž. přenesená",J603,0)</f>
        <v>0</v>
      </c>
      <c r="BI603" s="233">
        <f>IF(N603="nulová",J603,0)</f>
        <v>0</v>
      </c>
      <c r="BJ603" s="24" t="s">
        <v>82</v>
      </c>
      <c r="BK603" s="233">
        <f>ROUND(I603*H603,2)</f>
        <v>0</v>
      </c>
      <c r="BL603" s="24" t="s">
        <v>654</v>
      </c>
      <c r="BM603" s="24" t="s">
        <v>1423</v>
      </c>
    </row>
    <row r="604" spans="2:51" s="13" customFormat="1" ht="13.5">
      <c r="B604" s="259"/>
      <c r="C604" s="260"/>
      <c r="D604" s="236" t="s">
        <v>159</v>
      </c>
      <c r="E604" s="261" t="s">
        <v>21</v>
      </c>
      <c r="F604" s="262" t="s">
        <v>930</v>
      </c>
      <c r="G604" s="260"/>
      <c r="H604" s="261" t="s">
        <v>21</v>
      </c>
      <c r="I604" s="263"/>
      <c r="J604" s="260"/>
      <c r="K604" s="260"/>
      <c r="L604" s="264"/>
      <c r="M604" s="265"/>
      <c r="N604" s="266"/>
      <c r="O604" s="266"/>
      <c r="P604" s="266"/>
      <c r="Q604" s="266"/>
      <c r="R604" s="266"/>
      <c r="S604" s="266"/>
      <c r="T604" s="267"/>
      <c r="AT604" s="268" t="s">
        <v>159</v>
      </c>
      <c r="AU604" s="268" t="s">
        <v>84</v>
      </c>
      <c r="AV604" s="13" t="s">
        <v>82</v>
      </c>
      <c r="AW604" s="13" t="s">
        <v>38</v>
      </c>
      <c r="AX604" s="13" t="s">
        <v>74</v>
      </c>
      <c r="AY604" s="268" t="s">
        <v>150</v>
      </c>
    </row>
    <row r="605" spans="2:51" s="13" customFormat="1" ht="13.5">
      <c r="B605" s="259"/>
      <c r="C605" s="260"/>
      <c r="D605" s="236" t="s">
        <v>159</v>
      </c>
      <c r="E605" s="261" t="s">
        <v>21</v>
      </c>
      <c r="F605" s="262" t="s">
        <v>1262</v>
      </c>
      <c r="G605" s="260"/>
      <c r="H605" s="261" t="s">
        <v>21</v>
      </c>
      <c r="I605" s="263"/>
      <c r="J605" s="260"/>
      <c r="K605" s="260"/>
      <c r="L605" s="264"/>
      <c r="M605" s="265"/>
      <c r="N605" s="266"/>
      <c r="O605" s="266"/>
      <c r="P605" s="266"/>
      <c r="Q605" s="266"/>
      <c r="R605" s="266"/>
      <c r="S605" s="266"/>
      <c r="T605" s="267"/>
      <c r="AT605" s="268" t="s">
        <v>159</v>
      </c>
      <c r="AU605" s="268" t="s">
        <v>84</v>
      </c>
      <c r="AV605" s="13" t="s">
        <v>82</v>
      </c>
      <c r="AW605" s="13" t="s">
        <v>38</v>
      </c>
      <c r="AX605" s="13" t="s">
        <v>74</v>
      </c>
      <c r="AY605" s="268" t="s">
        <v>150</v>
      </c>
    </row>
    <row r="606" spans="2:51" s="13" customFormat="1" ht="13.5">
      <c r="B606" s="259"/>
      <c r="C606" s="260"/>
      <c r="D606" s="236" t="s">
        <v>159</v>
      </c>
      <c r="E606" s="261" t="s">
        <v>21</v>
      </c>
      <c r="F606" s="262" t="s">
        <v>932</v>
      </c>
      <c r="G606" s="260"/>
      <c r="H606" s="261" t="s">
        <v>21</v>
      </c>
      <c r="I606" s="263"/>
      <c r="J606" s="260"/>
      <c r="K606" s="260"/>
      <c r="L606" s="264"/>
      <c r="M606" s="265"/>
      <c r="N606" s="266"/>
      <c r="O606" s="266"/>
      <c r="P606" s="266"/>
      <c r="Q606" s="266"/>
      <c r="R606" s="266"/>
      <c r="S606" s="266"/>
      <c r="T606" s="267"/>
      <c r="AT606" s="268" t="s">
        <v>159</v>
      </c>
      <c r="AU606" s="268" t="s">
        <v>84</v>
      </c>
      <c r="AV606" s="13" t="s">
        <v>82</v>
      </c>
      <c r="AW606" s="13" t="s">
        <v>38</v>
      </c>
      <c r="AX606" s="13" t="s">
        <v>74</v>
      </c>
      <c r="AY606" s="268" t="s">
        <v>150</v>
      </c>
    </row>
    <row r="607" spans="2:51" s="13" customFormat="1" ht="13.5">
      <c r="B607" s="259"/>
      <c r="C607" s="260"/>
      <c r="D607" s="236" t="s">
        <v>159</v>
      </c>
      <c r="E607" s="261" t="s">
        <v>21</v>
      </c>
      <c r="F607" s="262" t="s">
        <v>1263</v>
      </c>
      <c r="G607" s="260"/>
      <c r="H607" s="261" t="s">
        <v>21</v>
      </c>
      <c r="I607" s="263"/>
      <c r="J607" s="260"/>
      <c r="K607" s="260"/>
      <c r="L607" s="264"/>
      <c r="M607" s="265"/>
      <c r="N607" s="266"/>
      <c r="O607" s="266"/>
      <c r="P607" s="266"/>
      <c r="Q607" s="266"/>
      <c r="R607" s="266"/>
      <c r="S607" s="266"/>
      <c r="T607" s="267"/>
      <c r="AT607" s="268" t="s">
        <v>159</v>
      </c>
      <c r="AU607" s="268" t="s">
        <v>84</v>
      </c>
      <c r="AV607" s="13" t="s">
        <v>82</v>
      </c>
      <c r="AW607" s="13" t="s">
        <v>38</v>
      </c>
      <c r="AX607" s="13" t="s">
        <v>74</v>
      </c>
      <c r="AY607" s="268" t="s">
        <v>150</v>
      </c>
    </row>
    <row r="608" spans="2:51" s="13" customFormat="1" ht="13.5">
      <c r="B608" s="259"/>
      <c r="C608" s="260"/>
      <c r="D608" s="236" t="s">
        <v>159</v>
      </c>
      <c r="E608" s="261" t="s">
        <v>21</v>
      </c>
      <c r="F608" s="262" t="s">
        <v>1424</v>
      </c>
      <c r="G608" s="260"/>
      <c r="H608" s="261" t="s">
        <v>21</v>
      </c>
      <c r="I608" s="263"/>
      <c r="J608" s="260"/>
      <c r="K608" s="260"/>
      <c r="L608" s="264"/>
      <c r="M608" s="265"/>
      <c r="N608" s="266"/>
      <c r="O608" s="266"/>
      <c r="P608" s="266"/>
      <c r="Q608" s="266"/>
      <c r="R608" s="266"/>
      <c r="S608" s="266"/>
      <c r="T608" s="267"/>
      <c r="AT608" s="268" t="s">
        <v>159</v>
      </c>
      <c r="AU608" s="268" t="s">
        <v>84</v>
      </c>
      <c r="AV608" s="13" t="s">
        <v>82</v>
      </c>
      <c r="AW608" s="13" t="s">
        <v>38</v>
      </c>
      <c r="AX608" s="13" t="s">
        <v>74</v>
      </c>
      <c r="AY608" s="268" t="s">
        <v>150</v>
      </c>
    </row>
    <row r="609" spans="2:51" s="11" customFormat="1" ht="13.5">
      <c r="B609" s="234"/>
      <c r="C609" s="235"/>
      <c r="D609" s="236" t="s">
        <v>159</v>
      </c>
      <c r="E609" s="237" t="s">
        <v>21</v>
      </c>
      <c r="F609" s="238" t="s">
        <v>1425</v>
      </c>
      <c r="G609" s="235"/>
      <c r="H609" s="239">
        <v>100</v>
      </c>
      <c r="I609" s="240"/>
      <c r="J609" s="235"/>
      <c r="K609" s="235"/>
      <c r="L609" s="241"/>
      <c r="M609" s="242"/>
      <c r="N609" s="243"/>
      <c r="O609" s="243"/>
      <c r="P609" s="243"/>
      <c r="Q609" s="243"/>
      <c r="R609" s="243"/>
      <c r="S609" s="243"/>
      <c r="T609" s="244"/>
      <c r="AT609" s="245" t="s">
        <v>159</v>
      </c>
      <c r="AU609" s="245" t="s">
        <v>84</v>
      </c>
      <c r="AV609" s="11" t="s">
        <v>84</v>
      </c>
      <c r="AW609" s="11" t="s">
        <v>38</v>
      </c>
      <c r="AX609" s="11" t="s">
        <v>74</v>
      </c>
      <c r="AY609" s="245" t="s">
        <v>150</v>
      </c>
    </row>
    <row r="610" spans="2:51" s="12" customFormat="1" ht="13.5">
      <c r="B610" s="246"/>
      <c r="C610" s="247"/>
      <c r="D610" s="236" t="s">
        <v>159</v>
      </c>
      <c r="E610" s="248" t="s">
        <v>21</v>
      </c>
      <c r="F610" s="249" t="s">
        <v>161</v>
      </c>
      <c r="G610" s="247"/>
      <c r="H610" s="250">
        <v>100</v>
      </c>
      <c r="I610" s="251"/>
      <c r="J610" s="247"/>
      <c r="K610" s="247"/>
      <c r="L610" s="252"/>
      <c r="M610" s="253"/>
      <c r="N610" s="254"/>
      <c r="O610" s="254"/>
      <c r="P610" s="254"/>
      <c r="Q610" s="254"/>
      <c r="R610" s="254"/>
      <c r="S610" s="254"/>
      <c r="T610" s="255"/>
      <c r="AT610" s="256" t="s">
        <v>159</v>
      </c>
      <c r="AU610" s="256" t="s">
        <v>84</v>
      </c>
      <c r="AV610" s="12" t="s">
        <v>157</v>
      </c>
      <c r="AW610" s="12" t="s">
        <v>38</v>
      </c>
      <c r="AX610" s="12" t="s">
        <v>82</v>
      </c>
      <c r="AY610" s="256" t="s">
        <v>150</v>
      </c>
    </row>
    <row r="611" spans="2:65" s="1" customFormat="1" ht="16.5" customHeight="1">
      <c r="B611" s="46"/>
      <c r="C611" s="269" t="s">
        <v>562</v>
      </c>
      <c r="D611" s="269" t="s">
        <v>188</v>
      </c>
      <c r="E611" s="270" t="s">
        <v>1426</v>
      </c>
      <c r="F611" s="271" t="s">
        <v>1427</v>
      </c>
      <c r="G611" s="272" t="s">
        <v>432</v>
      </c>
      <c r="H611" s="273">
        <v>100</v>
      </c>
      <c r="I611" s="274"/>
      <c r="J611" s="275">
        <f>ROUND(I611*H611,2)</f>
        <v>0</v>
      </c>
      <c r="K611" s="271" t="s">
        <v>204</v>
      </c>
      <c r="L611" s="276"/>
      <c r="M611" s="277" t="s">
        <v>21</v>
      </c>
      <c r="N611" s="278" t="s">
        <v>45</v>
      </c>
      <c r="O611" s="47"/>
      <c r="P611" s="231">
        <f>O611*H611</f>
        <v>0</v>
      </c>
      <c r="Q611" s="231">
        <v>0</v>
      </c>
      <c r="R611" s="231">
        <f>Q611*H611</f>
        <v>0</v>
      </c>
      <c r="S611" s="231">
        <v>0</v>
      </c>
      <c r="T611" s="232">
        <f>S611*H611</f>
        <v>0</v>
      </c>
      <c r="AR611" s="24" t="s">
        <v>1404</v>
      </c>
      <c r="AT611" s="24" t="s">
        <v>188</v>
      </c>
      <c r="AU611" s="24" t="s">
        <v>84</v>
      </c>
      <c r="AY611" s="24" t="s">
        <v>150</v>
      </c>
      <c r="BE611" s="233">
        <f>IF(N611="základní",J611,0)</f>
        <v>0</v>
      </c>
      <c r="BF611" s="233">
        <f>IF(N611="snížená",J611,0)</f>
        <v>0</v>
      </c>
      <c r="BG611" s="233">
        <f>IF(N611="zákl. přenesená",J611,0)</f>
        <v>0</v>
      </c>
      <c r="BH611" s="233">
        <f>IF(N611="sníž. přenesená",J611,0)</f>
        <v>0</v>
      </c>
      <c r="BI611" s="233">
        <f>IF(N611="nulová",J611,0)</f>
        <v>0</v>
      </c>
      <c r="BJ611" s="24" t="s">
        <v>82</v>
      </c>
      <c r="BK611" s="233">
        <f>ROUND(I611*H611,2)</f>
        <v>0</v>
      </c>
      <c r="BL611" s="24" t="s">
        <v>654</v>
      </c>
      <c r="BM611" s="24" t="s">
        <v>1428</v>
      </c>
    </row>
    <row r="612" spans="2:51" s="13" customFormat="1" ht="13.5">
      <c r="B612" s="259"/>
      <c r="C612" s="260"/>
      <c r="D612" s="236" t="s">
        <v>159</v>
      </c>
      <c r="E612" s="261" t="s">
        <v>21</v>
      </c>
      <c r="F612" s="262" t="s">
        <v>930</v>
      </c>
      <c r="G612" s="260"/>
      <c r="H612" s="261" t="s">
        <v>21</v>
      </c>
      <c r="I612" s="263"/>
      <c r="J612" s="260"/>
      <c r="K612" s="260"/>
      <c r="L612" s="264"/>
      <c r="M612" s="265"/>
      <c r="N612" s="266"/>
      <c r="O612" s="266"/>
      <c r="P612" s="266"/>
      <c r="Q612" s="266"/>
      <c r="R612" s="266"/>
      <c r="S612" s="266"/>
      <c r="T612" s="267"/>
      <c r="AT612" s="268" t="s">
        <v>159</v>
      </c>
      <c r="AU612" s="268" t="s">
        <v>84</v>
      </c>
      <c r="AV612" s="13" t="s">
        <v>82</v>
      </c>
      <c r="AW612" s="13" t="s">
        <v>38</v>
      </c>
      <c r="AX612" s="13" t="s">
        <v>74</v>
      </c>
      <c r="AY612" s="268" t="s">
        <v>150</v>
      </c>
    </row>
    <row r="613" spans="2:51" s="13" customFormat="1" ht="13.5">
      <c r="B613" s="259"/>
      <c r="C613" s="260"/>
      <c r="D613" s="236" t="s">
        <v>159</v>
      </c>
      <c r="E613" s="261" t="s">
        <v>21</v>
      </c>
      <c r="F613" s="262" t="s">
        <v>1262</v>
      </c>
      <c r="G613" s="260"/>
      <c r="H613" s="261" t="s">
        <v>21</v>
      </c>
      <c r="I613" s="263"/>
      <c r="J613" s="260"/>
      <c r="K613" s="260"/>
      <c r="L613" s="264"/>
      <c r="M613" s="265"/>
      <c r="N613" s="266"/>
      <c r="O613" s="266"/>
      <c r="P613" s="266"/>
      <c r="Q613" s="266"/>
      <c r="R613" s="266"/>
      <c r="S613" s="266"/>
      <c r="T613" s="267"/>
      <c r="AT613" s="268" t="s">
        <v>159</v>
      </c>
      <c r="AU613" s="268" t="s">
        <v>84</v>
      </c>
      <c r="AV613" s="13" t="s">
        <v>82</v>
      </c>
      <c r="AW613" s="13" t="s">
        <v>38</v>
      </c>
      <c r="AX613" s="13" t="s">
        <v>74</v>
      </c>
      <c r="AY613" s="268" t="s">
        <v>150</v>
      </c>
    </row>
    <row r="614" spans="2:51" s="13" customFormat="1" ht="13.5">
      <c r="B614" s="259"/>
      <c r="C614" s="260"/>
      <c r="D614" s="236" t="s">
        <v>159</v>
      </c>
      <c r="E614" s="261" t="s">
        <v>21</v>
      </c>
      <c r="F614" s="262" t="s">
        <v>932</v>
      </c>
      <c r="G614" s="260"/>
      <c r="H614" s="261" t="s">
        <v>21</v>
      </c>
      <c r="I614" s="263"/>
      <c r="J614" s="260"/>
      <c r="K614" s="260"/>
      <c r="L614" s="264"/>
      <c r="M614" s="265"/>
      <c r="N614" s="266"/>
      <c r="O614" s="266"/>
      <c r="P614" s="266"/>
      <c r="Q614" s="266"/>
      <c r="R614" s="266"/>
      <c r="S614" s="266"/>
      <c r="T614" s="267"/>
      <c r="AT614" s="268" t="s">
        <v>159</v>
      </c>
      <c r="AU614" s="268" t="s">
        <v>84</v>
      </c>
      <c r="AV614" s="13" t="s">
        <v>82</v>
      </c>
      <c r="AW614" s="13" t="s">
        <v>38</v>
      </c>
      <c r="AX614" s="13" t="s">
        <v>74</v>
      </c>
      <c r="AY614" s="268" t="s">
        <v>150</v>
      </c>
    </row>
    <row r="615" spans="2:51" s="13" customFormat="1" ht="13.5">
      <c r="B615" s="259"/>
      <c r="C615" s="260"/>
      <c r="D615" s="236" t="s">
        <v>159</v>
      </c>
      <c r="E615" s="261" t="s">
        <v>21</v>
      </c>
      <c r="F615" s="262" t="s">
        <v>1268</v>
      </c>
      <c r="G615" s="260"/>
      <c r="H615" s="261" t="s">
        <v>21</v>
      </c>
      <c r="I615" s="263"/>
      <c r="J615" s="260"/>
      <c r="K615" s="260"/>
      <c r="L615" s="264"/>
      <c r="M615" s="265"/>
      <c r="N615" s="266"/>
      <c r="O615" s="266"/>
      <c r="P615" s="266"/>
      <c r="Q615" s="266"/>
      <c r="R615" s="266"/>
      <c r="S615" s="266"/>
      <c r="T615" s="267"/>
      <c r="AT615" s="268" t="s">
        <v>159</v>
      </c>
      <c r="AU615" s="268" t="s">
        <v>84</v>
      </c>
      <c r="AV615" s="13" t="s">
        <v>82</v>
      </c>
      <c r="AW615" s="13" t="s">
        <v>38</v>
      </c>
      <c r="AX615" s="13" t="s">
        <v>74</v>
      </c>
      <c r="AY615" s="268" t="s">
        <v>150</v>
      </c>
    </row>
    <row r="616" spans="2:51" s="13" customFormat="1" ht="13.5">
      <c r="B616" s="259"/>
      <c r="C616" s="260"/>
      <c r="D616" s="236" t="s">
        <v>159</v>
      </c>
      <c r="E616" s="261" t="s">
        <v>21</v>
      </c>
      <c r="F616" s="262" t="s">
        <v>1424</v>
      </c>
      <c r="G616" s="260"/>
      <c r="H616" s="261" t="s">
        <v>21</v>
      </c>
      <c r="I616" s="263"/>
      <c r="J616" s="260"/>
      <c r="K616" s="260"/>
      <c r="L616" s="264"/>
      <c r="M616" s="265"/>
      <c r="N616" s="266"/>
      <c r="O616" s="266"/>
      <c r="P616" s="266"/>
      <c r="Q616" s="266"/>
      <c r="R616" s="266"/>
      <c r="S616" s="266"/>
      <c r="T616" s="267"/>
      <c r="AT616" s="268" t="s">
        <v>159</v>
      </c>
      <c r="AU616" s="268" t="s">
        <v>84</v>
      </c>
      <c r="AV616" s="13" t="s">
        <v>82</v>
      </c>
      <c r="AW616" s="13" t="s">
        <v>38</v>
      </c>
      <c r="AX616" s="13" t="s">
        <v>74</v>
      </c>
      <c r="AY616" s="268" t="s">
        <v>150</v>
      </c>
    </row>
    <row r="617" spans="2:51" s="11" customFormat="1" ht="13.5">
      <c r="B617" s="234"/>
      <c r="C617" s="235"/>
      <c r="D617" s="236" t="s">
        <v>159</v>
      </c>
      <c r="E617" s="237" t="s">
        <v>21</v>
      </c>
      <c r="F617" s="238" t="s">
        <v>1425</v>
      </c>
      <c r="G617" s="235"/>
      <c r="H617" s="239">
        <v>100</v>
      </c>
      <c r="I617" s="240"/>
      <c r="J617" s="235"/>
      <c r="K617" s="235"/>
      <c r="L617" s="241"/>
      <c r="M617" s="242"/>
      <c r="N617" s="243"/>
      <c r="O617" s="243"/>
      <c r="P617" s="243"/>
      <c r="Q617" s="243"/>
      <c r="R617" s="243"/>
      <c r="S617" s="243"/>
      <c r="T617" s="244"/>
      <c r="AT617" s="245" t="s">
        <v>159</v>
      </c>
      <c r="AU617" s="245" t="s">
        <v>84</v>
      </c>
      <c r="AV617" s="11" t="s">
        <v>84</v>
      </c>
      <c r="AW617" s="11" t="s">
        <v>38</v>
      </c>
      <c r="AX617" s="11" t="s">
        <v>74</v>
      </c>
      <c r="AY617" s="245" t="s">
        <v>150</v>
      </c>
    </row>
    <row r="618" spans="2:51" s="12" customFormat="1" ht="13.5">
      <c r="B618" s="246"/>
      <c r="C618" s="247"/>
      <c r="D618" s="236" t="s">
        <v>159</v>
      </c>
      <c r="E618" s="248" t="s">
        <v>21</v>
      </c>
      <c r="F618" s="249" t="s">
        <v>161</v>
      </c>
      <c r="G618" s="247"/>
      <c r="H618" s="250">
        <v>100</v>
      </c>
      <c r="I618" s="251"/>
      <c r="J618" s="247"/>
      <c r="K618" s="247"/>
      <c r="L618" s="252"/>
      <c r="M618" s="253"/>
      <c r="N618" s="254"/>
      <c r="O618" s="254"/>
      <c r="P618" s="254"/>
      <c r="Q618" s="254"/>
      <c r="R618" s="254"/>
      <c r="S618" s="254"/>
      <c r="T618" s="255"/>
      <c r="AT618" s="256" t="s">
        <v>159</v>
      </c>
      <c r="AU618" s="256" t="s">
        <v>84</v>
      </c>
      <c r="AV618" s="12" t="s">
        <v>157</v>
      </c>
      <c r="AW618" s="12" t="s">
        <v>38</v>
      </c>
      <c r="AX618" s="12" t="s">
        <v>82</v>
      </c>
      <c r="AY618" s="256" t="s">
        <v>150</v>
      </c>
    </row>
    <row r="619" spans="2:63" s="10" customFormat="1" ht="29.85" customHeight="1">
      <c r="B619" s="206"/>
      <c r="C619" s="207"/>
      <c r="D619" s="208" t="s">
        <v>73</v>
      </c>
      <c r="E619" s="220" t="s">
        <v>1429</v>
      </c>
      <c r="F619" s="220" t="s">
        <v>1430</v>
      </c>
      <c r="G619" s="207"/>
      <c r="H619" s="207"/>
      <c r="I619" s="210"/>
      <c r="J619" s="221">
        <f>BK619</f>
        <v>0</v>
      </c>
      <c r="K619" s="207"/>
      <c r="L619" s="212"/>
      <c r="M619" s="213"/>
      <c r="N619" s="214"/>
      <c r="O619" s="214"/>
      <c r="P619" s="215">
        <f>SUM(P620:P655)</f>
        <v>0</v>
      </c>
      <c r="Q619" s="214"/>
      <c r="R619" s="215">
        <f>SUM(R620:R655)</f>
        <v>0</v>
      </c>
      <c r="S619" s="214"/>
      <c r="T619" s="216">
        <f>SUM(T620:T655)</f>
        <v>0</v>
      </c>
      <c r="AR619" s="217" t="s">
        <v>151</v>
      </c>
      <c r="AT619" s="218" t="s">
        <v>73</v>
      </c>
      <c r="AU619" s="218" t="s">
        <v>82</v>
      </c>
      <c r="AY619" s="217" t="s">
        <v>150</v>
      </c>
      <c r="BK619" s="219">
        <f>SUM(BK620:BK655)</f>
        <v>0</v>
      </c>
    </row>
    <row r="620" spans="2:65" s="1" customFormat="1" ht="76.5" customHeight="1">
      <c r="B620" s="46"/>
      <c r="C620" s="222" t="s">
        <v>569</v>
      </c>
      <c r="D620" s="222" t="s">
        <v>153</v>
      </c>
      <c r="E620" s="223" t="s">
        <v>1431</v>
      </c>
      <c r="F620" s="224" t="s">
        <v>1432</v>
      </c>
      <c r="G620" s="225" t="s">
        <v>211</v>
      </c>
      <c r="H620" s="226">
        <v>225.6</v>
      </c>
      <c r="I620" s="227"/>
      <c r="J620" s="228">
        <f>ROUND(I620*H620,2)</f>
        <v>0</v>
      </c>
      <c r="K620" s="224" t="s">
        <v>928</v>
      </c>
      <c r="L620" s="72"/>
      <c r="M620" s="229" t="s">
        <v>21</v>
      </c>
      <c r="N620" s="230" t="s">
        <v>45</v>
      </c>
      <c r="O620" s="47"/>
      <c r="P620" s="231">
        <f>O620*H620</f>
        <v>0</v>
      </c>
      <c r="Q620" s="231">
        <v>0</v>
      </c>
      <c r="R620" s="231">
        <f>Q620*H620</f>
        <v>0</v>
      </c>
      <c r="S620" s="231">
        <v>0</v>
      </c>
      <c r="T620" s="232">
        <f>S620*H620</f>
        <v>0</v>
      </c>
      <c r="AR620" s="24" t="s">
        <v>654</v>
      </c>
      <c r="AT620" s="24" t="s">
        <v>153</v>
      </c>
      <c r="AU620" s="24" t="s">
        <v>84</v>
      </c>
      <c r="AY620" s="24" t="s">
        <v>150</v>
      </c>
      <c r="BE620" s="233">
        <f>IF(N620="základní",J620,0)</f>
        <v>0</v>
      </c>
      <c r="BF620" s="233">
        <f>IF(N620="snížená",J620,0)</f>
        <v>0</v>
      </c>
      <c r="BG620" s="233">
        <f>IF(N620="zákl. přenesená",J620,0)</f>
        <v>0</v>
      </c>
      <c r="BH620" s="233">
        <f>IF(N620="sníž. přenesená",J620,0)</f>
        <v>0</v>
      </c>
      <c r="BI620" s="233">
        <f>IF(N620="nulová",J620,0)</f>
        <v>0</v>
      </c>
      <c r="BJ620" s="24" t="s">
        <v>82</v>
      </c>
      <c r="BK620" s="233">
        <f>ROUND(I620*H620,2)</f>
        <v>0</v>
      </c>
      <c r="BL620" s="24" t="s">
        <v>654</v>
      </c>
      <c r="BM620" s="24" t="s">
        <v>1433</v>
      </c>
    </row>
    <row r="621" spans="2:51" s="13" customFormat="1" ht="13.5">
      <c r="B621" s="259"/>
      <c r="C621" s="260"/>
      <c r="D621" s="236" t="s">
        <v>159</v>
      </c>
      <c r="E621" s="261" t="s">
        <v>21</v>
      </c>
      <c r="F621" s="262" t="s">
        <v>930</v>
      </c>
      <c r="G621" s="260"/>
      <c r="H621" s="261" t="s">
        <v>21</v>
      </c>
      <c r="I621" s="263"/>
      <c r="J621" s="260"/>
      <c r="K621" s="260"/>
      <c r="L621" s="264"/>
      <c r="M621" s="265"/>
      <c r="N621" s="266"/>
      <c r="O621" s="266"/>
      <c r="P621" s="266"/>
      <c r="Q621" s="266"/>
      <c r="R621" s="266"/>
      <c r="S621" s="266"/>
      <c r="T621" s="267"/>
      <c r="AT621" s="268" t="s">
        <v>159</v>
      </c>
      <c r="AU621" s="268" t="s">
        <v>84</v>
      </c>
      <c r="AV621" s="13" t="s">
        <v>82</v>
      </c>
      <c r="AW621" s="13" t="s">
        <v>38</v>
      </c>
      <c r="AX621" s="13" t="s">
        <v>74</v>
      </c>
      <c r="AY621" s="268" t="s">
        <v>150</v>
      </c>
    </row>
    <row r="622" spans="2:51" s="13" customFormat="1" ht="13.5">
      <c r="B622" s="259"/>
      <c r="C622" s="260"/>
      <c r="D622" s="236" t="s">
        <v>159</v>
      </c>
      <c r="E622" s="261" t="s">
        <v>21</v>
      </c>
      <c r="F622" s="262" t="s">
        <v>1262</v>
      </c>
      <c r="G622" s="260"/>
      <c r="H622" s="261" t="s">
        <v>21</v>
      </c>
      <c r="I622" s="263"/>
      <c r="J622" s="260"/>
      <c r="K622" s="260"/>
      <c r="L622" s="264"/>
      <c r="M622" s="265"/>
      <c r="N622" s="266"/>
      <c r="O622" s="266"/>
      <c r="P622" s="266"/>
      <c r="Q622" s="266"/>
      <c r="R622" s="266"/>
      <c r="S622" s="266"/>
      <c r="T622" s="267"/>
      <c r="AT622" s="268" t="s">
        <v>159</v>
      </c>
      <c r="AU622" s="268" t="s">
        <v>84</v>
      </c>
      <c r="AV622" s="13" t="s">
        <v>82</v>
      </c>
      <c r="AW622" s="13" t="s">
        <v>38</v>
      </c>
      <c r="AX622" s="13" t="s">
        <v>74</v>
      </c>
      <c r="AY622" s="268" t="s">
        <v>150</v>
      </c>
    </row>
    <row r="623" spans="2:51" s="13" customFormat="1" ht="13.5">
      <c r="B623" s="259"/>
      <c r="C623" s="260"/>
      <c r="D623" s="236" t="s">
        <v>159</v>
      </c>
      <c r="E623" s="261" t="s">
        <v>21</v>
      </c>
      <c r="F623" s="262" t="s">
        <v>932</v>
      </c>
      <c r="G623" s="260"/>
      <c r="H623" s="261" t="s">
        <v>21</v>
      </c>
      <c r="I623" s="263"/>
      <c r="J623" s="260"/>
      <c r="K623" s="260"/>
      <c r="L623" s="264"/>
      <c r="M623" s="265"/>
      <c r="N623" s="266"/>
      <c r="O623" s="266"/>
      <c r="P623" s="266"/>
      <c r="Q623" s="266"/>
      <c r="R623" s="266"/>
      <c r="S623" s="266"/>
      <c r="T623" s="267"/>
      <c r="AT623" s="268" t="s">
        <v>159</v>
      </c>
      <c r="AU623" s="268" t="s">
        <v>84</v>
      </c>
      <c r="AV623" s="13" t="s">
        <v>82</v>
      </c>
      <c r="AW623" s="13" t="s">
        <v>38</v>
      </c>
      <c r="AX623" s="13" t="s">
        <v>74</v>
      </c>
      <c r="AY623" s="268" t="s">
        <v>150</v>
      </c>
    </row>
    <row r="624" spans="2:51" s="13" customFormat="1" ht="13.5">
      <c r="B624" s="259"/>
      <c r="C624" s="260"/>
      <c r="D624" s="236" t="s">
        <v>159</v>
      </c>
      <c r="E624" s="261" t="s">
        <v>21</v>
      </c>
      <c r="F624" s="262" t="s">
        <v>1263</v>
      </c>
      <c r="G624" s="260"/>
      <c r="H624" s="261" t="s">
        <v>21</v>
      </c>
      <c r="I624" s="263"/>
      <c r="J624" s="260"/>
      <c r="K624" s="260"/>
      <c r="L624" s="264"/>
      <c r="M624" s="265"/>
      <c r="N624" s="266"/>
      <c r="O624" s="266"/>
      <c r="P624" s="266"/>
      <c r="Q624" s="266"/>
      <c r="R624" s="266"/>
      <c r="S624" s="266"/>
      <c r="T624" s="267"/>
      <c r="AT624" s="268" t="s">
        <v>159</v>
      </c>
      <c r="AU624" s="268" t="s">
        <v>84</v>
      </c>
      <c r="AV624" s="13" t="s">
        <v>82</v>
      </c>
      <c r="AW624" s="13" t="s">
        <v>38</v>
      </c>
      <c r="AX624" s="13" t="s">
        <v>74</v>
      </c>
      <c r="AY624" s="268" t="s">
        <v>150</v>
      </c>
    </row>
    <row r="625" spans="2:51" s="13" customFormat="1" ht="13.5">
      <c r="B625" s="259"/>
      <c r="C625" s="260"/>
      <c r="D625" s="236" t="s">
        <v>159</v>
      </c>
      <c r="E625" s="261" t="s">
        <v>21</v>
      </c>
      <c r="F625" s="262" t="s">
        <v>1434</v>
      </c>
      <c r="G625" s="260"/>
      <c r="H625" s="261" t="s">
        <v>21</v>
      </c>
      <c r="I625" s="263"/>
      <c r="J625" s="260"/>
      <c r="K625" s="260"/>
      <c r="L625" s="264"/>
      <c r="M625" s="265"/>
      <c r="N625" s="266"/>
      <c r="O625" s="266"/>
      <c r="P625" s="266"/>
      <c r="Q625" s="266"/>
      <c r="R625" s="266"/>
      <c r="S625" s="266"/>
      <c r="T625" s="267"/>
      <c r="AT625" s="268" t="s">
        <v>159</v>
      </c>
      <c r="AU625" s="268" t="s">
        <v>84</v>
      </c>
      <c r="AV625" s="13" t="s">
        <v>82</v>
      </c>
      <c r="AW625" s="13" t="s">
        <v>38</v>
      </c>
      <c r="AX625" s="13" t="s">
        <v>74</v>
      </c>
      <c r="AY625" s="268" t="s">
        <v>150</v>
      </c>
    </row>
    <row r="626" spans="2:51" s="13" customFormat="1" ht="13.5">
      <c r="B626" s="259"/>
      <c r="C626" s="260"/>
      <c r="D626" s="236" t="s">
        <v>159</v>
      </c>
      <c r="E626" s="261" t="s">
        <v>21</v>
      </c>
      <c r="F626" s="262" t="s">
        <v>1435</v>
      </c>
      <c r="G626" s="260"/>
      <c r="H626" s="261" t="s">
        <v>21</v>
      </c>
      <c r="I626" s="263"/>
      <c r="J626" s="260"/>
      <c r="K626" s="260"/>
      <c r="L626" s="264"/>
      <c r="M626" s="265"/>
      <c r="N626" s="266"/>
      <c r="O626" s="266"/>
      <c r="P626" s="266"/>
      <c r="Q626" s="266"/>
      <c r="R626" s="266"/>
      <c r="S626" s="266"/>
      <c r="T626" s="267"/>
      <c r="AT626" s="268" t="s">
        <v>159</v>
      </c>
      <c r="AU626" s="268" t="s">
        <v>84</v>
      </c>
      <c r="AV626" s="13" t="s">
        <v>82</v>
      </c>
      <c r="AW626" s="13" t="s">
        <v>38</v>
      </c>
      <c r="AX626" s="13" t="s">
        <v>74</v>
      </c>
      <c r="AY626" s="268" t="s">
        <v>150</v>
      </c>
    </row>
    <row r="627" spans="2:51" s="11" customFormat="1" ht="13.5">
      <c r="B627" s="234"/>
      <c r="C627" s="235"/>
      <c r="D627" s="236" t="s">
        <v>159</v>
      </c>
      <c r="E627" s="237" t="s">
        <v>21</v>
      </c>
      <c r="F627" s="238" t="s">
        <v>1276</v>
      </c>
      <c r="G627" s="235"/>
      <c r="H627" s="239">
        <v>0.3</v>
      </c>
      <c r="I627" s="240"/>
      <c r="J627" s="235"/>
      <c r="K627" s="235"/>
      <c r="L627" s="241"/>
      <c r="M627" s="242"/>
      <c r="N627" s="243"/>
      <c r="O627" s="243"/>
      <c r="P627" s="243"/>
      <c r="Q627" s="243"/>
      <c r="R627" s="243"/>
      <c r="S627" s="243"/>
      <c r="T627" s="244"/>
      <c r="AT627" s="245" t="s">
        <v>159</v>
      </c>
      <c r="AU627" s="245" t="s">
        <v>84</v>
      </c>
      <c r="AV627" s="11" t="s">
        <v>84</v>
      </c>
      <c r="AW627" s="11" t="s">
        <v>38</v>
      </c>
      <c r="AX627" s="11" t="s">
        <v>74</v>
      </c>
      <c r="AY627" s="245" t="s">
        <v>150</v>
      </c>
    </row>
    <row r="628" spans="2:51" s="13" customFormat="1" ht="13.5">
      <c r="B628" s="259"/>
      <c r="C628" s="260"/>
      <c r="D628" s="236" t="s">
        <v>159</v>
      </c>
      <c r="E628" s="261" t="s">
        <v>21</v>
      </c>
      <c r="F628" s="262" t="s">
        <v>1436</v>
      </c>
      <c r="G628" s="260"/>
      <c r="H628" s="261" t="s">
        <v>21</v>
      </c>
      <c r="I628" s="263"/>
      <c r="J628" s="260"/>
      <c r="K628" s="260"/>
      <c r="L628" s="264"/>
      <c r="M628" s="265"/>
      <c r="N628" s="266"/>
      <c r="O628" s="266"/>
      <c r="P628" s="266"/>
      <c r="Q628" s="266"/>
      <c r="R628" s="266"/>
      <c r="S628" s="266"/>
      <c r="T628" s="267"/>
      <c r="AT628" s="268" t="s">
        <v>159</v>
      </c>
      <c r="AU628" s="268" t="s">
        <v>84</v>
      </c>
      <c r="AV628" s="13" t="s">
        <v>82</v>
      </c>
      <c r="AW628" s="13" t="s">
        <v>38</v>
      </c>
      <c r="AX628" s="13" t="s">
        <v>74</v>
      </c>
      <c r="AY628" s="268" t="s">
        <v>150</v>
      </c>
    </row>
    <row r="629" spans="2:51" s="13" customFormat="1" ht="13.5">
      <c r="B629" s="259"/>
      <c r="C629" s="260"/>
      <c r="D629" s="236" t="s">
        <v>159</v>
      </c>
      <c r="E629" s="261" t="s">
        <v>21</v>
      </c>
      <c r="F629" s="262" t="s">
        <v>1437</v>
      </c>
      <c r="G629" s="260"/>
      <c r="H629" s="261" t="s">
        <v>21</v>
      </c>
      <c r="I629" s="263"/>
      <c r="J629" s="260"/>
      <c r="K629" s="260"/>
      <c r="L629" s="264"/>
      <c r="M629" s="265"/>
      <c r="N629" s="266"/>
      <c r="O629" s="266"/>
      <c r="P629" s="266"/>
      <c r="Q629" s="266"/>
      <c r="R629" s="266"/>
      <c r="S629" s="266"/>
      <c r="T629" s="267"/>
      <c r="AT629" s="268" t="s">
        <v>159</v>
      </c>
      <c r="AU629" s="268" t="s">
        <v>84</v>
      </c>
      <c r="AV629" s="13" t="s">
        <v>82</v>
      </c>
      <c r="AW629" s="13" t="s">
        <v>38</v>
      </c>
      <c r="AX629" s="13" t="s">
        <v>74</v>
      </c>
      <c r="AY629" s="268" t="s">
        <v>150</v>
      </c>
    </row>
    <row r="630" spans="2:51" s="11" customFormat="1" ht="13.5">
      <c r="B630" s="234"/>
      <c r="C630" s="235"/>
      <c r="D630" s="236" t="s">
        <v>159</v>
      </c>
      <c r="E630" s="237" t="s">
        <v>21</v>
      </c>
      <c r="F630" s="238" t="s">
        <v>1273</v>
      </c>
      <c r="G630" s="235"/>
      <c r="H630" s="239">
        <v>85</v>
      </c>
      <c r="I630" s="240"/>
      <c r="J630" s="235"/>
      <c r="K630" s="235"/>
      <c r="L630" s="241"/>
      <c r="M630" s="242"/>
      <c r="N630" s="243"/>
      <c r="O630" s="243"/>
      <c r="P630" s="243"/>
      <c r="Q630" s="243"/>
      <c r="R630" s="243"/>
      <c r="S630" s="243"/>
      <c r="T630" s="244"/>
      <c r="AT630" s="245" t="s">
        <v>159</v>
      </c>
      <c r="AU630" s="245" t="s">
        <v>84</v>
      </c>
      <c r="AV630" s="11" t="s">
        <v>84</v>
      </c>
      <c r="AW630" s="11" t="s">
        <v>38</v>
      </c>
      <c r="AX630" s="11" t="s">
        <v>74</v>
      </c>
      <c r="AY630" s="245" t="s">
        <v>150</v>
      </c>
    </row>
    <row r="631" spans="2:51" s="13" customFormat="1" ht="13.5">
      <c r="B631" s="259"/>
      <c r="C631" s="260"/>
      <c r="D631" s="236" t="s">
        <v>159</v>
      </c>
      <c r="E631" s="261" t="s">
        <v>21</v>
      </c>
      <c r="F631" s="262" t="s">
        <v>1434</v>
      </c>
      <c r="G631" s="260"/>
      <c r="H631" s="261" t="s">
        <v>21</v>
      </c>
      <c r="I631" s="263"/>
      <c r="J631" s="260"/>
      <c r="K631" s="260"/>
      <c r="L631" s="264"/>
      <c r="M631" s="265"/>
      <c r="N631" s="266"/>
      <c r="O631" s="266"/>
      <c r="P631" s="266"/>
      <c r="Q631" s="266"/>
      <c r="R631" s="266"/>
      <c r="S631" s="266"/>
      <c r="T631" s="267"/>
      <c r="AT631" s="268" t="s">
        <v>159</v>
      </c>
      <c r="AU631" s="268" t="s">
        <v>84</v>
      </c>
      <c r="AV631" s="13" t="s">
        <v>82</v>
      </c>
      <c r="AW631" s="13" t="s">
        <v>38</v>
      </c>
      <c r="AX631" s="13" t="s">
        <v>74</v>
      </c>
      <c r="AY631" s="268" t="s">
        <v>150</v>
      </c>
    </row>
    <row r="632" spans="2:51" s="13" customFormat="1" ht="13.5">
      <c r="B632" s="259"/>
      <c r="C632" s="260"/>
      <c r="D632" s="236" t="s">
        <v>159</v>
      </c>
      <c r="E632" s="261" t="s">
        <v>21</v>
      </c>
      <c r="F632" s="262" t="s">
        <v>1438</v>
      </c>
      <c r="G632" s="260"/>
      <c r="H632" s="261" t="s">
        <v>21</v>
      </c>
      <c r="I632" s="263"/>
      <c r="J632" s="260"/>
      <c r="K632" s="260"/>
      <c r="L632" s="264"/>
      <c r="M632" s="265"/>
      <c r="N632" s="266"/>
      <c r="O632" s="266"/>
      <c r="P632" s="266"/>
      <c r="Q632" s="266"/>
      <c r="R632" s="266"/>
      <c r="S632" s="266"/>
      <c r="T632" s="267"/>
      <c r="AT632" s="268" t="s">
        <v>159</v>
      </c>
      <c r="AU632" s="268" t="s">
        <v>84</v>
      </c>
      <c r="AV632" s="13" t="s">
        <v>82</v>
      </c>
      <c r="AW632" s="13" t="s">
        <v>38</v>
      </c>
      <c r="AX632" s="13" t="s">
        <v>74</v>
      </c>
      <c r="AY632" s="268" t="s">
        <v>150</v>
      </c>
    </row>
    <row r="633" spans="2:51" s="11" customFormat="1" ht="13.5">
      <c r="B633" s="234"/>
      <c r="C633" s="235"/>
      <c r="D633" s="236" t="s">
        <v>159</v>
      </c>
      <c r="E633" s="237" t="s">
        <v>21</v>
      </c>
      <c r="F633" s="238" t="s">
        <v>1276</v>
      </c>
      <c r="G633" s="235"/>
      <c r="H633" s="239">
        <v>0.3</v>
      </c>
      <c r="I633" s="240"/>
      <c r="J633" s="235"/>
      <c r="K633" s="235"/>
      <c r="L633" s="241"/>
      <c r="M633" s="242"/>
      <c r="N633" s="243"/>
      <c r="O633" s="243"/>
      <c r="P633" s="243"/>
      <c r="Q633" s="243"/>
      <c r="R633" s="243"/>
      <c r="S633" s="243"/>
      <c r="T633" s="244"/>
      <c r="AT633" s="245" t="s">
        <v>159</v>
      </c>
      <c r="AU633" s="245" t="s">
        <v>84</v>
      </c>
      <c r="AV633" s="11" t="s">
        <v>84</v>
      </c>
      <c r="AW633" s="11" t="s">
        <v>38</v>
      </c>
      <c r="AX633" s="11" t="s">
        <v>74</v>
      </c>
      <c r="AY633" s="245" t="s">
        <v>150</v>
      </c>
    </row>
    <row r="634" spans="2:51" s="13" customFormat="1" ht="13.5">
      <c r="B634" s="259"/>
      <c r="C634" s="260"/>
      <c r="D634" s="236" t="s">
        <v>159</v>
      </c>
      <c r="E634" s="261" t="s">
        <v>21</v>
      </c>
      <c r="F634" s="262" t="s">
        <v>1439</v>
      </c>
      <c r="G634" s="260"/>
      <c r="H634" s="261" t="s">
        <v>21</v>
      </c>
      <c r="I634" s="263"/>
      <c r="J634" s="260"/>
      <c r="K634" s="260"/>
      <c r="L634" s="264"/>
      <c r="M634" s="265"/>
      <c r="N634" s="266"/>
      <c r="O634" s="266"/>
      <c r="P634" s="266"/>
      <c r="Q634" s="266"/>
      <c r="R634" s="266"/>
      <c r="S634" s="266"/>
      <c r="T634" s="267"/>
      <c r="AT634" s="268" t="s">
        <v>159</v>
      </c>
      <c r="AU634" s="268" t="s">
        <v>84</v>
      </c>
      <c r="AV634" s="13" t="s">
        <v>82</v>
      </c>
      <c r="AW634" s="13" t="s">
        <v>38</v>
      </c>
      <c r="AX634" s="13" t="s">
        <v>74</v>
      </c>
      <c r="AY634" s="268" t="s">
        <v>150</v>
      </c>
    </row>
    <row r="635" spans="2:51" s="13" customFormat="1" ht="13.5">
      <c r="B635" s="259"/>
      <c r="C635" s="260"/>
      <c r="D635" s="236" t="s">
        <v>159</v>
      </c>
      <c r="E635" s="261" t="s">
        <v>21</v>
      </c>
      <c r="F635" s="262" t="s">
        <v>1440</v>
      </c>
      <c r="G635" s="260"/>
      <c r="H635" s="261" t="s">
        <v>21</v>
      </c>
      <c r="I635" s="263"/>
      <c r="J635" s="260"/>
      <c r="K635" s="260"/>
      <c r="L635" s="264"/>
      <c r="M635" s="265"/>
      <c r="N635" s="266"/>
      <c r="O635" s="266"/>
      <c r="P635" s="266"/>
      <c r="Q635" s="266"/>
      <c r="R635" s="266"/>
      <c r="S635" s="266"/>
      <c r="T635" s="267"/>
      <c r="AT635" s="268" t="s">
        <v>159</v>
      </c>
      <c r="AU635" s="268" t="s">
        <v>84</v>
      </c>
      <c r="AV635" s="13" t="s">
        <v>82</v>
      </c>
      <c r="AW635" s="13" t="s">
        <v>38</v>
      </c>
      <c r="AX635" s="13" t="s">
        <v>74</v>
      </c>
      <c r="AY635" s="268" t="s">
        <v>150</v>
      </c>
    </row>
    <row r="636" spans="2:51" s="11" customFormat="1" ht="13.5">
      <c r="B636" s="234"/>
      <c r="C636" s="235"/>
      <c r="D636" s="236" t="s">
        <v>159</v>
      </c>
      <c r="E636" s="237" t="s">
        <v>21</v>
      </c>
      <c r="F636" s="238" t="s">
        <v>1279</v>
      </c>
      <c r="G636" s="235"/>
      <c r="H636" s="239">
        <v>140</v>
      </c>
      <c r="I636" s="240"/>
      <c r="J636" s="235"/>
      <c r="K636" s="235"/>
      <c r="L636" s="241"/>
      <c r="M636" s="242"/>
      <c r="N636" s="243"/>
      <c r="O636" s="243"/>
      <c r="P636" s="243"/>
      <c r="Q636" s="243"/>
      <c r="R636" s="243"/>
      <c r="S636" s="243"/>
      <c r="T636" s="244"/>
      <c r="AT636" s="245" t="s">
        <v>159</v>
      </c>
      <c r="AU636" s="245" t="s">
        <v>84</v>
      </c>
      <c r="AV636" s="11" t="s">
        <v>84</v>
      </c>
      <c r="AW636" s="11" t="s">
        <v>38</v>
      </c>
      <c r="AX636" s="11" t="s">
        <v>74</v>
      </c>
      <c r="AY636" s="245" t="s">
        <v>150</v>
      </c>
    </row>
    <row r="637" spans="2:51" s="12" customFormat="1" ht="13.5">
      <c r="B637" s="246"/>
      <c r="C637" s="247"/>
      <c r="D637" s="236" t="s">
        <v>159</v>
      </c>
      <c r="E637" s="248" t="s">
        <v>21</v>
      </c>
      <c r="F637" s="249" t="s">
        <v>161</v>
      </c>
      <c r="G637" s="247"/>
      <c r="H637" s="250">
        <v>225.6</v>
      </c>
      <c r="I637" s="251"/>
      <c r="J637" s="247"/>
      <c r="K637" s="247"/>
      <c r="L637" s="252"/>
      <c r="M637" s="253"/>
      <c r="N637" s="254"/>
      <c r="O637" s="254"/>
      <c r="P637" s="254"/>
      <c r="Q637" s="254"/>
      <c r="R637" s="254"/>
      <c r="S637" s="254"/>
      <c r="T637" s="255"/>
      <c r="AT637" s="256" t="s">
        <v>159</v>
      </c>
      <c r="AU637" s="256" t="s">
        <v>84</v>
      </c>
      <c r="AV637" s="12" t="s">
        <v>157</v>
      </c>
      <c r="AW637" s="12" t="s">
        <v>38</v>
      </c>
      <c r="AX637" s="12" t="s">
        <v>82</v>
      </c>
      <c r="AY637" s="256" t="s">
        <v>150</v>
      </c>
    </row>
    <row r="638" spans="2:65" s="1" customFormat="1" ht="16.5" customHeight="1">
      <c r="B638" s="46"/>
      <c r="C638" s="269" t="s">
        <v>574</v>
      </c>
      <c r="D638" s="269" t="s">
        <v>188</v>
      </c>
      <c r="E638" s="270" t="s">
        <v>1441</v>
      </c>
      <c r="F638" s="271" t="s">
        <v>1442</v>
      </c>
      <c r="G638" s="272" t="s">
        <v>211</v>
      </c>
      <c r="H638" s="273">
        <v>225.6</v>
      </c>
      <c r="I638" s="274"/>
      <c r="J638" s="275">
        <f>ROUND(I638*H638,2)</f>
        <v>0</v>
      </c>
      <c r="K638" s="271" t="s">
        <v>204</v>
      </c>
      <c r="L638" s="276"/>
      <c r="M638" s="277" t="s">
        <v>21</v>
      </c>
      <c r="N638" s="278" t="s">
        <v>45</v>
      </c>
      <c r="O638" s="47"/>
      <c r="P638" s="231">
        <f>O638*H638</f>
        <v>0</v>
      </c>
      <c r="Q638" s="231">
        <v>0</v>
      </c>
      <c r="R638" s="231">
        <f>Q638*H638</f>
        <v>0</v>
      </c>
      <c r="S638" s="231">
        <v>0</v>
      </c>
      <c r="T638" s="232">
        <f>S638*H638</f>
        <v>0</v>
      </c>
      <c r="AR638" s="24" t="s">
        <v>1404</v>
      </c>
      <c r="AT638" s="24" t="s">
        <v>188</v>
      </c>
      <c r="AU638" s="24" t="s">
        <v>84</v>
      </c>
      <c r="AY638" s="24" t="s">
        <v>150</v>
      </c>
      <c r="BE638" s="233">
        <f>IF(N638="základní",J638,0)</f>
        <v>0</v>
      </c>
      <c r="BF638" s="233">
        <f>IF(N638="snížená",J638,0)</f>
        <v>0</v>
      </c>
      <c r="BG638" s="233">
        <f>IF(N638="zákl. přenesená",J638,0)</f>
        <v>0</v>
      </c>
      <c r="BH638" s="233">
        <f>IF(N638="sníž. přenesená",J638,0)</f>
        <v>0</v>
      </c>
      <c r="BI638" s="233">
        <f>IF(N638="nulová",J638,0)</f>
        <v>0</v>
      </c>
      <c r="BJ638" s="24" t="s">
        <v>82</v>
      </c>
      <c r="BK638" s="233">
        <f>ROUND(I638*H638,2)</f>
        <v>0</v>
      </c>
      <c r="BL638" s="24" t="s">
        <v>654</v>
      </c>
      <c r="BM638" s="24" t="s">
        <v>1425</v>
      </c>
    </row>
    <row r="639" spans="2:51" s="13" customFormat="1" ht="13.5">
      <c r="B639" s="259"/>
      <c r="C639" s="260"/>
      <c r="D639" s="236" t="s">
        <v>159</v>
      </c>
      <c r="E639" s="261" t="s">
        <v>21</v>
      </c>
      <c r="F639" s="262" t="s">
        <v>930</v>
      </c>
      <c r="G639" s="260"/>
      <c r="H639" s="261" t="s">
        <v>21</v>
      </c>
      <c r="I639" s="263"/>
      <c r="J639" s="260"/>
      <c r="K639" s="260"/>
      <c r="L639" s="264"/>
      <c r="M639" s="265"/>
      <c r="N639" s="266"/>
      <c r="O639" s="266"/>
      <c r="P639" s="266"/>
      <c r="Q639" s="266"/>
      <c r="R639" s="266"/>
      <c r="S639" s="266"/>
      <c r="T639" s="267"/>
      <c r="AT639" s="268" t="s">
        <v>159</v>
      </c>
      <c r="AU639" s="268" t="s">
        <v>84</v>
      </c>
      <c r="AV639" s="13" t="s">
        <v>82</v>
      </c>
      <c r="AW639" s="13" t="s">
        <v>38</v>
      </c>
      <c r="AX639" s="13" t="s">
        <v>74</v>
      </c>
      <c r="AY639" s="268" t="s">
        <v>150</v>
      </c>
    </row>
    <row r="640" spans="2:51" s="13" customFormat="1" ht="13.5">
      <c r="B640" s="259"/>
      <c r="C640" s="260"/>
      <c r="D640" s="236" t="s">
        <v>159</v>
      </c>
      <c r="E640" s="261" t="s">
        <v>21</v>
      </c>
      <c r="F640" s="262" t="s">
        <v>1262</v>
      </c>
      <c r="G640" s="260"/>
      <c r="H640" s="261" t="s">
        <v>21</v>
      </c>
      <c r="I640" s="263"/>
      <c r="J640" s="260"/>
      <c r="K640" s="260"/>
      <c r="L640" s="264"/>
      <c r="M640" s="265"/>
      <c r="N640" s="266"/>
      <c r="O640" s="266"/>
      <c r="P640" s="266"/>
      <c r="Q640" s="266"/>
      <c r="R640" s="266"/>
      <c r="S640" s="266"/>
      <c r="T640" s="267"/>
      <c r="AT640" s="268" t="s">
        <v>159</v>
      </c>
      <c r="AU640" s="268" t="s">
        <v>84</v>
      </c>
      <c r="AV640" s="13" t="s">
        <v>82</v>
      </c>
      <c r="AW640" s="13" t="s">
        <v>38</v>
      </c>
      <c r="AX640" s="13" t="s">
        <v>74</v>
      </c>
      <c r="AY640" s="268" t="s">
        <v>150</v>
      </c>
    </row>
    <row r="641" spans="2:51" s="13" customFormat="1" ht="13.5">
      <c r="B641" s="259"/>
      <c r="C641" s="260"/>
      <c r="D641" s="236" t="s">
        <v>159</v>
      </c>
      <c r="E641" s="261" t="s">
        <v>21</v>
      </c>
      <c r="F641" s="262" t="s">
        <v>932</v>
      </c>
      <c r="G641" s="260"/>
      <c r="H641" s="261" t="s">
        <v>21</v>
      </c>
      <c r="I641" s="263"/>
      <c r="J641" s="260"/>
      <c r="K641" s="260"/>
      <c r="L641" s="264"/>
      <c r="M641" s="265"/>
      <c r="N641" s="266"/>
      <c r="O641" s="266"/>
      <c r="P641" s="266"/>
      <c r="Q641" s="266"/>
      <c r="R641" s="266"/>
      <c r="S641" s="266"/>
      <c r="T641" s="267"/>
      <c r="AT641" s="268" t="s">
        <v>159</v>
      </c>
      <c r="AU641" s="268" t="s">
        <v>84</v>
      </c>
      <c r="AV641" s="13" t="s">
        <v>82</v>
      </c>
      <c r="AW641" s="13" t="s">
        <v>38</v>
      </c>
      <c r="AX641" s="13" t="s">
        <v>74</v>
      </c>
      <c r="AY641" s="268" t="s">
        <v>150</v>
      </c>
    </row>
    <row r="642" spans="2:51" s="13" customFormat="1" ht="13.5">
      <c r="B642" s="259"/>
      <c r="C642" s="260"/>
      <c r="D642" s="236" t="s">
        <v>159</v>
      </c>
      <c r="E642" s="261" t="s">
        <v>21</v>
      </c>
      <c r="F642" s="262" t="s">
        <v>1268</v>
      </c>
      <c r="G642" s="260"/>
      <c r="H642" s="261" t="s">
        <v>21</v>
      </c>
      <c r="I642" s="263"/>
      <c r="J642" s="260"/>
      <c r="K642" s="260"/>
      <c r="L642" s="264"/>
      <c r="M642" s="265"/>
      <c r="N642" s="266"/>
      <c r="O642" s="266"/>
      <c r="P642" s="266"/>
      <c r="Q642" s="266"/>
      <c r="R642" s="266"/>
      <c r="S642" s="266"/>
      <c r="T642" s="267"/>
      <c r="AT642" s="268" t="s">
        <v>159</v>
      </c>
      <c r="AU642" s="268" t="s">
        <v>84</v>
      </c>
      <c r="AV642" s="13" t="s">
        <v>82</v>
      </c>
      <c r="AW642" s="13" t="s">
        <v>38</v>
      </c>
      <c r="AX642" s="13" t="s">
        <v>74</v>
      </c>
      <c r="AY642" s="268" t="s">
        <v>150</v>
      </c>
    </row>
    <row r="643" spans="2:51" s="13" customFormat="1" ht="13.5">
      <c r="B643" s="259"/>
      <c r="C643" s="260"/>
      <c r="D643" s="236" t="s">
        <v>159</v>
      </c>
      <c r="E643" s="261" t="s">
        <v>21</v>
      </c>
      <c r="F643" s="262" t="s">
        <v>1434</v>
      </c>
      <c r="G643" s="260"/>
      <c r="H643" s="261" t="s">
        <v>21</v>
      </c>
      <c r="I643" s="263"/>
      <c r="J643" s="260"/>
      <c r="K643" s="260"/>
      <c r="L643" s="264"/>
      <c r="M643" s="265"/>
      <c r="N643" s="266"/>
      <c r="O643" s="266"/>
      <c r="P643" s="266"/>
      <c r="Q643" s="266"/>
      <c r="R643" s="266"/>
      <c r="S643" s="266"/>
      <c r="T643" s="267"/>
      <c r="AT643" s="268" t="s">
        <v>159</v>
      </c>
      <c r="AU643" s="268" t="s">
        <v>84</v>
      </c>
      <c r="AV643" s="13" t="s">
        <v>82</v>
      </c>
      <c r="AW643" s="13" t="s">
        <v>38</v>
      </c>
      <c r="AX643" s="13" t="s">
        <v>74</v>
      </c>
      <c r="AY643" s="268" t="s">
        <v>150</v>
      </c>
    </row>
    <row r="644" spans="2:51" s="13" customFormat="1" ht="13.5">
      <c r="B644" s="259"/>
      <c r="C644" s="260"/>
      <c r="D644" s="236" t="s">
        <v>159</v>
      </c>
      <c r="E644" s="261" t="s">
        <v>21</v>
      </c>
      <c r="F644" s="262" t="s">
        <v>1435</v>
      </c>
      <c r="G644" s="260"/>
      <c r="H644" s="261" t="s">
        <v>21</v>
      </c>
      <c r="I644" s="263"/>
      <c r="J644" s="260"/>
      <c r="K644" s="260"/>
      <c r="L644" s="264"/>
      <c r="M644" s="265"/>
      <c r="N644" s="266"/>
      <c r="O644" s="266"/>
      <c r="P644" s="266"/>
      <c r="Q644" s="266"/>
      <c r="R644" s="266"/>
      <c r="S644" s="266"/>
      <c r="T644" s="267"/>
      <c r="AT644" s="268" t="s">
        <v>159</v>
      </c>
      <c r="AU644" s="268" t="s">
        <v>84</v>
      </c>
      <c r="AV644" s="13" t="s">
        <v>82</v>
      </c>
      <c r="AW644" s="13" t="s">
        <v>38</v>
      </c>
      <c r="AX644" s="13" t="s">
        <v>74</v>
      </c>
      <c r="AY644" s="268" t="s">
        <v>150</v>
      </c>
    </row>
    <row r="645" spans="2:51" s="11" customFormat="1" ht="13.5">
      <c r="B645" s="234"/>
      <c r="C645" s="235"/>
      <c r="D645" s="236" t="s">
        <v>159</v>
      </c>
      <c r="E645" s="237" t="s">
        <v>21</v>
      </c>
      <c r="F645" s="238" t="s">
        <v>1276</v>
      </c>
      <c r="G645" s="235"/>
      <c r="H645" s="239">
        <v>0.3</v>
      </c>
      <c r="I645" s="240"/>
      <c r="J645" s="235"/>
      <c r="K645" s="235"/>
      <c r="L645" s="241"/>
      <c r="M645" s="242"/>
      <c r="N645" s="243"/>
      <c r="O645" s="243"/>
      <c r="P645" s="243"/>
      <c r="Q645" s="243"/>
      <c r="R645" s="243"/>
      <c r="S645" s="243"/>
      <c r="T645" s="244"/>
      <c r="AT645" s="245" t="s">
        <v>159</v>
      </c>
      <c r="AU645" s="245" t="s">
        <v>84</v>
      </c>
      <c r="AV645" s="11" t="s">
        <v>84</v>
      </c>
      <c r="AW645" s="11" t="s">
        <v>38</v>
      </c>
      <c r="AX645" s="11" t="s">
        <v>74</v>
      </c>
      <c r="AY645" s="245" t="s">
        <v>150</v>
      </c>
    </row>
    <row r="646" spans="2:51" s="13" customFormat="1" ht="13.5">
      <c r="B646" s="259"/>
      <c r="C646" s="260"/>
      <c r="D646" s="236" t="s">
        <v>159</v>
      </c>
      <c r="E646" s="261" t="s">
        <v>21</v>
      </c>
      <c r="F646" s="262" t="s">
        <v>1436</v>
      </c>
      <c r="G646" s="260"/>
      <c r="H646" s="261" t="s">
        <v>21</v>
      </c>
      <c r="I646" s="263"/>
      <c r="J646" s="260"/>
      <c r="K646" s="260"/>
      <c r="L646" s="264"/>
      <c r="M646" s="265"/>
      <c r="N646" s="266"/>
      <c r="O646" s="266"/>
      <c r="P646" s="266"/>
      <c r="Q646" s="266"/>
      <c r="R646" s="266"/>
      <c r="S646" s="266"/>
      <c r="T646" s="267"/>
      <c r="AT646" s="268" t="s">
        <v>159</v>
      </c>
      <c r="AU646" s="268" t="s">
        <v>84</v>
      </c>
      <c r="AV646" s="13" t="s">
        <v>82</v>
      </c>
      <c r="AW646" s="13" t="s">
        <v>38</v>
      </c>
      <c r="AX646" s="13" t="s">
        <v>74</v>
      </c>
      <c r="AY646" s="268" t="s">
        <v>150</v>
      </c>
    </row>
    <row r="647" spans="2:51" s="13" customFormat="1" ht="13.5">
      <c r="B647" s="259"/>
      <c r="C647" s="260"/>
      <c r="D647" s="236" t="s">
        <v>159</v>
      </c>
      <c r="E647" s="261" t="s">
        <v>21</v>
      </c>
      <c r="F647" s="262" t="s">
        <v>1437</v>
      </c>
      <c r="G647" s="260"/>
      <c r="H647" s="261" t="s">
        <v>21</v>
      </c>
      <c r="I647" s="263"/>
      <c r="J647" s="260"/>
      <c r="K647" s="260"/>
      <c r="L647" s="264"/>
      <c r="M647" s="265"/>
      <c r="N647" s="266"/>
      <c r="O647" s="266"/>
      <c r="P647" s="266"/>
      <c r="Q647" s="266"/>
      <c r="R647" s="266"/>
      <c r="S647" s="266"/>
      <c r="T647" s="267"/>
      <c r="AT647" s="268" t="s">
        <v>159</v>
      </c>
      <c r="AU647" s="268" t="s">
        <v>84</v>
      </c>
      <c r="AV647" s="13" t="s">
        <v>82</v>
      </c>
      <c r="AW647" s="13" t="s">
        <v>38</v>
      </c>
      <c r="AX647" s="13" t="s">
        <v>74</v>
      </c>
      <c r="AY647" s="268" t="s">
        <v>150</v>
      </c>
    </row>
    <row r="648" spans="2:51" s="11" customFormat="1" ht="13.5">
      <c r="B648" s="234"/>
      <c r="C648" s="235"/>
      <c r="D648" s="236" t="s">
        <v>159</v>
      </c>
      <c r="E648" s="237" t="s">
        <v>21</v>
      </c>
      <c r="F648" s="238" t="s">
        <v>1273</v>
      </c>
      <c r="G648" s="235"/>
      <c r="H648" s="239">
        <v>85</v>
      </c>
      <c r="I648" s="240"/>
      <c r="J648" s="235"/>
      <c r="K648" s="235"/>
      <c r="L648" s="241"/>
      <c r="M648" s="242"/>
      <c r="N648" s="243"/>
      <c r="O648" s="243"/>
      <c r="P648" s="243"/>
      <c r="Q648" s="243"/>
      <c r="R648" s="243"/>
      <c r="S648" s="243"/>
      <c r="T648" s="244"/>
      <c r="AT648" s="245" t="s">
        <v>159</v>
      </c>
      <c r="AU648" s="245" t="s">
        <v>84</v>
      </c>
      <c r="AV648" s="11" t="s">
        <v>84</v>
      </c>
      <c r="AW648" s="11" t="s">
        <v>38</v>
      </c>
      <c r="AX648" s="11" t="s">
        <v>74</v>
      </c>
      <c r="AY648" s="245" t="s">
        <v>150</v>
      </c>
    </row>
    <row r="649" spans="2:51" s="13" customFormat="1" ht="13.5">
      <c r="B649" s="259"/>
      <c r="C649" s="260"/>
      <c r="D649" s="236" t="s">
        <v>159</v>
      </c>
      <c r="E649" s="261" t="s">
        <v>21</v>
      </c>
      <c r="F649" s="262" t="s">
        <v>1434</v>
      </c>
      <c r="G649" s="260"/>
      <c r="H649" s="261" t="s">
        <v>21</v>
      </c>
      <c r="I649" s="263"/>
      <c r="J649" s="260"/>
      <c r="K649" s="260"/>
      <c r="L649" s="264"/>
      <c r="M649" s="265"/>
      <c r="N649" s="266"/>
      <c r="O649" s="266"/>
      <c r="P649" s="266"/>
      <c r="Q649" s="266"/>
      <c r="R649" s="266"/>
      <c r="S649" s="266"/>
      <c r="T649" s="267"/>
      <c r="AT649" s="268" t="s">
        <v>159</v>
      </c>
      <c r="AU649" s="268" t="s">
        <v>84</v>
      </c>
      <c r="AV649" s="13" t="s">
        <v>82</v>
      </c>
      <c r="AW649" s="13" t="s">
        <v>38</v>
      </c>
      <c r="AX649" s="13" t="s">
        <v>74</v>
      </c>
      <c r="AY649" s="268" t="s">
        <v>150</v>
      </c>
    </row>
    <row r="650" spans="2:51" s="13" customFormat="1" ht="13.5">
      <c r="B650" s="259"/>
      <c r="C650" s="260"/>
      <c r="D650" s="236" t="s">
        <v>159</v>
      </c>
      <c r="E650" s="261" t="s">
        <v>21</v>
      </c>
      <c r="F650" s="262" t="s">
        <v>1438</v>
      </c>
      <c r="G650" s="260"/>
      <c r="H650" s="261" t="s">
        <v>21</v>
      </c>
      <c r="I650" s="263"/>
      <c r="J650" s="260"/>
      <c r="K650" s="260"/>
      <c r="L650" s="264"/>
      <c r="M650" s="265"/>
      <c r="N650" s="266"/>
      <c r="O650" s="266"/>
      <c r="P650" s="266"/>
      <c r="Q650" s="266"/>
      <c r="R650" s="266"/>
      <c r="S650" s="266"/>
      <c r="T650" s="267"/>
      <c r="AT650" s="268" t="s">
        <v>159</v>
      </c>
      <c r="AU650" s="268" t="s">
        <v>84</v>
      </c>
      <c r="AV650" s="13" t="s">
        <v>82</v>
      </c>
      <c r="AW650" s="13" t="s">
        <v>38</v>
      </c>
      <c r="AX650" s="13" t="s">
        <v>74</v>
      </c>
      <c r="AY650" s="268" t="s">
        <v>150</v>
      </c>
    </row>
    <row r="651" spans="2:51" s="11" customFormat="1" ht="13.5">
      <c r="B651" s="234"/>
      <c r="C651" s="235"/>
      <c r="D651" s="236" t="s">
        <v>159</v>
      </c>
      <c r="E651" s="237" t="s">
        <v>21</v>
      </c>
      <c r="F651" s="238" t="s">
        <v>1276</v>
      </c>
      <c r="G651" s="235"/>
      <c r="H651" s="239">
        <v>0.3</v>
      </c>
      <c r="I651" s="240"/>
      <c r="J651" s="235"/>
      <c r="K651" s="235"/>
      <c r="L651" s="241"/>
      <c r="M651" s="242"/>
      <c r="N651" s="243"/>
      <c r="O651" s="243"/>
      <c r="P651" s="243"/>
      <c r="Q651" s="243"/>
      <c r="R651" s="243"/>
      <c r="S651" s="243"/>
      <c r="T651" s="244"/>
      <c r="AT651" s="245" t="s">
        <v>159</v>
      </c>
      <c r="AU651" s="245" t="s">
        <v>84</v>
      </c>
      <c r="AV651" s="11" t="s">
        <v>84</v>
      </c>
      <c r="AW651" s="11" t="s">
        <v>38</v>
      </c>
      <c r="AX651" s="11" t="s">
        <v>74</v>
      </c>
      <c r="AY651" s="245" t="s">
        <v>150</v>
      </c>
    </row>
    <row r="652" spans="2:51" s="13" customFormat="1" ht="13.5">
      <c r="B652" s="259"/>
      <c r="C652" s="260"/>
      <c r="D652" s="236" t="s">
        <v>159</v>
      </c>
      <c r="E652" s="261" t="s">
        <v>21</v>
      </c>
      <c r="F652" s="262" t="s">
        <v>1439</v>
      </c>
      <c r="G652" s="260"/>
      <c r="H652" s="261" t="s">
        <v>21</v>
      </c>
      <c r="I652" s="263"/>
      <c r="J652" s="260"/>
      <c r="K652" s="260"/>
      <c r="L652" s="264"/>
      <c r="M652" s="265"/>
      <c r="N652" s="266"/>
      <c r="O652" s="266"/>
      <c r="P652" s="266"/>
      <c r="Q652" s="266"/>
      <c r="R652" s="266"/>
      <c r="S652" s="266"/>
      <c r="T652" s="267"/>
      <c r="AT652" s="268" t="s">
        <v>159</v>
      </c>
      <c r="AU652" s="268" t="s">
        <v>84</v>
      </c>
      <c r="AV652" s="13" t="s">
        <v>82</v>
      </c>
      <c r="AW652" s="13" t="s">
        <v>38</v>
      </c>
      <c r="AX652" s="13" t="s">
        <v>74</v>
      </c>
      <c r="AY652" s="268" t="s">
        <v>150</v>
      </c>
    </row>
    <row r="653" spans="2:51" s="13" customFormat="1" ht="13.5">
      <c r="B653" s="259"/>
      <c r="C653" s="260"/>
      <c r="D653" s="236" t="s">
        <v>159</v>
      </c>
      <c r="E653" s="261" t="s">
        <v>21</v>
      </c>
      <c r="F653" s="262" t="s">
        <v>1440</v>
      </c>
      <c r="G653" s="260"/>
      <c r="H653" s="261" t="s">
        <v>21</v>
      </c>
      <c r="I653" s="263"/>
      <c r="J653" s="260"/>
      <c r="K653" s="260"/>
      <c r="L653" s="264"/>
      <c r="M653" s="265"/>
      <c r="N653" s="266"/>
      <c r="O653" s="266"/>
      <c r="P653" s="266"/>
      <c r="Q653" s="266"/>
      <c r="R653" s="266"/>
      <c r="S653" s="266"/>
      <c r="T653" s="267"/>
      <c r="AT653" s="268" t="s">
        <v>159</v>
      </c>
      <c r="AU653" s="268" t="s">
        <v>84</v>
      </c>
      <c r="AV653" s="13" t="s">
        <v>82</v>
      </c>
      <c r="AW653" s="13" t="s">
        <v>38</v>
      </c>
      <c r="AX653" s="13" t="s">
        <v>74</v>
      </c>
      <c r="AY653" s="268" t="s">
        <v>150</v>
      </c>
    </row>
    <row r="654" spans="2:51" s="11" customFormat="1" ht="13.5">
      <c r="B654" s="234"/>
      <c r="C654" s="235"/>
      <c r="D654" s="236" t="s">
        <v>159</v>
      </c>
      <c r="E654" s="237" t="s">
        <v>21</v>
      </c>
      <c r="F654" s="238" t="s">
        <v>1279</v>
      </c>
      <c r="G654" s="235"/>
      <c r="H654" s="239">
        <v>140</v>
      </c>
      <c r="I654" s="240"/>
      <c r="J654" s="235"/>
      <c r="K654" s="235"/>
      <c r="L654" s="241"/>
      <c r="M654" s="242"/>
      <c r="N654" s="243"/>
      <c r="O654" s="243"/>
      <c r="P654" s="243"/>
      <c r="Q654" s="243"/>
      <c r="R654" s="243"/>
      <c r="S654" s="243"/>
      <c r="T654" s="244"/>
      <c r="AT654" s="245" t="s">
        <v>159</v>
      </c>
      <c r="AU654" s="245" t="s">
        <v>84</v>
      </c>
      <c r="AV654" s="11" t="s">
        <v>84</v>
      </c>
      <c r="AW654" s="11" t="s">
        <v>38</v>
      </c>
      <c r="AX654" s="11" t="s">
        <v>74</v>
      </c>
      <c r="AY654" s="245" t="s">
        <v>150</v>
      </c>
    </row>
    <row r="655" spans="2:51" s="12" customFormat="1" ht="13.5">
      <c r="B655" s="246"/>
      <c r="C655" s="247"/>
      <c r="D655" s="236" t="s">
        <v>159</v>
      </c>
      <c r="E655" s="248" t="s">
        <v>21</v>
      </c>
      <c r="F655" s="249" t="s">
        <v>161</v>
      </c>
      <c r="G655" s="247"/>
      <c r="H655" s="250">
        <v>225.6</v>
      </c>
      <c r="I655" s="251"/>
      <c r="J655" s="247"/>
      <c r="K655" s="247"/>
      <c r="L655" s="252"/>
      <c r="M655" s="253"/>
      <c r="N655" s="254"/>
      <c r="O655" s="254"/>
      <c r="P655" s="254"/>
      <c r="Q655" s="254"/>
      <c r="R655" s="254"/>
      <c r="S655" s="254"/>
      <c r="T655" s="255"/>
      <c r="AT655" s="256" t="s">
        <v>159</v>
      </c>
      <c r="AU655" s="256" t="s">
        <v>84</v>
      </c>
      <c r="AV655" s="12" t="s">
        <v>157</v>
      </c>
      <c r="AW655" s="12" t="s">
        <v>38</v>
      </c>
      <c r="AX655" s="12" t="s">
        <v>82</v>
      </c>
      <c r="AY655" s="256" t="s">
        <v>150</v>
      </c>
    </row>
    <row r="656" spans="2:63" s="10" customFormat="1" ht="29.85" customHeight="1">
      <c r="B656" s="206"/>
      <c r="C656" s="207"/>
      <c r="D656" s="208" t="s">
        <v>73</v>
      </c>
      <c r="E656" s="220" t="s">
        <v>1443</v>
      </c>
      <c r="F656" s="220" t="s">
        <v>1444</v>
      </c>
      <c r="G656" s="207"/>
      <c r="H656" s="207"/>
      <c r="I656" s="210"/>
      <c r="J656" s="221">
        <f>BK656</f>
        <v>0</v>
      </c>
      <c r="K656" s="207"/>
      <c r="L656" s="212"/>
      <c r="M656" s="213"/>
      <c r="N656" s="214"/>
      <c r="O656" s="214"/>
      <c r="P656" s="215">
        <f>SUM(P657:P722)</f>
        <v>0</v>
      </c>
      <c r="Q656" s="214"/>
      <c r="R656" s="215">
        <f>SUM(R657:R722)</f>
        <v>0</v>
      </c>
      <c r="S656" s="214"/>
      <c r="T656" s="216">
        <f>SUM(T657:T722)</f>
        <v>0</v>
      </c>
      <c r="AR656" s="217" t="s">
        <v>151</v>
      </c>
      <c r="AT656" s="218" t="s">
        <v>73</v>
      </c>
      <c r="AU656" s="218" t="s">
        <v>82</v>
      </c>
      <c r="AY656" s="217" t="s">
        <v>150</v>
      </c>
      <c r="BK656" s="219">
        <f>SUM(BK657:BK722)</f>
        <v>0</v>
      </c>
    </row>
    <row r="657" spans="2:65" s="1" customFormat="1" ht="25.5" customHeight="1">
      <c r="B657" s="46"/>
      <c r="C657" s="222" t="s">
        <v>580</v>
      </c>
      <c r="D657" s="222" t="s">
        <v>153</v>
      </c>
      <c r="E657" s="223" t="s">
        <v>1445</v>
      </c>
      <c r="F657" s="224" t="s">
        <v>1446</v>
      </c>
      <c r="G657" s="225" t="s">
        <v>432</v>
      </c>
      <c r="H657" s="226">
        <v>1</v>
      </c>
      <c r="I657" s="227"/>
      <c r="J657" s="228">
        <f>ROUND(I657*H657,2)</f>
        <v>0</v>
      </c>
      <c r="K657" s="224" t="s">
        <v>204</v>
      </c>
      <c r="L657" s="72"/>
      <c r="M657" s="229" t="s">
        <v>21</v>
      </c>
      <c r="N657" s="230" t="s">
        <v>45</v>
      </c>
      <c r="O657" s="47"/>
      <c r="P657" s="231">
        <f>O657*H657</f>
        <v>0</v>
      </c>
      <c r="Q657" s="231">
        <v>0</v>
      </c>
      <c r="R657" s="231">
        <f>Q657*H657</f>
        <v>0</v>
      </c>
      <c r="S657" s="231">
        <v>0</v>
      </c>
      <c r="T657" s="232">
        <f>S657*H657</f>
        <v>0</v>
      </c>
      <c r="AR657" s="24" t="s">
        <v>654</v>
      </c>
      <c r="AT657" s="24" t="s">
        <v>153</v>
      </c>
      <c r="AU657" s="24" t="s">
        <v>84</v>
      </c>
      <c r="AY657" s="24" t="s">
        <v>150</v>
      </c>
      <c r="BE657" s="233">
        <f>IF(N657="základní",J657,0)</f>
        <v>0</v>
      </c>
      <c r="BF657" s="233">
        <f>IF(N657="snížená",J657,0)</f>
        <v>0</v>
      </c>
      <c r="BG657" s="233">
        <f>IF(N657="zákl. přenesená",J657,0)</f>
        <v>0</v>
      </c>
      <c r="BH657" s="233">
        <f>IF(N657="sníž. přenesená",J657,0)</f>
        <v>0</v>
      </c>
      <c r="BI657" s="233">
        <f>IF(N657="nulová",J657,0)</f>
        <v>0</v>
      </c>
      <c r="BJ657" s="24" t="s">
        <v>82</v>
      </c>
      <c r="BK657" s="233">
        <f>ROUND(I657*H657,2)</f>
        <v>0</v>
      </c>
      <c r="BL657" s="24" t="s">
        <v>654</v>
      </c>
      <c r="BM657" s="24" t="s">
        <v>1447</v>
      </c>
    </row>
    <row r="658" spans="2:51" s="13" customFormat="1" ht="13.5">
      <c r="B658" s="259"/>
      <c r="C658" s="260"/>
      <c r="D658" s="236" t="s">
        <v>159</v>
      </c>
      <c r="E658" s="261" t="s">
        <v>21</v>
      </c>
      <c r="F658" s="262" t="s">
        <v>930</v>
      </c>
      <c r="G658" s="260"/>
      <c r="H658" s="261" t="s">
        <v>21</v>
      </c>
      <c r="I658" s="263"/>
      <c r="J658" s="260"/>
      <c r="K658" s="260"/>
      <c r="L658" s="264"/>
      <c r="M658" s="265"/>
      <c r="N658" s="266"/>
      <c r="O658" s="266"/>
      <c r="P658" s="266"/>
      <c r="Q658" s="266"/>
      <c r="R658" s="266"/>
      <c r="S658" s="266"/>
      <c r="T658" s="267"/>
      <c r="AT658" s="268" t="s">
        <v>159</v>
      </c>
      <c r="AU658" s="268" t="s">
        <v>84</v>
      </c>
      <c r="AV658" s="13" t="s">
        <v>82</v>
      </c>
      <c r="AW658" s="13" t="s">
        <v>38</v>
      </c>
      <c r="AX658" s="13" t="s">
        <v>74</v>
      </c>
      <c r="AY658" s="268" t="s">
        <v>150</v>
      </c>
    </row>
    <row r="659" spans="2:51" s="13" customFormat="1" ht="13.5">
      <c r="B659" s="259"/>
      <c r="C659" s="260"/>
      <c r="D659" s="236" t="s">
        <v>159</v>
      </c>
      <c r="E659" s="261" t="s">
        <v>21</v>
      </c>
      <c r="F659" s="262" t="s">
        <v>1262</v>
      </c>
      <c r="G659" s="260"/>
      <c r="H659" s="261" t="s">
        <v>21</v>
      </c>
      <c r="I659" s="263"/>
      <c r="J659" s="260"/>
      <c r="K659" s="260"/>
      <c r="L659" s="264"/>
      <c r="M659" s="265"/>
      <c r="N659" s="266"/>
      <c r="O659" s="266"/>
      <c r="P659" s="266"/>
      <c r="Q659" s="266"/>
      <c r="R659" s="266"/>
      <c r="S659" s="266"/>
      <c r="T659" s="267"/>
      <c r="AT659" s="268" t="s">
        <v>159</v>
      </c>
      <c r="AU659" s="268" t="s">
        <v>84</v>
      </c>
      <c r="AV659" s="13" t="s">
        <v>82</v>
      </c>
      <c r="AW659" s="13" t="s">
        <v>38</v>
      </c>
      <c r="AX659" s="13" t="s">
        <v>74</v>
      </c>
      <c r="AY659" s="268" t="s">
        <v>150</v>
      </c>
    </row>
    <row r="660" spans="2:51" s="13" customFormat="1" ht="13.5">
      <c r="B660" s="259"/>
      <c r="C660" s="260"/>
      <c r="D660" s="236" t="s">
        <v>159</v>
      </c>
      <c r="E660" s="261" t="s">
        <v>21</v>
      </c>
      <c r="F660" s="262" t="s">
        <v>932</v>
      </c>
      <c r="G660" s="260"/>
      <c r="H660" s="261" t="s">
        <v>21</v>
      </c>
      <c r="I660" s="263"/>
      <c r="J660" s="260"/>
      <c r="K660" s="260"/>
      <c r="L660" s="264"/>
      <c r="M660" s="265"/>
      <c r="N660" s="266"/>
      <c r="O660" s="266"/>
      <c r="P660" s="266"/>
      <c r="Q660" s="266"/>
      <c r="R660" s="266"/>
      <c r="S660" s="266"/>
      <c r="T660" s="267"/>
      <c r="AT660" s="268" t="s">
        <v>159</v>
      </c>
      <c r="AU660" s="268" t="s">
        <v>84</v>
      </c>
      <c r="AV660" s="13" t="s">
        <v>82</v>
      </c>
      <c r="AW660" s="13" t="s">
        <v>38</v>
      </c>
      <c r="AX660" s="13" t="s">
        <v>74</v>
      </c>
      <c r="AY660" s="268" t="s">
        <v>150</v>
      </c>
    </row>
    <row r="661" spans="2:51" s="13" customFormat="1" ht="13.5">
      <c r="B661" s="259"/>
      <c r="C661" s="260"/>
      <c r="D661" s="236" t="s">
        <v>159</v>
      </c>
      <c r="E661" s="261" t="s">
        <v>21</v>
      </c>
      <c r="F661" s="262" t="s">
        <v>1263</v>
      </c>
      <c r="G661" s="260"/>
      <c r="H661" s="261" t="s">
        <v>21</v>
      </c>
      <c r="I661" s="263"/>
      <c r="J661" s="260"/>
      <c r="K661" s="260"/>
      <c r="L661" s="264"/>
      <c r="M661" s="265"/>
      <c r="N661" s="266"/>
      <c r="O661" s="266"/>
      <c r="P661" s="266"/>
      <c r="Q661" s="266"/>
      <c r="R661" s="266"/>
      <c r="S661" s="266"/>
      <c r="T661" s="267"/>
      <c r="AT661" s="268" t="s">
        <v>159</v>
      </c>
      <c r="AU661" s="268" t="s">
        <v>84</v>
      </c>
      <c r="AV661" s="13" t="s">
        <v>82</v>
      </c>
      <c r="AW661" s="13" t="s">
        <v>38</v>
      </c>
      <c r="AX661" s="13" t="s">
        <v>74</v>
      </c>
      <c r="AY661" s="268" t="s">
        <v>150</v>
      </c>
    </row>
    <row r="662" spans="2:51" s="13" customFormat="1" ht="13.5">
      <c r="B662" s="259"/>
      <c r="C662" s="260"/>
      <c r="D662" s="236" t="s">
        <v>159</v>
      </c>
      <c r="E662" s="261" t="s">
        <v>21</v>
      </c>
      <c r="F662" s="262" t="s">
        <v>1313</v>
      </c>
      <c r="G662" s="260"/>
      <c r="H662" s="261" t="s">
        <v>21</v>
      </c>
      <c r="I662" s="263"/>
      <c r="J662" s="260"/>
      <c r="K662" s="260"/>
      <c r="L662" s="264"/>
      <c r="M662" s="265"/>
      <c r="N662" s="266"/>
      <c r="O662" s="266"/>
      <c r="P662" s="266"/>
      <c r="Q662" s="266"/>
      <c r="R662" s="266"/>
      <c r="S662" s="266"/>
      <c r="T662" s="267"/>
      <c r="AT662" s="268" t="s">
        <v>159</v>
      </c>
      <c r="AU662" s="268" t="s">
        <v>84</v>
      </c>
      <c r="AV662" s="13" t="s">
        <v>82</v>
      </c>
      <c r="AW662" s="13" t="s">
        <v>38</v>
      </c>
      <c r="AX662" s="13" t="s">
        <v>74</v>
      </c>
      <c r="AY662" s="268" t="s">
        <v>150</v>
      </c>
    </row>
    <row r="663" spans="2:51" s="13" customFormat="1" ht="13.5">
      <c r="B663" s="259"/>
      <c r="C663" s="260"/>
      <c r="D663" s="236" t="s">
        <v>159</v>
      </c>
      <c r="E663" s="261" t="s">
        <v>21</v>
      </c>
      <c r="F663" s="262" t="s">
        <v>1448</v>
      </c>
      <c r="G663" s="260"/>
      <c r="H663" s="261" t="s">
        <v>21</v>
      </c>
      <c r="I663" s="263"/>
      <c r="J663" s="260"/>
      <c r="K663" s="260"/>
      <c r="L663" s="264"/>
      <c r="M663" s="265"/>
      <c r="N663" s="266"/>
      <c r="O663" s="266"/>
      <c r="P663" s="266"/>
      <c r="Q663" s="266"/>
      <c r="R663" s="266"/>
      <c r="S663" s="266"/>
      <c r="T663" s="267"/>
      <c r="AT663" s="268" t="s">
        <v>159</v>
      </c>
      <c r="AU663" s="268" t="s">
        <v>84</v>
      </c>
      <c r="AV663" s="13" t="s">
        <v>82</v>
      </c>
      <c r="AW663" s="13" t="s">
        <v>38</v>
      </c>
      <c r="AX663" s="13" t="s">
        <v>74</v>
      </c>
      <c r="AY663" s="268" t="s">
        <v>150</v>
      </c>
    </row>
    <row r="664" spans="2:51" s="13" customFormat="1" ht="13.5">
      <c r="B664" s="259"/>
      <c r="C664" s="260"/>
      <c r="D664" s="236" t="s">
        <v>159</v>
      </c>
      <c r="E664" s="261" t="s">
        <v>21</v>
      </c>
      <c r="F664" s="262" t="s">
        <v>1449</v>
      </c>
      <c r="G664" s="260"/>
      <c r="H664" s="261" t="s">
        <v>21</v>
      </c>
      <c r="I664" s="263"/>
      <c r="J664" s="260"/>
      <c r="K664" s="260"/>
      <c r="L664" s="264"/>
      <c r="M664" s="265"/>
      <c r="N664" s="266"/>
      <c r="O664" s="266"/>
      <c r="P664" s="266"/>
      <c r="Q664" s="266"/>
      <c r="R664" s="266"/>
      <c r="S664" s="266"/>
      <c r="T664" s="267"/>
      <c r="AT664" s="268" t="s">
        <v>159</v>
      </c>
      <c r="AU664" s="268" t="s">
        <v>84</v>
      </c>
      <c r="AV664" s="13" t="s">
        <v>82</v>
      </c>
      <c r="AW664" s="13" t="s">
        <v>38</v>
      </c>
      <c r="AX664" s="13" t="s">
        <v>74</v>
      </c>
      <c r="AY664" s="268" t="s">
        <v>150</v>
      </c>
    </row>
    <row r="665" spans="2:51" s="13" customFormat="1" ht="13.5">
      <c r="B665" s="259"/>
      <c r="C665" s="260"/>
      <c r="D665" s="236" t="s">
        <v>159</v>
      </c>
      <c r="E665" s="261" t="s">
        <v>21</v>
      </c>
      <c r="F665" s="262" t="s">
        <v>1450</v>
      </c>
      <c r="G665" s="260"/>
      <c r="H665" s="261" t="s">
        <v>21</v>
      </c>
      <c r="I665" s="263"/>
      <c r="J665" s="260"/>
      <c r="K665" s="260"/>
      <c r="L665" s="264"/>
      <c r="M665" s="265"/>
      <c r="N665" s="266"/>
      <c r="O665" s="266"/>
      <c r="P665" s="266"/>
      <c r="Q665" s="266"/>
      <c r="R665" s="266"/>
      <c r="S665" s="266"/>
      <c r="T665" s="267"/>
      <c r="AT665" s="268" t="s">
        <v>159</v>
      </c>
      <c r="AU665" s="268" t="s">
        <v>84</v>
      </c>
      <c r="AV665" s="13" t="s">
        <v>82</v>
      </c>
      <c r="AW665" s="13" t="s">
        <v>38</v>
      </c>
      <c r="AX665" s="13" t="s">
        <v>74</v>
      </c>
      <c r="AY665" s="268" t="s">
        <v>150</v>
      </c>
    </row>
    <row r="666" spans="2:51" s="13" customFormat="1" ht="13.5">
      <c r="B666" s="259"/>
      <c r="C666" s="260"/>
      <c r="D666" s="236" t="s">
        <v>159</v>
      </c>
      <c r="E666" s="261" t="s">
        <v>21</v>
      </c>
      <c r="F666" s="262" t="s">
        <v>1451</v>
      </c>
      <c r="G666" s="260"/>
      <c r="H666" s="261" t="s">
        <v>21</v>
      </c>
      <c r="I666" s="263"/>
      <c r="J666" s="260"/>
      <c r="K666" s="260"/>
      <c r="L666" s="264"/>
      <c r="M666" s="265"/>
      <c r="N666" s="266"/>
      <c r="O666" s="266"/>
      <c r="P666" s="266"/>
      <c r="Q666" s="266"/>
      <c r="R666" s="266"/>
      <c r="S666" s="266"/>
      <c r="T666" s="267"/>
      <c r="AT666" s="268" t="s">
        <v>159</v>
      </c>
      <c r="AU666" s="268" t="s">
        <v>84</v>
      </c>
      <c r="AV666" s="13" t="s">
        <v>82</v>
      </c>
      <c r="AW666" s="13" t="s">
        <v>38</v>
      </c>
      <c r="AX666" s="13" t="s">
        <v>74</v>
      </c>
      <c r="AY666" s="268" t="s">
        <v>150</v>
      </c>
    </row>
    <row r="667" spans="2:51" s="13" customFormat="1" ht="13.5">
      <c r="B667" s="259"/>
      <c r="C667" s="260"/>
      <c r="D667" s="236" t="s">
        <v>159</v>
      </c>
      <c r="E667" s="261" t="s">
        <v>21</v>
      </c>
      <c r="F667" s="262" t="s">
        <v>1452</v>
      </c>
      <c r="G667" s="260"/>
      <c r="H667" s="261" t="s">
        <v>21</v>
      </c>
      <c r="I667" s="263"/>
      <c r="J667" s="260"/>
      <c r="K667" s="260"/>
      <c r="L667" s="264"/>
      <c r="M667" s="265"/>
      <c r="N667" s="266"/>
      <c r="O667" s="266"/>
      <c r="P667" s="266"/>
      <c r="Q667" s="266"/>
      <c r="R667" s="266"/>
      <c r="S667" s="266"/>
      <c r="T667" s="267"/>
      <c r="AT667" s="268" t="s">
        <v>159</v>
      </c>
      <c r="AU667" s="268" t="s">
        <v>84</v>
      </c>
      <c r="AV667" s="13" t="s">
        <v>82</v>
      </c>
      <c r="AW667" s="13" t="s">
        <v>38</v>
      </c>
      <c r="AX667" s="13" t="s">
        <v>74</v>
      </c>
      <c r="AY667" s="268" t="s">
        <v>150</v>
      </c>
    </row>
    <row r="668" spans="2:51" s="13" customFormat="1" ht="13.5">
      <c r="B668" s="259"/>
      <c r="C668" s="260"/>
      <c r="D668" s="236" t="s">
        <v>159</v>
      </c>
      <c r="E668" s="261" t="s">
        <v>21</v>
      </c>
      <c r="F668" s="262" t="s">
        <v>1453</v>
      </c>
      <c r="G668" s="260"/>
      <c r="H668" s="261" t="s">
        <v>21</v>
      </c>
      <c r="I668" s="263"/>
      <c r="J668" s="260"/>
      <c r="K668" s="260"/>
      <c r="L668" s="264"/>
      <c r="M668" s="265"/>
      <c r="N668" s="266"/>
      <c r="O668" s="266"/>
      <c r="P668" s="266"/>
      <c r="Q668" s="266"/>
      <c r="R668" s="266"/>
      <c r="S668" s="266"/>
      <c r="T668" s="267"/>
      <c r="AT668" s="268" t="s">
        <v>159</v>
      </c>
      <c r="AU668" s="268" t="s">
        <v>84</v>
      </c>
      <c r="AV668" s="13" t="s">
        <v>82</v>
      </c>
      <c r="AW668" s="13" t="s">
        <v>38</v>
      </c>
      <c r="AX668" s="13" t="s">
        <v>74</v>
      </c>
      <c r="AY668" s="268" t="s">
        <v>150</v>
      </c>
    </row>
    <row r="669" spans="2:51" s="13" customFormat="1" ht="13.5">
      <c r="B669" s="259"/>
      <c r="C669" s="260"/>
      <c r="D669" s="236" t="s">
        <v>159</v>
      </c>
      <c r="E669" s="261" t="s">
        <v>21</v>
      </c>
      <c r="F669" s="262" t="s">
        <v>1454</v>
      </c>
      <c r="G669" s="260"/>
      <c r="H669" s="261" t="s">
        <v>21</v>
      </c>
      <c r="I669" s="263"/>
      <c r="J669" s="260"/>
      <c r="K669" s="260"/>
      <c r="L669" s="264"/>
      <c r="M669" s="265"/>
      <c r="N669" s="266"/>
      <c r="O669" s="266"/>
      <c r="P669" s="266"/>
      <c r="Q669" s="266"/>
      <c r="R669" s="266"/>
      <c r="S669" s="266"/>
      <c r="T669" s="267"/>
      <c r="AT669" s="268" t="s">
        <v>159</v>
      </c>
      <c r="AU669" s="268" t="s">
        <v>84</v>
      </c>
      <c r="AV669" s="13" t="s">
        <v>82</v>
      </c>
      <c r="AW669" s="13" t="s">
        <v>38</v>
      </c>
      <c r="AX669" s="13" t="s">
        <v>74</v>
      </c>
      <c r="AY669" s="268" t="s">
        <v>150</v>
      </c>
    </row>
    <row r="670" spans="2:51" s="13" customFormat="1" ht="13.5">
      <c r="B670" s="259"/>
      <c r="C670" s="260"/>
      <c r="D670" s="236" t="s">
        <v>159</v>
      </c>
      <c r="E670" s="261" t="s">
        <v>21</v>
      </c>
      <c r="F670" s="262" t="s">
        <v>1455</v>
      </c>
      <c r="G670" s="260"/>
      <c r="H670" s="261" t="s">
        <v>21</v>
      </c>
      <c r="I670" s="263"/>
      <c r="J670" s="260"/>
      <c r="K670" s="260"/>
      <c r="L670" s="264"/>
      <c r="M670" s="265"/>
      <c r="N670" s="266"/>
      <c r="O670" s="266"/>
      <c r="P670" s="266"/>
      <c r="Q670" s="266"/>
      <c r="R670" s="266"/>
      <c r="S670" s="266"/>
      <c r="T670" s="267"/>
      <c r="AT670" s="268" t="s">
        <v>159</v>
      </c>
      <c r="AU670" s="268" t="s">
        <v>84</v>
      </c>
      <c r="AV670" s="13" t="s">
        <v>82</v>
      </c>
      <c r="AW670" s="13" t="s">
        <v>38</v>
      </c>
      <c r="AX670" s="13" t="s">
        <v>74</v>
      </c>
      <c r="AY670" s="268" t="s">
        <v>150</v>
      </c>
    </row>
    <row r="671" spans="2:51" s="13" customFormat="1" ht="13.5">
      <c r="B671" s="259"/>
      <c r="C671" s="260"/>
      <c r="D671" s="236" t="s">
        <v>159</v>
      </c>
      <c r="E671" s="261" t="s">
        <v>21</v>
      </c>
      <c r="F671" s="262" t="s">
        <v>1456</v>
      </c>
      <c r="G671" s="260"/>
      <c r="H671" s="261" t="s">
        <v>21</v>
      </c>
      <c r="I671" s="263"/>
      <c r="J671" s="260"/>
      <c r="K671" s="260"/>
      <c r="L671" s="264"/>
      <c r="M671" s="265"/>
      <c r="N671" s="266"/>
      <c r="O671" s="266"/>
      <c r="P671" s="266"/>
      <c r="Q671" s="266"/>
      <c r="R671" s="266"/>
      <c r="S671" s="266"/>
      <c r="T671" s="267"/>
      <c r="AT671" s="268" t="s">
        <v>159</v>
      </c>
      <c r="AU671" s="268" t="s">
        <v>84</v>
      </c>
      <c r="AV671" s="13" t="s">
        <v>82</v>
      </c>
      <c r="AW671" s="13" t="s">
        <v>38</v>
      </c>
      <c r="AX671" s="13" t="s">
        <v>74</v>
      </c>
      <c r="AY671" s="268" t="s">
        <v>150</v>
      </c>
    </row>
    <row r="672" spans="2:51" s="13" customFormat="1" ht="13.5">
      <c r="B672" s="259"/>
      <c r="C672" s="260"/>
      <c r="D672" s="236" t="s">
        <v>159</v>
      </c>
      <c r="E672" s="261" t="s">
        <v>21</v>
      </c>
      <c r="F672" s="262" t="s">
        <v>1457</v>
      </c>
      <c r="G672" s="260"/>
      <c r="H672" s="261" t="s">
        <v>21</v>
      </c>
      <c r="I672" s="263"/>
      <c r="J672" s="260"/>
      <c r="K672" s="260"/>
      <c r="L672" s="264"/>
      <c r="M672" s="265"/>
      <c r="N672" s="266"/>
      <c r="O672" s="266"/>
      <c r="P672" s="266"/>
      <c r="Q672" s="266"/>
      <c r="R672" s="266"/>
      <c r="S672" s="266"/>
      <c r="T672" s="267"/>
      <c r="AT672" s="268" t="s">
        <v>159</v>
      </c>
      <c r="AU672" s="268" t="s">
        <v>84</v>
      </c>
      <c r="AV672" s="13" t="s">
        <v>82</v>
      </c>
      <c r="AW672" s="13" t="s">
        <v>38</v>
      </c>
      <c r="AX672" s="13" t="s">
        <v>74</v>
      </c>
      <c r="AY672" s="268" t="s">
        <v>150</v>
      </c>
    </row>
    <row r="673" spans="2:51" s="13" customFormat="1" ht="13.5">
      <c r="B673" s="259"/>
      <c r="C673" s="260"/>
      <c r="D673" s="236" t="s">
        <v>159</v>
      </c>
      <c r="E673" s="261" t="s">
        <v>21</v>
      </c>
      <c r="F673" s="262" t="s">
        <v>1458</v>
      </c>
      <c r="G673" s="260"/>
      <c r="H673" s="261" t="s">
        <v>21</v>
      </c>
      <c r="I673" s="263"/>
      <c r="J673" s="260"/>
      <c r="K673" s="260"/>
      <c r="L673" s="264"/>
      <c r="M673" s="265"/>
      <c r="N673" s="266"/>
      <c r="O673" s="266"/>
      <c r="P673" s="266"/>
      <c r="Q673" s="266"/>
      <c r="R673" s="266"/>
      <c r="S673" s="266"/>
      <c r="T673" s="267"/>
      <c r="AT673" s="268" t="s">
        <v>159</v>
      </c>
      <c r="AU673" s="268" t="s">
        <v>84</v>
      </c>
      <c r="AV673" s="13" t="s">
        <v>82</v>
      </c>
      <c r="AW673" s="13" t="s">
        <v>38</v>
      </c>
      <c r="AX673" s="13" t="s">
        <v>74</v>
      </c>
      <c r="AY673" s="268" t="s">
        <v>150</v>
      </c>
    </row>
    <row r="674" spans="2:51" s="13" customFormat="1" ht="13.5">
      <c r="B674" s="259"/>
      <c r="C674" s="260"/>
      <c r="D674" s="236" t="s">
        <v>159</v>
      </c>
      <c r="E674" s="261" t="s">
        <v>21</v>
      </c>
      <c r="F674" s="262" t="s">
        <v>1459</v>
      </c>
      <c r="G674" s="260"/>
      <c r="H674" s="261" t="s">
        <v>21</v>
      </c>
      <c r="I674" s="263"/>
      <c r="J674" s="260"/>
      <c r="K674" s="260"/>
      <c r="L674" s="264"/>
      <c r="M674" s="265"/>
      <c r="N674" s="266"/>
      <c r="O674" s="266"/>
      <c r="P674" s="266"/>
      <c r="Q674" s="266"/>
      <c r="R674" s="266"/>
      <c r="S674" s="266"/>
      <c r="T674" s="267"/>
      <c r="AT674" s="268" t="s">
        <v>159</v>
      </c>
      <c r="AU674" s="268" t="s">
        <v>84</v>
      </c>
      <c r="AV674" s="13" t="s">
        <v>82</v>
      </c>
      <c r="AW674" s="13" t="s">
        <v>38</v>
      </c>
      <c r="AX674" s="13" t="s">
        <v>74</v>
      </c>
      <c r="AY674" s="268" t="s">
        <v>150</v>
      </c>
    </row>
    <row r="675" spans="2:51" s="13" customFormat="1" ht="13.5">
      <c r="B675" s="259"/>
      <c r="C675" s="260"/>
      <c r="D675" s="236" t="s">
        <v>159</v>
      </c>
      <c r="E675" s="261" t="s">
        <v>21</v>
      </c>
      <c r="F675" s="262" t="s">
        <v>1317</v>
      </c>
      <c r="G675" s="260"/>
      <c r="H675" s="261" t="s">
        <v>21</v>
      </c>
      <c r="I675" s="263"/>
      <c r="J675" s="260"/>
      <c r="K675" s="260"/>
      <c r="L675" s="264"/>
      <c r="M675" s="265"/>
      <c r="N675" s="266"/>
      <c r="O675" s="266"/>
      <c r="P675" s="266"/>
      <c r="Q675" s="266"/>
      <c r="R675" s="266"/>
      <c r="S675" s="266"/>
      <c r="T675" s="267"/>
      <c r="AT675" s="268" t="s">
        <v>159</v>
      </c>
      <c r="AU675" s="268" t="s">
        <v>84</v>
      </c>
      <c r="AV675" s="13" t="s">
        <v>82</v>
      </c>
      <c r="AW675" s="13" t="s">
        <v>38</v>
      </c>
      <c r="AX675" s="13" t="s">
        <v>74</v>
      </c>
      <c r="AY675" s="268" t="s">
        <v>150</v>
      </c>
    </row>
    <row r="676" spans="2:51" s="11" customFormat="1" ht="13.5">
      <c r="B676" s="234"/>
      <c r="C676" s="235"/>
      <c r="D676" s="236" t="s">
        <v>159</v>
      </c>
      <c r="E676" s="237" t="s">
        <v>21</v>
      </c>
      <c r="F676" s="238" t="s">
        <v>82</v>
      </c>
      <c r="G676" s="235"/>
      <c r="H676" s="239">
        <v>1</v>
      </c>
      <c r="I676" s="240"/>
      <c r="J676" s="235"/>
      <c r="K676" s="235"/>
      <c r="L676" s="241"/>
      <c r="M676" s="242"/>
      <c r="N676" s="243"/>
      <c r="O676" s="243"/>
      <c r="P676" s="243"/>
      <c r="Q676" s="243"/>
      <c r="R676" s="243"/>
      <c r="S676" s="243"/>
      <c r="T676" s="244"/>
      <c r="AT676" s="245" t="s">
        <v>159</v>
      </c>
      <c r="AU676" s="245" t="s">
        <v>84</v>
      </c>
      <c r="AV676" s="11" t="s">
        <v>84</v>
      </c>
      <c r="AW676" s="11" t="s">
        <v>38</v>
      </c>
      <c r="AX676" s="11" t="s">
        <v>74</v>
      </c>
      <c r="AY676" s="245" t="s">
        <v>150</v>
      </c>
    </row>
    <row r="677" spans="2:51" s="12" customFormat="1" ht="13.5">
      <c r="B677" s="246"/>
      <c r="C677" s="247"/>
      <c r="D677" s="236" t="s">
        <v>159</v>
      </c>
      <c r="E677" s="248" t="s">
        <v>21</v>
      </c>
      <c r="F677" s="249" t="s">
        <v>161</v>
      </c>
      <c r="G677" s="247"/>
      <c r="H677" s="250">
        <v>1</v>
      </c>
      <c r="I677" s="251"/>
      <c r="J677" s="247"/>
      <c r="K677" s="247"/>
      <c r="L677" s="252"/>
      <c r="M677" s="253"/>
      <c r="N677" s="254"/>
      <c r="O677" s="254"/>
      <c r="P677" s="254"/>
      <c r="Q677" s="254"/>
      <c r="R677" s="254"/>
      <c r="S677" s="254"/>
      <c r="T677" s="255"/>
      <c r="AT677" s="256" t="s">
        <v>159</v>
      </c>
      <c r="AU677" s="256" t="s">
        <v>84</v>
      </c>
      <c r="AV677" s="12" t="s">
        <v>157</v>
      </c>
      <c r="AW677" s="12" t="s">
        <v>38</v>
      </c>
      <c r="AX677" s="12" t="s">
        <v>82</v>
      </c>
      <c r="AY677" s="256" t="s">
        <v>150</v>
      </c>
    </row>
    <row r="678" spans="2:65" s="1" customFormat="1" ht="16.5" customHeight="1">
      <c r="B678" s="46"/>
      <c r="C678" s="269" t="s">
        <v>583</v>
      </c>
      <c r="D678" s="269" t="s">
        <v>188</v>
      </c>
      <c r="E678" s="270" t="s">
        <v>1460</v>
      </c>
      <c r="F678" s="271" t="s">
        <v>1461</v>
      </c>
      <c r="G678" s="272" t="s">
        <v>432</v>
      </c>
      <c r="H678" s="273">
        <v>1</v>
      </c>
      <c r="I678" s="274"/>
      <c r="J678" s="275">
        <f>ROUND(I678*H678,2)</f>
        <v>0</v>
      </c>
      <c r="K678" s="271" t="s">
        <v>204</v>
      </c>
      <c r="L678" s="276"/>
      <c r="M678" s="277" t="s">
        <v>21</v>
      </c>
      <c r="N678" s="278" t="s">
        <v>45</v>
      </c>
      <c r="O678" s="47"/>
      <c r="P678" s="231">
        <f>O678*H678</f>
        <v>0</v>
      </c>
      <c r="Q678" s="231">
        <v>0</v>
      </c>
      <c r="R678" s="231">
        <f>Q678*H678</f>
        <v>0</v>
      </c>
      <c r="S678" s="231">
        <v>0</v>
      </c>
      <c r="T678" s="232">
        <f>S678*H678</f>
        <v>0</v>
      </c>
      <c r="AR678" s="24" t="s">
        <v>1404</v>
      </c>
      <c r="AT678" s="24" t="s">
        <v>188</v>
      </c>
      <c r="AU678" s="24" t="s">
        <v>84</v>
      </c>
      <c r="AY678" s="24" t="s">
        <v>150</v>
      </c>
      <c r="BE678" s="233">
        <f>IF(N678="základní",J678,0)</f>
        <v>0</v>
      </c>
      <c r="BF678" s="233">
        <f>IF(N678="snížená",J678,0)</f>
        <v>0</v>
      </c>
      <c r="BG678" s="233">
        <f>IF(N678="zákl. přenesená",J678,0)</f>
        <v>0</v>
      </c>
      <c r="BH678" s="233">
        <f>IF(N678="sníž. přenesená",J678,0)</f>
        <v>0</v>
      </c>
      <c r="BI678" s="233">
        <f>IF(N678="nulová",J678,0)</f>
        <v>0</v>
      </c>
      <c r="BJ678" s="24" t="s">
        <v>82</v>
      </c>
      <c r="BK678" s="233">
        <f>ROUND(I678*H678,2)</f>
        <v>0</v>
      </c>
      <c r="BL678" s="24" t="s">
        <v>654</v>
      </c>
      <c r="BM678" s="24" t="s">
        <v>1462</v>
      </c>
    </row>
    <row r="679" spans="2:51" s="13" customFormat="1" ht="13.5">
      <c r="B679" s="259"/>
      <c r="C679" s="260"/>
      <c r="D679" s="236" t="s">
        <v>159</v>
      </c>
      <c r="E679" s="261" t="s">
        <v>21</v>
      </c>
      <c r="F679" s="262" t="s">
        <v>930</v>
      </c>
      <c r="G679" s="260"/>
      <c r="H679" s="261" t="s">
        <v>21</v>
      </c>
      <c r="I679" s="263"/>
      <c r="J679" s="260"/>
      <c r="K679" s="260"/>
      <c r="L679" s="264"/>
      <c r="M679" s="265"/>
      <c r="N679" s="266"/>
      <c r="O679" s="266"/>
      <c r="P679" s="266"/>
      <c r="Q679" s="266"/>
      <c r="R679" s="266"/>
      <c r="S679" s="266"/>
      <c r="T679" s="267"/>
      <c r="AT679" s="268" t="s">
        <v>159</v>
      </c>
      <c r="AU679" s="268" t="s">
        <v>84</v>
      </c>
      <c r="AV679" s="13" t="s">
        <v>82</v>
      </c>
      <c r="AW679" s="13" t="s">
        <v>38</v>
      </c>
      <c r="AX679" s="13" t="s">
        <v>74</v>
      </c>
      <c r="AY679" s="268" t="s">
        <v>150</v>
      </c>
    </row>
    <row r="680" spans="2:51" s="13" customFormat="1" ht="13.5">
      <c r="B680" s="259"/>
      <c r="C680" s="260"/>
      <c r="D680" s="236" t="s">
        <v>159</v>
      </c>
      <c r="E680" s="261" t="s">
        <v>21</v>
      </c>
      <c r="F680" s="262" t="s">
        <v>1262</v>
      </c>
      <c r="G680" s="260"/>
      <c r="H680" s="261" t="s">
        <v>21</v>
      </c>
      <c r="I680" s="263"/>
      <c r="J680" s="260"/>
      <c r="K680" s="260"/>
      <c r="L680" s="264"/>
      <c r="M680" s="265"/>
      <c r="N680" s="266"/>
      <c r="O680" s="266"/>
      <c r="P680" s="266"/>
      <c r="Q680" s="266"/>
      <c r="R680" s="266"/>
      <c r="S680" s="266"/>
      <c r="T680" s="267"/>
      <c r="AT680" s="268" t="s">
        <v>159</v>
      </c>
      <c r="AU680" s="268" t="s">
        <v>84</v>
      </c>
      <c r="AV680" s="13" t="s">
        <v>82</v>
      </c>
      <c r="AW680" s="13" t="s">
        <v>38</v>
      </c>
      <c r="AX680" s="13" t="s">
        <v>74</v>
      </c>
      <c r="AY680" s="268" t="s">
        <v>150</v>
      </c>
    </row>
    <row r="681" spans="2:51" s="13" customFormat="1" ht="13.5">
      <c r="B681" s="259"/>
      <c r="C681" s="260"/>
      <c r="D681" s="236" t="s">
        <v>159</v>
      </c>
      <c r="E681" s="261" t="s">
        <v>21</v>
      </c>
      <c r="F681" s="262" t="s">
        <v>932</v>
      </c>
      <c r="G681" s="260"/>
      <c r="H681" s="261" t="s">
        <v>21</v>
      </c>
      <c r="I681" s="263"/>
      <c r="J681" s="260"/>
      <c r="K681" s="260"/>
      <c r="L681" s="264"/>
      <c r="M681" s="265"/>
      <c r="N681" s="266"/>
      <c r="O681" s="266"/>
      <c r="P681" s="266"/>
      <c r="Q681" s="266"/>
      <c r="R681" s="266"/>
      <c r="S681" s="266"/>
      <c r="T681" s="267"/>
      <c r="AT681" s="268" t="s">
        <v>159</v>
      </c>
      <c r="AU681" s="268" t="s">
        <v>84</v>
      </c>
      <c r="AV681" s="13" t="s">
        <v>82</v>
      </c>
      <c r="AW681" s="13" t="s">
        <v>38</v>
      </c>
      <c r="AX681" s="13" t="s">
        <v>74</v>
      </c>
      <c r="AY681" s="268" t="s">
        <v>150</v>
      </c>
    </row>
    <row r="682" spans="2:51" s="13" customFormat="1" ht="13.5">
      <c r="B682" s="259"/>
      <c r="C682" s="260"/>
      <c r="D682" s="236" t="s">
        <v>159</v>
      </c>
      <c r="E682" s="261" t="s">
        <v>21</v>
      </c>
      <c r="F682" s="262" t="s">
        <v>1268</v>
      </c>
      <c r="G682" s="260"/>
      <c r="H682" s="261" t="s">
        <v>21</v>
      </c>
      <c r="I682" s="263"/>
      <c r="J682" s="260"/>
      <c r="K682" s="260"/>
      <c r="L682" s="264"/>
      <c r="M682" s="265"/>
      <c r="N682" s="266"/>
      <c r="O682" s="266"/>
      <c r="P682" s="266"/>
      <c r="Q682" s="266"/>
      <c r="R682" s="266"/>
      <c r="S682" s="266"/>
      <c r="T682" s="267"/>
      <c r="AT682" s="268" t="s">
        <v>159</v>
      </c>
      <c r="AU682" s="268" t="s">
        <v>84</v>
      </c>
      <c r="AV682" s="13" t="s">
        <v>82</v>
      </c>
      <c r="AW682" s="13" t="s">
        <v>38</v>
      </c>
      <c r="AX682" s="13" t="s">
        <v>74</v>
      </c>
      <c r="AY682" s="268" t="s">
        <v>150</v>
      </c>
    </row>
    <row r="683" spans="2:51" s="13" customFormat="1" ht="13.5">
      <c r="B683" s="259"/>
      <c r="C683" s="260"/>
      <c r="D683" s="236" t="s">
        <v>159</v>
      </c>
      <c r="E683" s="261" t="s">
        <v>21</v>
      </c>
      <c r="F683" s="262" t="s">
        <v>1313</v>
      </c>
      <c r="G683" s="260"/>
      <c r="H683" s="261" t="s">
        <v>21</v>
      </c>
      <c r="I683" s="263"/>
      <c r="J683" s="260"/>
      <c r="K683" s="260"/>
      <c r="L683" s="264"/>
      <c r="M683" s="265"/>
      <c r="N683" s="266"/>
      <c r="O683" s="266"/>
      <c r="P683" s="266"/>
      <c r="Q683" s="266"/>
      <c r="R683" s="266"/>
      <c r="S683" s="266"/>
      <c r="T683" s="267"/>
      <c r="AT683" s="268" t="s">
        <v>159</v>
      </c>
      <c r="AU683" s="268" t="s">
        <v>84</v>
      </c>
      <c r="AV683" s="13" t="s">
        <v>82</v>
      </c>
      <c r="AW683" s="13" t="s">
        <v>38</v>
      </c>
      <c r="AX683" s="13" t="s">
        <v>74</v>
      </c>
      <c r="AY683" s="268" t="s">
        <v>150</v>
      </c>
    </row>
    <row r="684" spans="2:51" s="13" customFormat="1" ht="13.5">
      <c r="B684" s="259"/>
      <c r="C684" s="260"/>
      <c r="D684" s="236" t="s">
        <v>159</v>
      </c>
      <c r="E684" s="261" t="s">
        <v>21</v>
      </c>
      <c r="F684" s="262" t="s">
        <v>1448</v>
      </c>
      <c r="G684" s="260"/>
      <c r="H684" s="261" t="s">
        <v>21</v>
      </c>
      <c r="I684" s="263"/>
      <c r="J684" s="260"/>
      <c r="K684" s="260"/>
      <c r="L684" s="264"/>
      <c r="M684" s="265"/>
      <c r="N684" s="266"/>
      <c r="O684" s="266"/>
      <c r="P684" s="266"/>
      <c r="Q684" s="266"/>
      <c r="R684" s="266"/>
      <c r="S684" s="266"/>
      <c r="T684" s="267"/>
      <c r="AT684" s="268" t="s">
        <v>159</v>
      </c>
      <c r="AU684" s="268" t="s">
        <v>84</v>
      </c>
      <c r="AV684" s="13" t="s">
        <v>82</v>
      </c>
      <c r="AW684" s="13" t="s">
        <v>38</v>
      </c>
      <c r="AX684" s="13" t="s">
        <v>74</v>
      </c>
      <c r="AY684" s="268" t="s">
        <v>150</v>
      </c>
    </row>
    <row r="685" spans="2:51" s="13" customFormat="1" ht="13.5">
      <c r="B685" s="259"/>
      <c r="C685" s="260"/>
      <c r="D685" s="236" t="s">
        <v>159</v>
      </c>
      <c r="E685" s="261" t="s">
        <v>21</v>
      </c>
      <c r="F685" s="262" t="s">
        <v>1449</v>
      </c>
      <c r="G685" s="260"/>
      <c r="H685" s="261" t="s">
        <v>21</v>
      </c>
      <c r="I685" s="263"/>
      <c r="J685" s="260"/>
      <c r="K685" s="260"/>
      <c r="L685" s="264"/>
      <c r="M685" s="265"/>
      <c r="N685" s="266"/>
      <c r="O685" s="266"/>
      <c r="P685" s="266"/>
      <c r="Q685" s="266"/>
      <c r="R685" s="266"/>
      <c r="S685" s="266"/>
      <c r="T685" s="267"/>
      <c r="AT685" s="268" t="s">
        <v>159</v>
      </c>
      <c r="AU685" s="268" t="s">
        <v>84</v>
      </c>
      <c r="AV685" s="13" t="s">
        <v>82</v>
      </c>
      <c r="AW685" s="13" t="s">
        <v>38</v>
      </c>
      <c r="AX685" s="13" t="s">
        <v>74</v>
      </c>
      <c r="AY685" s="268" t="s">
        <v>150</v>
      </c>
    </row>
    <row r="686" spans="2:51" s="13" customFormat="1" ht="13.5">
      <c r="B686" s="259"/>
      <c r="C686" s="260"/>
      <c r="D686" s="236" t="s">
        <v>159</v>
      </c>
      <c r="E686" s="261" t="s">
        <v>21</v>
      </c>
      <c r="F686" s="262" t="s">
        <v>1450</v>
      </c>
      <c r="G686" s="260"/>
      <c r="H686" s="261" t="s">
        <v>21</v>
      </c>
      <c r="I686" s="263"/>
      <c r="J686" s="260"/>
      <c r="K686" s="260"/>
      <c r="L686" s="264"/>
      <c r="M686" s="265"/>
      <c r="N686" s="266"/>
      <c r="O686" s="266"/>
      <c r="P686" s="266"/>
      <c r="Q686" s="266"/>
      <c r="R686" s="266"/>
      <c r="S686" s="266"/>
      <c r="T686" s="267"/>
      <c r="AT686" s="268" t="s">
        <v>159</v>
      </c>
      <c r="AU686" s="268" t="s">
        <v>84</v>
      </c>
      <c r="AV686" s="13" t="s">
        <v>82</v>
      </c>
      <c r="AW686" s="13" t="s">
        <v>38</v>
      </c>
      <c r="AX686" s="13" t="s">
        <v>74</v>
      </c>
      <c r="AY686" s="268" t="s">
        <v>150</v>
      </c>
    </row>
    <row r="687" spans="2:51" s="13" customFormat="1" ht="13.5">
      <c r="B687" s="259"/>
      <c r="C687" s="260"/>
      <c r="D687" s="236" t="s">
        <v>159</v>
      </c>
      <c r="E687" s="261" t="s">
        <v>21</v>
      </c>
      <c r="F687" s="262" t="s">
        <v>1451</v>
      </c>
      <c r="G687" s="260"/>
      <c r="H687" s="261" t="s">
        <v>21</v>
      </c>
      <c r="I687" s="263"/>
      <c r="J687" s="260"/>
      <c r="K687" s="260"/>
      <c r="L687" s="264"/>
      <c r="M687" s="265"/>
      <c r="N687" s="266"/>
      <c r="O687" s="266"/>
      <c r="P687" s="266"/>
      <c r="Q687" s="266"/>
      <c r="R687" s="266"/>
      <c r="S687" s="266"/>
      <c r="T687" s="267"/>
      <c r="AT687" s="268" t="s">
        <v>159</v>
      </c>
      <c r="AU687" s="268" t="s">
        <v>84</v>
      </c>
      <c r="AV687" s="13" t="s">
        <v>82</v>
      </c>
      <c r="AW687" s="13" t="s">
        <v>38</v>
      </c>
      <c r="AX687" s="13" t="s">
        <v>74</v>
      </c>
      <c r="AY687" s="268" t="s">
        <v>150</v>
      </c>
    </row>
    <row r="688" spans="2:51" s="13" customFormat="1" ht="13.5">
      <c r="B688" s="259"/>
      <c r="C688" s="260"/>
      <c r="D688" s="236" t="s">
        <v>159</v>
      </c>
      <c r="E688" s="261" t="s">
        <v>21</v>
      </c>
      <c r="F688" s="262" t="s">
        <v>1452</v>
      </c>
      <c r="G688" s="260"/>
      <c r="H688" s="261" t="s">
        <v>21</v>
      </c>
      <c r="I688" s="263"/>
      <c r="J688" s="260"/>
      <c r="K688" s="260"/>
      <c r="L688" s="264"/>
      <c r="M688" s="265"/>
      <c r="N688" s="266"/>
      <c r="O688" s="266"/>
      <c r="P688" s="266"/>
      <c r="Q688" s="266"/>
      <c r="R688" s="266"/>
      <c r="S688" s="266"/>
      <c r="T688" s="267"/>
      <c r="AT688" s="268" t="s">
        <v>159</v>
      </c>
      <c r="AU688" s="268" t="s">
        <v>84</v>
      </c>
      <c r="AV688" s="13" t="s">
        <v>82</v>
      </c>
      <c r="AW688" s="13" t="s">
        <v>38</v>
      </c>
      <c r="AX688" s="13" t="s">
        <v>74</v>
      </c>
      <c r="AY688" s="268" t="s">
        <v>150</v>
      </c>
    </row>
    <row r="689" spans="2:51" s="13" customFormat="1" ht="13.5">
      <c r="B689" s="259"/>
      <c r="C689" s="260"/>
      <c r="D689" s="236" t="s">
        <v>159</v>
      </c>
      <c r="E689" s="261" t="s">
        <v>21</v>
      </c>
      <c r="F689" s="262" t="s">
        <v>1453</v>
      </c>
      <c r="G689" s="260"/>
      <c r="H689" s="261" t="s">
        <v>21</v>
      </c>
      <c r="I689" s="263"/>
      <c r="J689" s="260"/>
      <c r="K689" s="260"/>
      <c r="L689" s="264"/>
      <c r="M689" s="265"/>
      <c r="N689" s="266"/>
      <c r="O689" s="266"/>
      <c r="P689" s="266"/>
      <c r="Q689" s="266"/>
      <c r="R689" s="266"/>
      <c r="S689" s="266"/>
      <c r="T689" s="267"/>
      <c r="AT689" s="268" t="s">
        <v>159</v>
      </c>
      <c r="AU689" s="268" t="s">
        <v>84</v>
      </c>
      <c r="AV689" s="13" t="s">
        <v>82</v>
      </c>
      <c r="AW689" s="13" t="s">
        <v>38</v>
      </c>
      <c r="AX689" s="13" t="s">
        <v>74</v>
      </c>
      <c r="AY689" s="268" t="s">
        <v>150</v>
      </c>
    </row>
    <row r="690" spans="2:51" s="13" customFormat="1" ht="13.5">
      <c r="B690" s="259"/>
      <c r="C690" s="260"/>
      <c r="D690" s="236" t="s">
        <v>159</v>
      </c>
      <c r="E690" s="261" t="s">
        <v>21</v>
      </c>
      <c r="F690" s="262" t="s">
        <v>1454</v>
      </c>
      <c r="G690" s="260"/>
      <c r="H690" s="261" t="s">
        <v>21</v>
      </c>
      <c r="I690" s="263"/>
      <c r="J690" s="260"/>
      <c r="K690" s="260"/>
      <c r="L690" s="264"/>
      <c r="M690" s="265"/>
      <c r="N690" s="266"/>
      <c r="O690" s="266"/>
      <c r="P690" s="266"/>
      <c r="Q690" s="266"/>
      <c r="R690" s="266"/>
      <c r="S690" s="266"/>
      <c r="T690" s="267"/>
      <c r="AT690" s="268" t="s">
        <v>159</v>
      </c>
      <c r="AU690" s="268" t="s">
        <v>84</v>
      </c>
      <c r="AV690" s="13" t="s">
        <v>82</v>
      </c>
      <c r="AW690" s="13" t="s">
        <v>38</v>
      </c>
      <c r="AX690" s="13" t="s">
        <v>74</v>
      </c>
      <c r="AY690" s="268" t="s">
        <v>150</v>
      </c>
    </row>
    <row r="691" spans="2:51" s="13" customFormat="1" ht="13.5">
      <c r="B691" s="259"/>
      <c r="C691" s="260"/>
      <c r="D691" s="236" t="s">
        <v>159</v>
      </c>
      <c r="E691" s="261" t="s">
        <v>21</v>
      </c>
      <c r="F691" s="262" t="s">
        <v>1455</v>
      </c>
      <c r="G691" s="260"/>
      <c r="H691" s="261" t="s">
        <v>21</v>
      </c>
      <c r="I691" s="263"/>
      <c r="J691" s="260"/>
      <c r="K691" s="260"/>
      <c r="L691" s="264"/>
      <c r="M691" s="265"/>
      <c r="N691" s="266"/>
      <c r="O691" s="266"/>
      <c r="P691" s="266"/>
      <c r="Q691" s="266"/>
      <c r="R691" s="266"/>
      <c r="S691" s="266"/>
      <c r="T691" s="267"/>
      <c r="AT691" s="268" t="s">
        <v>159</v>
      </c>
      <c r="AU691" s="268" t="s">
        <v>84</v>
      </c>
      <c r="AV691" s="13" t="s">
        <v>82</v>
      </c>
      <c r="AW691" s="13" t="s">
        <v>38</v>
      </c>
      <c r="AX691" s="13" t="s">
        <v>74</v>
      </c>
      <c r="AY691" s="268" t="s">
        <v>150</v>
      </c>
    </row>
    <row r="692" spans="2:51" s="13" customFormat="1" ht="13.5">
      <c r="B692" s="259"/>
      <c r="C692" s="260"/>
      <c r="D692" s="236" t="s">
        <v>159</v>
      </c>
      <c r="E692" s="261" t="s">
        <v>21</v>
      </c>
      <c r="F692" s="262" t="s">
        <v>1456</v>
      </c>
      <c r="G692" s="260"/>
      <c r="H692" s="261" t="s">
        <v>21</v>
      </c>
      <c r="I692" s="263"/>
      <c r="J692" s="260"/>
      <c r="K692" s="260"/>
      <c r="L692" s="264"/>
      <c r="M692" s="265"/>
      <c r="N692" s="266"/>
      <c r="O692" s="266"/>
      <c r="P692" s="266"/>
      <c r="Q692" s="266"/>
      <c r="R692" s="266"/>
      <c r="S692" s="266"/>
      <c r="T692" s="267"/>
      <c r="AT692" s="268" t="s">
        <v>159</v>
      </c>
      <c r="AU692" s="268" t="s">
        <v>84</v>
      </c>
      <c r="AV692" s="13" t="s">
        <v>82</v>
      </c>
      <c r="AW692" s="13" t="s">
        <v>38</v>
      </c>
      <c r="AX692" s="13" t="s">
        <v>74</v>
      </c>
      <c r="AY692" s="268" t="s">
        <v>150</v>
      </c>
    </row>
    <row r="693" spans="2:51" s="13" customFormat="1" ht="13.5">
      <c r="B693" s="259"/>
      <c r="C693" s="260"/>
      <c r="D693" s="236" t="s">
        <v>159</v>
      </c>
      <c r="E693" s="261" t="s">
        <v>21</v>
      </c>
      <c r="F693" s="262" t="s">
        <v>1457</v>
      </c>
      <c r="G693" s="260"/>
      <c r="H693" s="261" t="s">
        <v>21</v>
      </c>
      <c r="I693" s="263"/>
      <c r="J693" s="260"/>
      <c r="K693" s="260"/>
      <c r="L693" s="264"/>
      <c r="M693" s="265"/>
      <c r="N693" s="266"/>
      <c r="O693" s="266"/>
      <c r="P693" s="266"/>
      <c r="Q693" s="266"/>
      <c r="R693" s="266"/>
      <c r="S693" s="266"/>
      <c r="T693" s="267"/>
      <c r="AT693" s="268" t="s">
        <v>159</v>
      </c>
      <c r="AU693" s="268" t="s">
        <v>84</v>
      </c>
      <c r="AV693" s="13" t="s">
        <v>82</v>
      </c>
      <c r="AW693" s="13" t="s">
        <v>38</v>
      </c>
      <c r="AX693" s="13" t="s">
        <v>74</v>
      </c>
      <c r="AY693" s="268" t="s">
        <v>150</v>
      </c>
    </row>
    <row r="694" spans="2:51" s="13" customFormat="1" ht="13.5">
      <c r="B694" s="259"/>
      <c r="C694" s="260"/>
      <c r="D694" s="236" t="s">
        <v>159</v>
      </c>
      <c r="E694" s="261" t="s">
        <v>21</v>
      </c>
      <c r="F694" s="262" t="s">
        <v>1458</v>
      </c>
      <c r="G694" s="260"/>
      <c r="H694" s="261" t="s">
        <v>21</v>
      </c>
      <c r="I694" s="263"/>
      <c r="J694" s="260"/>
      <c r="K694" s="260"/>
      <c r="L694" s="264"/>
      <c r="M694" s="265"/>
      <c r="N694" s="266"/>
      <c r="O694" s="266"/>
      <c r="P694" s="266"/>
      <c r="Q694" s="266"/>
      <c r="R694" s="266"/>
      <c r="S694" s="266"/>
      <c r="T694" s="267"/>
      <c r="AT694" s="268" t="s">
        <v>159</v>
      </c>
      <c r="AU694" s="268" t="s">
        <v>84</v>
      </c>
      <c r="AV694" s="13" t="s">
        <v>82</v>
      </c>
      <c r="AW694" s="13" t="s">
        <v>38</v>
      </c>
      <c r="AX694" s="13" t="s">
        <v>74</v>
      </c>
      <c r="AY694" s="268" t="s">
        <v>150</v>
      </c>
    </row>
    <row r="695" spans="2:51" s="13" customFormat="1" ht="13.5">
      <c r="B695" s="259"/>
      <c r="C695" s="260"/>
      <c r="D695" s="236" t="s">
        <v>159</v>
      </c>
      <c r="E695" s="261" t="s">
        <v>21</v>
      </c>
      <c r="F695" s="262" t="s">
        <v>1459</v>
      </c>
      <c r="G695" s="260"/>
      <c r="H695" s="261" t="s">
        <v>21</v>
      </c>
      <c r="I695" s="263"/>
      <c r="J695" s="260"/>
      <c r="K695" s="260"/>
      <c r="L695" s="264"/>
      <c r="M695" s="265"/>
      <c r="N695" s="266"/>
      <c r="O695" s="266"/>
      <c r="P695" s="266"/>
      <c r="Q695" s="266"/>
      <c r="R695" s="266"/>
      <c r="S695" s="266"/>
      <c r="T695" s="267"/>
      <c r="AT695" s="268" t="s">
        <v>159</v>
      </c>
      <c r="AU695" s="268" t="s">
        <v>84</v>
      </c>
      <c r="AV695" s="13" t="s">
        <v>82</v>
      </c>
      <c r="AW695" s="13" t="s">
        <v>38</v>
      </c>
      <c r="AX695" s="13" t="s">
        <v>74</v>
      </c>
      <c r="AY695" s="268" t="s">
        <v>150</v>
      </c>
    </row>
    <row r="696" spans="2:51" s="13" customFormat="1" ht="13.5">
      <c r="B696" s="259"/>
      <c r="C696" s="260"/>
      <c r="D696" s="236" t="s">
        <v>159</v>
      </c>
      <c r="E696" s="261" t="s">
        <v>21</v>
      </c>
      <c r="F696" s="262" t="s">
        <v>1317</v>
      </c>
      <c r="G696" s="260"/>
      <c r="H696" s="261" t="s">
        <v>21</v>
      </c>
      <c r="I696" s="263"/>
      <c r="J696" s="260"/>
      <c r="K696" s="260"/>
      <c r="L696" s="264"/>
      <c r="M696" s="265"/>
      <c r="N696" s="266"/>
      <c r="O696" s="266"/>
      <c r="P696" s="266"/>
      <c r="Q696" s="266"/>
      <c r="R696" s="266"/>
      <c r="S696" s="266"/>
      <c r="T696" s="267"/>
      <c r="AT696" s="268" t="s">
        <v>159</v>
      </c>
      <c r="AU696" s="268" t="s">
        <v>84</v>
      </c>
      <c r="AV696" s="13" t="s">
        <v>82</v>
      </c>
      <c r="AW696" s="13" t="s">
        <v>38</v>
      </c>
      <c r="AX696" s="13" t="s">
        <v>74</v>
      </c>
      <c r="AY696" s="268" t="s">
        <v>150</v>
      </c>
    </row>
    <row r="697" spans="2:51" s="11" customFormat="1" ht="13.5">
      <c r="B697" s="234"/>
      <c r="C697" s="235"/>
      <c r="D697" s="236" t="s">
        <v>159</v>
      </c>
      <c r="E697" s="237" t="s">
        <v>21</v>
      </c>
      <c r="F697" s="238" t="s">
        <v>82</v>
      </c>
      <c r="G697" s="235"/>
      <c r="H697" s="239">
        <v>1</v>
      </c>
      <c r="I697" s="240"/>
      <c r="J697" s="235"/>
      <c r="K697" s="235"/>
      <c r="L697" s="241"/>
      <c r="M697" s="242"/>
      <c r="N697" s="243"/>
      <c r="O697" s="243"/>
      <c r="P697" s="243"/>
      <c r="Q697" s="243"/>
      <c r="R697" s="243"/>
      <c r="S697" s="243"/>
      <c r="T697" s="244"/>
      <c r="AT697" s="245" t="s">
        <v>159</v>
      </c>
      <c r="AU697" s="245" t="s">
        <v>84</v>
      </c>
      <c r="AV697" s="11" t="s">
        <v>84</v>
      </c>
      <c r="AW697" s="11" t="s">
        <v>38</v>
      </c>
      <c r="AX697" s="11" t="s">
        <v>74</v>
      </c>
      <c r="AY697" s="245" t="s">
        <v>150</v>
      </c>
    </row>
    <row r="698" spans="2:51" s="12" customFormat="1" ht="13.5">
      <c r="B698" s="246"/>
      <c r="C698" s="247"/>
      <c r="D698" s="236" t="s">
        <v>159</v>
      </c>
      <c r="E698" s="248" t="s">
        <v>21</v>
      </c>
      <c r="F698" s="249" t="s">
        <v>161</v>
      </c>
      <c r="G698" s="247"/>
      <c r="H698" s="250">
        <v>1</v>
      </c>
      <c r="I698" s="251"/>
      <c r="J698" s="247"/>
      <c r="K698" s="247"/>
      <c r="L698" s="252"/>
      <c r="M698" s="253"/>
      <c r="N698" s="254"/>
      <c r="O698" s="254"/>
      <c r="P698" s="254"/>
      <c r="Q698" s="254"/>
      <c r="R698" s="254"/>
      <c r="S698" s="254"/>
      <c r="T698" s="255"/>
      <c r="AT698" s="256" t="s">
        <v>159</v>
      </c>
      <c r="AU698" s="256" t="s">
        <v>84</v>
      </c>
      <c r="AV698" s="12" t="s">
        <v>157</v>
      </c>
      <c r="AW698" s="12" t="s">
        <v>38</v>
      </c>
      <c r="AX698" s="12" t="s">
        <v>82</v>
      </c>
      <c r="AY698" s="256" t="s">
        <v>150</v>
      </c>
    </row>
    <row r="699" spans="2:65" s="1" customFormat="1" ht="25.5" customHeight="1">
      <c r="B699" s="46"/>
      <c r="C699" s="222" t="s">
        <v>585</v>
      </c>
      <c r="D699" s="222" t="s">
        <v>153</v>
      </c>
      <c r="E699" s="223" t="s">
        <v>1463</v>
      </c>
      <c r="F699" s="224" t="s">
        <v>1464</v>
      </c>
      <c r="G699" s="225" t="s">
        <v>432</v>
      </c>
      <c r="H699" s="226">
        <v>1</v>
      </c>
      <c r="I699" s="227"/>
      <c r="J699" s="228">
        <f>ROUND(I699*H699,2)</f>
        <v>0</v>
      </c>
      <c r="K699" s="224" t="s">
        <v>204</v>
      </c>
      <c r="L699" s="72"/>
      <c r="M699" s="229" t="s">
        <v>21</v>
      </c>
      <c r="N699" s="230" t="s">
        <v>45</v>
      </c>
      <c r="O699" s="47"/>
      <c r="P699" s="231">
        <f>O699*H699</f>
        <v>0</v>
      </c>
      <c r="Q699" s="231">
        <v>0</v>
      </c>
      <c r="R699" s="231">
        <f>Q699*H699</f>
        <v>0</v>
      </c>
      <c r="S699" s="231">
        <v>0</v>
      </c>
      <c r="T699" s="232">
        <f>S699*H699</f>
        <v>0</v>
      </c>
      <c r="AR699" s="24" t="s">
        <v>654</v>
      </c>
      <c r="AT699" s="24" t="s">
        <v>153</v>
      </c>
      <c r="AU699" s="24" t="s">
        <v>84</v>
      </c>
      <c r="AY699" s="24" t="s">
        <v>150</v>
      </c>
      <c r="BE699" s="233">
        <f>IF(N699="základní",J699,0)</f>
        <v>0</v>
      </c>
      <c r="BF699" s="233">
        <f>IF(N699="snížená",J699,0)</f>
        <v>0</v>
      </c>
      <c r="BG699" s="233">
        <f>IF(N699="zákl. přenesená",J699,0)</f>
        <v>0</v>
      </c>
      <c r="BH699" s="233">
        <f>IF(N699="sníž. přenesená",J699,0)</f>
        <v>0</v>
      </c>
      <c r="BI699" s="233">
        <f>IF(N699="nulová",J699,0)</f>
        <v>0</v>
      </c>
      <c r="BJ699" s="24" t="s">
        <v>82</v>
      </c>
      <c r="BK699" s="233">
        <f>ROUND(I699*H699,2)</f>
        <v>0</v>
      </c>
      <c r="BL699" s="24" t="s">
        <v>654</v>
      </c>
      <c r="BM699" s="24" t="s">
        <v>1465</v>
      </c>
    </row>
    <row r="700" spans="2:51" s="13" customFormat="1" ht="13.5">
      <c r="B700" s="259"/>
      <c r="C700" s="260"/>
      <c r="D700" s="236" t="s">
        <v>159</v>
      </c>
      <c r="E700" s="261" t="s">
        <v>21</v>
      </c>
      <c r="F700" s="262" t="s">
        <v>930</v>
      </c>
      <c r="G700" s="260"/>
      <c r="H700" s="261" t="s">
        <v>21</v>
      </c>
      <c r="I700" s="263"/>
      <c r="J700" s="260"/>
      <c r="K700" s="260"/>
      <c r="L700" s="264"/>
      <c r="M700" s="265"/>
      <c r="N700" s="266"/>
      <c r="O700" s="266"/>
      <c r="P700" s="266"/>
      <c r="Q700" s="266"/>
      <c r="R700" s="266"/>
      <c r="S700" s="266"/>
      <c r="T700" s="267"/>
      <c r="AT700" s="268" t="s">
        <v>159</v>
      </c>
      <c r="AU700" s="268" t="s">
        <v>84</v>
      </c>
      <c r="AV700" s="13" t="s">
        <v>82</v>
      </c>
      <c r="AW700" s="13" t="s">
        <v>38</v>
      </c>
      <c r="AX700" s="13" t="s">
        <v>74</v>
      </c>
      <c r="AY700" s="268" t="s">
        <v>150</v>
      </c>
    </row>
    <row r="701" spans="2:51" s="13" customFormat="1" ht="13.5">
      <c r="B701" s="259"/>
      <c r="C701" s="260"/>
      <c r="D701" s="236" t="s">
        <v>159</v>
      </c>
      <c r="E701" s="261" t="s">
        <v>21</v>
      </c>
      <c r="F701" s="262" t="s">
        <v>1262</v>
      </c>
      <c r="G701" s="260"/>
      <c r="H701" s="261" t="s">
        <v>21</v>
      </c>
      <c r="I701" s="263"/>
      <c r="J701" s="260"/>
      <c r="K701" s="260"/>
      <c r="L701" s="264"/>
      <c r="M701" s="265"/>
      <c r="N701" s="266"/>
      <c r="O701" s="266"/>
      <c r="P701" s="266"/>
      <c r="Q701" s="266"/>
      <c r="R701" s="266"/>
      <c r="S701" s="266"/>
      <c r="T701" s="267"/>
      <c r="AT701" s="268" t="s">
        <v>159</v>
      </c>
      <c r="AU701" s="268" t="s">
        <v>84</v>
      </c>
      <c r="AV701" s="13" t="s">
        <v>82</v>
      </c>
      <c r="AW701" s="13" t="s">
        <v>38</v>
      </c>
      <c r="AX701" s="13" t="s">
        <v>74</v>
      </c>
      <c r="AY701" s="268" t="s">
        <v>150</v>
      </c>
    </row>
    <row r="702" spans="2:51" s="13" customFormat="1" ht="13.5">
      <c r="B702" s="259"/>
      <c r="C702" s="260"/>
      <c r="D702" s="236" t="s">
        <v>159</v>
      </c>
      <c r="E702" s="261" t="s">
        <v>21</v>
      </c>
      <c r="F702" s="262" t="s">
        <v>932</v>
      </c>
      <c r="G702" s="260"/>
      <c r="H702" s="261" t="s">
        <v>21</v>
      </c>
      <c r="I702" s="263"/>
      <c r="J702" s="260"/>
      <c r="K702" s="260"/>
      <c r="L702" s="264"/>
      <c r="M702" s="265"/>
      <c r="N702" s="266"/>
      <c r="O702" s="266"/>
      <c r="P702" s="266"/>
      <c r="Q702" s="266"/>
      <c r="R702" s="266"/>
      <c r="S702" s="266"/>
      <c r="T702" s="267"/>
      <c r="AT702" s="268" t="s">
        <v>159</v>
      </c>
      <c r="AU702" s="268" t="s">
        <v>84</v>
      </c>
      <c r="AV702" s="13" t="s">
        <v>82</v>
      </c>
      <c r="AW702" s="13" t="s">
        <v>38</v>
      </c>
      <c r="AX702" s="13" t="s">
        <v>74</v>
      </c>
      <c r="AY702" s="268" t="s">
        <v>150</v>
      </c>
    </row>
    <row r="703" spans="2:51" s="13" customFormat="1" ht="13.5">
      <c r="B703" s="259"/>
      <c r="C703" s="260"/>
      <c r="D703" s="236" t="s">
        <v>159</v>
      </c>
      <c r="E703" s="261" t="s">
        <v>21</v>
      </c>
      <c r="F703" s="262" t="s">
        <v>1263</v>
      </c>
      <c r="G703" s="260"/>
      <c r="H703" s="261" t="s">
        <v>21</v>
      </c>
      <c r="I703" s="263"/>
      <c r="J703" s="260"/>
      <c r="K703" s="260"/>
      <c r="L703" s="264"/>
      <c r="M703" s="265"/>
      <c r="N703" s="266"/>
      <c r="O703" s="266"/>
      <c r="P703" s="266"/>
      <c r="Q703" s="266"/>
      <c r="R703" s="266"/>
      <c r="S703" s="266"/>
      <c r="T703" s="267"/>
      <c r="AT703" s="268" t="s">
        <v>159</v>
      </c>
      <c r="AU703" s="268" t="s">
        <v>84</v>
      </c>
      <c r="AV703" s="13" t="s">
        <v>82</v>
      </c>
      <c r="AW703" s="13" t="s">
        <v>38</v>
      </c>
      <c r="AX703" s="13" t="s">
        <v>74</v>
      </c>
      <c r="AY703" s="268" t="s">
        <v>150</v>
      </c>
    </row>
    <row r="704" spans="2:51" s="13" customFormat="1" ht="13.5">
      <c r="B704" s="259"/>
      <c r="C704" s="260"/>
      <c r="D704" s="236" t="s">
        <v>159</v>
      </c>
      <c r="E704" s="261" t="s">
        <v>21</v>
      </c>
      <c r="F704" s="262" t="s">
        <v>1318</v>
      </c>
      <c r="G704" s="260"/>
      <c r="H704" s="261" t="s">
        <v>21</v>
      </c>
      <c r="I704" s="263"/>
      <c r="J704" s="260"/>
      <c r="K704" s="260"/>
      <c r="L704" s="264"/>
      <c r="M704" s="265"/>
      <c r="N704" s="266"/>
      <c r="O704" s="266"/>
      <c r="P704" s="266"/>
      <c r="Q704" s="266"/>
      <c r="R704" s="266"/>
      <c r="S704" s="266"/>
      <c r="T704" s="267"/>
      <c r="AT704" s="268" t="s">
        <v>159</v>
      </c>
      <c r="AU704" s="268" t="s">
        <v>84</v>
      </c>
      <c r="AV704" s="13" t="s">
        <v>82</v>
      </c>
      <c r="AW704" s="13" t="s">
        <v>38</v>
      </c>
      <c r="AX704" s="13" t="s">
        <v>74</v>
      </c>
      <c r="AY704" s="268" t="s">
        <v>150</v>
      </c>
    </row>
    <row r="705" spans="2:51" s="13" customFormat="1" ht="13.5">
      <c r="B705" s="259"/>
      <c r="C705" s="260"/>
      <c r="D705" s="236" t="s">
        <v>159</v>
      </c>
      <c r="E705" s="261" t="s">
        <v>21</v>
      </c>
      <c r="F705" s="262" t="s">
        <v>1466</v>
      </c>
      <c r="G705" s="260"/>
      <c r="H705" s="261" t="s">
        <v>21</v>
      </c>
      <c r="I705" s="263"/>
      <c r="J705" s="260"/>
      <c r="K705" s="260"/>
      <c r="L705" s="264"/>
      <c r="M705" s="265"/>
      <c r="N705" s="266"/>
      <c r="O705" s="266"/>
      <c r="P705" s="266"/>
      <c r="Q705" s="266"/>
      <c r="R705" s="266"/>
      <c r="S705" s="266"/>
      <c r="T705" s="267"/>
      <c r="AT705" s="268" t="s">
        <v>159</v>
      </c>
      <c r="AU705" s="268" t="s">
        <v>84</v>
      </c>
      <c r="AV705" s="13" t="s">
        <v>82</v>
      </c>
      <c r="AW705" s="13" t="s">
        <v>38</v>
      </c>
      <c r="AX705" s="13" t="s">
        <v>74</v>
      </c>
      <c r="AY705" s="268" t="s">
        <v>150</v>
      </c>
    </row>
    <row r="706" spans="2:51" s="13" customFormat="1" ht="13.5">
      <c r="B706" s="259"/>
      <c r="C706" s="260"/>
      <c r="D706" s="236" t="s">
        <v>159</v>
      </c>
      <c r="E706" s="261" t="s">
        <v>21</v>
      </c>
      <c r="F706" s="262" t="s">
        <v>1467</v>
      </c>
      <c r="G706" s="260"/>
      <c r="H706" s="261" t="s">
        <v>21</v>
      </c>
      <c r="I706" s="263"/>
      <c r="J706" s="260"/>
      <c r="K706" s="260"/>
      <c r="L706" s="264"/>
      <c r="M706" s="265"/>
      <c r="N706" s="266"/>
      <c r="O706" s="266"/>
      <c r="P706" s="266"/>
      <c r="Q706" s="266"/>
      <c r="R706" s="266"/>
      <c r="S706" s="266"/>
      <c r="T706" s="267"/>
      <c r="AT706" s="268" t="s">
        <v>159</v>
      </c>
      <c r="AU706" s="268" t="s">
        <v>84</v>
      </c>
      <c r="AV706" s="13" t="s">
        <v>82</v>
      </c>
      <c r="AW706" s="13" t="s">
        <v>38</v>
      </c>
      <c r="AX706" s="13" t="s">
        <v>74</v>
      </c>
      <c r="AY706" s="268" t="s">
        <v>150</v>
      </c>
    </row>
    <row r="707" spans="2:51" s="13" customFormat="1" ht="13.5">
      <c r="B707" s="259"/>
      <c r="C707" s="260"/>
      <c r="D707" s="236" t="s">
        <v>159</v>
      </c>
      <c r="E707" s="261" t="s">
        <v>21</v>
      </c>
      <c r="F707" s="262" t="s">
        <v>1468</v>
      </c>
      <c r="G707" s="260"/>
      <c r="H707" s="261" t="s">
        <v>21</v>
      </c>
      <c r="I707" s="263"/>
      <c r="J707" s="260"/>
      <c r="K707" s="260"/>
      <c r="L707" s="264"/>
      <c r="M707" s="265"/>
      <c r="N707" s="266"/>
      <c r="O707" s="266"/>
      <c r="P707" s="266"/>
      <c r="Q707" s="266"/>
      <c r="R707" s="266"/>
      <c r="S707" s="266"/>
      <c r="T707" s="267"/>
      <c r="AT707" s="268" t="s">
        <v>159</v>
      </c>
      <c r="AU707" s="268" t="s">
        <v>84</v>
      </c>
      <c r="AV707" s="13" t="s">
        <v>82</v>
      </c>
      <c r="AW707" s="13" t="s">
        <v>38</v>
      </c>
      <c r="AX707" s="13" t="s">
        <v>74</v>
      </c>
      <c r="AY707" s="268" t="s">
        <v>150</v>
      </c>
    </row>
    <row r="708" spans="2:51" s="13" customFormat="1" ht="13.5">
      <c r="B708" s="259"/>
      <c r="C708" s="260"/>
      <c r="D708" s="236" t="s">
        <v>159</v>
      </c>
      <c r="E708" s="261" t="s">
        <v>21</v>
      </c>
      <c r="F708" s="262" t="s">
        <v>1320</v>
      </c>
      <c r="G708" s="260"/>
      <c r="H708" s="261" t="s">
        <v>21</v>
      </c>
      <c r="I708" s="263"/>
      <c r="J708" s="260"/>
      <c r="K708" s="260"/>
      <c r="L708" s="264"/>
      <c r="M708" s="265"/>
      <c r="N708" s="266"/>
      <c r="O708" s="266"/>
      <c r="P708" s="266"/>
      <c r="Q708" s="266"/>
      <c r="R708" s="266"/>
      <c r="S708" s="266"/>
      <c r="T708" s="267"/>
      <c r="AT708" s="268" t="s">
        <v>159</v>
      </c>
      <c r="AU708" s="268" t="s">
        <v>84</v>
      </c>
      <c r="AV708" s="13" t="s">
        <v>82</v>
      </c>
      <c r="AW708" s="13" t="s">
        <v>38</v>
      </c>
      <c r="AX708" s="13" t="s">
        <v>74</v>
      </c>
      <c r="AY708" s="268" t="s">
        <v>150</v>
      </c>
    </row>
    <row r="709" spans="2:51" s="11" customFormat="1" ht="13.5">
      <c r="B709" s="234"/>
      <c r="C709" s="235"/>
      <c r="D709" s="236" t="s">
        <v>159</v>
      </c>
      <c r="E709" s="237" t="s">
        <v>21</v>
      </c>
      <c r="F709" s="238" t="s">
        <v>82</v>
      </c>
      <c r="G709" s="235"/>
      <c r="H709" s="239">
        <v>1</v>
      </c>
      <c r="I709" s="240"/>
      <c r="J709" s="235"/>
      <c r="K709" s="235"/>
      <c r="L709" s="241"/>
      <c r="M709" s="242"/>
      <c r="N709" s="243"/>
      <c r="O709" s="243"/>
      <c r="P709" s="243"/>
      <c r="Q709" s="243"/>
      <c r="R709" s="243"/>
      <c r="S709" s="243"/>
      <c r="T709" s="244"/>
      <c r="AT709" s="245" t="s">
        <v>159</v>
      </c>
      <c r="AU709" s="245" t="s">
        <v>84</v>
      </c>
      <c r="AV709" s="11" t="s">
        <v>84</v>
      </c>
      <c r="AW709" s="11" t="s">
        <v>38</v>
      </c>
      <c r="AX709" s="11" t="s">
        <v>74</v>
      </c>
      <c r="AY709" s="245" t="s">
        <v>150</v>
      </c>
    </row>
    <row r="710" spans="2:51" s="12" customFormat="1" ht="13.5">
      <c r="B710" s="246"/>
      <c r="C710" s="247"/>
      <c r="D710" s="236" t="s">
        <v>159</v>
      </c>
      <c r="E710" s="248" t="s">
        <v>21</v>
      </c>
      <c r="F710" s="249" t="s">
        <v>161</v>
      </c>
      <c r="G710" s="247"/>
      <c r="H710" s="250">
        <v>1</v>
      </c>
      <c r="I710" s="251"/>
      <c r="J710" s="247"/>
      <c r="K710" s="247"/>
      <c r="L710" s="252"/>
      <c r="M710" s="253"/>
      <c r="N710" s="254"/>
      <c r="O710" s="254"/>
      <c r="P710" s="254"/>
      <c r="Q710" s="254"/>
      <c r="R710" s="254"/>
      <c r="S710" s="254"/>
      <c r="T710" s="255"/>
      <c r="AT710" s="256" t="s">
        <v>159</v>
      </c>
      <c r="AU710" s="256" t="s">
        <v>84</v>
      </c>
      <c r="AV710" s="12" t="s">
        <v>157</v>
      </c>
      <c r="AW710" s="12" t="s">
        <v>38</v>
      </c>
      <c r="AX710" s="12" t="s">
        <v>82</v>
      </c>
      <c r="AY710" s="256" t="s">
        <v>150</v>
      </c>
    </row>
    <row r="711" spans="2:65" s="1" customFormat="1" ht="16.5" customHeight="1">
      <c r="B711" s="46"/>
      <c r="C711" s="269" t="s">
        <v>594</v>
      </c>
      <c r="D711" s="269" t="s">
        <v>188</v>
      </c>
      <c r="E711" s="270" t="s">
        <v>1469</v>
      </c>
      <c r="F711" s="271" t="s">
        <v>1470</v>
      </c>
      <c r="G711" s="272" t="s">
        <v>432</v>
      </c>
      <c r="H711" s="273">
        <v>1</v>
      </c>
      <c r="I711" s="274"/>
      <c r="J711" s="275">
        <f>ROUND(I711*H711,2)</f>
        <v>0</v>
      </c>
      <c r="K711" s="271" t="s">
        <v>204</v>
      </c>
      <c r="L711" s="276"/>
      <c r="M711" s="277" t="s">
        <v>21</v>
      </c>
      <c r="N711" s="278" t="s">
        <v>45</v>
      </c>
      <c r="O711" s="47"/>
      <c r="P711" s="231">
        <f>O711*H711</f>
        <v>0</v>
      </c>
      <c r="Q711" s="231">
        <v>0</v>
      </c>
      <c r="R711" s="231">
        <f>Q711*H711</f>
        <v>0</v>
      </c>
      <c r="S711" s="231">
        <v>0</v>
      </c>
      <c r="T711" s="232">
        <f>S711*H711</f>
        <v>0</v>
      </c>
      <c r="AR711" s="24" t="s">
        <v>1404</v>
      </c>
      <c r="AT711" s="24" t="s">
        <v>188</v>
      </c>
      <c r="AU711" s="24" t="s">
        <v>84</v>
      </c>
      <c r="AY711" s="24" t="s">
        <v>150</v>
      </c>
      <c r="BE711" s="233">
        <f>IF(N711="základní",J711,0)</f>
        <v>0</v>
      </c>
      <c r="BF711" s="233">
        <f>IF(N711="snížená",J711,0)</f>
        <v>0</v>
      </c>
      <c r="BG711" s="233">
        <f>IF(N711="zákl. přenesená",J711,0)</f>
        <v>0</v>
      </c>
      <c r="BH711" s="233">
        <f>IF(N711="sníž. přenesená",J711,0)</f>
        <v>0</v>
      </c>
      <c r="BI711" s="233">
        <f>IF(N711="nulová",J711,0)</f>
        <v>0</v>
      </c>
      <c r="BJ711" s="24" t="s">
        <v>82</v>
      </c>
      <c r="BK711" s="233">
        <f>ROUND(I711*H711,2)</f>
        <v>0</v>
      </c>
      <c r="BL711" s="24" t="s">
        <v>654</v>
      </c>
      <c r="BM711" s="24" t="s">
        <v>1471</v>
      </c>
    </row>
    <row r="712" spans="2:51" s="13" customFormat="1" ht="13.5">
      <c r="B712" s="259"/>
      <c r="C712" s="260"/>
      <c r="D712" s="236" t="s">
        <v>159</v>
      </c>
      <c r="E712" s="261" t="s">
        <v>21</v>
      </c>
      <c r="F712" s="262" t="s">
        <v>930</v>
      </c>
      <c r="G712" s="260"/>
      <c r="H712" s="261" t="s">
        <v>21</v>
      </c>
      <c r="I712" s="263"/>
      <c r="J712" s="260"/>
      <c r="K712" s="260"/>
      <c r="L712" s="264"/>
      <c r="M712" s="265"/>
      <c r="N712" s="266"/>
      <c r="O712" s="266"/>
      <c r="P712" s="266"/>
      <c r="Q712" s="266"/>
      <c r="R712" s="266"/>
      <c r="S712" s="266"/>
      <c r="T712" s="267"/>
      <c r="AT712" s="268" t="s">
        <v>159</v>
      </c>
      <c r="AU712" s="268" t="s">
        <v>84</v>
      </c>
      <c r="AV712" s="13" t="s">
        <v>82</v>
      </c>
      <c r="AW712" s="13" t="s">
        <v>38</v>
      </c>
      <c r="AX712" s="13" t="s">
        <v>74</v>
      </c>
      <c r="AY712" s="268" t="s">
        <v>150</v>
      </c>
    </row>
    <row r="713" spans="2:51" s="13" customFormat="1" ht="13.5">
      <c r="B713" s="259"/>
      <c r="C713" s="260"/>
      <c r="D713" s="236" t="s">
        <v>159</v>
      </c>
      <c r="E713" s="261" t="s">
        <v>21</v>
      </c>
      <c r="F713" s="262" t="s">
        <v>1262</v>
      </c>
      <c r="G713" s="260"/>
      <c r="H713" s="261" t="s">
        <v>21</v>
      </c>
      <c r="I713" s="263"/>
      <c r="J713" s="260"/>
      <c r="K713" s="260"/>
      <c r="L713" s="264"/>
      <c r="M713" s="265"/>
      <c r="N713" s="266"/>
      <c r="O713" s="266"/>
      <c r="P713" s="266"/>
      <c r="Q713" s="266"/>
      <c r="R713" s="266"/>
      <c r="S713" s="266"/>
      <c r="T713" s="267"/>
      <c r="AT713" s="268" t="s">
        <v>159</v>
      </c>
      <c r="AU713" s="268" t="s">
        <v>84</v>
      </c>
      <c r="AV713" s="13" t="s">
        <v>82</v>
      </c>
      <c r="AW713" s="13" t="s">
        <v>38</v>
      </c>
      <c r="AX713" s="13" t="s">
        <v>74</v>
      </c>
      <c r="AY713" s="268" t="s">
        <v>150</v>
      </c>
    </row>
    <row r="714" spans="2:51" s="13" customFormat="1" ht="13.5">
      <c r="B714" s="259"/>
      <c r="C714" s="260"/>
      <c r="D714" s="236" t="s">
        <v>159</v>
      </c>
      <c r="E714" s="261" t="s">
        <v>21</v>
      </c>
      <c r="F714" s="262" t="s">
        <v>932</v>
      </c>
      <c r="G714" s="260"/>
      <c r="H714" s="261" t="s">
        <v>21</v>
      </c>
      <c r="I714" s="263"/>
      <c r="J714" s="260"/>
      <c r="K714" s="260"/>
      <c r="L714" s="264"/>
      <c r="M714" s="265"/>
      <c r="N714" s="266"/>
      <c r="O714" s="266"/>
      <c r="P714" s="266"/>
      <c r="Q714" s="266"/>
      <c r="R714" s="266"/>
      <c r="S714" s="266"/>
      <c r="T714" s="267"/>
      <c r="AT714" s="268" t="s">
        <v>159</v>
      </c>
      <c r="AU714" s="268" t="s">
        <v>84</v>
      </c>
      <c r="AV714" s="13" t="s">
        <v>82</v>
      </c>
      <c r="AW714" s="13" t="s">
        <v>38</v>
      </c>
      <c r="AX714" s="13" t="s">
        <v>74</v>
      </c>
      <c r="AY714" s="268" t="s">
        <v>150</v>
      </c>
    </row>
    <row r="715" spans="2:51" s="13" customFormat="1" ht="13.5">
      <c r="B715" s="259"/>
      <c r="C715" s="260"/>
      <c r="D715" s="236" t="s">
        <v>159</v>
      </c>
      <c r="E715" s="261" t="s">
        <v>21</v>
      </c>
      <c r="F715" s="262" t="s">
        <v>1268</v>
      </c>
      <c r="G715" s="260"/>
      <c r="H715" s="261" t="s">
        <v>21</v>
      </c>
      <c r="I715" s="263"/>
      <c r="J715" s="260"/>
      <c r="K715" s="260"/>
      <c r="L715" s="264"/>
      <c r="M715" s="265"/>
      <c r="N715" s="266"/>
      <c r="O715" s="266"/>
      <c r="P715" s="266"/>
      <c r="Q715" s="266"/>
      <c r="R715" s="266"/>
      <c r="S715" s="266"/>
      <c r="T715" s="267"/>
      <c r="AT715" s="268" t="s">
        <v>159</v>
      </c>
      <c r="AU715" s="268" t="s">
        <v>84</v>
      </c>
      <c r="AV715" s="13" t="s">
        <v>82</v>
      </c>
      <c r="AW715" s="13" t="s">
        <v>38</v>
      </c>
      <c r="AX715" s="13" t="s">
        <v>74</v>
      </c>
      <c r="AY715" s="268" t="s">
        <v>150</v>
      </c>
    </row>
    <row r="716" spans="2:51" s="13" customFormat="1" ht="13.5">
      <c r="B716" s="259"/>
      <c r="C716" s="260"/>
      <c r="D716" s="236" t="s">
        <v>159</v>
      </c>
      <c r="E716" s="261" t="s">
        <v>21</v>
      </c>
      <c r="F716" s="262" t="s">
        <v>1318</v>
      </c>
      <c r="G716" s="260"/>
      <c r="H716" s="261" t="s">
        <v>21</v>
      </c>
      <c r="I716" s="263"/>
      <c r="J716" s="260"/>
      <c r="K716" s="260"/>
      <c r="L716" s="264"/>
      <c r="M716" s="265"/>
      <c r="N716" s="266"/>
      <c r="O716" s="266"/>
      <c r="P716" s="266"/>
      <c r="Q716" s="266"/>
      <c r="R716" s="266"/>
      <c r="S716" s="266"/>
      <c r="T716" s="267"/>
      <c r="AT716" s="268" t="s">
        <v>159</v>
      </c>
      <c r="AU716" s="268" t="s">
        <v>84</v>
      </c>
      <c r="AV716" s="13" t="s">
        <v>82</v>
      </c>
      <c r="AW716" s="13" t="s">
        <v>38</v>
      </c>
      <c r="AX716" s="13" t="s">
        <v>74</v>
      </c>
      <c r="AY716" s="268" t="s">
        <v>150</v>
      </c>
    </row>
    <row r="717" spans="2:51" s="13" customFormat="1" ht="13.5">
      <c r="B717" s="259"/>
      <c r="C717" s="260"/>
      <c r="D717" s="236" t="s">
        <v>159</v>
      </c>
      <c r="E717" s="261" t="s">
        <v>21</v>
      </c>
      <c r="F717" s="262" t="s">
        <v>1466</v>
      </c>
      <c r="G717" s="260"/>
      <c r="H717" s="261" t="s">
        <v>21</v>
      </c>
      <c r="I717" s="263"/>
      <c r="J717" s="260"/>
      <c r="K717" s="260"/>
      <c r="L717" s="264"/>
      <c r="M717" s="265"/>
      <c r="N717" s="266"/>
      <c r="O717" s="266"/>
      <c r="P717" s="266"/>
      <c r="Q717" s="266"/>
      <c r="R717" s="266"/>
      <c r="S717" s="266"/>
      <c r="T717" s="267"/>
      <c r="AT717" s="268" t="s">
        <v>159</v>
      </c>
      <c r="AU717" s="268" t="s">
        <v>84</v>
      </c>
      <c r="AV717" s="13" t="s">
        <v>82</v>
      </c>
      <c r="AW717" s="13" t="s">
        <v>38</v>
      </c>
      <c r="AX717" s="13" t="s">
        <v>74</v>
      </c>
      <c r="AY717" s="268" t="s">
        <v>150</v>
      </c>
    </row>
    <row r="718" spans="2:51" s="13" customFormat="1" ht="13.5">
      <c r="B718" s="259"/>
      <c r="C718" s="260"/>
      <c r="D718" s="236" t="s">
        <v>159</v>
      </c>
      <c r="E718" s="261" t="s">
        <v>21</v>
      </c>
      <c r="F718" s="262" t="s">
        <v>1467</v>
      </c>
      <c r="G718" s="260"/>
      <c r="H718" s="261" t="s">
        <v>21</v>
      </c>
      <c r="I718" s="263"/>
      <c r="J718" s="260"/>
      <c r="K718" s="260"/>
      <c r="L718" s="264"/>
      <c r="M718" s="265"/>
      <c r="N718" s="266"/>
      <c r="O718" s="266"/>
      <c r="P718" s="266"/>
      <c r="Q718" s="266"/>
      <c r="R718" s="266"/>
      <c r="S718" s="266"/>
      <c r="T718" s="267"/>
      <c r="AT718" s="268" t="s">
        <v>159</v>
      </c>
      <c r="AU718" s="268" t="s">
        <v>84</v>
      </c>
      <c r="AV718" s="13" t="s">
        <v>82</v>
      </c>
      <c r="AW718" s="13" t="s">
        <v>38</v>
      </c>
      <c r="AX718" s="13" t="s">
        <v>74</v>
      </c>
      <c r="AY718" s="268" t="s">
        <v>150</v>
      </c>
    </row>
    <row r="719" spans="2:51" s="13" customFormat="1" ht="13.5">
      <c r="B719" s="259"/>
      <c r="C719" s="260"/>
      <c r="D719" s="236" t="s">
        <v>159</v>
      </c>
      <c r="E719" s="261" t="s">
        <v>21</v>
      </c>
      <c r="F719" s="262" t="s">
        <v>1468</v>
      </c>
      <c r="G719" s="260"/>
      <c r="H719" s="261" t="s">
        <v>21</v>
      </c>
      <c r="I719" s="263"/>
      <c r="J719" s="260"/>
      <c r="K719" s="260"/>
      <c r="L719" s="264"/>
      <c r="M719" s="265"/>
      <c r="N719" s="266"/>
      <c r="O719" s="266"/>
      <c r="P719" s="266"/>
      <c r="Q719" s="266"/>
      <c r="R719" s="266"/>
      <c r="S719" s="266"/>
      <c r="T719" s="267"/>
      <c r="AT719" s="268" t="s">
        <v>159</v>
      </c>
      <c r="AU719" s="268" t="s">
        <v>84</v>
      </c>
      <c r="AV719" s="13" t="s">
        <v>82</v>
      </c>
      <c r="AW719" s="13" t="s">
        <v>38</v>
      </c>
      <c r="AX719" s="13" t="s">
        <v>74</v>
      </c>
      <c r="AY719" s="268" t="s">
        <v>150</v>
      </c>
    </row>
    <row r="720" spans="2:51" s="13" customFormat="1" ht="13.5">
      <c r="B720" s="259"/>
      <c r="C720" s="260"/>
      <c r="D720" s="236" t="s">
        <v>159</v>
      </c>
      <c r="E720" s="261" t="s">
        <v>21</v>
      </c>
      <c r="F720" s="262" t="s">
        <v>1320</v>
      </c>
      <c r="G720" s="260"/>
      <c r="H720" s="261" t="s">
        <v>21</v>
      </c>
      <c r="I720" s="263"/>
      <c r="J720" s="260"/>
      <c r="K720" s="260"/>
      <c r="L720" s="264"/>
      <c r="M720" s="265"/>
      <c r="N720" s="266"/>
      <c r="O720" s="266"/>
      <c r="P720" s="266"/>
      <c r="Q720" s="266"/>
      <c r="R720" s="266"/>
      <c r="S720" s="266"/>
      <c r="T720" s="267"/>
      <c r="AT720" s="268" t="s">
        <v>159</v>
      </c>
      <c r="AU720" s="268" t="s">
        <v>84</v>
      </c>
      <c r="AV720" s="13" t="s">
        <v>82</v>
      </c>
      <c r="AW720" s="13" t="s">
        <v>38</v>
      </c>
      <c r="AX720" s="13" t="s">
        <v>74</v>
      </c>
      <c r="AY720" s="268" t="s">
        <v>150</v>
      </c>
    </row>
    <row r="721" spans="2:51" s="11" customFormat="1" ht="13.5">
      <c r="B721" s="234"/>
      <c r="C721" s="235"/>
      <c r="D721" s="236" t="s">
        <v>159</v>
      </c>
      <c r="E721" s="237" t="s">
        <v>21</v>
      </c>
      <c r="F721" s="238" t="s">
        <v>82</v>
      </c>
      <c r="G721" s="235"/>
      <c r="H721" s="239">
        <v>1</v>
      </c>
      <c r="I721" s="240"/>
      <c r="J721" s="235"/>
      <c r="K721" s="235"/>
      <c r="L721" s="241"/>
      <c r="M721" s="242"/>
      <c r="N721" s="243"/>
      <c r="O721" s="243"/>
      <c r="P721" s="243"/>
      <c r="Q721" s="243"/>
      <c r="R721" s="243"/>
      <c r="S721" s="243"/>
      <c r="T721" s="244"/>
      <c r="AT721" s="245" t="s">
        <v>159</v>
      </c>
      <c r="AU721" s="245" t="s">
        <v>84</v>
      </c>
      <c r="AV721" s="11" t="s">
        <v>84</v>
      </c>
      <c r="AW721" s="11" t="s">
        <v>38</v>
      </c>
      <c r="AX721" s="11" t="s">
        <v>74</v>
      </c>
      <c r="AY721" s="245" t="s">
        <v>150</v>
      </c>
    </row>
    <row r="722" spans="2:51" s="12" customFormat="1" ht="13.5">
      <c r="B722" s="246"/>
      <c r="C722" s="247"/>
      <c r="D722" s="236" t="s">
        <v>159</v>
      </c>
      <c r="E722" s="248" t="s">
        <v>21</v>
      </c>
      <c r="F722" s="249" t="s">
        <v>161</v>
      </c>
      <c r="G722" s="247"/>
      <c r="H722" s="250">
        <v>1</v>
      </c>
      <c r="I722" s="251"/>
      <c r="J722" s="247"/>
      <c r="K722" s="247"/>
      <c r="L722" s="252"/>
      <c r="M722" s="253"/>
      <c r="N722" s="254"/>
      <c r="O722" s="254"/>
      <c r="P722" s="254"/>
      <c r="Q722" s="254"/>
      <c r="R722" s="254"/>
      <c r="S722" s="254"/>
      <c r="T722" s="255"/>
      <c r="AT722" s="256" t="s">
        <v>159</v>
      </c>
      <c r="AU722" s="256" t="s">
        <v>84</v>
      </c>
      <c r="AV722" s="12" t="s">
        <v>157</v>
      </c>
      <c r="AW722" s="12" t="s">
        <v>38</v>
      </c>
      <c r="AX722" s="12" t="s">
        <v>82</v>
      </c>
      <c r="AY722" s="256" t="s">
        <v>150</v>
      </c>
    </row>
    <row r="723" spans="2:63" s="10" customFormat="1" ht="29.85" customHeight="1">
      <c r="B723" s="206"/>
      <c r="C723" s="207"/>
      <c r="D723" s="208" t="s">
        <v>73</v>
      </c>
      <c r="E723" s="220" t="s">
        <v>695</v>
      </c>
      <c r="F723" s="220" t="s">
        <v>696</v>
      </c>
      <c r="G723" s="207"/>
      <c r="H723" s="207"/>
      <c r="I723" s="210"/>
      <c r="J723" s="221">
        <f>BK723</f>
        <v>0</v>
      </c>
      <c r="K723" s="207"/>
      <c r="L723" s="212"/>
      <c r="M723" s="213"/>
      <c r="N723" s="214"/>
      <c r="O723" s="214"/>
      <c r="P723" s="215">
        <f>SUM(P724:P736)</f>
        <v>0</v>
      </c>
      <c r="Q723" s="214"/>
      <c r="R723" s="215">
        <f>SUM(R724:R736)</f>
        <v>0</v>
      </c>
      <c r="S723" s="214"/>
      <c r="T723" s="216">
        <f>SUM(T724:T736)</f>
        <v>0</v>
      </c>
      <c r="AR723" s="217" t="s">
        <v>151</v>
      </c>
      <c r="AT723" s="218" t="s">
        <v>73</v>
      </c>
      <c r="AU723" s="218" t="s">
        <v>82</v>
      </c>
      <c r="AY723" s="217" t="s">
        <v>150</v>
      </c>
      <c r="BK723" s="219">
        <f>SUM(BK724:BK736)</f>
        <v>0</v>
      </c>
    </row>
    <row r="724" spans="2:65" s="1" customFormat="1" ht="16.5" customHeight="1">
      <c r="B724" s="46"/>
      <c r="C724" s="222" t="s">
        <v>599</v>
      </c>
      <c r="D724" s="222" t="s">
        <v>153</v>
      </c>
      <c r="E724" s="223" t="s">
        <v>1472</v>
      </c>
      <c r="F724" s="224" t="s">
        <v>1473</v>
      </c>
      <c r="G724" s="225" t="s">
        <v>432</v>
      </c>
      <c r="H724" s="226">
        <v>1</v>
      </c>
      <c r="I724" s="227"/>
      <c r="J724" s="228">
        <f>ROUND(I724*H724,2)</f>
        <v>0</v>
      </c>
      <c r="K724" s="224" t="s">
        <v>204</v>
      </c>
      <c r="L724" s="72"/>
      <c r="M724" s="229" t="s">
        <v>21</v>
      </c>
      <c r="N724" s="230" t="s">
        <v>45</v>
      </c>
      <c r="O724" s="47"/>
      <c r="P724" s="231">
        <f>O724*H724</f>
        <v>0</v>
      </c>
      <c r="Q724" s="231">
        <v>0</v>
      </c>
      <c r="R724" s="231">
        <f>Q724*H724</f>
        <v>0</v>
      </c>
      <c r="S724" s="231">
        <v>0</v>
      </c>
      <c r="T724" s="232">
        <f>S724*H724</f>
        <v>0</v>
      </c>
      <c r="AR724" s="24" t="s">
        <v>654</v>
      </c>
      <c r="AT724" s="24" t="s">
        <v>153</v>
      </c>
      <c r="AU724" s="24" t="s">
        <v>84</v>
      </c>
      <c r="AY724" s="24" t="s">
        <v>150</v>
      </c>
      <c r="BE724" s="233">
        <f>IF(N724="základní",J724,0)</f>
        <v>0</v>
      </c>
      <c r="BF724" s="233">
        <f>IF(N724="snížená",J724,0)</f>
        <v>0</v>
      </c>
      <c r="BG724" s="233">
        <f>IF(N724="zákl. přenesená",J724,0)</f>
        <v>0</v>
      </c>
      <c r="BH724" s="233">
        <f>IF(N724="sníž. přenesená",J724,0)</f>
        <v>0</v>
      </c>
      <c r="BI724" s="233">
        <f>IF(N724="nulová",J724,0)</f>
        <v>0</v>
      </c>
      <c r="BJ724" s="24" t="s">
        <v>82</v>
      </c>
      <c r="BK724" s="233">
        <f>ROUND(I724*H724,2)</f>
        <v>0</v>
      </c>
      <c r="BL724" s="24" t="s">
        <v>654</v>
      </c>
      <c r="BM724" s="24" t="s">
        <v>1474</v>
      </c>
    </row>
    <row r="725" spans="2:65" s="1" customFormat="1" ht="16.5" customHeight="1">
      <c r="B725" s="46"/>
      <c r="C725" s="269" t="s">
        <v>606</v>
      </c>
      <c r="D725" s="269" t="s">
        <v>188</v>
      </c>
      <c r="E725" s="270" t="s">
        <v>1475</v>
      </c>
      <c r="F725" s="271" t="s">
        <v>1476</v>
      </c>
      <c r="G725" s="272" t="s">
        <v>1034</v>
      </c>
      <c r="H725" s="273">
        <v>1</v>
      </c>
      <c r="I725" s="274"/>
      <c r="J725" s="275">
        <f>ROUND(I725*H725,2)</f>
        <v>0</v>
      </c>
      <c r="K725" s="271" t="s">
        <v>204</v>
      </c>
      <c r="L725" s="276"/>
      <c r="M725" s="277" t="s">
        <v>21</v>
      </c>
      <c r="N725" s="278" t="s">
        <v>45</v>
      </c>
      <c r="O725" s="47"/>
      <c r="P725" s="231">
        <f>O725*H725</f>
        <v>0</v>
      </c>
      <c r="Q725" s="231">
        <v>0</v>
      </c>
      <c r="R725" s="231">
        <f>Q725*H725</f>
        <v>0</v>
      </c>
      <c r="S725" s="231">
        <v>0</v>
      </c>
      <c r="T725" s="232">
        <f>S725*H725</f>
        <v>0</v>
      </c>
      <c r="AR725" s="24" t="s">
        <v>1404</v>
      </c>
      <c r="AT725" s="24" t="s">
        <v>188</v>
      </c>
      <c r="AU725" s="24" t="s">
        <v>84</v>
      </c>
      <c r="AY725" s="24" t="s">
        <v>150</v>
      </c>
      <c r="BE725" s="233">
        <f>IF(N725="základní",J725,0)</f>
        <v>0</v>
      </c>
      <c r="BF725" s="233">
        <f>IF(N725="snížená",J725,0)</f>
        <v>0</v>
      </c>
      <c r="BG725" s="233">
        <f>IF(N725="zákl. přenesená",J725,0)</f>
        <v>0</v>
      </c>
      <c r="BH725" s="233">
        <f>IF(N725="sníž. přenesená",J725,0)</f>
        <v>0</v>
      </c>
      <c r="BI725" s="233">
        <f>IF(N725="nulová",J725,0)</f>
        <v>0</v>
      </c>
      <c r="BJ725" s="24" t="s">
        <v>82</v>
      </c>
      <c r="BK725" s="233">
        <f>ROUND(I725*H725,2)</f>
        <v>0</v>
      </c>
      <c r="BL725" s="24" t="s">
        <v>654</v>
      </c>
      <c r="BM725" s="24" t="s">
        <v>1477</v>
      </c>
    </row>
    <row r="726" spans="2:65" s="1" customFormat="1" ht="16.5" customHeight="1">
      <c r="B726" s="46"/>
      <c r="C726" s="222" t="s">
        <v>612</v>
      </c>
      <c r="D726" s="222" t="s">
        <v>153</v>
      </c>
      <c r="E726" s="223" t="s">
        <v>1478</v>
      </c>
      <c r="F726" s="224" t="s">
        <v>1479</v>
      </c>
      <c r="G726" s="225" t="s">
        <v>1399</v>
      </c>
      <c r="H726" s="226">
        <v>1</v>
      </c>
      <c r="I726" s="227"/>
      <c r="J726" s="228">
        <f>ROUND(I726*H726,2)</f>
        <v>0</v>
      </c>
      <c r="K726" s="224" t="s">
        <v>204</v>
      </c>
      <c r="L726" s="72"/>
      <c r="M726" s="229" t="s">
        <v>21</v>
      </c>
      <c r="N726" s="230" t="s">
        <v>45</v>
      </c>
      <c r="O726" s="47"/>
      <c r="P726" s="231">
        <f>O726*H726</f>
        <v>0</v>
      </c>
      <c r="Q726" s="231">
        <v>0</v>
      </c>
      <c r="R726" s="231">
        <f>Q726*H726</f>
        <v>0</v>
      </c>
      <c r="S726" s="231">
        <v>0</v>
      </c>
      <c r="T726" s="232">
        <f>S726*H726</f>
        <v>0</v>
      </c>
      <c r="AR726" s="24" t="s">
        <v>654</v>
      </c>
      <c r="AT726" s="24" t="s">
        <v>153</v>
      </c>
      <c r="AU726" s="24" t="s">
        <v>84</v>
      </c>
      <c r="AY726" s="24" t="s">
        <v>150</v>
      </c>
      <c r="BE726" s="233">
        <f>IF(N726="základní",J726,0)</f>
        <v>0</v>
      </c>
      <c r="BF726" s="233">
        <f>IF(N726="snížená",J726,0)</f>
        <v>0</v>
      </c>
      <c r="BG726" s="233">
        <f>IF(N726="zákl. přenesená",J726,0)</f>
        <v>0</v>
      </c>
      <c r="BH726" s="233">
        <f>IF(N726="sníž. přenesená",J726,0)</f>
        <v>0</v>
      </c>
      <c r="BI726" s="233">
        <f>IF(N726="nulová",J726,0)</f>
        <v>0</v>
      </c>
      <c r="BJ726" s="24" t="s">
        <v>82</v>
      </c>
      <c r="BK726" s="233">
        <f>ROUND(I726*H726,2)</f>
        <v>0</v>
      </c>
      <c r="BL726" s="24" t="s">
        <v>654</v>
      </c>
      <c r="BM726" s="24" t="s">
        <v>1480</v>
      </c>
    </row>
    <row r="727" spans="2:51" s="13" customFormat="1" ht="13.5">
      <c r="B727" s="259"/>
      <c r="C727" s="260"/>
      <c r="D727" s="236" t="s">
        <v>159</v>
      </c>
      <c r="E727" s="261" t="s">
        <v>21</v>
      </c>
      <c r="F727" s="262" t="s">
        <v>1481</v>
      </c>
      <c r="G727" s="260"/>
      <c r="H727" s="261" t="s">
        <v>21</v>
      </c>
      <c r="I727" s="263"/>
      <c r="J727" s="260"/>
      <c r="K727" s="260"/>
      <c r="L727" s="264"/>
      <c r="M727" s="265"/>
      <c r="N727" s="266"/>
      <c r="O727" s="266"/>
      <c r="P727" s="266"/>
      <c r="Q727" s="266"/>
      <c r="R727" s="266"/>
      <c r="S727" s="266"/>
      <c r="T727" s="267"/>
      <c r="AT727" s="268" t="s">
        <v>159</v>
      </c>
      <c r="AU727" s="268" t="s">
        <v>84</v>
      </c>
      <c r="AV727" s="13" t="s">
        <v>82</v>
      </c>
      <c r="AW727" s="13" t="s">
        <v>38</v>
      </c>
      <c r="AX727" s="13" t="s">
        <v>74</v>
      </c>
      <c r="AY727" s="268" t="s">
        <v>150</v>
      </c>
    </row>
    <row r="728" spans="2:51" s="13" customFormat="1" ht="13.5">
      <c r="B728" s="259"/>
      <c r="C728" s="260"/>
      <c r="D728" s="236" t="s">
        <v>159</v>
      </c>
      <c r="E728" s="261" t="s">
        <v>21</v>
      </c>
      <c r="F728" s="262" t="s">
        <v>1482</v>
      </c>
      <c r="G728" s="260"/>
      <c r="H728" s="261" t="s">
        <v>21</v>
      </c>
      <c r="I728" s="263"/>
      <c r="J728" s="260"/>
      <c r="K728" s="260"/>
      <c r="L728" s="264"/>
      <c r="M728" s="265"/>
      <c r="N728" s="266"/>
      <c r="O728" s="266"/>
      <c r="P728" s="266"/>
      <c r="Q728" s="266"/>
      <c r="R728" s="266"/>
      <c r="S728" s="266"/>
      <c r="T728" s="267"/>
      <c r="AT728" s="268" t="s">
        <v>159</v>
      </c>
      <c r="AU728" s="268" t="s">
        <v>84</v>
      </c>
      <c r="AV728" s="13" t="s">
        <v>82</v>
      </c>
      <c r="AW728" s="13" t="s">
        <v>38</v>
      </c>
      <c r="AX728" s="13" t="s">
        <v>74</v>
      </c>
      <c r="AY728" s="268" t="s">
        <v>150</v>
      </c>
    </row>
    <row r="729" spans="2:51" s="13" customFormat="1" ht="13.5">
      <c r="B729" s="259"/>
      <c r="C729" s="260"/>
      <c r="D729" s="236" t="s">
        <v>159</v>
      </c>
      <c r="E729" s="261" t="s">
        <v>21</v>
      </c>
      <c r="F729" s="262" t="s">
        <v>1483</v>
      </c>
      <c r="G729" s="260"/>
      <c r="H729" s="261" t="s">
        <v>21</v>
      </c>
      <c r="I729" s="263"/>
      <c r="J729" s="260"/>
      <c r="K729" s="260"/>
      <c r="L729" s="264"/>
      <c r="M729" s="265"/>
      <c r="N729" s="266"/>
      <c r="O729" s="266"/>
      <c r="P729" s="266"/>
      <c r="Q729" s="266"/>
      <c r="R729" s="266"/>
      <c r="S729" s="266"/>
      <c r="T729" s="267"/>
      <c r="AT729" s="268" t="s">
        <v>159</v>
      </c>
      <c r="AU729" s="268" t="s">
        <v>84</v>
      </c>
      <c r="AV729" s="13" t="s">
        <v>82</v>
      </c>
      <c r="AW729" s="13" t="s">
        <v>38</v>
      </c>
      <c r="AX729" s="13" t="s">
        <v>74</v>
      </c>
      <c r="AY729" s="268" t="s">
        <v>150</v>
      </c>
    </row>
    <row r="730" spans="2:51" s="13" customFormat="1" ht="13.5">
      <c r="B730" s="259"/>
      <c r="C730" s="260"/>
      <c r="D730" s="236" t="s">
        <v>159</v>
      </c>
      <c r="E730" s="261" t="s">
        <v>21</v>
      </c>
      <c r="F730" s="262" t="s">
        <v>1484</v>
      </c>
      <c r="G730" s="260"/>
      <c r="H730" s="261" t="s">
        <v>21</v>
      </c>
      <c r="I730" s="263"/>
      <c r="J730" s="260"/>
      <c r="K730" s="260"/>
      <c r="L730" s="264"/>
      <c r="M730" s="265"/>
      <c r="N730" s="266"/>
      <c r="O730" s="266"/>
      <c r="P730" s="266"/>
      <c r="Q730" s="266"/>
      <c r="R730" s="266"/>
      <c r="S730" s="266"/>
      <c r="T730" s="267"/>
      <c r="AT730" s="268" t="s">
        <v>159</v>
      </c>
      <c r="AU730" s="268" t="s">
        <v>84</v>
      </c>
      <c r="AV730" s="13" t="s">
        <v>82</v>
      </c>
      <c r="AW730" s="13" t="s">
        <v>38</v>
      </c>
      <c r="AX730" s="13" t="s">
        <v>74</v>
      </c>
      <c r="AY730" s="268" t="s">
        <v>150</v>
      </c>
    </row>
    <row r="731" spans="2:51" s="13" customFormat="1" ht="13.5">
      <c r="B731" s="259"/>
      <c r="C731" s="260"/>
      <c r="D731" s="236" t="s">
        <v>159</v>
      </c>
      <c r="E731" s="261" t="s">
        <v>21</v>
      </c>
      <c r="F731" s="262" t="s">
        <v>1485</v>
      </c>
      <c r="G731" s="260"/>
      <c r="H731" s="261" t="s">
        <v>21</v>
      </c>
      <c r="I731" s="263"/>
      <c r="J731" s="260"/>
      <c r="K731" s="260"/>
      <c r="L731" s="264"/>
      <c r="M731" s="265"/>
      <c r="N731" s="266"/>
      <c r="O731" s="266"/>
      <c r="P731" s="266"/>
      <c r="Q731" s="266"/>
      <c r="R731" s="266"/>
      <c r="S731" s="266"/>
      <c r="T731" s="267"/>
      <c r="AT731" s="268" t="s">
        <v>159</v>
      </c>
      <c r="AU731" s="268" t="s">
        <v>84</v>
      </c>
      <c r="AV731" s="13" t="s">
        <v>82</v>
      </c>
      <c r="AW731" s="13" t="s">
        <v>38</v>
      </c>
      <c r="AX731" s="13" t="s">
        <v>74</v>
      </c>
      <c r="AY731" s="268" t="s">
        <v>150</v>
      </c>
    </row>
    <row r="732" spans="2:51" s="13" customFormat="1" ht="13.5">
      <c r="B732" s="259"/>
      <c r="C732" s="260"/>
      <c r="D732" s="236" t="s">
        <v>159</v>
      </c>
      <c r="E732" s="261" t="s">
        <v>21</v>
      </c>
      <c r="F732" s="262" t="s">
        <v>1486</v>
      </c>
      <c r="G732" s="260"/>
      <c r="H732" s="261" t="s">
        <v>21</v>
      </c>
      <c r="I732" s="263"/>
      <c r="J732" s="260"/>
      <c r="K732" s="260"/>
      <c r="L732" s="264"/>
      <c r="M732" s="265"/>
      <c r="N732" s="266"/>
      <c r="O732" s="266"/>
      <c r="P732" s="266"/>
      <c r="Q732" s="266"/>
      <c r="R732" s="266"/>
      <c r="S732" s="266"/>
      <c r="T732" s="267"/>
      <c r="AT732" s="268" t="s">
        <v>159</v>
      </c>
      <c r="AU732" s="268" t="s">
        <v>84</v>
      </c>
      <c r="AV732" s="13" t="s">
        <v>82</v>
      </c>
      <c r="AW732" s="13" t="s">
        <v>38</v>
      </c>
      <c r="AX732" s="13" t="s">
        <v>74</v>
      </c>
      <c r="AY732" s="268" t="s">
        <v>150</v>
      </c>
    </row>
    <row r="733" spans="2:51" s="13" customFormat="1" ht="13.5">
      <c r="B733" s="259"/>
      <c r="C733" s="260"/>
      <c r="D733" s="236" t="s">
        <v>159</v>
      </c>
      <c r="E733" s="261" t="s">
        <v>21</v>
      </c>
      <c r="F733" s="262" t="s">
        <v>1487</v>
      </c>
      <c r="G733" s="260"/>
      <c r="H733" s="261" t="s">
        <v>21</v>
      </c>
      <c r="I733" s="263"/>
      <c r="J733" s="260"/>
      <c r="K733" s="260"/>
      <c r="L733" s="264"/>
      <c r="M733" s="265"/>
      <c r="N733" s="266"/>
      <c r="O733" s="266"/>
      <c r="P733" s="266"/>
      <c r="Q733" s="266"/>
      <c r="R733" s="266"/>
      <c r="S733" s="266"/>
      <c r="T733" s="267"/>
      <c r="AT733" s="268" t="s">
        <v>159</v>
      </c>
      <c r="AU733" s="268" t="s">
        <v>84</v>
      </c>
      <c r="AV733" s="13" t="s">
        <v>82</v>
      </c>
      <c r="AW733" s="13" t="s">
        <v>38</v>
      </c>
      <c r="AX733" s="13" t="s">
        <v>74</v>
      </c>
      <c r="AY733" s="268" t="s">
        <v>150</v>
      </c>
    </row>
    <row r="734" spans="2:51" s="13" customFormat="1" ht="13.5">
      <c r="B734" s="259"/>
      <c r="C734" s="260"/>
      <c r="D734" s="236" t="s">
        <v>159</v>
      </c>
      <c r="E734" s="261" t="s">
        <v>21</v>
      </c>
      <c r="F734" s="262" t="s">
        <v>1488</v>
      </c>
      <c r="G734" s="260"/>
      <c r="H734" s="261" t="s">
        <v>21</v>
      </c>
      <c r="I734" s="263"/>
      <c r="J734" s="260"/>
      <c r="K734" s="260"/>
      <c r="L734" s="264"/>
      <c r="M734" s="265"/>
      <c r="N734" s="266"/>
      <c r="O734" s="266"/>
      <c r="P734" s="266"/>
      <c r="Q734" s="266"/>
      <c r="R734" s="266"/>
      <c r="S734" s="266"/>
      <c r="T734" s="267"/>
      <c r="AT734" s="268" t="s">
        <v>159</v>
      </c>
      <c r="AU734" s="268" t="s">
        <v>84</v>
      </c>
      <c r="AV734" s="13" t="s">
        <v>82</v>
      </c>
      <c r="AW734" s="13" t="s">
        <v>38</v>
      </c>
      <c r="AX734" s="13" t="s">
        <v>74</v>
      </c>
      <c r="AY734" s="268" t="s">
        <v>150</v>
      </c>
    </row>
    <row r="735" spans="2:51" s="11" customFormat="1" ht="13.5">
      <c r="B735" s="234"/>
      <c r="C735" s="235"/>
      <c r="D735" s="236" t="s">
        <v>159</v>
      </c>
      <c r="E735" s="237" t="s">
        <v>21</v>
      </c>
      <c r="F735" s="238" t="s">
        <v>82</v>
      </c>
      <c r="G735" s="235"/>
      <c r="H735" s="239">
        <v>1</v>
      </c>
      <c r="I735" s="240"/>
      <c r="J735" s="235"/>
      <c r="K735" s="235"/>
      <c r="L735" s="241"/>
      <c r="M735" s="242"/>
      <c r="N735" s="243"/>
      <c r="O735" s="243"/>
      <c r="P735" s="243"/>
      <c r="Q735" s="243"/>
      <c r="R735" s="243"/>
      <c r="S735" s="243"/>
      <c r="T735" s="244"/>
      <c r="AT735" s="245" t="s">
        <v>159</v>
      </c>
      <c r="AU735" s="245" t="s">
        <v>84</v>
      </c>
      <c r="AV735" s="11" t="s">
        <v>84</v>
      </c>
      <c r="AW735" s="11" t="s">
        <v>38</v>
      </c>
      <c r="AX735" s="11" t="s">
        <v>74</v>
      </c>
      <c r="AY735" s="245" t="s">
        <v>150</v>
      </c>
    </row>
    <row r="736" spans="2:51" s="12" customFormat="1" ht="13.5">
      <c r="B736" s="246"/>
      <c r="C736" s="247"/>
      <c r="D736" s="236" t="s">
        <v>159</v>
      </c>
      <c r="E736" s="248" t="s">
        <v>21</v>
      </c>
      <c r="F736" s="249" t="s">
        <v>161</v>
      </c>
      <c r="G736" s="247"/>
      <c r="H736" s="250">
        <v>1</v>
      </c>
      <c r="I736" s="251"/>
      <c r="J736" s="247"/>
      <c r="K736" s="247"/>
      <c r="L736" s="252"/>
      <c r="M736" s="253"/>
      <c r="N736" s="254"/>
      <c r="O736" s="254"/>
      <c r="P736" s="254"/>
      <c r="Q736" s="254"/>
      <c r="R736" s="254"/>
      <c r="S736" s="254"/>
      <c r="T736" s="255"/>
      <c r="AT736" s="256" t="s">
        <v>159</v>
      </c>
      <c r="AU736" s="256" t="s">
        <v>84</v>
      </c>
      <c r="AV736" s="12" t="s">
        <v>157</v>
      </c>
      <c r="AW736" s="12" t="s">
        <v>38</v>
      </c>
      <c r="AX736" s="12" t="s">
        <v>82</v>
      </c>
      <c r="AY736" s="256" t="s">
        <v>150</v>
      </c>
    </row>
    <row r="737" spans="2:63" s="10" customFormat="1" ht="29.85" customHeight="1">
      <c r="B737" s="206"/>
      <c r="C737" s="207"/>
      <c r="D737" s="208" t="s">
        <v>73</v>
      </c>
      <c r="E737" s="220" t="s">
        <v>1188</v>
      </c>
      <c r="F737" s="220" t="s">
        <v>1189</v>
      </c>
      <c r="G737" s="207"/>
      <c r="H737" s="207"/>
      <c r="I737" s="210"/>
      <c r="J737" s="221">
        <f>BK737</f>
        <v>0</v>
      </c>
      <c r="K737" s="207"/>
      <c r="L737" s="212"/>
      <c r="M737" s="213"/>
      <c r="N737" s="214"/>
      <c r="O737" s="214"/>
      <c r="P737" s="215">
        <f>SUM(P738:P1016)</f>
        <v>0</v>
      </c>
      <c r="Q737" s="214"/>
      <c r="R737" s="215">
        <f>SUM(R738:R1016)</f>
        <v>0</v>
      </c>
      <c r="S737" s="214"/>
      <c r="T737" s="216">
        <f>SUM(T738:T1016)</f>
        <v>0</v>
      </c>
      <c r="AR737" s="217" t="s">
        <v>151</v>
      </c>
      <c r="AT737" s="218" t="s">
        <v>73</v>
      </c>
      <c r="AU737" s="218" t="s">
        <v>82</v>
      </c>
      <c r="AY737" s="217" t="s">
        <v>150</v>
      </c>
      <c r="BK737" s="219">
        <f>SUM(BK738:BK1016)</f>
        <v>0</v>
      </c>
    </row>
    <row r="738" spans="2:65" s="1" customFormat="1" ht="16.5" customHeight="1">
      <c r="B738" s="46"/>
      <c r="C738" s="222" t="s">
        <v>617</v>
      </c>
      <c r="D738" s="222" t="s">
        <v>153</v>
      </c>
      <c r="E738" s="223" t="s">
        <v>1489</v>
      </c>
      <c r="F738" s="224" t="s">
        <v>1490</v>
      </c>
      <c r="G738" s="225" t="s">
        <v>1192</v>
      </c>
      <c r="H738" s="226">
        <v>0.114</v>
      </c>
      <c r="I738" s="227"/>
      <c r="J738" s="228">
        <f>ROUND(I738*H738,2)</f>
        <v>0</v>
      </c>
      <c r="K738" s="224" t="s">
        <v>928</v>
      </c>
      <c r="L738" s="72"/>
      <c r="M738" s="229" t="s">
        <v>21</v>
      </c>
      <c r="N738" s="230" t="s">
        <v>45</v>
      </c>
      <c r="O738" s="47"/>
      <c r="P738" s="231">
        <f>O738*H738</f>
        <v>0</v>
      </c>
      <c r="Q738" s="231">
        <v>0</v>
      </c>
      <c r="R738" s="231">
        <f>Q738*H738</f>
        <v>0</v>
      </c>
      <c r="S738" s="231">
        <v>0</v>
      </c>
      <c r="T738" s="232">
        <f>S738*H738</f>
        <v>0</v>
      </c>
      <c r="AR738" s="24" t="s">
        <v>654</v>
      </c>
      <c r="AT738" s="24" t="s">
        <v>153</v>
      </c>
      <c r="AU738" s="24" t="s">
        <v>84</v>
      </c>
      <c r="AY738" s="24" t="s">
        <v>150</v>
      </c>
      <c r="BE738" s="233">
        <f>IF(N738="základní",J738,0)</f>
        <v>0</v>
      </c>
      <c r="BF738" s="233">
        <f>IF(N738="snížená",J738,0)</f>
        <v>0</v>
      </c>
      <c r="BG738" s="233">
        <f>IF(N738="zákl. přenesená",J738,0)</f>
        <v>0</v>
      </c>
      <c r="BH738" s="233">
        <f>IF(N738="sníž. přenesená",J738,0)</f>
        <v>0</v>
      </c>
      <c r="BI738" s="233">
        <f>IF(N738="nulová",J738,0)</f>
        <v>0</v>
      </c>
      <c r="BJ738" s="24" t="s">
        <v>82</v>
      </c>
      <c r="BK738" s="233">
        <f>ROUND(I738*H738,2)</f>
        <v>0</v>
      </c>
      <c r="BL738" s="24" t="s">
        <v>654</v>
      </c>
      <c r="BM738" s="24" t="s">
        <v>1491</v>
      </c>
    </row>
    <row r="739" spans="2:47" s="1" customFormat="1" ht="13.5">
      <c r="B739" s="46"/>
      <c r="C739" s="74"/>
      <c r="D739" s="236" t="s">
        <v>166</v>
      </c>
      <c r="E739" s="74"/>
      <c r="F739" s="257" t="s">
        <v>1492</v>
      </c>
      <c r="G739" s="74"/>
      <c r="H739" s="74"/>
      <c r="I739" s="192"/>
      <c r="J739" s="74"/>
      <c r="K739" s="74"/>
      <c r="L739" s="72"/>
      <c r="M739" s="258"/>
      <c r="N739" s="47"/>
      <c r="O739" s="47"/>
      <c r="P739" s="47"/>
      <c r="Q739" s="47"/>
      <c r="R739" s="47"/>
      <c r="S739" s="47"/>
      <c r="T739" s="95"/>
      <c r="AT739" s="24" t="s">
        <v>166</v>
      </c>
      <c r="AU739" s="24" t="s">
        <v>84</v>
      </c>
    </row>
    <row r="740" spans="2:51" s="13" customFormat="1" ht="13.5">
      <c r="B740" s="259"/>
      <c r="C740" s="260"/>
      <c r="D740" s="236" t="s">
        <v>159</v>
      </c>
      <c r="E740" s="261" t="s">
        <v>21</v>
      </c>
      <c r="F740" s="262" t="s">
        <v>930</v>
      </c>
      <c r="G740" s="260"/>
      <c r="H740" s="261" t="s">
        <v>21</v>
      </c>
      <c r="I740" s="263"/>
      <c r="J740" s="260"/>
      <c r="K740" s="260"/>
      <c r="L740" s="264"/>
      <c r="M740" s="265"/>
      <c r="N740" s="266"/>
      <c r="O740" s="266"/>
      <c r="P740" s="266"/>
      <c r="Q740" s="266"/>
      <c r="R740" s="266"/>
      <c r="S740" s="266"/>
      <c r="T740" s="267"/>
      <c r="AT740" s="268" t="s">
        <v>159</v>
      </c>
      <c r="AU740" s="268" t="s">
        <v>84</v>
      </c>
      <c r="AV740" s="13" t="s">
        <v>82</v>
      </c>
      <c r="AW740" s="13" t="s">
        <v>38</v>
      </c>
      <c r="AX740" s="13" t="s">
        <v>74</v>
      </c>
      <c r="AY740" s="268" t="s">
        <v>150</v>
      </c>
    </row>
    <row r="741" spans="2:51" s="13" customFormat="1" ht="13.5">
      <c r="B741" s="259"/>
      <c r="C741" s="260"/>
      <c r="D741" s="236" t="s">
        <v>159</v>
      </c>
      <c r="E741" s="261" t="s">
        <v>21</v>
      </c>
      <c r="F741" s="262" t="s">
        <v>1262</v>
      </c>
      <c r="G741" s="260"/>
      <c r="H741" s="261" t="s">
        <v>21</v>
      </c>
      <c r="I741" s="263"/>
      <c r="J741" s="260"/>
      <c r="K741" s="260"/>
      <c r="L741" s="264"/>
      <c r="M741" s="265"/>
      <c r="N741" s="266"/>
      <c r="O741" s="266"/>
      <c r="P741" s="266"/>
      <c r="Q741" s="266"/>
      <c r="R741" s="266"/>
      <c r="S741" s="266"/>
      <c r="T741" s="267"/>
      <c r="AT741" s="268" t="s">
        <v>159</v>
      </c>
      <c r="AU741" s="268" t="s">
        <v>84</v>
      </c>
      <c r="AV741" s="13" t="s">
        <v>82</v>
      </c>
      <c r="AW741" s="13" t="s">
        <v>38</v>
      </c>
      <c r="AX741" s="13" t="s">
        <v>74</v>
      </c>
      <c r="AY741" s="268" t="s">
        <v>150</v>
      </c>
    </row>
    <row r="742" spans="2:51" s="13" customFormat="1" ht="13.5">
      <c r="B742" s="259"/>
      <c r="C742" s="260"/>
      <c r="D742" s="236" t="s">
        <v>159</v>
      </c>
      <c r="E742" s="261" t="s">
        <v>21</v>
      </c>
      <c r="F742" s="262" t="s">
        <v>932</v>
      </c>
      <c r="G742" s="260"/>
      <c r="H742" s="261" t="s">
        <v>21</v>
      </c>
      <c r="I742" s="263"/>
      <c r="J742" s="260"/>
      <c r="K742" s="260"/>
      <c r="L742" s="264"/>
      <c r="M742" s="265"/>
      <c r="N742" s="266"/>
      <c r="O742" s="266"/>
      <c r="P742" s="266"/>
      <c r="Q742" s="266"/>
      <c r="R742" s="266"/>
      <c r="S742" s="266"/>
      <c r="T742" s="267"/>
      <c r="AT742" s="268" t="s">
        <v>159</v>
      </c>
      <c r="AU742" s="268" t="s">
        <v>84</v>
      </c>
      <c r="AV742" s="13" t="s">
        <v>82</v>
      </c>
      <c r="AW742" s="13" t="s">
        <v>38</v>
      </c>
      <c r="AX742" s="13" t="s">
        <v>74</v>
      </c>
      <c r="AY742" s="268" t="s">
        <v>150</v>
      </c>
    </row>
    <row r="743" spans="2:51" s="13" customFormat="1" ht="13.5">
      <c r="B743" s="259"/>
      <c r="C743" s="260"/>
      <c r="D743" s="236" t="s">
        <v>159</v>
      </c>
      <c r="E743" s="261" t="s">
        <v>21</v>
      </c>
      <c r="F743" s="262" t="s">
        <v>1263</v>
      </c>
      <c r="G743" s="260"/>
      <c r="H743" s="261" t="s">
        <v>21</v>
      </c>
      <c r="I743" s="263"/>
      <c r="J743" s="260"/>
      <c r="K743" s="260"/>
      <c r="L743" s="264"/>
      <c r="M743" s="265"/>
      <c r="N743" s="266"/>
      <c r="O743" s="266"/>
      <c r="P743" s="266"/>
      <c r="Q743" s="266"/>
      <c r="R743" s="266"/>
      <c r="S743" s="266"/>
      <c r="T743" s="267"/>
      <c r="AT743" s="268" t="s">
        <v>159</v>
      </c>
      <c r="AU743" s="268" t="s">
        <v>84</v>
      </c>
      <c r="AV743" s="13" t="s">
        <v>82</v>
      </c>
      <c r="AW743" s="13" t="s">
        <v>38</v>
      </c>
      <c r="AX743" s="13" t="s">
        <v>74</v>
      </c>
      <c r="AY743" s="268" t="s">
        <v>150</v>
      </c>
    </row>
    <row r="744" spans="2:51" s="13" customFormat="1" ht="13.5">
      <c r="B744" s="259"/>
      <c r="C744" s="260"/>
      <c r="D744" s="236" t="s">
        <v>159</v>
      </c>
      <c r="E744" s="261" t="s">
        <v>21</v>
      </c>
      <c r="F744" s="262" t="s">
        <v>1493</v>
      </c>
      <c r="G744" s="260"/>
      <c r="H744" s="261" t="s">
        <v>21</v>
      </c>
      <c r="I744" s="263"/>
      <c r="J744" s="260"/>
      <c r="K744" s="260"/>
      <c r="L744" s="264"/>
      <c r="M744" s="265"/>
      <c r="N744" s="266"/>
      <c r="O744" s="266"/>
      <c r="P744" s="266"/>
      <c r="Q744" s="266"/>
      <c r="R744" s="266"/>
      <c r="S744" s="266"/>
      <c r="T744" s="267"/>
      <c r="AT744" s="268" t="s">
        <v>159</v>
      </c>
      <c r="AU744" s="268" t="s">
        <v>84</v>
      </c>
      <c r="AV744" s="13" t="s">
        <v>82</v>
      </c>
      <c r="AW744" s="13" t="s">
        <v>38</v>
      </c>
      <c r="AX744" s="13" t="s">
        <v>74</v>
      </c>
      <c r="AY744" s="268" t="s">
        <v>150</v>
      </c>
    </row>
    <row r="745" spans="2:51" s="13" customFormat="1" ht="13.5">
      <c r="B745" s="259"/>
      <c r="C745" s="260"/>
      <c r="D745" s="236" t="s">
        <v>159</v>
      </c>
      <c r="E745" s="261" t="s">
        <v>21</v>
      </c>
      <c r="F745" s="262" t="s">
        <v>1300</v>
      </c>
      <c r="G745" s="260"/>
      <c r="H745" s="261" t="s">
        <v>21</v>
      </c>
      <c r="I745" s="263"/>
      <c r="J745" s="260"/>
      <c r="K745" s="260"/>
      <c r="L745" s="264"/>
      <c r="M745" s="265"/>
      <c r="N745" s="266"/>
      <c r="O745" s="266"/>
      <c r="P745" s="266"/>
      <c r="Q745" s="266"/>
      <c r="R745" s="266"/>
      <c r="S745" s="266"/>
      <c r="T745" s="267"/>
      <c r="AT745" s="268" t="s">
        <v>159</v>
      </c>
      <c r="AU745" s="268" t="s">
        <v>84</v>
      </c>
      <c r="AV745" s="13" t="s">
        <v>82</v>
      </c>
      <c r="AW745" s="13" t="s">
        <v>38</v>
      </c>
      <c r="AX745" s="13" t="s">
        <v>74</v>
      </c>
      <c r="AY745" s="268" t="s">
        <v>150</v>
      </c>
    </row>
    <row r="746" spans="2:51" s="13" customFormat="1" ht="13.5">
      <c r="B746" s="259"/>
      <c r="C746" s="260"/>
      <c r="D746" s="236" t="s">
        <v>159</v>
      </c>
      <c r="E746" s="261" t="s">
        <v>21</v>
      </c>
      <c r="F746" s="262" t="s">
        <v>1494</v>
      </c>
      <c r="G746" s="260"/>
      <c r="H746" s="261" t="s">
        <v>21</v>
      </c>
      <c r="I746" s="263"/>
      <c r="J746" s="260"/>
      <c r="K746" s="260"/>
      <c r="L746" s="264"/>
      <c r="M746" s="265"/>
      <c r="N746" s="266"/>
      <c r="O746" s="266"/>
      <c r="P746" s="266"/>
      <c r="Q746" s="266"/>
      <c r="R746" s="266"/>
      <c r="S746" s="266"/>
      <c r="T746" s="267"/>
      <c r="AT746" s="268" t="s">
        <v>159</v>
      </c>
      <c r="AU746" s="268" t="s">
        <v>84</v>
      </c>
      <c r="AV746" s="13" t="s">
        <v>82</v>
      </c>
      <c r="AW746" s="13" t="s">
        <v>38</v>
      </c>
      <c r="AX746" s="13" t="s">
        <v>74</v>
      </c>
      <c r="AY746" s="268" t="s">
        <v>150</v>
      </c>
    </row>
    <row r="747" spans="2:51" s="11" customFormat="1" ht="13.5">
      <c r="B747" s="234"/>
      <c r="C747" s="235"/>
      <c r="D747" s="236" t="s">
        <v>159</v>
      </c>
      <c r="E747" s="237" t="s">
        <v>21</v>
      </c>
      <c r="F747" s="238" t="s">
        <v>1495</v>
      </c>
      <c r="G747" s="235"/>
      <c r="H747" s="239">
        <v>0.012</v>
      </c>
      <c r="I747" s="240"/>
      <c r="J747" s="235"/>
      <c r="K747" s="235"/>
      <c r="L747" s="241"/>
      <c r="M747" s="242"/>
      <c r="N747" s="243"/>
      <c r="O747" s="243"/>
      <c r="P747" s="243"/>
      <c r="Q747" s="243"/>
      <c r="R747" s="243"/>
      <c r="S747" s="243"/>
      <c r="T747" s="244"/>
      <c r="AT747" s="245" t="s">
        <v>159</v>
      </c>
      <c r="AU747" s="245" t="s">
        <v>84</v>
      </c>
      <c r="AV747" s="11" t="s">
        <v>84</v>
      </c>
      <c r="AW747" s="11" t="s">
        <v>38</v>
      </c>
      <c r="AX747" s="11" t="s">
        <v>74</v>
      </c>
      <c r="AY747" s="245" t="s">
        <v>150</v>
      </c>
    </row>
    <row r="748" spans="2:51" s="13" customFormat="1" ht="13.5">
      <c r="B748" s="259"/>
      <c r="C748" s="260"/>
      <c r="D748" s="236" t="s">
        <v>159</v>
      </c>
      <c r="E748" s="261" t="s">
        <v>21</v>
      </c>
      <c r="F748" s="262" t="s">
        <v>1303</v>
      </c>
      <c r="G748" s="260"/>
      <c r="H748" s="261" t="s">
        <v>21</v>
      </c>
      <c r="I748" s="263"/>
      <c r="J748" s="260"/>
      <c r="K748" s="260"/>
      <c r="L748" s="264"/>
      <c r="M748" s="265"/>
      <c r="N748" s="266"/>
      <c r="O748" s="266"/>
      <c r="P748" s="266"/>
      <c r="Q748" s="266"/>
      <c r="R748" s="266"/>
      <c r="S748" s="266"/>
      <c r="T748" s="267"/>
      <c r="AT748" s="268" t="s">
        <v>159</v>
      </c>
      <c r="AU748" s="268" t="s">
        <v>84</v>
      </c>
      <c r="AV748" s="13" t="s">
        <v>82</v>
      </c>
      <c r="AW748" s="13" t="s">
        <v>38</v>
      </c>
      <c r="AX748" s="13" t="s">
        <v>74</v>
      </c>
      <c r="AY748" s="268" t="s">
        <v>150</v>
      </c>
    </row>
    <row r="749" spans="2:51" s="13" customFormat="1" ht="13.5">
      <c r="B749" s="259"/>
      <c r="C749" s="260"/>
      <c r="D749" s="236" t="s">
        <v>159</v>
      </c>
      <c r="E749" s="261" t="s">
        <v>21</v>
      </c>
      <c r="F749" s="262" t="s">
        <v>1496</v>
      </c>
      <c r="G749" s="260"/>
      <c r="H749" s="261" t="s">
        <v>21</v>
      </c>
      <c r="I749" s="263"/>
      <c r="J749" s="260"/>
      <c r="K749" s="260"/>
      <c r="L749" s="264"/>
      <c r="M749" s="265"/>
      <c r="N749" s="266"/>
      <c r="O749" s="266"/>
      <c r="P749" s="266"/>
      <c r="Q749" s="266"/>
      <c r="R749" s="266"/>
      <c r="S749" s="266"/>
      <c r="T749" s="267"/>
      <c r="AT749" s="268" t="s">
        <v>159</v>
      </c>
      <c r="AU749" s="268" t="s">
        <v>84</v>
      </c>
      <c r="AV749" s="13" t="s">
        <v>82</v>
      </c>
      <c r="AW749" s="13" t="s">
        <v>38</v>
      </c>
      <c r="AX749" s="13" t="s">
        <v>74</v>
      </c>
      <c r="AY749" s="268" t="s">
        <v>150</v>
      </c>
    </row>
    <row r="750" spans="2:51" s="11" customFormat="1" ht="13.5">
      <c r="B750" s="234"/>
      <c r="C750" s="235"/>
      <c r="D750" s="236" t="s">
        <v>159</v>
      </c>
      <c r="E750" s="237" t="s">
        <v>21</v>
      </c>
      <c r="F750" s="238" t="s">
        <v>1497</v>
      </c>
      <c r="G750" s="235"/>
      <c r="H750" s="239">
        <v>0.092</v>
      </c>
      <c r="I750" s="240"/>
      <c r="J750" s="235"/>
      <c r="K750" s="235"/>
      <c r="L750" s="241"/>
      <c r="M750" s="242"/>
      <c r="N750" s="243"/>
      <c r="O750" s="243"/>
      <c r="P750" s="243"/>
      <c r="Q750" s="243"/>
      <c r="R750" s="243"/>
      <c r="S750" s="243"/>
      <c r="T750" s="244"/>
      <c r="AT750" s="245" t="s">
        <v>159</v>
      </c>
      <c r="AU750" s="245" t="s">
        <v>84</v>
      </c>
      <c r="AV750" s="11" t="s">
        <v>84</v>
      </c>
      <c r="AW750" s="11" t="s">
        <v>38</v>
      </c>
      <c r="AX750" s="11" t="s">
        <v>74</v>
      </c>
      <c r="AY750" s="245" t="s">
        <v>150</v>
      </c>
    </row>
    <row r="751" spans="2:51" s="13" customFormat="1" ht="13.5">
      <c r="B751" s="259"/>
      <c r="C751" s="260"/>
      <c r="D751" s="236" t="s">
        <v>159</v>
      </c>
      <c r="E751" s="261" t="s">
        <v>21</v>
      </c>
      <c r="F751" s="262" t="s">
        <v>1306</v>
      </c>
      <c r="G751" s="260"/>
      <c r="H751" s="261" t="s">
        <v>21</v>
      </c>
      <c r="I751" s="263"/>
      <c r="J751" s="260"/>
      <c r="K751" s="260"/>
      <c r="L751" s="264"/>
      <c r="M751" s="265"/>
      <c r="N751" s="266"/>
      <c r="O751" s="266"/>
      <c r="P751" s="266"/>
      <c r="Q751" s="266"/>
      <c r="R751" s="266"/>
      <c r="S751" s="266"/>
      <c r="T751" s="267"/>
      <c r="AT751" s="268" t="s">
        <v>159</v>
      </c>
      <c r="AU751" s="268" t="s">
        <v>84</v>
      </c>
      <c r="AV751" s="13" t="s">
        <v>82</v>
      </c>
      <c r="AW751" s="13" t="s">
        <v>38</v>
      </c>
      <c r="AX751" s="13" t="s">
        <v>74</v>
      </c>
      <c r="AY751" s="268" t="s">
        <v>150</v>
      </c>
    </row>
    <row r="752" spans="2:51" s="13" customFormat="1" ht="13.5">
      <c r="B752" s="259"/>
      <c r="C752" s="260"/>
      <c r="D752" s="236" t="s">
        <v>159</v>
      </c>
      <c r="E752" s="261" t="s">
        <v>21</v>
      </c>
      <c r="F752" s="262" t="s">
        <v>1498</v>
      </c>
      <c r="G752" s="260"/>
      <c r="H752" s="261" t="s">
        <v>21</v>
      </c>
      <c r="I752" s="263"/>
      <c r="J752" s="260"/>
      <c r="K752" s="260"/>
      <c r="L752" s="264"/>
      <c r="M752" s="265"/>
      <c r="N752" s="266"/>
      <c r="O752" s="266"/>
      <c r="P752" s="266"/>
      <c r="Q752" s="266"/>
      <c r="R752" s="266"/>
      <c r="S752" s="266"/>
      <c r="T752" s="267"/>
      <c r="AT752" s="268" t="s">
        <v>159</v>
      </c>
      <c r="AU752" s="268" t="s">
        <v>84</v>
      </c>
      <c r="AV752" s="13" t="s">
        <v>82</v>
      </c>
      <c r="AW752" s="13" t="s">
        <v>38</v>
      </c>
      <c r="AX752" s="13" t="s">
        <v>74</v>
      </c>
      <c r="AY752" s="268" t="s">
        <v>150</v>
      </c>
    </row>
    <row r="753" spans="2:51" s="11" customFormat="1" ht="13.5">
      <c r="B753" s="234"/>
      <c r="C753" s="235"/>
      <c r="D753" s="236" t="s">
        <v>159</v>
      </c>
      <c r="E753" s="237" t="s">
        <v>21</v>
      </c>
      <c r="F753" s="238" t="s">
        <v>1499</v>
      </c>
      <c r="G753" s="235"/>
      <c r="H753" s="239">
        <v>0.01</v>
      </c>
      <c r="I753" s="240"/>
      <c r="J753" s="235"/>
      <c r="K753" s="235"/>
      <c r="L753" s="241"/>
      <c r="M753" s="242"/>
      <c r="N753" s="243"/>
      <c r="O753" s="243"/>
      <c r="P753" s="243"/>
      <c r="Q753" s="243"/>
      <c r="R753" s="243"/>
      <c r="S753" s="243"/>
      <c r="T753" s="244"/>
      <c r="AT753" s="245" t="s">
        <v>159</v>
      </c>
      <c r="AU753" s="245" t="s">
        <v>84</v>
      </c>
      <c r="AV753" s="11" t="s">
        <v>84</v>
      </c>
      <c r="AW753" s="11" t="s">
        <v>38</v>
      </c>
      <c r="AX753" s="11" t="s">
        <v>74</v>
      </c>
      <c r="AY753" s="245" t="s">
        <v>150</v>
      </c>
    </row>
    <row r="754" spans="2:51" s="12" customFormat="1" ht="13.5">
      <c r="B754" s="246"/>
      <c r="C754" s="247"/>
      <c r="D754" s="236" t="s">
        <v>159</v>
      </c>
      <c r="E754" s="248" t="s">
        <v>21</v>
      </c>
      <c r="F754" s="249" t="s">
        <v>161</v>
      </c>
      <c r="G754" s="247"/>
      <c r="H754" s="250">
        <v>0.114</v>
      </c>
      <c r="I754" s="251"/>
      <c r="J754" s="247"/>
      <c r="K754" s="247"/>
      <c r="L754" s="252"/>
      <c r="M754" s="253"/>
      <c r="N754" s="254"/>
      <c r="O754" s="254"/>
      <c r="P754" s="254"/>
      <c r="Q754" s="254"/>
      <c r="R754" s="254"/>
      <c r="S754" s="254"/>
      <c r="T754" s="255"/>
      <c r="AT754" s="256" t="s">
        <v>159</v>
      </c>
      <c r="AU754" s="256" t="s">
        <v>84</v>
      </c>
      <c r="AV754" s="12" t="s">
        <v>157</v>
      </c>
      <c r="AW754" s="12" t="s">
        <v>38</v>
      </c>
      <c r="AX754" s="12" t="s">
        <v>82</v>
      </c>
      <c r="AY754" s="256" t="s">
        <v>150</v>
      </c>
    </row>
    <row r="755" spans="2:65" s="1" customFormat="1" ht="25.5" customHeight="1">
      <c r="B755" s="46"/>
      <c r="C755" s="222" t="s">
        <v>622</v>
      </c>
      <c r="D755" s="222" t="s">
        <v>153</v>
      </c>
      <c r="E755" s="223" t="s">
        <v>1500</v>
      </c>
      <c r="F755" s="224" t="s">
        <v>1501</v>
      </c>
      <c r="G755" s="225" t="s">
        <v>164</v>
      </c>
      <c r="H755" s="226">
        <v>99.2</v>
      </c>
      <c r="I755" s="227"/>
      <c r="J755" s="228">
        <f>ROUND(I755*H755,2)</f>
        <v>0</v>
      </c>
      <c r="K755" s="224" t="s">
        <v>928</v>
      </c>
      <c r="L755" s="72"/>
      <c r="M755" s="229" t="s">
        <v>21</v>
      </c>
      <c r="N755" s="230" t="s">
        <v>45</v>
      </c>
      <c r="O755" s="47"/>
      <c r="P755" s="231">
        <f>O755*H755</f>
        <v>0</v>
      </c>
      <c r="Q755" s="231">
        <v>0</v>
      </c>
      <c r="R755" s="231">
        <f>Q755*H755</f>
        <v>0</v>
      </c>
      <c r="S755" s="231">
        <v>0</v>
      </c>
      <c r="T755" s="232">
        <f>S755*H755</f>
        <v>0</v>
      </c>
      <c r="AR755" s="24" t="s">
        <v>654</v>
      </c>
      <c r="AT755" s="24" t="s">
        <v>153</v>
      </c>
      <c r="AU755" s="24" t="s">
        <v>84</v>
      </c>
      <c r="AY755" s="24" t="s">
        <v>150</v>
      </c>
      <c r="BE755" s="233">
        <f>IF(N755="základní",J755,0)</f>
        <v>0</v>
      </c>
      <c r="BF755" s="233">
        <f>IF(N755="snížená",J755,0)</f>
        <v>0</v>
      </c>
      <c r="BG755" s="233">
        <f>IF(N755="zákl. přenesená",J755,0)</f>
        <v>0</v>
      </c>
      <c r="BH755" s="233">
        <f>IF(N755="sníž. přenesená",J755,0)</f>
        <v>0</v>
      </c>
      <c r="BI755" s="233">
        <f>IF(N755="nulová",J755,0)</f>
        <v>0</v>
      </c>
      <c r="BJ755" s="24" t="s">
        <v>82</v>
      </c>
      <c r="BK755" s="233">
        <f>ROUND(I755*H755,2)</f>
        <v>0</v>
      </c>
      <c r="BL755" s="24" t="s">
        <v>654</v>
      </c>
      <c r="BM755" s="24" t="s">
        <v>1502</v>
      </c>
    </row>
    <row r="756" spans="2:47" s="1" customFormat="1" ht="13.5">
      <c r="B756" s="46"/>
      <c r="C756" s="74"/>
      <c r="D756" s="236" t="s">
        <v>166</v>
      </c>
      <c r="E756" s="74"/>
      <c r="F756" s="257" t="s">
        <v>1503</v>
      </c>
      <c r="G756" s="74"/>
      <c r="H756" s="74"/>
      <c r="I756" s="192"/>
      <c r="J756" s="74"/>
      <c r="K756" s="74"/>
      <c r="L756" s="72"/>
      <c r="M756" s="258"/>
      <c r="N756" s="47"/>
      <c r="O756" s="47"/>
      <c r="P756" s="47"/>
      <c r="Q756" s="47"/>
      <c r="R756" s="47"/>
      <c r="S756" s="47"/>
      <c r="T756" s="95"/>
      <c r="AT756" s="24" t="s">
        <v>166</v>
      </c>
      <c r="AU756" s="24" t="s">
        <v>84</v>
      </c>
    </row>
    <row r="757" spans="2:51" s="13" customFormat="1" ht="13.5">
      <c r="B757" s="259"/>
      <c r="C757" s="260"/>
      <c r="D757" s="236" t="s">
        <v>159</v>
      </c>
      <c r="E757" s="261" t="s">
        <v>21</v>
      </c>
      <c r="F757" s="262" t="s">
        <v>930</v>
      </c>
      <c r="G757" s="260"/>
      <c r="H757" s="261" t="s">
        <v>21</v>
      </c>
      <c r="I757" s="263"/>
      <c r="J757" s="260"/>
      <c r="K757" s="260"/>
      <c r="L757" s="264"/>
      <c r="M757" s="265"/>
      <c r="N757" s="266"/>
      <c r="O757" s="266"/>
      <c r="P757" s="266"/>
      <c r="Q757" s="266"/>
      <c r="R757" s="266"/>
      <c r="S757" s="266"/>
      <c r="T757" s="267"/>
      <c r="AT757" s="268" t="s">
        <v>159</v>
      </c>
      <c r="AU757" s="268" t="s">
        <v>84</v>
      </c>
      <c r="AV757" s="13" t="s">
        <v>82</v>
      </c>
      <c r="AW757" s="13" t="s">
        <v>38</v>
      </c>
      <c r="AX757" s="13" t="s">
        <v>74</v>
      </c>
      <c r="AY757" s="268" t="s">
        <v>150</v>
      </c>
    </row>
    <row r="758" spans="2:51" s="13" customFormat="1" ht="13.5">
      <c r="B758" s="259"/>
      <c r="C758" s="260"/>
      <c r="D758" s="236" t="s">
        <v>159</v>
      </c>
      <c r="E758" s="261" t="s">
        <v>21</v>
      </c>
      <c r="F758" s="262" t="s">
        <v>1262</v>
      </c>
      <c r="G758" s="260"/>
      <c r="H758" s="261" t="s">
        <v>21</v>
      </c>
      <c r="I758" s="263"/>
      <c r="J758" s="260"/>
      <c r="K758" s="260"/>
      <c r="L758" s="264"/>
      <c r="M758" s="265"/>
      <c r="N758" s="266"/>
      <c r="O758" s="266"/>
      <c r="P758" s="266"/>
      <c r="Q758" s="266"/>
      <c r="R758" s="266"/>
      <c r="S758" s="266"/>
      <c r="T758" s="267"/>
      <c r="AT758" s="268" t="s">
        <v>159</v>
      </c>
      <c r="AU758" s="268" t="s">
        <v>84</v>
      </c>
      <c r="AV758" s="13" t="s">
        <v>82</v>
      </c>
      <c r="AW758" s="13" t="s">
        <v>38</v>
      </c>
      <c r="AX758" s="13" t="s">
        <v>74</v>
      </c>
      <c r="AY758" s="268" t="s">
        <v>150</v>
      </c>
    </row>
    <row r="759" spans="2:51" s="13" customFormat="1" ht="13.5">
      <c r="B759" s="259"/>
      <c r="C759" s="260"/>
      <c r="D759" s="236" t="s">
        <v>159</v>
      </c>
      <c r="E759" s="261" t="s">
        <v>21</v>
      </c>
      <c r="F759" s="262" t="s">
        <v>932</v>
      </c>
      <c r="G759" s="260"/>
      <c r="H759" s="261" t="s">
        <v>21</v>
      </c>
      <c r="I759" s="263"/>
      <c r="J759" s="260"/>
      <c r="K759" s="260"/>
      <c r="L759" s="264"/>
      <c r="M759" s="265"/>
      <c r="N759" s="266"/>
      <c r="O759" s="266"/>
      <c r="P759" s="266"/>
      <c r="Q759" s="266"/>
      <c r="R759" s="266"/>
      <c r="S759" s="266"/>
      <c r="T759" s="267"/>
      <c r="AT759" s="268" t="s">
        <v>159</v>
      </c>
      <c r="AU759" s="268" t="s">
        <v>84</v>
      </c>
      <c r="AV759" s="13" t="s">
        <v>82</v>
      </c>
      <c r="AW759" s="13" t="s">
        <v>38</v>
      </c>
      <c r="AX759" s="13" t="s">
        <v>74</v>
      </c>
      <c r="AY759" s="268" t="s">
        <v>150</v>
      </c>
    </row>
    <row r="760" spans="2:51" s="13" customFormat="1" ht="13.5">
      <c r="B760" s="259"/>
      <c r="C760" s="260"/>
      <c r="D760" s="236" t="s">
        <v>159</v>
      </c>
      <c r="E760" s="261" t="s">
        <v>21</v>
      </c>
      <c r="F760" s="262" t="s">
        <v>1263</v>
      </c>
      <c r="G760" s="260"/>
      <c r="H760" s="261" t="s">
        <v>21</v>
      </c>
      <c r="I760" s="263"/>
      <c r="J760" s="260"/>
      <c r="K760" s="260"/>
      <c r="L760" s="264"/>
      <c r="M760" s="265"/>
      <c r="N760" s="266"/>
      <c r="O760" s="266"/>
      <c r="P760" s="266"/>
      <c r="Q760" s="266"/>
      <c r="R760" s="266"/>
      <c r="S760" s="266"/>
      <c r="T760" s="267"/>
      <c r="AT760" s="268" t="s">
        <v>159</v>
      </c>
      <c r="AU760" s="268" t="s">
        <v>84</v>
      </c>
      <c r="AV760" s="13" t="s">
        <v>82</v>
      </c>
      <c r="AW760" s="13" t="s">
        <v>38</v>
      </c>
      <c r="AX760" s="13" t="s">
        <v>74</v>
      </c>
      <c r="AY760" s="268" t="s">
        <v>150</v>
      </c>
    </row>
    <row r="761" spans="2:51" s="13" customFormat="1" ht="13.5">
      <c r="B761" s="259"/>
      <c r="C761" s="260"/>
      <c r="D761" s="236" t="s">
        <v>159</v>
      </c>
      <c r="E761" s="261" t="s">
        <v>21</v>
      </c>
      <c r="F761" s="262" t="s">
        <v>1493</v>
      </c>
      <c r="G761" s="260"/>
      <c r="H761" s="261" t="s">
        <v>21</v>
      </c>
      <c r="I761" s="263"/>
      <c r="J761" s="260"/>
      <c r="K761" s="260"/>
      <c r="L761" s="264"/>
      <c r="M761" s="265"/>
      <c r="N761" s="266"/>
      <c r="O761" s="266"/>
      <c r="P761" s="266"/>
      <c r="Q761" s="266"/>
      <c r="R761" s="266"/>
      <c r="S761" s="266"/>
      <c r="T761" s="267"/>
      <c r="AT761" s="268" t="s">
        <v>159</v>
      </c>
      <c r="AU761" s="268" t="s">
        <v>84</v>
      </c>
      <c r="AV761" s="13" t="s">
        <v>82</v>
      </c>
      <c r="AW761" s="13" t="s">
        <v>38</v>
      </c>
      <c r="AX761" s="13" t="s">
        <v>74</v>
      </c>
      <c r="AY761" s="268" t="s">
        <v>150</v>
      </c>
    </row>
    <row r="762" spans="2:51" s="13" customFormat="1" ht="13.5">
      <c r="B762" s="259"/>
      <c r="C762" s="260"/>
      <c r="D762" s="236" t="s">
        <v>159</v>
      </c>
      <c r="E762" s="261" t="s">
        <v>21</v>
      </c>
      <c r="F762" s="262" t="s">
        <v>1300</v>
      </c>
      <c r="G762" s="260"/>
      <c r="H762" s="261" t="s">
        <v>21</v>
      </c>
      <c r="I762" s="263"/>
      <c r="J762" s="260"/>
      <c r="K762" s="260"/>
      <c r="L762" s="264"/>
      <c r="M762" s="265"/>
      <c r="N762" s="266"/>
      <c r="O762" s="266"/>
      <c r="P762" s="266"/>
      <c r="Q762" s="266"/>
      <c r="R762" s="266"/>
      <c r="S762" s="266"/>
      <c r="T762" s="267"/>
      <c r="AT762" s="268" t="s">
        <v>159</v>
      </c>
      <c r="AU762" s="268" t="s">
        <v>84</v>
      </c>
      <c r="AV762" s="13" t="s">
        <v>82</v>
      </c>
      <c r="AW762" s="13" t="s">
        <v>38</v>
      </c>
      <c r="AX762" s="13" t="s">
        <v>74</v>
      </c>
      <c r="AY762" s="268" t="s">
        <v>150</v>
      </c>
    </row>
    <row r="763" spans="2:51" s="13" customFormat="1" ht="13.5">
      <c r="B763" s="259"/>
      <c r="C763" s="260"/>
      <c r="D763" s="236" t="s">
        <v>159</v>
      </c>
      <c r="E763" s="261" t="s">
        <v>21</v>
      </c>
      <c r="F763" s="262" t="s">
        <v>1504</v>
      </c>
      <c r="G763" s="260"/>
      <c r="H763" s="261" t="s">
        <v>21</v>
      </c>
      <c r="I763" s="263"/>
      <c r="J763" s="260"/>
      <c r="K763" s="260"/>
      <c r="L763" s="264"/>
      <c r="M763" s="265"/>
      <c r="N763" s="266"/>
      <c r="O763" s="266"/>
      <c r="P763" s="266"/>
      <c r="Q763" s="266"/>
      <c r="R763" s="266"/>
      <c r="S763" s="266"/>
      <c r="T763" s="267"/>
      <c r="AT763" s="268" t="s">
        <v>159</v>
      </c>
      <c r="AU763" s="268" t="s">
        <v>84</v>
      </c>
      <c r="AV763" s="13" t="s">
        <v>82</v>
      </c>
      <c r="AW763" s="13" t="s">
        <v>38</v>
      </c>
      <c r="AX763" s="13" t="s">
        <v>74</v>
      </c>
      <c r="AY763" s="268" t="s">
        <v>150</v>
      </c>
    </row>
    <row r="764" spans="2:51" s="13" customFormat="1" ht="13.5">
      <c r="B764" s="259"/>
      <c r="C764" s="260"/>
      <c r="D764" s="236" t="s">
        <v>159</v>
      </c>
      <c r="E764" s="261" t="s">
        <v>21</v>
      </c>
      <c r="F764" s="262" t="s">
        <v>1505</v>
      </c>
      <c r="G764" s="260"/>
      <c r="H764" s="261" t="s">
        <v>21</v>
      </c>
      <c r="I764" s="263"/>
      <c r="J764" s="260"/>
      <c r="K764" s="260"/>
      <c r="L764" s="264"/>
      <c r="M764" s="265"/>
      <c r="N764" s="266"/>
      <c r="O764" s="266"/>
      <c r="P764" s="266"/>
      <c r="Q764" s="266"/>
      <c r="R764" s="266"/>
      <c r="S764" s="266"/>
      <c r="T764" s="267"/>
      <c r="AT764" s="268" t="s">
        <v>159</v>
      </c>
      <c r="AU764" s="268" t="s">
        <v>84</v>
      </c>
      <c r="AV764" s="13" t="s">
        <v>82</v>
      </c>
      <c r="AW764" s="13" t="s">
        <v>38</v>
      </c>
      <c r="AX764" s="13" t="s">
        <v>74</v>
      </c>
      <c r="AY764" s="268" t="s">
        <v>150</v>
      </c>
    </row>
    <row r="765" spans="2:51" s="11" customFormat="1" ht="13.5">
      <c r="B765" s="234"/>
      <c r="C765" s="235"/>
      <c r="D765" s="236" t="s">
        <v>159</v>
      </c>
      <c r="E765" s="237" t="s">
        <v>21</v>
      </c>
      <c r="F765" s="238" t="s">
        <v>1506</v>
      </c>
      <c r="G765" s="235"/>
      <c r="H765" s="239">
        <v>7.2</v>
      </c>
      <c r="I765" s="240"/>
      <c r="J765" s="235"/>
      <c r="K765" s="235"/>
      <c r="L765" s="241"/>
      <c r="M765" s="242"/>
      <c r="N765" s="243"/>
      <c r="O765" s="243"/>
      <c r="P765" s="243"/>
      <c r="Q765" s="243"/>
      <c r="R765" s="243"/>
      <c r="S765" s="243"/>
      <c r="T765" s="244"/>
      <c r="AT765" s="245" t="s">
        <v>159</v>
      </c>
      <c r="AU765" s="245" t="s">
        <v>84</v>
      </c>
      <c r="AV765" s="11" t="s">
        <v>84</v>
      </c>
      <c r="AW765" s="11" t="s">
        <v>38</v>
      </c>
      <c r="AX765" s="11" t="s">
        <v>74</v>
      </c>
      <c r="AY765" s="245" t="s">
        <v>150</v>
      </c>
    </row>
    <row r="766" spans="2:51" s="13" customFormat="1" ht="13.5">
      <c r="B766" s="259"/>
      <c r="C766" s="260"/>
      <c r="D766" s="236" t="s">
        <v>159</v>
      </c>
      <c r="E766" s="261" t="s">
        <v>21</v>
      </c>
      <c r="F766" s="262" t="s">
        <v>1067</v>
      </c>
      <c r="G766" s="260"/>
      <c r="H766" s="261" t="s">
        <v>21</v>
      </c>
      <c r="I766" s="263"/>
      <c r="J766" s="260"/>
      <c r="K766" s="260"/>
      <c r="L766" s="264"/>
      <c r="M766" s="265"/>
      <c r="N766" s="266"/>
      <c r="O766" s="266"/>
      <c r="P766" s="266"/>
      <c r="Q766" s="266"/>
      <c r="R766" s="266"/>
      <c r="S766" s="266"/>
      <c r="T766" s="267"/>
      <c r="AT766" s="268" t="s">
        <v>159</v>
      </c>
      <c r="AU766" s="268" t="s">
        <v>84</v>
      </c>
      <c r="AV766" s="13" t="s">
        <v>82</v>
      </c>
      <c r="AW766" s="13" t="s">
        <v>38</v>
      </c>
      <c r="AX766" s="13" t="s">
        <v>74</v>
      </c>
      <c r="AY766" s="268" t="s">
        <v>150</v>
      </c>
    </row>
    <row r="767" spans="2:51" s="13" customFormat="1" ht="13.5">
      <c r="B767" s="259"/>
      <c r="C767" s="260"/>
      <c r="D767" s="236" t="s">
        <v>159</v>
      </c>
      <c r="E767" s="261" t="s">
        <v>21</v>
      </c>
      <c r="F767" s="262" t="s">
        <v>1300</v>
      </c>
      <c r="G767" s="260"/>
      <c r="H767" s="261" t="s">
        <v>21</v>
      </c>
      <c r="I767" s="263"/>
      <c r="J767" s="260"/>
      <c r="K767" s="260"/>
      <c r="L767" s="264"/>
      <c r="M767" s="265"/>
      <c r="N767" s="266"/>
      <c r="O767" s="266"/>
      <c r="P767" s="266"/>
      <c r="Q767" s="266"/>
      <c r="R767" s="266"/>
      <c r="S767" s="266"/>
      <c r="T767" s="267"/>
      <c r="AT767" s="268" t="s">
        <v>159</v>
      </c>
      <c r="AU767" s="268" t="s">
        <v>84</v>
      </c>
      <c r="AV767" s="13" t="s">
        <v>82</v>
      </c>
      <c r="AW767" s="13" t="s">
        <v>38</v>
      </c>
      <c r="AX767" s="13" t="s">
        <v>74</v>
      </c>
      <c r="AY767" s="268" t="s">
        <v>150</v>
      </c>
    </row>
    <row r="768" spans="2:51" s="13" customFormat="1" ht="13.5">
      <c r="B768" s="259"/>
      <c r="C768" s="260"/>
      <c r="D768" s="236" t="s">
        <v>159</v>
      </c>
      <c r="E768" s="261" t="s">
        <v>21</v>
      </c>
      <c r="F768" s="262" t="s">
        <v>1507</v>
      </c>
      <c r="G768" s="260"/>
      <c r="H768" s="261" t="s">
        <v>21</v>
      </c>
      <c r="I768" s="263"/>
      <c r="J768" s="260"/>
      <c r="K768" s="260"/>
      <c r="L768" s="264"/>
      <c r="M768" s="265"/>
      <c r="N768" s="266"/>
      <c r="O768" s="266"/>
      <c r="P768" s="266"/>
      <c r="Q768" s="266"/>
      <c r="R768" s="266"/>
      <c r="S768" s="266"/>
      <c r="T768" s="267"/>
      <c r="AT768" s="268" t="s">
        <v>159</v>
      </c>
      <c r="AU768" s="268" t="s">
        <v>84</v>
      </c>
      <c r="AV768" s="13" t="s">
        <v>82</v>
      </c>
      <c r="AW768" s="13" t="s">
        <v>38</v>
      </c>
      <c r="AX768" s="13" t="s">
        <v>74</v>
      </c>
      <c r="AY768" s="268" t="s">
        <v>150</v>
      </c>
    </row>
    <row r="769" spans="2:51" s="13" customFormat="1" ht="13.5">
      <c r="B769" s="259"/>
      <c r="C769" s="260"/>
      <c r="D769" s="236" t="s">
        <v>159</v>
      </c>
      <c r="E769" s="261" t="s">
        <v>21</v>
      </c>
      <c r="F769" s="262" t="s">
        <v>1508</v>
      </c>
      <c r="G769" s="260"/>
      <c r="H769" s="261" t="s">
        <v>21</v>
      </c>
      <c r="I769" s="263"/>
      <c r="J769" s="260"/>
      <c r="K769" s="260"/>
      <c r="L769" s="264"/>
      <c r="M769" s="265"/>
      <c r="N769" s="266"/>
      <c r="O769" s="266"/>
      <c r="P769" s="266"/>
      <c r="Q769" s="266"/>
      <c r="R769" s="266"/>
      <c r="S769" s="266"/>
      <c r="T769" s="267"/>
      <c r="AT769" s="268" t="s">
        <v>159</v>
      </c>
      <c r="AU769" s="268" t="s">
        <v>84</v>
      </c>
      <c r="AV769" s="13" t="s">
        <v>82</v>
      </c>
      <c r="AW769" s="13" t="s">
        <v>38</v>
      </c>
      <c r="AX769" s="13" t="s">
        <v>74</v>
      </c>
      <c r="AY769" s="268" t="s">
        <v>150</v>
      </c>
    </row>
    <row r="770" spans="2:51" s="14" customFormat="1" ht="13.5">
      <c r="B770" s="282"/>
      <c r="C770" s="283"/>
      <c r="D770" s="236" t="s">
        <v>159</v>
      </c>
      <c r="E770" s="284" t="s">
        <v>21</v>
      </c>
      <c r="F770" s="285" t="s">
        <v>361</v>
      </c>
      <c r="G770" s="283"/>
      <c r="H770" s="286">
        <v>7.2</v>
      </c>
      <c r="I770" s="287"/>
      <c r="J770" s="283"/>
      <c r="K770" s="283"/>
      <c r="L770" s="288"/>
      <c r="M770" s="289"/>
      <c r="N770" s="290"/>
      <c r="O770" s="290"/>
      <c r="P770" s="290"/>
      <c r="Q770" s="290"/>
      <c r="R770" s="290"/>
      <c r="S770" s="290"/>
      <c r="T770" s="291"/>
      <c r="AT770" s="292" t="s">
        <v>159</v>
      </c>
      <c r="AU770" s="292" t="s">
        <v>84</v>
      </c>
      <c r="AV770" s="14" t="s">
        <v>151</v>
      </c>
      <c r="AW770" s="14" t="s">
        <v>38</v>
      </c>
      <c r="AX770" s="14" t="s">
        <v>74</v>
      </c>
      <c r="AY770" s="292" t="s">
        <v>150</v>
      </c>
    </row>
    <row r="771" spans="2:51" s="13" customFormat="1" ht="13.5">
      <c r="B771" s="259"/>
      <c r="C771" s="260"/>
      <c r="D771" s="236" t="s">
        <v>159</v>
      </c>
      <c r="E771" s="261" t="s">
        <v>21</v>
      </c>
      <c r="F771" s="262" t="s">
        <v>1303</v>
      </c>
      <c r="G771" s="260"/>
      <c r="H771" s="261" t="s">
        <v>21</v>
      </c>
      <c r="I771" s="263"/>
      <c r="J771" s="260"/>
      <c r="K771" s="260"/>
      <c r="L771" s="264"/>
      <c r="M771" s="265"/>
      <c r="N771" s="266"/>
      <c r="O771" s="266"/>
      <c r="P771" s="266"/>
      <c r="Q771" s="266"/>
      <c r="R771" s="266"/>
      <c r="S771" s="266"/>
      <c r="T771" s="267"/>
      <c r="AT771" s="268" t="s">
        <v>159</v>
      </c>
      <c r="AU771" s="268" t="s">
        <v>84</v>
      </c>
      <c r="AV771" s="13" t="s">
        <v>82</v>
      </c>
      <c r="AW771" s="13" t="s">
        <v>38</v>
      </c>
      <c r="AX771" s="13" t="s">
        <v>74</v>
      </c>
      <c r="AY771" s="268" t="s">
        <v>150</v>
      </c>
    </row>
    <row r="772" spans="2:51" s="13" customFormat="1" ht="13.5">
      <c r="B772" s="259"/>
      <c r="C772" s="260"/>
      <c r="D772" s="236" t="s">
        <v>159</v>
      </c>
      <c r="E772" s="261" t="s">
        <v>21</v>
      </c>
      <c r="F772" s="262" t="s">
        <v>1509</v>
      </c>
      <c r="G772" s="260"/>
      <c r="H772" s="261" t="s">
        <v>21</v>
      </c>
      <c r="I772" s="263"/>
      <c r="J772" s="260"/>
      <c r="K772" s="260"/>
      <c r="L772" s="264"/>
      <c r="M772" s="265"/>
      <c r="N772" s="266"/>
      <c r="O772" s="266"/>
      <c r="P772" s="266"/>
      <c r="Q772" s="266"/>
      <c r="R772" s="266"/>
      <c r="S772" s="266"/>
      <c r="T772" s="267"/>
      <c r="AT772" s="268" t="s">
        <v>159</v>
      </c>
      <c r="AU772" s="268" t="s">
        <v>84</v>
      </c>
      <c r="AV772" s="13" t="s">
        <v>82</v>
      </c>
      <c r="AW772" s="13" t="s">
        <v>38</v>
      </c>
      <c r="AX772" s="13" t="s">
        <v>74</v>
      </c>
      <c r="AY772" s="268" t="s">
        <v>150</v>
      </c>
    </row>
    <row r="773" spans="2:51" s="13" customFormat="1" ht="13.5">
      <c r="B773" s="259"/>
      <c r="C773" s="260"/>
      <c r="D773" s="236" t="s">
        <v>159</v>
      </c>
      <c r="E773" s="261" t="s">
        <v>21</v>
      </c>
      <c r="F773" s="262" t="s">
        <v>1510</v>
      </c>
      <c r="G773" s="260"/>
      <c r="H773" s="261" t="s">
        <v>21</v>
      </c>
      <c r="I773" s="263"/>
      <c r="J773" s="260"/>
      <c r="K773" s="260"/>
      <c r="L773" s="264"/>
      <c r="M773" s="265"/>
      <c r="N773" s="266"/>
      <c r="O773" s="266"/>
      <c r="P773" s="266"/>
      <c r="Q773" s="266"/>
      <c r="R773" s="266"/>
      <c r="S773" s="266"/>
      <c r="T773" s="267"/>
      <c r="AT773" s="268" t="s">
        <v>159</v>
      </c>
      <c r="AU773" s="268" t="s">
        <v>84</v>
      </c>
      <c r="AV773" s="13" t="s">
        <v>82</v>
      </c>
      <c r="AW773" s="13" t="s">
        <v>38</v>
      </c>
      <c r="AX773" s="13" t="s">
        <v>74</v>
      </c>
      <c r="AY773" s="268" t="s">
        <v>150</v>
      </c>
    </row>
    <row r="774" spans="2:51" s="11" customFormat="1" ht="13.5">
      <c r="B774" s="234"/>
      <c r="C774" s="235"/>
      <c r="D774" s="236" t="s">
        <v>159</v>
      </c>
      <c r="E774" s="237" t="s">
        <v>21</v>
      </c>
      <c r="F774" s="238" t="s">
        <v>1511</v>
      </c>
      <c r="G774" s="235"/>
      <c r="H774" s="239">
        <v>92</v>
      </c>
      <c r="I774" s="240"/>
      <c r="J774" s="235"/>
      <c r="K774" s="235"/>
      <c r="L774" s="241"/>
      <c r="M774" s="242"/>
      <c r="N774" s="243"/>
      <c r="O774" s="243"/>
      <c r="P774" s="243"/>
      <c r="Q774" s="243"/>
      <c r="R774" s="243"/>
      <c r="S774" s="243"/>
      <c r="T774" s="244"/>
      <c r="AT774" s="245" t="s">
        <v>159</v>
      </c>
      <c r="AU774" s="245" t="s">
        <v>84</v>
      </c>
      <c r="AV774" s="11" t="s">
        <v>84</v>
      </c>
      <c r="AW774" s="11" t="s">
        <v>38</v>
      </c>
      <c r="AX774" s="11" t="s">
        <v>74</v>
      </c>
      <c r="AY774" s="245" t="s">
        <v>150</v>
      </c>
    </row>
    <row r="775" spans="2:51" s="14" customFormat="1" ht="13.5">
      <c r="B775" s="282"/>
      <c r="C775" s="283"/>
      <c r="D775" s="236" t="s">
        <v>159</v>
      </c>
      <c r="E775" s="284" t="s">
        <v>21</v>
      </c>
      <c r="F775" s="285" t="s">
        <v>361</v>
      </c>
      <c r="G775" s="283"/>
      <c r="H775" s="286">
        <v>92</v>
      </c>
      <c r="I775" s="287"/>
      <c r="J775" s="283"/>
      <c r="K775" s="283"/>
      <c r="L775" s="288"/>
      <c r="M775" s="289"/>
      <c r="N775" s="290"/>
      <c r="O775" s="290"/>
      <c r="P775" s="290"/>
      <c r="Q775" s="290"/>
      <c r="R775" s="290"/>
      <c r="S775" s="290"/>
      <c r="T775" s="291"/>
      <c r="AT775" s="292" t="s">
        <v>159</v>
      </c>
      <c r="AU775" s="292" t="s">
        <v>84</v>
      </c>
      <c r="AV775" s="14" t="s">
        <v>151</v>
      </c>
      <c r="AW775" s="14" t="s">
        <v>38</v>
      </c>
      <c r="AX775" s="14" t="s">
        <v>74</v>
      </c>
      <c r="AY775" s="292" t="s">
        <v>150</v>
      </c>
    </row>
    <row r="776" spans="2:51" s="13" customFormat="1" ht="13.5">
      <c r="B776" s="259"/>
      <c r="C776" s="260"/>
      <c r="D776" s="236" t="s">
        <v>159</v>
      </c>
      <c r="E776" s="261" t="s">
        <v>21</v>
      </c>
      <c r="F776" s="262" t="s">
        <v>1067</v>
      </c>
      <c r="G776" s="260"/>
      <c r="H776" s="261" t="s">
        <v>21</v>
      </c>
      <c r="I776" s="263"/>
      <c r="J776" s="260"/>
      <c r="K776" s="260"/>
      <c r="L776" s="264"/>
      <c r="M776" s="265"/>
      <c r="N776" s="266"/>
      <c r="O776" s="266"/>
      <c r="P776" s="266"/>
      <c r="Q776" s="266"/>
      <c r="R776" s="266"/>
      <c r="S776" s="266"/>
      <c r="T776" s="267"/>
      <c r="AT776" s="268" t="s">
        <v>159</v>
      </c>
      <c r="AU776" s="268" t="s">
        <v>84</v>
      </c>
      <c r="AV776" s="13" t="s">
        <v>82</v>
      </c>
      <c r="AW776" s="13" t="s">
        <v>38</v>
      </c>
      <c r="AX776" s="13" t="s">
        <v>74</v>
      </c>
      <c r="AY776" s="268" t="s">
        <v>150</v>
      </c>
    </row>
    <row r="777" spans="2:51" s="13" customFormat="1" ht="13.5">
      <c r="B777" s="259"/>
      <c r="C777" s="260"/>
      <c r="D777" s="236" t="s">
        <v>159</v>
      </c>
      <c r="E777" s="261" t="s">
        <v>21</v>
      </c>
      <c r="F777" s="262" t="s">
        <v>1306</v>
      </c>
      <c r="G777" s="260"/>
      <c r="H777" s="261" t="s">
        <v>21</v>
      </c>
      <c r="I777" s="263"/>
      <c r="J777" s="260"/>
      <c r="K777" s="260"/>
      <c r="L777" s="264"/>
      <c r="M777" s="265"/>
      <c r="N777" s="266"/>
      <c r="O777" s="266"/>
      <c r="P777" s="266"/>
      <c r="Q777" s="266"/>
      <c r="R777" s="266"/>
      <c r="S777" s="266"/>
      <c r="T777" s="267"/>
      <c r="AT777" s="268" t="s">
        <v>159</v>
      </c>
      <c r="AU777" s="268" t="s">
        <v>84</v>
      </c>
      <c r="AV777" s="13" t="s">
        <v>82</v>
      </c>
      <c r="AW777" s="13" t="s">
        <v>38</v>
      </c>
      <c r="AX777" s="13" t="s">
        <v>74</v>
      </c>
      <c r="AY777" s="268" t="s">
        <v>150</v>
      </c>
    </row>
    <row r="778" spans="2:51" s="13" customFormat="1" ht="13.5">
      <c r="B778" s="259"/>
      <c r="C778" s="260"/>
      <c r="D778" s="236" t="s">
        <v>159</v>
      </c>
      <c r="E778" s="261" t="s">
        <v>21</v>
      </c>
      <c r="F778" s="262" t="s">
        <v>1512</v>
      </c>
      <c r="G778" s="260"/>
      <c r="H778" s="261" t="s">
        <v>21</v>
      </c>
      <c r="I778" s="263"/>
      <c r="J778" s="260"/>
      <c r="K778" s="260"/>
      <c r="L778" s="264"/>
      <c r="M778" s="265"/>
      <c r="N778" s="266"/>
      <c r="O778" s="266"/>
      <c r="P778" s="266"/>
      <c r="Q778" s="266"/>
      <c r="R778" s="266"/>
      <c r="S778" s="266"/>
      <c r="T778" s="267"/>
      <c r="AT778" s="268" t="s">
        <v>159</v>
      </c>
      <c r="AU778" s="268" t="s">
        <v>84</v>
      </c>
      <c r="AV778" s="13" t="s">
        <v>82</v>
      </c>
      <c r="AW778" s="13" t="s">
        <v>38</v>
      </c>
      <c r="AX778" s="13" t="s">
        <v>74</v>
      </c>
      <c r="AY778" s="268" t="s">
        <v>150</v>
      </c>
    </row>
    <row r="779" spans="2:51" s="12" customFormat="1" ht="13.5">
      <c r="B779" s="246"/>
      <c r="C779" s="247"/>
      <c r="D779" s="236" t="s">
        <v>159</v>
      </c>
      <c r="E779" s="248" t="s">
        <v>21</v>
      </c>
      <c r="F779" s="249" t="s">
        <v>161</v>
      </c>
      <c r="G779" s="247"/>
      <c r="H779" s="250">
        <v>99.2</v>
      </c>
      <c r="I779" s="251"/>
      <c r="J779" s="247"/>
      <c r="K779" s="247"/>
      <c r="L779" s="252"/>
      <c r="M779" s="253"/>
      <c r="N779" s="254"/>
      <c r="O779" s="254"/>
      <c r="P779" s="254"/>
      <c r="Q779" s="254"/>
      <c r="R779" s="254"/>
      <c r="S779" s="254"/>
      <c r="T779" s="255"/>
      <c r="AT779" s="256" t="s">
        <v>159</v>
      </c>
      <c r="AU779" s="256" t="s">
        <v>84</v>
      </c>
      <c r="AV779" s="12" t="s">
        <v>157</v>
      </c>
      <c r="AW779" s="12" t="s">
        <v>38</v>
      </c>
      <c r="AX779" s="12" t="s">
        <v>82</v>
      </c>
      <c r="AY779" s="256" t="s">
        <v>150</v>
      </c>
    </row>
    <row r="780" spans="2:65" s="1" customFormat="1" ht="25.5" customHeight="1">
      <c r="B780" s="46"/>
      <c r="C780" s="222" t="s">
        <v>627</v>
      </c>
      <c r="D780" s="222" t="s">
        <v>153</v>
      </c>
      <c r="E780" s="223" t="s">
        <v>1513</v>
      </c>
      <c r="F780" s="224" t="s">
        <v>1514</v>
      </c>
      <c r="G780" s="225" t="s">
        <v>164</v>
      </c>
      <c r="H780" s="226">
        <v>99.2</v>
      </c>
      <c r="I780" s="227"/>
      <c r="J780" s="228">
        <f>ROUND(I780*H780,2)</f>
        <v>0</v>
      </c>
      <c r="K780" s="224" t="s">
        <v>928</v>
      </c>
      <c r="L780" s="72"/>
      <c r="M780" s="229" t="s">
        <v>21</v>
      </c>
      <c r="N780" s="230" t="s">
        <v>45</v>
      </c>
      <c r="O780" s="47"/>
      <c r="P780" s="231">
        <f>O780*H780</f>
        <v>0</v>
      </c>
      <c r="Q780" s="231">
        <v>0</v>
      </c>
      <c r="R780" s="231">
        <f>Q780*H780</f>
        <v>0</v>
      </c>
      <c r="S780" s="231">
        <v>0</v>
      </c>
      <c r="T780" s="232">
        <f>S780*H780</f>
        <v>0</v>
      </c>
      <c r="AR780" s="24" t="s">
        <v>654</v>
      </c>
      <c r="AT780" s="24" t="s">
        <v>153</v>
      </c>
      <c r="AU780" s="24" t="s">
        <v>84</v>
      </c>
      <c r="AY780" s="24" t="s">
        <v>150</v>
      </c>
      <c r="BE780" s="233">
        <f>IF(N780="základní",J780,0)</f>
        <v>0</v>
      </c>
      <c r="BF780" s="233">
        <f>IF(N780="snížená",J780,0)</f>
        <v>0</v>
      </c>
      <c r="BG780" s="233">
        <f>IF(N780="zákl. přenesená",J780,0)</f>
        <v>0</v>
      </c>
      <c r="BH780" s="233">
        <f>IF(N780="sníž. přenesená",J780,0)</f>
        <v>0</v>
      </c>
      <c r="BI780" s="233">
        <f>IF(N780="nulová",J780,0)</f>
        <v>0</v>
      </c>
      <c r="BJ780" s="24" t="s">
        <v>82</v>
      </c>
      <c r="BK780" s="233">
        <f>ROUND(I780*H780,2)</f>
        <v>0</v>
      </c>
      <c r="BL780" s="24" t="s">
        <v>654</v>
      </c>
      <c r="BM780" s="24" t="s">
        <v>1515</v>
      </c>
    </row>
    <row r="781" spans="2:47" s="1" customFormat="1" ht="13.5">
      <c r="B781" s="46"/>
      <c r="C781" s="74"/>
      <c r="D781" s="236" t="s">
        <v>166</v>
      </c>
      <c r="E781" s="74"/>
      <c r="F781" s="257" t="s">
        <v>1503</v>
      </c>
      <c r="G781" s="74"/>
      <c r="H781" s="74"/>
      <c r="I781" s="192"/>
      <c r="J781" s="74"/>
      <c r="K781" s="74"/>
      <c r="L781" s="72"/>
      <c r="M781" s="258"/>
      <c r="N781" s="47"/>
      <c r="O781" s="47"/>
      <c r="P781" s="47"/>
      <c r="Q781" s="47"/>
      <c r="R781" s="47"/>
      <c r="S781" s="47"/>
      <c r="T781" s="95"/>
      <c r="AT781" s="24" t="s">
        <v>166</v>
      </c>
      <c r="AU781" s="24" t="s">
        <v>84</v>
      </c>
    </row>
    <row r="782" spans="2:51" s="13" customFormat="1" ht="13.5">
      <c r="B782" s="259"/>
      <c r="C782" s="260"/>
      <c r="D782" s="236" t="s">
        <v>159</v>
      </c>
      <c r="E782" s="261" t="s">
        <v>21</v>
      </c>
      <c r="F782" s="262" t="s">
        <v>930</v>
      </c>
      <c r="G782" s="260"/>
      <c r="H782" s="261" t="s">
        <v>21</v>
      </c>
      <c r="I782" s="263"/>
      <c r="J782" s="260"/>
      <c r="K782" s="260"/>
      <c r="L782" s="264"/>
      <c r="M782" s="265"/>
      <c r="N782" s="266"/>
      <c r="O782" s="266"/>
      <c r="P782" s="266"/>
      <c r="Q782" s="266"/>
      <c r="R782" s="266"/>
      <c r="S782" s="266"/>
      <c r="T782" s="267"/>
      <c r="AT782" s="268" t="s">
        <v>159</v>
      </c>
      <c r="AU782" s="268" t="s">
        <v>84</v>
      </c>
      <c r="AV782" s="13" t="s">
        <v>82</v>
      </c>
      <c r="AW782" s="13" t="s">
        <v>38</v>
      </c>
      <c r="AX782" s="13" t="s">
        <v>74</v>
      </c>
      <c r="AY782" s="268" t="s">
        <v>150</v>
      </c>
    </row>
    <row r="783" spans="2:51" s="13" customFormat="1" ht="13.5">
      <c r="B783" s="259"/>
      <c r="C783" s="260"/>
      <c r="D783" s="236" t="s">
        <v>159</v>
      </c>
      <c r="E783" s="261" t="s">
        <v>21</v>
      </c>
      <c r="F783" s="262" t="s">
        <v>1262</v>
      </c>
      <c r="G783" s="260"/>
      <c r="H783" s="261" t="s">
        <v>21</v>
      </c>
      <c r="I783" s="263"/>
      <c r="J783" s="260"/>
      <c r="K783" s="260"/>
      <c r="L783" s="264"/>
      <c r="M783" s="265"/>
      <c r="N783" s="266"/>
      <c r="O783" s="266"/>
      <c r="P783" s="266"/>
      <c r="Q783" s="266"/>
      <c r="R783" s="266"/>
      <c r="S783" s="266"/>
      <c r="T783" s="267"/>
      <c r="AT783" s="268" t="s">
        <v>159</v>
      </c>
      <c r="AU783" s="268" t="s">
        <v>84</v>
      </c>
      <c r="AV783" s="13" t="s">
        <v>82</v>
      </c>
      <c r="AW783" s="13" t="s">
        <v>38</v>
      </c>
      <c r="AX783" s="13" t="s">
        <v>74</v>
      </c>
      <c r="AY783" s="268" t="s">
        <v>150</v>
      </c>
    </row>
    <row r="784" spans="2:51" s="13" customFormat="1" ht="13.5">
      <c r="B784" s="259"/>
      <c r="C784" s="260"/>
      <c r="D784" s="236" t="s">
        <v>159</v>
      </c>
      <c r="E784" s="261" t="s">
        <v>21</v>
      </c>
      <c r="F784" s="262" t="s">
        <v>932</v>
      </c>
      <c r="G784" s="260"/>
      <c r="H784" s="261" t="s">
        <v>21</v>
      </c>
      <c r="I784" s="263"/>
      <c r="J784" s="260"/>
      <c r="K784" s="260"/>
      <c r="L784" s="264"/>
      <c r="M784" s="265"/>
      <c r="N784" s="266"/>
      <c r="O784" s="266"/>
      <c r="P784" s="266"/>
      <c r="Q784" s="266"/>
      <c r="R784" s="266"/>
      <c r="S784" s="266"/>
      <c r="T784" s="267"/>
      <c r="AT784" s="268" t="s">
        <v>159</v>
      </c>
      <c r="AU784" s="268" t="s">
        <v>84</v>
      </c>
      <c r="AV784" s="13" t="s">
        <v>82</v>
      </c>
      <c r="AW784" s="13" t="s">
        <v>38</v>
      </c>
      <c r="AX784" s="13" t="s">
        <v>74</v>
      </c>
      <c r="AY784" s="268" t="s">
        <v>150</v>
      </c>
    </row>
    <row r="785" spans="2:51" s="13" customFormat="1" ht="13.5">
      <c r="B785" s="259"/>
      <c r="C785" s="260"/>
      <c r="D785" s="236" t="s">
        <v>159</v>
      </c>
      <c r="E785" s="261" t="s">
        <v>21</v>
      </c>
      <c r="F785" s="262" t="s">
        <v>1263</v>
      </c>
      <c r="G785" s="260"/>
      <c r="H785" s="261" t="s">
        <v>21</v>
      </c>
      <c r="I785" s="263"/>
      <c r="J785" s="260"/>
      <c r="K785" s="260"/>
      <c r="L785" s="264"/>
      <c r="M785" s="265"/>
      <c r="N785" s="266"/>
      <c r="O785" s="266"/>
      <c r="P785" s="266"/>
      <c r="Q785" s="266"/>
      <c r="R785" s="266"/>
      <c r="S785" s="266"/>
      <c r="T785" s="267"/>
      <c r="AT785" s="268" t="s">
        <v>159</v>
      </c>
      <c r="AU785" s="268" t="s">
        <v>84</v>
      </c>
      <c r="AV785" s="13" t="s">
        <v>82</v>
      </c>
      <c r="AW785" s="13" t="s">
        <v>38</v>
      </c>
      <c r="AX785" s="13" t="s">
        <v>74</v>
      </c>
      <c r="AY785" s="268" t="s">
        <v>150</v>
      </c>
    </row>
    <row r="786" spans="2:51" s="13" customFormat="1" ht="13.5">
      <c r="B786" s="259"/>
      <c r="C786" s="260"/>
      <c r="D786" s="236" t="s">
        <v>159</v>
      </c>
      <c r="E786" s="261" t="s">
        <v>21</v>
      </c>
      <c r="F786" s="262" t="s">
        <v>1493</v>
      </c>
      <c r="G786" s="260"/>
      <c r="H786" s="261" t="s">
        <v>21</v>
      </c>
      <c r="I786" s="263"/>
      <c r="J786" s="260"/>
      <c r="K786" s="260"/>
      <c r="L786" s="264"/>
      <c r="M786" s="265"/>
      <c r="N786" s="266"/>
      <c r="O786" s="266"/>
      <c r="P786" s="266"/>
      <c r="Q786" s="266"/>
      <c r="R786" s="266"/>
      <c r="S786" s="266"/>
      <c r="T786" s="267"/>
      <c r="AT786" s="268" t="s">
        <v>159</v>
      </c>
      <c r="AU786" s="268" t="s">
        <v>84</v>
      </c>
      <c r="AV786" s="13" t="s">
        <v>82</v>
      </c>
      <c r="AW786" s="13" t="s">
        <v>38</v>
      </c>
      <c r="AX786" s="13" t="s">
        <v>74</v>
      </c>
      <c r="AY786" s="268" t="s">
        <v>150</v>
      </c>
    </row>
    <row r="787" spans="2:51" s="13" customFormat="1" ht="13.5">
      <c r="B787" s="259"/>
      <c r="C787" s="260"/>
      <c r="D787" s="236" t="s">
        <v>159</v>
      </c>
      <c r="E787" s="261" t="s">
        <v>21</v>
      </c>
      <c r="F787" s="262" t="s">
        <v>1300</v>
      </c>
      <c r="G787" s="260"/>
      <c r="H787" s="261" t="s">
        <v>21</v>
      </c>
      <c r="I787" s="263"/>
      <c r="J787" s="260"/>
      <c r="K787" s="260"/>
      <c r="L787" s="264"/>
      <c r="M787" s="265"/>
      <c r="N787" s="266"/>
      <c r="O787" s="266"/>
      <c r="P787" s="266"/>
      <c r="Q787" s="266"/>
      <c r="R787" s="266"/>
      <c r="S787" s="266"/>
      <c r="T787" s="267"/>
      <c r="AT787" s="268" t="s">
        <v>159</v>
      </c>
      <c r="AU787" s="268" t="s">
        <v>84</v>
      </c>
      <c r="AV787" s="13" t="s">
        <v>82</v>
      </c>
      <c r="AW787" s="13" t="s">
        <v>38</v>
      </c>
      <c r="AX787" s="13" t="s">
        <v>74</v>
      </c>
      <c r="AY787" s="268" t="s">
        <v>150</v>
      </c>
    </row>
    <row r="788" spans="2:51" s="13" customFormat="1" ht="13.5">
      <c r="B788" s="259"/>
      <c r="C788" s="260"/>
      <c r="D788" s="236" t="s">
        <v>159</v>
      </c>
      <c r="E788" s="261" t="s">
        <v>21</v>
      </c>
      <c r="F788" s="262" t="s">
        <v>1504</v>
      </c>
      <c r="G788" s="260"/>
      <c r="H788" s="261" t="s">
        <v>21</v>
      </c>
      <c r="I788" s="263"/>
      <c r="J788" s="260"/>
      <c r="K788" s="260"/>
      <c r="L788" s="264"/>
      <c r="M788" s="265"/>
      <c r="N788" s="266"/>
      <c r="O788" s="266"/>
      <c r="P788" s="266"/>
      <c r="Q788" s="266"/>
      <c r="R788" s="266"/>
      <c r="S788" s="266"/>
      <c r="T788" s="267"/>
      <c r="AT788" s="268" t="s">
        <v>159</v>
      </c>
      <c r="AU788" s="268" t="s">
        <v>84</v>
      </c>
      <c r="AV788" s="13" t="s">
        <v>82</v>
      </c>
      <c r="AW788" s="13" t="s">
        <v>38</v>
      </c>
      <c r="AX788" s="13" t="s">
        <v>74</v>
      </c>
      <c r="AY788" s="268" t="s">
        <v>150</v>
      </c>
    </row>
    <row r="789" spans="2:51" s="13" customFormat="1" ht="13.5">
      <c r="B789" s="259"/>
      <c r="C789" s="260"/>
      <c r="D789" s="236" t="s">
        <v>159</v>
      </c>
      <c r="E789" s="261" t="s">
        <v>21</v>
      </c>
      <c r="F789" s="262" t="s">
        <v>1505</v>
      </c>
      <c r="G789" s="260"/>
      <c r="H789" s="261" t="s">
        <v>21</v>
      </c>
      <c r="I789" s="263"/>
      <c r="J789" s="260"/>
      <c r="K789" s="260"/>
      <c r="L789" s="264"/>
      <c r="M789" s="265"/>
      <c r="N789" s="266"/>
      <c r="O789" s="266"/>
      <c r="P789" s="266"/>
      <c r="Q789" s="266"/>
      <c r="R789" s="266"/>
      <c r="S789" s="266"/>
      <c r="T789" s="267"/>
      <c r="AT789" s="268" t="s">
        <v>159</v>
      </c>
      <c r="AU789" s="268" t="s">
        <v>84</v>
      </c>
      <c r="AV789" s="13" t="s">
        <v>82</v>
      </c>
      <c r="AW789" s="13" t="s">
        <v>38</v>
      </c>
      <c r="AX789" s="13" t="s">
        <v>74</v>
      </c>
      <c r="AY789" s="268" t="s">
        <v>150</v>
      </c>
    </row>
    <row r="790" spans="2:51" s="11" customFormat="1" ht="13.5">
      <c r="B790" s="234"/>
      <c r="C790" s="235"/>
      <c r="D790" s="236" t="s">
        <v>159</v>
      </c>
      <c r="E790" s="237" t="s">
        <v>21</v>
      </c>
      <c r="F790" s="238" t="s">
        <v>1506</v>
      </c>
      <c r="G790" s="235"/>
      <c r="H790" s="239">
        <v>7.2</v>
      </c>
      <c r="I790" s="240"/>
      <c r="J790" s="235"/>
      <c r="K790" s="235"/>
      <c r="L790" s="241"/>
      <c r="M790" s="242"/>
      <c r="N790" s="243"/>
      <c r="O790" s="243"/>
      <c r="P790" s="243"/>
      <c r="Q790" s="243"/>
      <c r="R790" s="243"/>
      <c r="S790" s="243"/>
      <c r="T790" s="244"/>
      <c r="AT790" s="245" t="s">
        <v>159</v>
      </c>
      <c r="AU790" s="245" t="s">
        <v>84</v>
      </c>
      <c r="AV790" s="11" t="s">
        <v>84</v>
      </c>
      <c r="AW790" s="11" t="s">
        <v>38</v>
      </c>
      <c r="AX790" s="11" t="s">
        <v>74</v>
      </c>
      <c r="AY790" s="245" t="s">
        <v>150</v>
      </c>
    </row>
    <row r="791" spans="2:51" s="13" customFormat="1" ht="13.5">
      <c r="B791" s="259"/>
      <c r="C791" s="260"/>
      <c r="D791" s="236" t="s">
        <v>159</v>
      </c>
      <c r="E791" s="261" t="s">
        <v>21</v>
      </c>
      <c r="F791" s="262" t="s">
        <v>1067</v>
      </c>
      <c r="G791" s="260"/>
      <c r="H791" s="261" t="s">
        <v>21</v>
      </c>
      <c r="I791" s="263"/>
      <c r="J791" s="260"/>
      <c r="K791" s="260"/>
      <c r="L791" s="264"/>
      <c r="M791" s="265"/>
      <c r="N791" s="266"/>
      <c r="O791" s="266"/>
      <c r="P791" s="266"/>
      <c r="Q791" s="266"/>
      <c r="R791" s="266"/>
      <c r="S791" s="266"/>
      <c r="T791" s="267"/>
      <c r="AT791" s="268" t="s">
        <v>159</v>
      </c>
      <c r="AU791" s="268" t="s">
        <v>84</v>
      </c>
      <c r="AV791" s="13" t="s">
        <v>82</v>
      </c>
      <c r="AW791" s="13" t="s">
        <v>38</v>
      </c>
      <c r="AX791" s="13" t="s">
        <v>74</v>
      </c>
      <c r="AY791" s="268" t="s">
        <v>150</v>
      </c>
    </row>
    <row r="792" spans="2:51" s="13" customFormat="1" ht="13.5">
      <c r="B792" s="259"/>
      <c r="C792" s="260"/>
      <c r="D792" s="236" t="s">
        <v>159</v>
      </c>
      <c r="E792" s="261" t="s">
        <v>21</v>
      </c>
      <c r="F792" s="262" t="s">
        <v>1300</v>
      </c>
      <c r="G792" s="260"/>
      <c r="H792" s="261" t="s">
        <v>21</v>
      </c>
      <c r="I792" s="263"/>
      <c r="J792" s="260"/>
      <c r="K792" s="260"/>
      <c r="L792" s="264"/>
      <c r="M792" s="265"/>
      <c r="N792" s="266"/>
      <c r="O792" s="266"/>
      <c r="P792" s="266"/>
      <c r="Q792" s="266"/>
      <c r="R792" s="266"/>
      <c r="S792" s="266"/>
      <c r="T792" s="267"/>
      <c r="AT792" s="268" t="s">
        <v>159</v>
      </c>
      <c r="AU792" s="268" t="s">
        <v>84</v>
      </c>
      <c r="AV792" s="13" t="s">
        <v>82</v>
      </c>
      <c r="AW792" s="13" t="s">
        <v>38</v>
      </c>
      <c r="AX792" s="13" t="s">
        <v>74</v>
      </c>
      <c r="AY792" s="268" t="s">
        <v>150</v>
      </c>
    </row>
    <row r="793" spans="2:51" s="13" customFormat="1" ht="13.5">
      <c r="B793" s="259"/>
      <c r="C793" s="260"/>
      <c r="D793" s="236" t="s">
        <v>159</v>
      </c>
      <c r="E793" s="261" t="s">
        <v>21</v>
      </c>
      <c r="F793" s="262" t="s">
        <v>1507</v>
      </c>
      <c r="G793" s="260"/>
      <c r="H793" s="261" t="s">
        <v>21</v>
      </c>
      <c r="I793" s="263"/>
      <c r="J793" s="260"/>
      <c r="K793" s="260"/>
      <c r="L793" s="264"/>
      <c r="M793" s="265"/>
      <c r="N793" s="266"/>
      <c r="O793" s="266"/>
      <c r="P793" s="266"/>
      <c r="Q793" s="266"/>
      <c r="R793" s="266"/>
      <c r="S793" s="266"/>
      <c r="T793" s="267"/>
      <c r="AT793" s="268" t="s">
        <v>159</v>
      </c>
      <c r="AU793" s="268" t="s">
        <v>84</v>
      </c>
      <c r="AV793" s="13" t="s">
        <v>82</v>
      </c>
      <c r="AW793" s="13" t="s">
        <v>38</v>
      </c>
      <c r="AX793" s="13" t="s">
        <v>74</v>
      </c>
      <c r="AY793" s="268" t="s">
        <v>150</v>
      </c>
    </row>
    <row r="794" spans="2:51" s="13" customFormat="1" ht="13.5">
      <c r="B794" s="259"/>
      <c r="C794" s="260"/>
      <c r="D794" s="236" t="s">
        <v>159</v>
      </c>
      <c r="E794" s="261" t="s">
        <v>21</v>
      </c>
      <c r="F794" s="262" t="s">
        <v>1508</v>
      </c>
      <c r="G794" s="260"/>
      <c r="H794" s="261" t="s">
        <v>21</v>
      </c>
      <c r="I794" s="263"/>
      <c r="J794" s="260"/>
      <c r="K794" s="260"/>
      <c r="L794" s="264"/>
      <c r="M794" s="265"/>
      <c r="N794" s="266"/>
      <c r="O794" s="266"/>
      <c r="P794" s="266"/>
      <c r="Q794" s="266"/>
      <c r="R794" s="266"/>
      <c r="S794" s="266"/>
      <c r="T794" s="267"/>
      <c r="AT794" s="268" t="s">
        <v>159</v>
      </c>
      <c r="AU794" s="268" t="s">
        <v>84</v>
      </c>
      <c r="AV794" s="13" t="s">
        <v>82</v>
      </c>
      <c r="AW794" s="13" t="s">
        <v>38</v>
      </c>
      <c r="AX794" s="13" t="s">
        <v>74</v>
      </c>
      <c r="AY794" s="268" t="s">
        <v>150</v>
      </c>
    </row>
    <row r="795" spans="2:51" s="14" customFormat="1" ht="13.5">
      <c r="B795" s="282"/>
      <c r="C795" s="283"/>
      <c r="D795" s="236" t="s">
        <v>159</v>
      </c>
      <c r="E795" s="284" t="s">
        <v>21</v>
      </c>
      <c r="F795" s="285" t="s">
        <v>361</v>
      </c>
      <c r="G795" s="283"/>
      <c r="H795" s="286">
        <v>7.2</v>
      </c>
      <c r="I795" s="287"/>
      <c r="J795" s="283"/>
      <c r="K795" s="283"/>
      <c r="L795" s="288"/>
      <c r="M795" s="289"/>
      <c r="N795" s="290"/>
      <c r="O795" s="290"/>
      <c r="P795" s="290"/>
      <c r="Q795" s="290"/>
      <c r="R795" s="290"/>
      <c r="S795" s="290"/>
      <c r="T795" s="291"/>
      <c r="AT795" s="292" t="s">
        <v>159</v>
      </c>
      <c r="AU795" s="292" t="s">
        <v>84</v>
      </c>
      <c r="AV795" s="14" t="s">
        <v>151</v>
      </c>
      <c r="AW795" s="14" t="s">
        <v>38</v>
      </c>
      <c r="AX795" s="14" t="s">
        <v>74</v>
      </c>
      <c r="AY795" s="292" t="s">
        <v>150</v>
      </c>
    </row>
    <row r="796" spans="2:51" s="13" customFormat="1" ht="13.5">
      <c r="B796" s="259"/>
      <c r="C796" s="260"/>
      <c r="D796" s="236" t="s">
        <v>159</v>
      </c>
      <c r="E796" s="261" t="s">
        <v>21</v>
      </c>
      <c r="F796" s="262" t="s">
        <v>1303</v>
      </c>
      <c r="G796" s="260"/>
      <c r="H796" s="261" t="s">
        <v>21</v>
      </c>
      <c r="I796" s="263"/>
      <c r="J796" s="260"/>
      <c r="K796" s="260"/>
      <c r="L796" s="264"/>
      <c r="M796" s="265"/>
      <c r="N796" s="266"/>
      <c r="O796" s="266"/>
      <c r="P796" s="266"/>
      <c r="Q796" s="266"/>
      <c r="R796" s="266"/>
      <c r="S796" s="266"/>
      <c r="T796" s="267"/>
      <c r="AT796" s="268" t="s">
        <v>159</v>
      </c>
      <c r="AU796" s="268" t="s">
        <v>84</v>
      </c>
      <c r="AV796" s="13" t="s">
        <v>82</v>
      </c>
      <c r="AW796" s="13" t="s">
        <v>38</v>
      </c>
      <c r="AX796" s="13" t="s">
        <v>74</v>
      </c>
      <c r="AY796" s="268" t="s">
        <v>150</v>
      </c>
    </row>
    <row r="797" spans="2:51" s="13" customFormat="1" ht="13.5">
      <c r="B797" s="259"/>
      <c r="C797" s="260"/>
      <c r="D797" s="236" t="s">
        <v>159</v>
      </c>
      <c r="E797" s="261" t="s">
        <v>21</v>
      </c>
      <c r="F797" s="262" t="s">
        <v>1509</v>
      </c>
      <c r="G797" s="260"/>
      <c r="H797" s="261" t="s">
        <v>21</v>
      </c>
      <c r="I797" s="263"/>
      <c r="J797" s="260"/>
      <c r="K797" s="260"/>
      <c r="L797" s="264"/>
      <c r="M797" s="265"/>
      <c r="N797" s="266"/>
      <c r="O797" s="266"/>
      <c r="P797" s="266"/>
      <c r="Q797" s="266"/>
      <c r="R797" s="266"/>
      <c r="S797" s="266"/>
      <c r="T797" s="267"/>
      <c r="AT797" s="268" t="s">
        <v>159</v>
      </c>
      <c r="AU797" s="268" t="s">
        <v>84</v>
      </c>
      <c r="AV797" s="13" t="s">
        <v>82</v>
      </c>
      <c r="AW797" s="13" t="s">
        <v>38</v>
      </c>
      <c r="AX797" s="13" t="s">
        <v>74</v>
      </c>
      <c r="AY797" s="268" t="s">
        <v>150</v>
      </c>
    </row>
    <row r="798" spans="2:51" s="13" customFormat="1" ht="13.5">
      <c r="B798" s="259"/>
      <c r="C798" s="260"/>
      <c r="D798" s="236" t="s">
        <v>159</v>
      </c>
      <c r="E798" s="261" t="s">
        <v>21</v>
      </c>
      <c r="F798" s="262" t="s">
        <v>1510</v>
      </c>
      <c r="G798" s="260"/>
      <c r="H798" s="261" t="s">
        <v>21</v>
      </c>
      <c r="I798" s="263"/>
      <c r="J798" s="260"/>
      <c r="K798" s="260"/>
      <c r="L798" s="264"/>
      <c r="M798" s="265"/>
      <c r="N798" s="266"/>
      <c r="O798" s="266"/>
      <c r="P798" s="266"/>
      <c r="Q798" s="266"/>
      <c r="R798" s="266"/>
      <c r="S798" s="266"/>
      <c r="T798" s="267"/>
      <c r="AT798" s="268" t="s">
        <v>159</v>
      </c>
      <c r="AU798" s="268" t="s">
        <v>84</v>
      </c>
      <c r="AV798" s="13" t="s">
        <v>82</v>
      </c>
      <c r="AW798" s="13" t="s">
        <v>38</v>
      </c>
      <c r="AX798" s="13" t="s">
        <v>74</v>
      </c>
      <c r="AY798" s="268" t="s">
        <v>150</v>
      </c>
    </row>
    <row r="799" spans="2:51" s="11" customFormat="1" ht="13.5">
      <c r="B799" s="234"/>
      <c r="C799" s="235"/>
      <c r="D799" s="236" t="s">
        <v>159</v>
      </c>
      <c r="E799" s="237" t="s">
        <v>21</v>
      </c>
      <c r="F799" s="238" t="s">
        <v>1511</v>
      </c>
      <c r="G799" s="235"/>
      <c r="H799" s="239">
        <v>92</v>
      </c>
      <c r="I799" s="240"/>
      <c r="J799" s="235"/>
      <c r="K799" s="235"/>
      <c r="L799" s="241"/>
      <c r="M799" s="242"/>
      <c r="N799" s="243"/>
      <c r="O799" s="243"/>
      <c r="P799" s="243"/>
      <c r="Q799" s="243"/>
      <c r="R799" s="243"/>
      <c r="S799" s="243"/>
      <c r="T799" s="244"/>
      <c r="AT799" s="245" t="s">
        <v>159</v>
      </c>
      <c r="AU799" s="245" t="s">
        <v>84</v>
      </c>
      <c r="AV799" s="11" t="s">
        <v>84</v>
      </c>
      <c r="AW799" s="11" t="s">
        <v>38</v>
      </c>
      <c r="AX799" s="11" t="s">
        <v>74</v>
      </c>
      <c r="AY799" s="245" t="s">
        <v>150</v>
      </c>
    </row>
    <row r="800" spans="2:51" s="14" customFormat="1" ht="13.5">
      <c r="B800" s="282"/>
      <c r="C800" s="283"/>
      <c r="D800" s="236" t="s">
        <v>159</v>
      </c>
      <c r="E800" s="284" t="s">
        <v>21</v>
      </c>
      <c r="F800" s="285" t="s">
        <v>361</v>
      </c>
      <c r="G800" s="283"/>
      <c r="H800" s="286">
        <v>92</v>
      </c>
      <c r="I800" s="287"/>
      <c r="J800" s="283"/>
      <c r="K800" s="283"/>
      <c r="L800" s="288"/>
      <c r="M800" s="289"/>
      <c r="N800" s="290"/>
      <c r="O800" s="290"/>
      <c r="P800" s="290"/>
      <c r="Q800" s="290"/>
      <c r="R800" s="290"/>
      <c r="S800" s="290"/>
      <c r="T800" s="291"/>
      <c r="AT800" s="292" t="s">
        <v>159</v>
      </c>
      <c r="AU800" s="292" t="s">
        <v>84</v>
      </c>
      <c r="AV800" s="14" t="s">
        <v>151</v>
      </c>
      <c r="AW800" s="14" t="s">
        <v>38</v>
      </c>
      <c r="AX800" s="14" t="s">
        <v>74</v>
      </c>
      <c r="AY800" s="292" t="s">
        <v>150</v>
      </c>
    </row>
    <row r="801" spans="2:51" s="13" customFormat="1" ht="13.5">
      <c r="B801" s="259"/>
      <c r="C801" s="260"/>
      <c r="D801" s="236" t="s">
        <v>159</v>
      </c>
      <c r="E801" s="261" t="s">
        <v>21</v>
      </c>
      <c r="F801" s="262" t="s">
        <v>1067</v>
      </c>
      <c r="G801" s="260"/>
      <c r="H801" s="261" t="s">
        <v>21</v>
      </c>
      <c r="I801" s="263"/>
      <c r="J801" s="260"/>
      <c r="K801" s="260"/>
      <c r="L801" s="264"/>
      <c r="M801" s="265"/>
      <c r="N801" s="266"/>
      <c r="O801" s="266"/>
      <c r="P801" s="266"/>
      <c r="Q801" s="266"/>
      <c r="R801" s="266"/>
      <c r="S801" s="266"/>
      <c r="T801" s="267"/>
      <c r="AT801" s="268" t="s">
        <v>159</v>
      </c>
      <c r="AU801" s="268" t="s">
        <v>84</v>
      </c>
      <c r="AV801" s="13" t="s">
        <v>82</v>
      </c>
      <c r="AW801" s="13" t="s">
        <v>38</v>
      </c>
      <c r="AX801" s="13" t="s">
        <v>74</v>
      </c>
      <c r="AY801" s="268" t="s">
        <v>150</v>
      </c>
    </row>
    <row r="802" spans="2:51" s="13" customFormat="1" ht="13.5">
      <c r="B802" s="259"/>
      <c r="C802" s="260"/>
      <c r="D802" s="236" t="s">
        <v>159</v>
      </c>
      <c r="E802" s="261" t="s">
        <v>21</v>
      </c>
      <c r="F802" s="262" t="s">
        <v>1306</v>
      </c>
      <c r="G802" s="260"/>
      <c r="H802" s="261" t="s">
        <v>21</v>
      </c>
      <c r="I802" s="263"/>
      <c r="J802" s="260"/>
      <c r="K802" s="260"/>
      <c r="L802" s="264"/>
      <c r="M802" s="265"/>
      <c r="N802" s="266"/>
      <c r="O802" s="266"/>
      <c r="P802" s="266"/>
      <c r="Q802" s="266"/>
      <c r="R802" s="266"/>
      <c r="S802" s="266"/>
      <c r="T802" s="267"/>
      <c r="AT802" s="268" t="s">
        <v>159</v>
      </c>
      <c r="AU802" s="268" t="s">
        <v>84</v>
      </c>
      <c r="AV802" s="13" t="s">
        <v>82</v>
      </c>
      <c r="AW802" s="13" t="s">
        <v>38</v>
      </c>
      <c r="AX802" s="13" t="s">
        <v>74</v>
      </c>
      <c r="AY802" s="268" t="s">
        <v>150</v>
      </c>
    </row>
    <row r="803" spans="2:51" s="13" customFormat="1" ht="13.5">
      <c r="B803" s="259"/>
      <c r="C803" s="260"/>
      <c r="D803" s="236" t="s">
        <v>159</v>
      </c>
      <c r="E803" s="261" t="s">
        <v>21</v>
      </c>
      <c r="F803" s="262" t="s">
        <v>1512</v>
      </c>
      <c r="G803" s="260"/>
      <c r="H803" s="261" t="s">
        <v>21</v>
      </c>
      <c r="I803" s="263"/>
      <c r="J803" s="260"/>
      <c r="K803" s="260"/>
      <c r="L803" s="264"/>
      <c r="M803" s="265"/>
      <c r="N803" s="266"/>
      <c r="O803" s="266"/>
      <c r="P803" s="266"/>
      <c r="Q803" s="266"/>
      <c r="R803" s="266"/>
      <c r="S803" s="266"/>
      <c r="T803" s="267"/>
      <c r="AT803" s="268" t="s">
        <v>159</v>
      </c>
      <c r="AU803" s="268" t="s">
        <v>84</v>
      </c>
      <c r="AV803" s="13" t="s">
        <v>82</v>
      </c>
      <c r="AW803" s="13" t="s">
        <v>38</v>
      </c>
      <c r="AX803" s="13" t="s">
        <v>74</v>
      </c>
      <c r="AY803" s="268" t="s">
        <v>150</v>
      </c>
    </row>
    <row r="804" spans="2:51" s="12" customFormat="1" ht="13.5">
      <c r="B804" s="246"/>
      <c r="C804" s="247"/>
      <c r="D804" s="236" t="s">
        <v>159</v>
      </c>
      <c r="E804" s="248" t="s">
        <v>21</v>
      </c>
      <c r="F804" s="249" t="s">
        <v>161</v>
      </c>
      <c r="G804" s="247"/>
      <c r="H804" s="250">
        <v>99.2</v>
      </c>
      <c r="I804" s="251"/>
      <c r="J804" s="247"/>
      <c r="K804" s="247"/>
      <c r="L804" s="252"/>
      <c r="M804" s="253"/>
      <c r="N804" s="254"/>
      <c r="O804" s="254"/>
      <c r="P804" s="254"/>
      <c r="Q804" s="254"/>
      <c r="R804" s="254"/>
      <c r="S804" s="254"/>
      <c r="T804" s="255"/>
      <c r="AT804" s="256" t="s">
        <v>159</v>
      </c>
      <c r="AU804" s="256" t="s">
        <v>84</v>
      </c>
      <c r="AV804" s="12" t="s">
        <v>157</v>
      </c>
      <c r="AW804" s="12" t="s">
        <v>38</v>
      </c>
      <c r="AX804" s="12" t="s">
        <v>82</v>
      </c>
      <c r="AY804" s="256" t="s">
        <v>150</v>
      </c>
    </row>
    <row r="805" spans="2:65" s="1" customFormat="1" ht="51" customHeight="1">
      <c r="B805" s="46"/>
      <c r="C805" s="222" t="s">
        <v>634</v>
      </c>
      <c r="D805" s="222" t="s">
        <v>153</v>
      </c>
      <c r="E805" s="223" t="s">
        <v>1516</v>
      </c>
      <c r="F805" s="224" t="s">
        <v>1517</v>
      </c>
      <c r="G805" s="225" t="s">
        <v>211</v>
      </c>
      <c r="H805" s="226">
        <v>12</v>
      </c>
      <c r="I805" s="227"/>
      <c r="J805" s="228">
        <f>ROUND(I805*H805,2)</f>
        <v>0</v>
      </c>
      <c r="K805" s="224" t="s">
        <v>928</v>
      </c>
      <c r="L805" s="72"/>
      <c r="M805" s="229" t="s">
        <v>21</v>
      </c>
      <c r="N805" s="230" t="s">
        <v>45</v>
      </c>
      <c r="O805" s="47"/>
      <c r="P805" s="231">
        <f>O805*H805</f>
        <v>0</v>
      </c>
      <c r="Q805" s="231">
        <v>0</v>
      </c>
      <c r="R805" s="231">
        <f>Q805*H805</f>
        <v>0</v>
      </c>
      <c r="S805" s="231">
        <v>0</v>
      </c>
      <c r="T805" s="232">
        <f>S805*H805</f>
        <v>0</v>
      </c>
      <c r="AR805" s="24" t="s">
        <v>654</v>
      </c>
      <c r="AT805" s="24" t="s">
        <v>153</v>
      </c>
      <c r="AU805" s="24" t="s">
        <v>84</v>
      </c>
      <c r="AY805" s="24" t="s">
        <v>150</v>
      </c>
      <c r="BE805" s="233">
        <f>IF(N805="základní",J805,0)</f>
        <v>0</v>
      </c>
      <c r="BF805" s="233">
        <f>IF(N805="snížená",J805,0)</f>
        <v>0</v>
      </c>
      <c r="BG805" s="233">
        <f>IF(N805="zákl. přenesená",J805,0)</f>
        <v>0</v>
      </c>
      <c r="BH805" s="233">
        <f>IF(N805="sníž. přenesená",J805,0)</f>
        <v>0</v>
      </c>
      <c r="BI805" s="233">
        <f>IF(N805="nulová",J805,0)</f>
        <v>0</v>
      </c>
      <c r="BJ805" s="24" t="s">
        <v>82</v>
      </c>
      <c r="BK805" s="233">
        <f>ROUND(I805*H805,2)</f>
        <v>0</v>
      </c>
      <c r="BL805" s="24" t="s">
        <v>654</v>
      </c>
      <c r="BM805" s="24" t="s">
        <v>1518</v>
      </c>
    </row>
    <row r="806" spans="2:47" s="1" customFormat="1" ht="13.5">
      <c r="B806" s="46"/>
      <c r="C806" s="74"/>
      <c r="D806" s="236" t="s">
        <v>166</v>
      </c>
      <c r="E806" s="74"/>
      <c r="F806" s="257" t="s">
        <v>1519</v>
      </c>
      <c r="G806" s="74"/>
      <c r="H806" s="74"/>
      <c r="I806" s="192"/>
      <c r="J806" s="74"/>
      <c r="K806" s="74"/>
      <c r="L806" s="72"/>
      <c r="M806" s="258"/>
      <c r="N806" s="47"/>
      <c r="O806" s="47"/>
      <c r="P806" s="47"/>
      <c r="Q806" s="47"/>
      <c r="R806" s="47"/>
      <c r="S806" s="47"/>
      <c r="T806" s="95"/>
      <c r="AT806" s="24" t="s">
        <v>166</v>
      </c>
      <c r="AU806" s="24" t="s">
        <v>84</v>
      </c>
    </row>
    <row r="807" spans="2:65" s="1" customFormat="1" ht="51" customHeight="1">
      <c r="B807" s="46"/>
      <c r="C807" s="222" t="s">
        <v>640</v>
      </c>
      <c r="D807" s="222" t="s">
        <v>153</v>
      </c>
      <c r="E807" s="223" t="s">
        <v>1520</v>
      </c>
      <c r="F807" s="224" t="s">
        <v>1521</v>
      </c>
      <c r="G807" s="225" t="s">
        <v>211</v>
      </c>
      <c r="H807" s="226">
        <v>92</v>
      </c>
      <c r="I807" s="227"/>
      <c r="J807" s="228">
        <f>ROUND(I807*H807,2)</f>
        <v>0</v>
      </c>
      <c r="K807" s="224" t="s">
        <v>928</v>
      </c>
      <c r="L807" s="72"/>
      <c r="M807" s="229" t="s">
        <v>21</v>
      </c>
      <c r="N807" s="230" t="s">
        <v>45</v>
      </c>
      <c r="O807" s="47"/>
      <c r="P807" s="231">
        <f>O807*H807</f>
        <v>0</v>
      </c>
      <c r="Q807" s="231">
        <v>0</v>
      </c>
      <c r="R807" s="231">
        <f>Q807*H807</f>
        <v>0</v>
      </c>
      <c r="S807" s="231">
        <v>0</v>
      </c>
      <c r="T807" s="232">
        <f>S807*H807</f>
        <v>0</v>
      </c>
      <c r="AR807" s="24" t="s">
        <v>654</v>
      </c>
      <c r="AT807" s="24" t="s">
        <v>153</v>
      </c>
      <c r="AU807" s="24" t="s">
        <v>84</v>
      </c>
      <c r="AY807" s="24" t="s">
        <v>150</v>
      </c>
      <c r="BE807" s="233">
        <f>IF(N807="základní",J807,0)</f>
        <v>0</v>
      </c>
      <c r="BF807" s="233">
        <f>IF(N807="snížená",J807,0)</f>
        <v>0</v>
      </c>
      <c r="BG807" s="233">
        <f>IF(N807="zákl. přenesená",J807,0)</f>
        <v>0</v>
      </c>
      <c r="BH807" s="233">
        <f>IF(N807="sníž. přenesená",J807,0)</f>
        <v>0</v>
      </c>
      <c r="BI807" s="233">
        <f>IF(N807="nulová",J807,0)</f>
        <v>0</v>
      </c>
      <c r="BJ807" s="24" t="s">
        <v>82</v>
      </c>
      <c r="BK807" s="233">
        <f>ROUND(I807*H807,2)</f>
        <v>0</v>
      </c>
      <c r="BL807" s="24" t="s">
        <v>654</v>
      </c>
      <c r="BM807" s="24" t="s">
        <v>1522</v>
      </c>
    </row>
    <row r="808" spans="2:47" s="1" customFormat="1" ht="13.5">
      <c r="B808" s="46"/>
      <c r="C808" s="74"/>
      <c r="D808" s="236" t="s">
        <v>166</v>
      </c>
      <c r="E808" s="74"/>
      <c r="F808" s="257" t="s">
        <v>1519</v>
      </c>
      <c r="G808" s="74"/>
      <c r="H808" s="74"/>
      <c r="I808" s="192"/>
      <c r="J808" s="74"/>
      <c r="K808" s="74"/>
      <c r="L808" s="72"/>
      <c r="M808" s="258"/>
      <c r="N808" s="47"/>
      <c r="O808" s="47"/>
      <c r="P808" s="47"/>
      <c r="Q808" s="47"/>
      <c r="R808" s="47"/>
      <c r="S808" s="47"/>
      <c r="T808" s="95"/>
      <c r="AT808" s="24" t="s">
        <v>166</v>
      </c>
      <c r="AU808" s="24" t="s">
        <v>84</v>
      </c>
    </row>
    <row r="809" spans="2:51" s="13" customFormat="1" ht="13.5">
      <c r="B809" s="259"/>
      <c r="C809" s="260"/>
      <c r="D809" s="236" t="s">
        <v>159</v>
      </c>
      <c r="E809" s="261" t="s">
        <v>21</v>
      </c>
      <c r="F809" s="262" t="s">
        <v>930</v>
      </c>
      <c r="G809" s="260"/>
      <c r="H809" s="261" t="s">
        <v>21</v>
      </c>
      <c r="I809" s="263"/>
      <c r="J809" s="260"/>
      <c r="K809" s="260"/>
      <c r="L809" s="264"/>
      <c r="M809" s="265"/>
      <c r="N809" s="266"/>
      <c r="O809" s="266"/>
      <c r="P809" s="266"/>
      <c r="Q809" s="266"/>
      <c r="R809" s="266"/>
      <c r="S809" s="266"/>
      <c r="T809" s="267"/>
      <c r="AT809" s="268" t="s">
        <v>159</v>
      </c>
      <c r="AU809" s="268" t="s">
        <v>84</v>
      </c>
      <c r="AV809" s="13" t="s">
        <v>82</v>
      </c>
      <c r="AW809" s="13" t="s">
        <v>38</v>
      </c>
      <c r="AX809" s="13" t="s">
        <v>74</v>
      </c>
      <c r="AY809" s="268" t="s">
        <v>150</v>
      </c>
    </row>
    <row r="810" spans="2:51" s="13" customFormat="1" ht="13.5">
      <c r="B810" s="259"/>
      <c r="C810" s="260"/>
      <c r="D810" s="236" t="s">
        <v>159</v>
      </c>
      <c r="E810" s="261" t="s">
        <v>21</v>
      </c>
      <c r="F810" s="262" t="s">
        <v>1262</v>
      </c>
      <c r="G810" s="260"/>
      <c r="H810" s="261" t="s">
        <v>21</v>
      </c>
      <c r="I810" s="263"/>
      <c r="J810" s="260"/>
      <c r="K810" s="260"/>
      <c r="L810" s="264"/>
      <c r="M810" s="265"/>
      <c r="N810" s="266"/>
      <c r="O810" s="266"/>
      <c r="P810" s="266"/>
      <c r="Q810" s="266"/>
      <c r="R810" s="266"/>
      <c r="S810" s="266"/>
      <c r="T810" s="267"/>
      <c r="AT810" s="268" t="s">
        <v>159</v>
      </c>
      <c r="AU810" s="268" t="s">
        <v>84</v>
      </c>
      <c r="AV810" s="13" t="s">
        <v>82</v>
      </c>
      <c r="AW810" s="13" t="s">
        <v>38</v>
      </c>
      <c r="AX810" s="13" t="s">
        <v>74</v>
      </c>
      <c r="AY810" s="268" t="s">
        <v>150</v>
      </c>
    </row>
    <row r="811" spans="2:51" s="13" customFormat="1" ht="13.5">
      <c r="B811" s="259"/>
      <c r="C811" s="260"/>
      <c r="D811" s="236" t="s">
        <v>159</v>
      </c>
      <c r="E811" s="261" t="s">
        <v>21</v>
      </c>
      <c r="F811" s="262" t="s">
        <v>932</v>
      </c>
      <c r="G811" s="260"/>
      <c r="H811" s="261" t="s">
        <v>21</v>
      </c>
      <c r="I811" s="263"/>
      <c r="J811" s="260"/>
      <c r="K811" s="260"/>
      <c r="L811" s="264"/>
      <c r="M811" s="265"/>
      <c r="N811" s="266"/>
      <c r="O811" s="266"/>
      <c r="P811" s="266"/>
      <c r="Q811" s="266"/>
      <c r="R811" s="266"/>
      <c r="S811" s="266"/>
      <c r="T811" s="267"/>
      <c r="AT811" s="268" t="s">
        <v>159</v>
      </c>
      <c r="AU811" s="268" t="s">
        <v>84</v>
      </c>
      <c r="AV811" s="13" t="s">
        <v>82</v>
      </c>
      <c r="AW811" s="13" t="s">
        <v>38</v>
      </c>
      <c r="AX811" s="13" t="s">
        <v>74</v>
      </c>
      <c r="AY811" s="268" t="s">
        <v>150</v>
      </c>
    </row>
    <row r="812" spans="2:51" s="13" customFormat="1" ht="13.5">
      <c r="B812" s="259"/>
      <c r="C812" s="260"/>
      <c r="D812" s="236" t="s">
        <v>159</v>
      </c>
      <c r="E812" s="261" t="s">
        <v>21</v>
      </c>
      <c r="F812" s="262" t="s">
        <v>1263</v>
      </c>
      <c r="G812" s="260"/>
      <c r="H812" s="261" t="s">
        <v>21</v>
      </c>
      <c r="I812" s="263"/>
      <c r="J812" s="260"/>
      <c r="K812" s="260"/>
      <c r="L812" s="264"/>
      <c r="M812" s="265"/>
      <c r="N812" s="266"/>
      <c r="O812" s="266"/>
      <c r="P812" s="266"/>
      <c r="Q812" s="266"/>
      <c r="R812" s="266"/>
      <c r="S812" s="266"/>
      <c r="T812" s="267"/>
      <c r="AT812" s="268" t="s">
        <v>159</v>
      </c>
      <c r="AU812" s="268" t="s">
        <v>84</v>
      </c>
      <c r="AV812" s="13" t="s">
        <v>82</v>
      </c>
      <c r="AW812" s="13" t="s">
        <v>38</v>
      </c>
      <c r="AX812" s="13" t="s">
        <v>74</v>
      </c>
      <c r="AY812" s="268" t="s">
        <v>150</v>
      </c>
    </row>
    <row r="813" spans="2:51" s="13" customFormat="1" ht="13.5">
      <c r="B813" s="259"/>
      <c r="C813" s="260"/>
      <c r="D813" s="236" t="s">
        <v>159</v>
      </c>
      <c r="E813" s="261" t="s">
        <v>21</v>
      </c>
      <c r="F813" s="262" t="s">
        <v>1493</v>
      </c>
      <c r="G813" s="260"/>
      <c r="H813" s="261" t="s">
        <v>21</v>
      </c>
      <c r="I813" s="263"/>
      <c r="J813" s="260"/>
      <c r="K813" s="260"/>
      <c r="L813" s="264"/>
      <c r="M813" s="265"/>
      <c r="N813" s="266"/>
      <c r="O813" s="266"/>
      <c r="P813" s="266"/>
      <c r="Q813" s="266"/>
      <c r="R813" s="266"/>
      <c r="S813" s="266"/>
      <c r="T813" s="267"/>
      <c r="AT813" s="268" t="s">
        <v>159</v>
      </c>
      <c r="AU813" s="268" t="s">
        <v>84</v>
      </c>
      <c r="AV813" s="13" t="s">
        <v>82</v>
      </c>
      <c r="AW813" s="13" t="s">
        <v>38</v>
      </c>
      <c r="AX813" s="13" t="s">
        <v>74</v>
      </c>
      <c r="AY813" s="268" t="s">
        <v>150</v>
      </c>
    </row>
    <row r="814" spans="2:51" s="13" customFormat="1" ht="13.5">
      <c r="B814" s="259"/>
      <c r="C814" s="260"/>
      <c r="D814" s="236" t="s">
        <v>159</v>
      </c>
      <c r="E814" s="261" t="s">
        <v>21</v>
      </c>
      <c r="F814" s="262" t="s">
        <v>1303</v>
      </c>
      <c r="G814" s="260"/>
      <c r="H814" s="261" t="s">
        <v>21</v>
      </c>
      <c r="I814" s="263"/>
      <c r="J814" s="260"/>
      <c r="K814" s="260"/>
      <c r="L814" s="264"/>
      <c r="M814" s="265"/>
      <c r="N814" s="266"/>
      <c r="O814" s="266"/>
      <c r="P814" s="266"/>
      <c r="Q814" s="266"/>
      <c r="R814" s="266"/>
      <c r="S814" s="266"/>
      <c r="T814" s="267"/>
      <c r="AT814" s="268" t="s">
        <v>159</v>
      </c>
      <c r="AU814" s="268" t="s">
        <v>84</v>
      </c>
      <c r="AV814" s="13" t="s">
        <v>82</v>
      </c>
      <c r="AW814" s="13" t="s">
        <v>38</v>
      </c>
      <c r="AX814" s="13" t="s">
        <v>74</v>
      </c>
      <c r="AY814" s="268" t="s">
        <v>150</v>
      </c>
    </row>
    <row r="815" spans="2:51" s="13" customFormat="1" ht="13.5">
      <c r="B815" s="259"/>
      <c r="C815" s="260"/>
      <c r="D815" s="236" t="s">
        <v>159</v>
      </c>
      <c r="E815" s="261" t="s">
        <v>21</v>
      </c>
      <c r="F815" s="262" t="s">
        <v>1496</v>
      </c>
      <c r="G815" s="260"/>
      <c r="H815" s="261" t="s">
        <v>21</v>
      </c>
      <c r="I815" s="263"/>
      <c r="J815" s="260"/>
      <c r="K815" s="260"/>
      <c r="L815" s="264"/>
      <c r="M815" s="265"/>
      <c r="N815" s="266"/>
      <c r="O815" s="266"/>
      <c r="P815" s="266"/>
      <c r="Q815" s="266"/>
      <c r="R815" s="266"/>
      <c r="S815" s="266"/>
      <c r="T815" s="267"/>
      <c r="AT815" s="268" t="s">
        <v>159</v>
      </c>
      <c r="AU815" s="268" t="s">
        <v>84</v>
      </c>
      <c r="AV815" s="13" t="s">
        <v>82</v>
      </c>
      <c r="AW815" s="13" t="s">
        <v>38</v>
      </c>
      <c r="AX815" s="13" t="s">
        <v>74</v>
      </c>
      <c r="AY815" s="268" t="s">
        <v>150</v>
      </c>
    </row>
    <row r="816" spans="2:51" s="13" customFormat="1" ht="13.5">
      <c r="B816" s="259"/>
      <c r="C816" s="260"/>
      <c r="D816" s="236" t="s">
        <v>159</v>
      </c>
      <c r="E816" s="261" t="s">
        <v>21</v>
      </c>
      <c r="F816" s="262" t="s">
        <v>1510</v>
      </c>
      <c r="G816" s="260"/>
      <c r="H816" s="261" t="s">
        <v>21</v>
      </c>
      <c r="I816" s="263"/>
      <c r="J816" s="260"/>
      <c r="K816" s="260"/>
      <c r="L816" s="264"/>
      <c r="M816" s="265"/>
      <c r="N816" s="266"/>
      <c r="O816" s="266"/>
      <c r="P816" s="266"/>
      <c r="Q816" s="266"/>
      <c r="R816" s="266"/>
      <c r="S816" s="266"/>
      <c r="T816" s="267"/>
      <c r="AT816" s="268" t="s">
        <v>159</v>
      </c>
      <c r="AU816" s="268" t="s">
        <v>84</v>
      </c>
      <c r="AV816" s="13" t="s">
        <v>82</v>
      </c>
      <c r="AW816" s="13" t="s">
        <v>38</v>
      </c>
      <c r="AX816" s="13" t="s">
        <v>74</v>
      </c>
      <c r="AY816" s="268" t="s">
        <v>150</v>
      </c>
    </row>
    <row r="817" spans="2:51" s="11" customFormat="1" ht="13.5">
      <c r="B817" s="234"/>
      <c r="C817" s="235"/>
      <c r="D817" s="236" t="s">
        <v>159</v>
      </c>
      <c r="E817" s="237" t="s">
        <v>21</v>
      </c>
      <c r="F817" s="238" t="s">
        <v>1305</v>
      </c>
      <c r="G817" s="235"/>
      <c r="H817" s="239">
        <v>92</v>
      </c>
      <c r="I817" s="240"/>
      <c r="J817" s="235"/>
      <c r="K817" s="235"/>
      <c r="L817" s="241"/>
      <c r="M817" s="242"/>
      <c r="N817" s="243"/>
      <c r="O817" s="243"/>
      <c r="P817" s="243"/>
      <c r="Q817" s="243"/>
      <c r="R817" s="243"/>
      <c r="S817" s="243"/>
      <c r="T817" s="244"/>
      <c r="AT817" s="245" t="s">
        <v>159</v>
      </c>
      <c r="AU817" s="245" t="s">
        <v>84</v>
      </c>
      <c r="AV817" s="11" t="s">
        <v>84</v>
      </c>
      <c r="AW817" s="11" t="s">
        <v>38</v>
      </c>
      <c r="AX817" s="11" t="s">
        <v>74</v>
      </c>
      <c r="AY817" s="245" t="s">
        <v>150</v>
      </c>
    </row>
    <row r="818" spans="2:51" s="12" customFormat="1" ht="13.5">
      <c r="B818" s="246"/>
      <c r="C818" s="247"/>
      <c r="D818" s="236" t="s">
        <v>159</v>
      </c>
      <c r="E818" s="248" t="s">
        <v>21</v>
      </c>
      <c r="F818" s="249" t="s">
        <v>161</v>
      </c>
      <c r="G818" s="247"/>
      <c r="H818" s="250">
        <v>92</v>
      </c>
      <c r="I818" s="251"/>
      <c r="J818" s="247"/>
      <c r="K818" s="247"/>
      <c r="L818" s="252"/>
      <c r="M818" s="253"/>
      <c r="N818" s="254"/>
      <c r="O818" s="254"/>
      <c r="P818" s="254"/>
      <c r="Q818" s="254"/>
      <c r="R818" s="254"/>
      <c r="S818" s="254"/>
      <c r="T818" s="255"/>
      <c r="AT818" s="256" t="s">
        <v>159</v>
      </c>
      <c r="AU818" s="256" t="s">
        <v>84</v>
      </c>
      <c r="AV818" s="12" t="s">
        <v>157</v>
      </c>
      <c r="AW818" s="12" t="s">
        <v>38</v>
      </c>
      <c r="AX818" s="12" t="s">
        <v>82</v>
      </c>
      <c r="AY818" s="256" t="s">
        <v>150</v>
      </c>
    </row>
    <row r="819" spans="2:65" s="1" customFormat="1" ht="51" customHeight="1">
      <c r="B819" s="46"/>
      <c r="C819" s="222" t="s">
        <v>645</v>
      </c>
      <c r="D819" s="222" t="s">
        <v>153</v>
      </c>
      <c r="E819" s="223" t="s">
        <v>1523</v>
      </c>
      <c r="F819" s="224" t="s">
        <v>1524</v>
      </c>
      <c r="G819" s="225" t="s">
        <v>211</v>
      </c>
      <c r="H819" s="226">
        <v>10</v>
      </c>
      <c r="I819" s="227"/>
      <c r="J819" s="228">
        <f>ROUND(I819*H819,2)</f>
        <v>0</v>
      </c>
      <c r="K819" s="224" t="s">
        <v>928</v>
      </c>
      <c r="L819" s="72"/>
      <c r="M819" s="229" t="s">
        <v>21</v>
      </c>
      <c r="N819" s="230" t="s">
        <v>45</v>
      </c>
      <c r="O819" s="47"/>
      <c r="P819" s="231">
        <f>O819*H819</f>
        <v>0</v>
      </c>
      <c r="Q819" s="231">
        <v>0</v>
      </c>
      <c r="R819" s="231">
        <f>Q819*H819</f>
        <v>0</v>
      </c>
      <c r="S819" s="231">
        <v>0</v>
      </c>
      <c r="T819" s="232">
        <f>S819*H819</f>
        <v>0</v>
      </c>
      <c r="AR819" s="24" t="s">
        <v>654</v>
      </c>
      <c r="AT819" s="24" t="s">
        <v>153</v>
      </c>
      <c r="AU819" s="24" t="s">
        <v>84</v>
      </c>
      <c r="AY819" s="24" t="s">
        <v>150</v>
      </c>
      <c r="BE819" s="233">
        <f>IF(N819="základní",J819,0)</f>
        <v>0</v>
      </c>
      <c r="BF819" s="233">
        <f>IF(N819="snížená",J819,0)</f>
        <v>0</v>
      </c>
      <c r="BG819" s="233">
        <f>IF(N819="zákl. přenesená",J819,0)</f>
        <v>0</v>
      </c>
      <c r="BH819" s="233">
        <f>IF(N819="sníž. přenesená",J819,0)</f>
        <v>0</v>
      </c>
      <c r="BI819" s="233">
        <f>IF(N819="nulová",J819,0)</f>
        <v>0</v>
      </c>
      <c r="BJ819" s="24" t="s">
        <v>82</v>
      </c>
      <c r="BK819" s="233">
        <f>ROUND(I819*H819,2)</f>
        <v>0</v>
      </c>
      <c r="BL819" s="24" t="s">
        <v>654</v>
      </c>
      <c r="BM819" s="24" t="s">
        <v>1525</v>
      </c>
    </row>
    <row r="820" spans="2:47" s="1" customFormat="1" ht="13.5">
      <c r="B820" s="46"/>
      <c r="C820" s="74"/>
      <c r="D820" s="236" t="s">
        <v>166</v>
      </c>
      <c r="E820" s="74"/>
      <c r="F820" s="257" t="s">
        <v>1519</v>
      </c>
      <c r="G820" s="74"/>
      <c r="H820" s="74"/>
      <c r="I820" s="192"/>
      <c r="J820" s="74"/>
      <c r="K820" s="74"/>
      <c r="L820" s="72"/>
      <c r="M820" s="258"/>
      <c r="N820" s="47"/>
      <c r="O820" s="47"/>
      <c r="P820" s="47"/>
      <c r="Q820" s="47"/>
      <c r="R820" s="47"/>
      <c r="S820" s="47"/>
      <c r="T820" s="95"/>
      <c r="AT820" s="24" t="s">
        <v>166</v>
      </c>
      <c r="AU820" s="24" t="s">
        <v>84</v>
      </c>
    </row>
    <row r="821" spans="2:51" s="13" customFormat="1" ht="13.5">
      <c r="B821" s="259"/>
      <c r="C821" s="260"/>
      <c r="D821" s="236" t="s">
        <v>159</v>
      </c>
      <c r="E821" s="261" t="s">
        <v>21</v>
      </c>
      <c r="F821" s="262" t="s">
        <v>930</v>
      </c>
      <c r="G821" s="260"/>
      <c r="H821" s="261" t="s">
        <v>21</v>
      </c>
      <c r="I821" s="263"/>
      <c r="J821" s="260"/>
      <c r="K821" s="260"/>
      <c r="L821" s="264"/>
      <c r="M821" s="265"/>
      <c r="N821" s="266"/>
      <c r="O821" s="266"/>
      <c r="P821" s="266"/>
      <c r="Q821" s="266"/>
      <c r="R821" s="266"/>
      <c r="S821" s="266"/>
      <c r="T821" s="267"/>
      <c r="AT821" s="268" t="s">
        <v>159</v>
      </c>
      <c r="AU821" s="268" t="s">
        <v>84</v>
      </c>
      <c r="AV821" s="13" t="s">
        <v>82</v>
      </c>
      <c r="AW821" s="13" t="s">
        <v>38</v>
      </c>
      <c r="AX821" s="13" t="s">
        <v>74</v>
      </c>
      <c r="AY821" s="268" t="s">
        <v>150</v>
      </c>
    </row>
    <row r="822" spans="2:51" s="13" customFormat="1" ht="13.5">
      <c r="B822" s="259"/>
      <c r="C822" s="260"/>
      <c r="D822" s="236" t="s">
        <v>159</v>
      </c>
      <c r="E822" s="261" t="s">
        <v>21</v>
      </c>
      <c r="F822" s="262" t="s">
        <v>1262</v>
      </c>
      <c r="G822" s="260"/>
      <c r="H822" s="261" t="s">
        <v>21</v>
      </c>
      <c r="I822" s="263"/>
      <c r="J822" s="260"/>
      <c r="K822" s="260"/>
      <c r="L822" s="264"/>
      <c r="M822" s="265"/>
      <c r="N822" s="266"/>
      <c r="O822" s="266"/>
      <c r="P822" s="266"/>
      <c r="Q822" s="266"/>
      <c r="R822" s="266"/>
      <c r="S822" s="266"/>
      <c r="T822" s="267"/>
      <c r="AT822" s="268" t="s">
        <v>159</v>
      </c>
      <c r="AU822" s="268" t="s">
        <v>84</v>
      </c>
      <c r="AV822" s="13" t="s">
        <v>82</v>
      </c>
      <c r="AW822" s="13" t="s">
        <v>38</v>
      </c>
      <c r="AX822" s="13" t="s">
        <v>74</v>
      </c>
      <c r="AY822" s="268" t="s">
        <v>150</v>
      </c>
    </row>
    <row r="823" spans="2:51" s="13" customFormat="1" ht="13.5">
      <c r="B823" s="259"/>
      <c r="C823" s="260"/>
      <c r="D823" s="236" t="s">
        <v>159</v>
      </c>
      <c r="E823" s="261" t="s">
        <v>21</v>
      </c>
      <c r="F823" s="262" t="s">
        <v>932</v>
      </c>
      <c r="G823" s="260"/>
      <c r="H823" s="261" t="s">
        <v>21</v>
      </c>
      <c r="I823" s="263"/>
      <c r="J823" s="260"/>
      <c r="K823" s="260"/>
      <c r="L823" s="264"/>
      <c r="M823" s="265"/>
      <c r="N823" s="266"/>
      <c r="O823" s="266"/>
      <c r="P823" s="266"/>
      <c r="Q823" s="266"/>
      <c r="R823" s="266"/>
      <c r="S823" s="266"/>
      <c r="T823" s="267"/>
      <c r="AT823" s="268" t="s">
        <v>159</v>
      </c>
      <c r="AU823" s="268" t="s">
        <v>84</v>
      </c>
      <c r="AV823" s="13" t="s">
        <v>82</v>
      </c>
      <c r="AW823" s="13" t="s">
        <v>38</v>
      </c>
      <c r="AX823" s="13" t="s">
        <v>74</v>
      </c>
      <c r="AY823" s="268" t="s">
        <v>150</v>
      </c>
    </row>
    <row r="824" spans="2:51" s="13" customFormat="1" ht="13.5">
      <c r="B824" s="259"/>
      <c r="C824" s="260"/>
      <c r="D824" s="236" t="s">
        <v>159</v>
      </c>
      <c r="E824" s="261" t="s">
        <v>21</v>
      </c>
      <c r="F824" s="262" t="s">
        <v>1263</v>
      </c>
      <c r="G824" s="260"/>
      <c r="H824" s="261" t="s">
        <v>21</v>
      </c>
      <c r="I824" s="263"/>
      <c r="J824" s="260"/>
      <c r="K824" s="260"/>
      <c r="L824" s="264"/>
      <c r="M824" s="265"/>
      <c r="N824" s="266"/>
      <c r="O824" s="266"/>
      <c r="P824" s="266"/>
      <c r="Q824" s="266"/>
      <c r="R824" s="266"/>
      <c r="S824" s="266"/>
      <c r="T824" s="267"/>
      <c r="AT824" s="268" t="s">
        <v>159</v>
      </c>
      <c r="AU824" s="268" t="s">
        <v>84</v>
      </c>
      <c r="AV824" s="13" t="s">
        <v>82</v>
      </c>
      <c r="AW824" s="13" t="s">
        <v>38</v>
      </c>
      <c r="AX824" s="13" t="s">
        <v>74</v>
      </c>
      <c r="AY824" s="268" t="s">
        <v>150</v>
      </c>
    </row>
    <row r="825" spans="2:51" s="13" customFormat="1" ht="13.5">
      <c r="B825" s="259"/>
      <c r="C825" s="260"/>
      <c r="D825" s="236" t="s">
        <v>159</v>
      </c>
      <c r="E825" s="261" t="s">
        <v>21</v>
      </c>
      <c r="F825" s="262" t="s">
        <v>1493</v>
      </c>
      <c r="G825" s="260"/>
      <c r="H825" s="261" t="s">
        <v>21</v>
      </c>
      <c r="I825" s="263"/>
      <c r="J825" s="260"/>
      <c r="K825" s="260"/>
      <c r="L825" s="264"/>
      <c r="M825" s="265"/>
      <c r="N825" s="266"/>
      <c r="O825" s="266"/>
      <c r="P825" s="266"/>
      <c r="Q825" s="266"/>
      <c r="R825" s="266"/>
      <c r="S825" s="266"/>
      <c r="T825" s="267"/>
      <c r="AT825" s="268" t="s">
        <v>159</v>
      </c>
      <c r="AU825" s="268" t="s">
        <v>84</v>
      </c>
      <c r="AV825" s="13" t="s">
        <v>82</v>
      </c>
      <c r="AW825" s="13" t="s">
        <v>38</v>
      </c>
      <c r="AX825" s="13" t="s">
        <v>74</v>
      </c>
      <c r="AY825" s="268" t="s">
        <v>150</v>
      </c>
    </row>
    <row r="826" spans="2:51" s="13" customFormat="1" ht="13.5">
      <c r="B826" s="259"/>
      <c r="C826" s="260"/>
      <c r="D826" s="236" t="s">
        <v>159</v>
      </c>
      <c r="E826" s="261" t="s">
        <v>21</v>
      </c>
      <c r="F826" s="262" t="s">
        <v>1306</v>
      </c>
      <c r="G826" s="260"/>
      <c r="H826" s="261" t="s">
        <v>21</v>
      </c>
      <c r="I826" s="263"/>
      <c r="J826" s="260"/>
      <c r="K826" s="260"/>
      <c r="L826" s="264"/>
      <c r="M826" s="265"/>
      <c r="N826" s="266"/>
      <c r="O826" s="266"/>
      <c r="P826" s="266"/>
      <c r="Q826" s="266"/>
      <c r="R826" s="266"/>
      <c r="S826" s="266"/>
      <c r="T826" s="267"/>
      <c r="AT826" s="268" t="s">
        <v>159</v>
      </c>
      <c r="AU826" s="268" t="s">
        <v>84</v>
      </c>
      <c r="AV826" s="13" t="s">
        <v>82</v>
      </c>
      <c r="AW826" s="13" t="s">
        <v>38</v>
      </c>
      <c r="AX826" s="13" t="s">
        <v>74</v>
      </c>
      <c r="AY826" s="268" t="s">
        <v>150</v>
      </c>
    </row>
    <row r="827" spans="2:51" s="13" customFormat="1" ht="13.5">
      <c r="B827" s="259"/>
      <c r="C827" s="260"/>
      <c r="D827" s="236" t="s">
        <v>159</v>
      </c>
      <c r="E827" s="261" t="s">
        <v>21</v>
      </c>
      <c r="F827" s="262" t="s">
        <v>1498</v>
      </c>
      <c r="G827" s="260"/>
      <c r="H827" s="261" t="s">
        <v>21</v>
      </c>
      <c r="I827" s="263"/>
      <c r="J827" s="260"/>
      <c r="K827" s="260"/>
      <c r="L827" s="264"/>
      <c r="M827" s="265"/>
      <c r="N827" s="266"/>
      <c r="O827" s="266"/>
      <c r="P827" s="266"/>
      <c r="Q827" s="266"/>
      <c r="R827" s="266"/>
      <c r="S827" s="266"/>
      <c r="T827" s="267"/>
      <c r="AT827" s="268" t="s">
        <v>159</v>
      </c>
      <c r="AU827" s="268" t="s">
        <v>84</v>
      </c>
      <c r="AV827" s="13" t="s">
        <v>82</v>
      </c>
      <c r="AW827" s="13" t="s">
        <v>38</v>
      </c>
      <c r="AX827" s="13" t="s">
        <v>74</v>
      </c>
      <c r="AY827" s="268" t="s">
        <v>150</v>
      </c>
    </row>
    <row r="828" spans="2:51" s="13" customFormat="1" ht="13.5">
      <c r="B828" s="259"/>
      <c r="C828" s="260"/>
      <c r="D828" s="236" t="s">
        <v>159</v>
      </c>
      <c r="E828" s="261" t="s">
        <v>21</v>
      </c>
      <c r="F828" s="262" t="s">
        <v>1526</v>
      </c>
      <c r="G828" s="260"/>
      <c r="H828" s="261" t="s">
        <v>21</v>
      </c>
      <c r="I828" s="263"/>
      <c r="J828" s="260"/>
      <c r="K828" s="260"/>
      <c r="L828" s="264"/>
      <c r="M828" s="265"/>
      <c r="N828" s="266"/>
      <c r="O828" s="266"/>
      <c r="P828" s="266"/>
      <c r="Q828" s="266"/>
      <c r="R828" s="266"/>
      <c r="S828" s="266"/>
      <c r="T828" s="267"/>
      <c r="AT828" s="268" t="s">
        <v>159</v>
      </c>
      <c r="AU828" s="268" t="s">
        <v>84</v>
      </c>
      <c r="AV828" s="13" t="s">
        <v>82</v>
      </c>
      <c r="AW828" s="13" t="s">
        <v>38</v>
      </c>
      <c r="AX828" s="13" t="s">
        <v>74</v>
      </c>
      <c r="AY828" s="268" t="s">
        <v>150</v>
      </c>
    </row>
    <row r="829" spans="2:51" s="11" customFormat="1" ht="13.5">
      <c r="B829" s="234"/>
      <c r="C829" s="235"/>
      <c r="D829" s="236" t="s">
        <v>159</v>
      </c>
      <c r="E829" s="237" t="s">
        <v>21</v>
      </c>
      <c r="F829" s="238" t="s">
        <v>1220</v>
      </c>
      <c r="G829" s="235"/>
      <c r="H829" s="239">
        <v>10</v>
      </c>
      <c r="I829" s="240"/>
      <c r="J829" s="235"/>
      <c r="K829" s="235"/>
      <c r="L829" s="241"/>
      <c r="M829" s="242"/>
      <c r="N829" s="243"/>
      <c r="O829" s="243"/>
      <c r="P829" s="243"/>
      <c r="Q829" s="243"/>
      <c r="R829" s="243"/>
      <c r="S829" s="243"/>
      <c r="T829" s="244"/>
      <c r="AT829" s="245" t="s">
        <v>159</v>
      </c>
      <c r="AU829" s="245" t="s">
        <v>84</v>
      </c>
      <c r="AV829" s="11" t="s">
        <v>84</v>
      </c>
      <c r="AW829" s="11" t="s">
        <v>38</v>
      </c>
      <c r="AX829" s="11" t="s">
        <v>74</v>
      </c>
      <c r="AY829" s="245" t="s">
        <v>150</v>
      </c>
    </row>
    <row r="830" spans="2:51" s="12" customFormat="1" ht="13.5">
      <c r="B830" s="246"/>
      <c r="C830" s="247"/>
      <c r="D830" s="236" t="s">
        <v>159</v>
      </c>
      <c r="E830" s="248" t="s">
        <v>21</v>
      </c>
      <c r="F830" s="249" t="s">
        <v>161</v>
      </c>
      <c r="G830" s="247"/>
      <c r="H830" s="250">
        <v>10</v>
      </c>
      <c r="I830" s="251"/>
      <c r="J830" s="247"/>
      <c r="K830" s="247"/>
      <c r="L830" s="252"/>
      <c r="M830" s="253"/>
      <c r="N830" s="254"/>
      <c r="O830" s="254"/>
      <c r="P830" s="254"/>
      <c r="Q830" s="254"/>
      <c r="R830" s="254"/>
      <c r="S830" s="254"/>
      <c r="T830" s="255"/>
      <c r="AT830" s="256" t="s">
        <v>159</v>
      </c>
      <c r="AU830" s="256" t="s">
        <v>84</v>
      </c>
      <c r="AV830" s="12" t="s">
        <v>157</v>
      </c>
      <c r="AW830" s="12" t="s">
        <v>38</v>
      </c>
      <c r="AX830" s="12" t="s">
        <v>82</v>
      </c>
      <c r="AY830" s="256" t="s">
        <v>150</v>
      </c>
    </row>
    <row r="831" spans="2:65" s="1" customFormat="1" ht="38.25" customHeight="1">
      <c r="B831" s="46"/>
      <c r="C831" s="222" t="s">
        <v>650</v>
      </c>
      <c r="D831" s="222" t="s">
        <v>153</v>
      </c>
      <c r="E831" s="223" t="s">
        <v>1527</v>
      </c>
      <c r="F831" s="224" t="s">
        <v>1528</v>
      </c>
      <c r="G831" s="225" t="s">
        <v>211</v>
      </c>
      <c r="H831" s="226">
        <v>12</v>
      </c>
      <c r="I831" s="227"/>
      <c r="J831" s="228">
        <f>ROUND(I831*H831,2)</f>
        <v>0</v>
      </c>
      <c r="K831" s="224" t="s">
        <v>928</v>
      </c>
      <c r="L831" s="72"/>
      <c r="M831" s="229" t="s">
        <v>21</v>
      </c>
      <c r="N831" s="230" t="s">
        <v>45</v>
      </c>
      <c r="O831" s="47"/>
      <c r="P831" s="231">
        <f>O831*H831</f>
        <v>0</v>
      </c>
      <c r="Q831" s="231">
        <v>0</v>
      </c>
      <c r="R831" s="231">
        <f>Q831*H831</f>
        <v>0</v>
      </c>
      <c r="S831" s="231">
        <v>0</v>
      </c>
      <c r="T831" s="232">
        <f>S831*H831</f>
        <v>0</v>
      </c>
      <c r="AR831" s="24" t="s">
        <v>654</v>
      </c>
      <c r="AT831" s="24" t="s">
        <v>153</v>
      </c>
      <c r="AU831" s="24" t="s">
        <v>84</v>
      </c>
      <c r="AY831" s="24" t="s">
        <v>150</v>
      </c>
      <c r="BE831" s="233">
        <f>IF(N831="základní",J831,0)</f>
        <v>0</v>
      </c>
      <c r="BF831" s="233">
        <f>IF(N831="snížená",J831,0)</f>
        <v>0</v>
      </c>
      <c r="BG831" s="233">
        <f>IF(N831="zákl. přenesená",J831,0)</f>
        <v>0</v>
      </c>
      <c r="BH831" s="233">
        <f>IF(N831="sníž. přenesená",J831,0)</f>
        <v>0</v>
      </c>
      <c r="BI831" s="233">
        <f>IF(N831="nulová",J831,0)</f>
        <v>0</v>
      </c>
      <c r="BJ831" s="24" t="s">
        <v>82</v>
      </c>
      <c r="BK831" s="233">
        <f>ROUND(I831*H831,2)</f>
        <v>0</v>
      </c>
      <c r="BL831" s="24" t="s">
        <v>654</v>
      </c>
      <c r="BM831" s="24" t="s">
        <v>527</v>
      </c>
    </row>
    <row r="832" spans="2:47" s="1" customFormat="1" ht="13.5">
      <c r="B832" s="46"/>
      <c r="C832" s="74"/>
      <c r="D832" s="236" t="s">
        <v>166</v>
      </c>
      <c r="E832" s="74"/>
      <c r="F832" s="257" t="s">
        <v>1529</v>
      </c>
      <c r="G832" s="74"/>
      <c r="H832" s="74"/>
      <c r="I832" s="192"/>
      <c r="J832" s="74"/>
      <c r="K832" s="74"/>
      <c r="L832" s="72"/>
      <c r="M832" s="258"/>
      <c r="N832" s="47"/>
      <c r="O832" s="47"/>
      <c r="P832" s="47"/>
      <c r="Q832" s="47"/>
      <c r="R832" s="47"/>
      <c r="S832" s="47"/>
      <c r="T832" s="95"/>
      <c r="AT832" s="24" t="s">
        <v>166</v>
      </c>
      <c r="AU832" s="24" t="s">
        <v>84</v>
      </c>
    </row>
    <row r="833" spans="2:51" s="13" customFormat="1" ht="13.5">
      <c r="B833" s="259"/>
      <c r="C833" s="260"/>
      <c r="D833" s="236" t="s">
        <v>159</v>
      </c>
      <c r="E833" s="261" t="s">
        <v>21</v>
      </c>
      <c r="F833" s="262" t="s">
        <v>930</v>
      </c>
      <c r="G833" s="260"/>
      <c r="H833" s="261" t="s">
        <v>21</v>
      </c>
      <c r="I833" s="263"/>
      <c r="J833" s="260"/>
      <c r="K833" s="260"/>
      <c r="L833" s="264"/>
      <c r="M833" s="265"/>
      <c r="N833" s="266"/>
      <c r="O833" s="266"/>
      <c r="P833" s="266"/>
      <c r="Q833" s="266"/>
      <c r="R833" s="266"/>
      <c r="S833" s="266"/>
      <c r="T833" s="267"/>
      <c r="AT833" s="268" t="s">
        <v>159</v>
      </c>
      <c r="AU833" s="268" t="s">
        <v>84</v>
      </c>
      <c r="AV833" s="13" t="s">
        <v>82</v>
      </c>
      <c r="AW833" s="13" t="s">
        <v>38</v>
      </c>
      <c r="AX833" s="13" t="s">
        <v>74</v>
      </c>
      <c r="AY833" s="268" t="s">
        <v>150</v>
      </c>
    </row>
    <row r="834" spans="2:51" s="13" customFormat="1" ht="13.5">
      <c r="B834" s="259"/>
      <c r="C834" s="260"/>
      <c r="D834" s="236" t="s">
        <v>159</v>
      </c>
      <c r="E834" s="261" t="s">
        <v>21</v>
      </c>
      <c r="F834" s="262" t="s">
        <v>1262</v>
      </c>
      <c r="G834" s="260"/>
      <c r="H834" s="261" t="s">
        <v>21</v>
      </c>
      <c r="I834" s="263"/>
      <c r="J834" s="260"/>
      <c r="K834" s="260"/>
      <c r="L834" s="264"/>
      <c r="M834" s="265"/>
      <c r="N834" s="266"/>
      <c r="O834" s="266"/>
      <c r="P834" s="266"/>
      <c r="Q834" s="266"/>
      <c r="R834" s="266"/>
      <c r="S834" s="266"/>
      <c r="T834" s="267"/>
      <c r="AT834" s="268" t="s">
        <v>159</v>
      </c>
      <c r="AU834" s="268" t="s">
        <v>84</v>
      </c>
      <c r="AV834" s="13" t="s">
        <v>82</v>
      </c>
      <c r="AW834" s="13" t="s">
        <v>38</v>
      </c>
      <c r="AX834" s="13" t="s">
        <v>74</v>
      </c>
      <c r="AY834" s="268" t="s">
        <v>150</v>
      </c>
    </row>
    <row r="835" spans="2:51" s="13" customFormat="1" ht="13.5">
      <c r="B835" s="259"/>
      <c r="C835" s="260"/>
      <c r="D835" s="236" t="s">
        <v>159</v>
      </c>
      <c r="E835" s="261" t="s">
        <v>21</v>
      </c>
      <c r="F835" s="262" t="s">
        <v>932</v>
      </c>
      <c r="G835" s="260"/>
      <c r="H835" s="261" t="s">
        <v>21</v>
      </c>
      <c r="I835" s="263"/>
      <c r="J835" s="260"/>
      <c r="K835" s="260"/>
      <c r="L835" s="264"/>
      <c r="M835" s="265"/>
      <c r="N835" s="266"/>
      <c r="O835" s="266"/>
      <c r="P835" s="266"/>
      <c r="Q835" s="266"/>
      <c r="R835" s="266"/>
      <c r="S835" s="266"/>
      <c r="T835" s="267"/>
      <c r="AT835" s="268" t="s">
        <v>159</v>
      </c>
      <c r="AU835" s="268" t="s">
        <v>84</v>
      </c>
      <c r="AV835" s="13" t="s">
        <v>82</v>
      </c>
      <c r="AW835" s="13" t="s">
        <v>38</v>
      </c>
      <c r="AX835" s="13" t="s">
        <v>74</v>
      </c>
      <c r="AY835" s="268" t="s">
        <v>150</v>
      </c>
    </row>
    <row r="836" spans="2:51" s="13" customFormat="1" ht="13.5">
      <c r="B836" s="259"/>
      <c r="C836" s="260"/>
      <c r="D836" s="236" t="s">
        <v>159</v>
      </c>
      <c r="E836" s="261" t="s">
        <v>21</v>
      </c>
      <c r="F836" s="262" t="s">
        <v>1263</v>
      </c>
      <c r="G836" s="260"/>
      <c r="H836" s="261" t="s">
        <v>21</v>
      </c>
      <c r="I836" s="263"/>
      <c r="J836" s="260"/>
      <c r="K836" s="260"/>
      <c r="L836" s="264"/>
      <c r="M836" s="265"/>
      <c r="N836" s="266"/>
      <c r="O836" s="266"/>
      <c r="P836" s="266"/>
      <c r="Q836" s="266"/>
      <c r="R836" s="266"/>
      <c r="S836" s="266"/>
      <c r="T836" s="267"/>
      <c r="AT836" s="268" t="s">
        <v>159</v>
      </c>
      <c r="AU836" s="268" t="s">
        <v>84</v>
      </c>
      <c r="AV836" s="13" t="s">
        <v>82</v>
      </c>
      <c r="AW836" s="13" t="s">
        <v>38</v>
      </c>
      <c r="AX836" s="13" t="s">
        <v>74</v>
      </c>
      <c r="AY836" s="268" t="s">
        <v>150</v>
      </c>
    </row>
    <row r="837" spans="2:51" s="13" customFormat="1" ht="13.5">
      <c r="B837" s="259"/>
      <c r="C837" s="260"/>
      <c r="D837" s="236" t="s">
        <v>159</v>
      </c>
      <c r="E837" s="261" t="s">
        <v>21</v>
      </c>
      <c r="F837" s="262" t="s">
        <v>1493</v>
      </c>
      <c r="G837" s="260"/>
      <c r="H837" s="261" t="s">
        <v>21</v>
      </c>
      <c r="I837" s="263"/>
      <c r="J837" s="260"/>
      <c r="K837" s="260"/>
      <c r="L837" s="264"/>
      <c r="M837" s="265"/>
      <c r="N837" s="266"/>
      <c r="O837" s="266"/>
      <c r="P837" s="266"/>
      <c r="Q837" s="266"/>
      <c r="R837" s="266"/>
      <c r="S837" s="266"/>
      <c r="T837" s="267"/>
      <c r="AT837" s="268" t="s">
        <v>159</v>
      </c>
      <c r="AU837" s="268" t="s">
        <v>84</v>
      </c>
      <c r="AV837" s="13" t="s">
        <v>82</v>
      </c>
      <c r="AW837" s="13" t="s">
        <v>38</v>
      </c>
      <c r="AX837" s="13" t="s">
        <v>74</v>
      </c>
      <c r="AY837" s="268" t="s">
        <v>150</v>
      </c>
    </row>
    <row r="838" spans="2:51" s="13" customFormat="1" ht="13.5">
      <c r="B838" s="259"/>
      <c r="C838" s="260"/>
      <c r="D838" s="236" t="s">
        <v>159</v>
      </c>
      <c r="E838" s="261" t="s">
        <v>21</v>
      </c>
      <c r="F838" s="262" t="s">
        <v>1300</v>
      </c>
      <c r="G838" s="260"/>
      <c r="H838" s="261" t="s">
        <v>21</v>
      </c>
      <c r="I838" s="263"/>
      <c r="J838" s="260"/>
      <c r="K838" s="260"/>
      <c r="L838" s="264"/>
      <c r="M838" s="265"/>
      <c r="N838" s="266"/>
      <c r="O838" s="266"/>
      <c r="P838" s="266"/>
      <c r="Q838" s="266"/>
      <c r="R838" s="266"/>
      <c r="S838" s="266"/>
      <c r="T838" s="267"/>
      <c r="AT838" s="268" t="s">
        <v>159</v>
      </c>
      <c r="AU838" s="268" t="s">
        <v>84</v>
      </c>
      <c r="AV838" s="13" t="s">
        <v>82</v>
      </c>
      <c r="AW838" s="13" t="s">
        <v>38</v>
      </c>
      <c r="AX838" s="13" t="s">
        <v>74</v>
      </c>
      <c r="AY838" s="268" t="s">
        <v>150</v>
      </c>
    </row>
    <row r="839" spans="2:51" s="13" customFormat="1" ht="13.5">
      <c r="B839" s="259"/>
      <c r="C839" s="260"/>
      <c r="D839" s="236" t="s">
        <v>159</v>
      </c>
      <c r="E839" s="261" t="s">
        <v>21</v>
      </c>
      <c r="F839" s="262" t="s">
        <v>1530</v>
      </c>
      <c r="G839" s="260"/>
      <c r="H839" s="261" t="s">
        <v>21</v>
      </c>
      <c r="I839" s="263"/>
      <c r="J839" s="260"/>
      <c r="K839" s="260"/>
      <c r="L839" s="264"/>
      <c r="M839" s="265"/>
      <c r="N839" s="266"/>
      <c r="O839" s="266"/>
      <c r="P839" s="266"/>
      <c r="Q839" s="266"/>
      <c r="R839" s="266"/>
      <c r="S839" s="266"/>
      <c r="T839" s="267"/>
      <c r="AT839" s="268" t="s">
        <v>159</v>
      </c>
      <c r="AU839" s="268" t="s">
        <v>84</v>
      </c>
      <c r="AV839" s="13" t="s">
        <v>82</v>
      </c>
      <c r="AW839" s="13" t="s">
        <v>38</v>
      </c>
      <c r="AX839" s="13" t="s">
        <v>74</v>
      </c>
      <c r="AY839" s="268" t="s">
        <v>150</v>
      </c>
    </row>
    <row r="840" spans="2:51" s="11" customFormat="1" ht="13.5">
      <c r="B840" s="234"/>
      <c r="C840" s="235"/>
      <c r="D840" s="236" t="s">
        <v>159</v>
      </c>
      <c r="E840" s="237" t="s">
        <v>21</v>
      </c>
      <c r="F840" s="238" t="s">
        <v>1016</v>
      </c>
      <c r="G840" s="235"/>
      <c r="H840" s="239">
        <v>12</v>
      </c>
      <c r="I840" s="240"/>
      <c r="J840" s="235"/>
      <c r="K840" s="235"/>
      <c r="L840" s="241"/>
      <c r="M840" s="242"/>
      <c r="N840" s="243"/>
      <c r="O840" s="243"/>
      <c r="P840" s="243"/>
      <c r="Q840" s="243"/>
      <c r="R840" s="243"/>
      <c r="S840" s="243"/>
      <c r="T840" s="244"/>
      <c r="AT840" s="245" t="s">
        <v>159</v>
      </c>
      <c r="AU840" s="245" t="s">
        <v>84</v>
      </c>
      <c r="AV840" s="11" t="s">
        <v>84</v>
      </c>
      <c r="AW840" s="11" t="s">
        <v>38</v>
      </c>
      <c r="AX840" s="11" t="s">
        <v>74</v>
      </c>
      <c r="AY840" s="245" t="s">
        <v>150</v>
      </c>
    </row>
    <row r="841" spans="2:51" s="12" customFormat="1" ht="13.5">
      <c r="B841" s="246"/>
      <c r="C841" s="247"/>
      <c r="D841" s="236" t="s">
        <v>159</v>
      </c>
      <c r="E841" s="248" t="s">
        <v>21</v>
      </c>
      <c r="F841" s="249" t="s">
        <v>161</v>
      </c>
      <c r="G841" s="247"/>
      <c r="H841" s="250">
        <v>12</v>
      </c>
      <c r="I841" s="251"/>
      <c r="J841" s="247"/>
      <c r="K841" s="247"/>
      <c r="L841" s="252"/>
      <c r="M841" s="253"/>
      <c r="N841" s="254"/>
      <c r="O841" s="254"/>
      <c r="P841" s="254"/>
      <c r="Q841" s="254"/>
      <c r="R841" s="254"/>
      <c r="S841" s="254"/>
      <c r="T841" s="255"/>
      <c r="AT841" s="256" t="s">
        <v>159</v>
      </c>
      <c r="AU841" s="256" t="s">
        <v>84</v>
      </c>
      <c r="AV841" s="12" t="s">
        <v>157</v>
      </c>
      <c r="AW841" s="12" t="s">
        <v>38</v>
      </c>
      <c r="AX841" s="12" t="s">
        <v>82</v>
      </c>
      <c r="AY841" s="256" t="s">
        <v>150</v>
      </c>
    </row>
    <row r="842" spans="2:65" s="1" customFormat="1" ht="16.5" customHeight="1">
      <c r="B842" s="46"/>
      <c r="C842" s="269" t="s">
        <v>654</v>
      </c>
      <c r="D842" s="269" t="s">
        <v>188</v>
      </c>
      <c r="E842" s="270" t="s">
        <v>1531</v>
      </c>
      <c r="F842" s="271" t="s">
        <v>1532</v>
      </c>
      <c r="G842" s="272" t="s">
        <v>211</v>
      </c>
      <c r="H842" s="273">
        <v>12</v>
      </c>
      <c r="I842" s="274"/>
      <c r="J842" s="275">
        <f>ROUND(I842*H842,2)</f>
        <v>0</v>
      </c>
      <c r="K842" s="271" t="s">
        <v>928</v>
      </c>
      <c r="L842" s="276"/>
      <c r="M842" s="277" t="s">
        <v>21</v>
      </c>
      <c r="N842" s="278" t="s">
        <v>45</v>
      </c>
      <c r="O842" s="47"/>
      <c r="P842" s="231">
        <f>O842*H842</f>
        <v>0</v>
      </c>
      <c r="Q842" s="231">
        <v>0</v>
      </c>
      <c r="R842" s="231">
        <f>Q842*H842</f>
        <v>0</v>
      </c>
      <c r="S842" s="231">
        <v>0</v>
      </c>
      <c r="T842" s="232">
        <f>S842*H842</f>
        <v>0</v>
      </c>
      <c r="AR842" s="24" t="s">
        <v>1404</v>
      </c>
      <c r="AT842" s="24" t="s">
        <v>188</v>
      </c>
      <c r="AU842" s="24" t="s">
        <v>84</v>
      </c>
      <c r="AY842" s="24" t="s">
        <v>150</v>
      </c>
      <c r="BE842" s="233">
        <f>IF(N842="základní",J842,0)</f>
        <v>0</v>
      </c>
      <c r="BF842" s="233">
        <f>IF(N842="snížená",J842,0)</f>
        <v>0</v>
      </c>
      <c r="BG842" s="233">
        <f>IF(N842="zákl. přenesená",J842,0)</f>
        <v>0</v>
      </c>
      <c r="BH842" s="233">
        <f>IF(N842="sníž. přenesená",J842,0)</f>
        <v>0</v>
      </c>
      <c r="BI842" s="233">
        <f>IF(N842="nulová",J842,0)</f>
        <v>0</v>
      </c>
      <c r="BJ842" s="24" t="s">
        <v>82</v>
      </c>
      <c r="BK842" s="233">
        <f>ROUND(I842*H842,2)</f>
        <v>0</v>
      </c>
      <c r="BL842" s="24" t="s">
        <v>654</v>
      </c>
      <c r="BM842" s="24" t="s">
        <v>1533</v>
      </c>
    </row>
    <row r="843" spans="2:51" s="13" customFormat="1" ht="13.5">
      <c r="B843" s="259"/>
      <c r="C843" s="260"/>
      <c r="D843" s="236" t="s">
        <v>159</v>
      </c>
      <c r="E843" s="261" t="s">
        <v>21</v>
      </c>
      <c r="F843" s="262" t="s">
        <v>930</v>
      </c>
      <c r="G843" s="260"/>
      <c r="H843" s="261" t="s">
        <v>21</v>
      </c>
      <c r="I843" s="263"/>
      <c r="J843" s="260"/>
      <c r="K843" s="260"/>
      <c r="L843" s="264"/>
      <c r="M843" s="265"/>
      <c r="N843" s="266"/>
      <c r="O843" s="266"/>
      <c r="P843" s="266"/>
      <c r="Q843" s="266"/>
      <c r="R843" s="266"/>
      <c r="S843" s="266"/>
      <c r="T843" s="267"/>
      <c r="AT843" s="268" t="s">
        <v>159</v>
      </c>
      <c r="AU843" s="268" t="s">
        <v>84</v>
      </c>
      <c r="AV843" s="13" t="s">
        <v>82</v>
      </c>
      <c r="AW843" s="13" t="s">
        <v>38</v>
      </c>
      <c r="AX843" s="13" t="s">
        <v>74</v>
      </c>
      <c r="AY843" s="268" t="s">
        <v>150</v>
      </c>
    </row>
    <row r="844" spans="2:51" s="13" customFormat="1" ht="13.5">
      <c r="B844" s="259"/>
      <c r="C844" s="260"/>
      <c r="D844" s="236" t="s">
        <v>159</v>
      </c>
      <c r="E844" s="261" t="s">
        <v>21</v>
      </c>
      <c r="F844" s="262" t="s">
        <v>1262</v>
      </c>
      <c r="G844" s="260"/>
      <c r="H844" s="261" t="s">
        <v>21</v>
      </c>
      <c r="I844" s="263"/>
      <c r="J844" s="260"/>
      <c r="K844" s="260"/>
      <c r="L844" s="264"/>
      <c r="M844" s="265"/>
      <c r="N844" s="266"/>
      <c r="O844" s="266"/>
      <c r="P844" s="266"/>
      <c r="Q844" s="266"/>
      <c r="R844" s="266"/>
      <c r="S844" s="266"/>
      <c r="T844" s="267"/>
      <c r="AT844" s="268" t="s">
        <v>159</v>
      </c>
      <c r="AU844" s="268" t="s">
        <v>84</v>
      </c>
      <c r="AV844" s="13" t="s">
        <v>82</v>
      </c>
      <c r="AW844" s="13" t="s">
        <v>38</v>
      </c>
      <c r="AX844" s="13" t="s">
        <v>74</v>
      </c>
      <c r="AY844" s="268" t="s">
        <v>150</v>
      </c>
    </row>
    <row r="845" spans="2:51" s="13" customFormat="1" ht="13.5">
      <c r="B845" s="259"/>
      <c r="C845" s="260"/>
      <c r="D845" s="236" t="s">
        <v>159</v>
      </c>
      <c r="E845" s="261" t="s">
        <v>21</v>
      </c>
      <c r="F845" s="262" t="s">
        <v>932</v>
      </c>
      <c r="G845" s="260"/>
      <c r="H845" s="261" t="s">
        <v>21</v>
      </c>
      <c r="I845" s="263"/>
      <c r="J845" s="260"/>
      <c r="K845" s="260"/>
      <c r="L845" s="264"/>
      <c r="M845" s="265"/>
      <c r="N845" s="266"/>
      <c r="O845" s="266"/>
      <c r="P845" s="266"/>
      <c r="Q845" s="266"/>
      <c r="R845" s="266"/>
      <c r="S845" s="266"/>
      <c r="T845" s="267"/>
      <c r="AT845" s="268" t="s">
        <v>159</v>
      </c>
      <c r="AU845" s="268" t="s">
        <v>84</v>
      </c>
      <c r="AV845" s="13" t="s">
        <v>82</v>
      </c>
      <c r="AW845" s="13" t="s">
        <v>38</v>
      </c>
      <c r="AX845" s="13" t="s">
        <v>74</v>
      </c>
      <c r="AY845" s="268" t="s">
        <v>150</v>
      </c>
    </row>
    <row r="846" spans="2:51" s="13" customFormat="1" ht="13.5">
      <c r="B846" s="259"/>
      <c r="C846" s="260"/>
      <c r="D846" s="236" t="s">
        <v>159</v>
      </c>
      <c r="E846" s="261" t="s">
        <v>21</v>
      </c>
      <c r="F846" s="262" t="s">
        <v>1268</v>
      </c>
      <c r="G846" s="260"/>
      <c r="H846" s="261" t="s">
        <v>21</v>
      </c>
      <c r="I846" s="263"/>
      <c r="J846" s="260"/>
      <c r="K846" s="260"/>
      <c r="L846" s="264"/>
      <c r="M846" s="265"/>
      <c r="N846" s="266"/>
      <c r="O846" s="266"/>
      <c r="P846" s="266"/>
      <c r="Q846" s="266"/>
      <c r="R846" s="266"/>
      <c r="S846" s="266"/>
      <c r="T846" s="267"/>
      <c r="AT846" s="268" t="s">
        <v>159</v>
      </c>
      <c r="AU846" s="268" t="s">
        <v>84</v>
      </c>
      <c r="AV846" s="13" t="s">
        <v>82</v>
      </c>
      <c r="AW846" s="13" t="s">
        <v>38</v>
      </c>
      <c r="AX846" s="13" t="s">
        <v>74</v>
      </c>
      <c r="AY846" s="268" t="s">
        <v>150</v>
      </c>
    </row>
    <row r="847" spans="2:51" s="13" customFormat="1" ht="13.5">
      <c r="B847" s="259"/>
      <c r="C847" s="260"/>
      <c r="D847" s="236" t="s">
        <v>159</v>
      </c>
      <c r="E847" s="261" t="s">
        <v>21</v>
      </c>
      <c r="F847" s="262" t="s">
        <v>1493</v>
      </c>
      <c r="G847" s="260"/>
      <c r="H847" s="261" t="s">
        <v>21</v>
      </c>
      <c r="I847" s="263"/>
      <c r="J847" s="260"/>
      <c r="K847" s="260"/>
      <c r="L847" s="264"/>
      <c r="M847" s="265"/>
      <c r="N847" s="266"/>
      <c r="O847" s="266"/>
      <c r="P847" s="266"/>
      <c r="Q847" s="266"/>
      <c r="R847" s="266"/>
      <c r="S847" s="266"/>
      <c r="T847" s="267"/>
      <c r="AT847" s="268" t="s">
        <v>159</v>
      </c>
      <c r="AU847" s="268" t="s">
        <v>84</v>
      </c>
      <c r="AV847" s="13" t="s">
        <v>82</v>
      </c>
      <c r="AW847" s="13" t="s">
        <v>38</v>
      </c>
      <c r="AX847" s="13" t="s">
        <v>74</v>
      </c>
      <c r="AY847" s="268" t="s">
        <v>150</v>
      </c>
    </row>
    <row r="848" spans="2:51" s="13" customFormat="1" ht="13.5">
      <c r="B848" s="259"/>
      <c r="C848" s="260"/>
      <c r="D848" s="236" t="s">
        <v>159</v>
      </c>
      <c r="E848" s="261" t="s">
        <v>21</v>
      </c>
      <c r="F848" s="262" t="s">
        <v>1300</v>
      </c>
      <c r="G848" s="260"/>
      <c r="H848" s="261" t="s">
        <v>21</v>
      </c>
      <c r="I848" s="263"/>
      <c r="J848" s="260"/>
      <c r="K848" s="260"/>
      <c r="L848" s="264"/>
      <c r="M848" s="265"/>
      <c r="N848" s="266"/>
      <c r="O848" s="266"/>
      <c r="P848" s="266"/>
      <c r="Q848" s="266"/>
      <c r="R848" s="266"/>
      <c r="S848" s="266"/>
      <c r="T848" s="267"/>
      <c r="AT848" s="268" t="s">
        <v>159</v>
      </c>
      <c r="AU848" s="268" t="s">
        <v>84</v>
      </c>
      <c r="AV848" s="13" t="s">
        <v>82</v>
      </c>
      <c r="AW848" s="13" t="s">
        <v>38</v>
      </c>
      <c r="AX848" s="13" t="s">
        <v>74</v>
      </c>
      <c r="AY848" s="268" t="s">
        <v>150</v>
      </c>
    </row>
    <row r="849" spans="2:51" s="13" customFormat="1" ht="13.5">
      <c r="B849" s="259"/>
      <c r="C849" s="260"/>
      <c r="D849" s="236" t="s">
        <v>159</v>
      </c>
      <c r="E849" s="261" t="s">
        <v>21</v>
      </c>
      <c r="F849" s="262" t="s">
        <v>1530</v>
      </c>
      <c r="G849" s="260"/>
      <c r="H849" s="261" t="s">
        <v>21</v>
      </c>
      <c r="I849" s="263"/>
      <c r="J849" s="260"/>
      <c r="K849" s="260"/>
      <c r="L849" s="264"/>
      <c r="M849" s="265"/>
      <c r="N849" s="266"/>
      <c r="O849" s="266"/>
      <c r="P849" s="266"/>
      <c r="Q849" s="266"/>
      <c r="R849" s="266"/>
      <c r="S849" s="266"/>
      <c r="T849" s="267"/>
      <c r="AT849" s="268" t="s">
        <v>159</v>
      </c>
      <c r="AU849" s="268" t="s">
        <v>84</v>
      </c>
      <c r="AV849" s="13" t="s">
        <v>82</v>
      </c>
      <c r="AW849" s="13" t="s">
        <v>38</v>
      </c>
      <c r="AX849" s="13" t="s">
        <v>74</v>
      </c>
      <c r="AY849" s="268" t="s">
        <v>150</v>
      </c>
    </row>
    <row r="850" spans="2:51" s="11" customFormat="1" ht="13.5">
      <c r="B850" s="234"/>
      <c r="C850" s="235"/>
      <c r="D850" s="236" t="s">
        <v>159</v>
      </c>
      <c r="E850" s="237" t="s">
        <v>21</v>
      </c>
      <c r="F850" s="238" t="s">
        <v>1016</v>
      </c>
      <c r="G850" s="235"/>
      <c r="H850" s="239">
        <v>12</v>
      </c>
      <c r="I850" s="240"/>
      <c r="J850" s="235"/>
      <c r="K850" s="235"/>
      <c r="L850" s="241"/>
      <c r="M850" s="242"/>
      <c r="N850" s="243"/>
      <c r="O850" s="243"/>
      <c r="P850" s="243"/>
      <c r="Q850" s="243"/>
      <c r="R850" s="243"/>
      <c r="S850" s="243"/>
      <c r="T850" s="244"/>
      <c r="AT850" s="245" t="s">
        <v>159</v>
      </c>
      <c r="AU850" s="245" t="s">
        <v>84</v>
      </c>
      <c r="AV850" s="11" t="s">
        <v>84</v>
      </c>
      <c r="AW850" s="11" t="s">
        <v>38</v>
      </c>
      <c r="AX850" s="11" t="s">
        <v>74</v>
      </c>
      <c r="AY850" s="245" t="s">
        <v>150</v>
      </c>
    </row>
    <row r="851" spans="2:51" s="12" customFormat="1" ht="13.5">
      <c r="B851" s="246"/>
      <c r="C851" s="247"/>
      <c r="D851" s="236" t="s">
        <v>159</v>
      </c>
      <c r="E851" s="248" t="s">
        <v>21</v>
      </c>
      <c r="F851" s="249" t="s">
        <v>161</v>
      </c>
      <c r="G851" s="247"/>
      <c r="H851" s="250">
        <v>12</v>
      </c>
      <c r="I851" s="251"/>
      <c r="J851" s="247"/>
      <c r="K851" s="247"/>
      <c r="L851" s="252"/>
      <c r="M851" s="253"/>
      <c r="N851" s="254"/>
      <c r="O851" s="254"/>
      <c r="P851" s="254"/>
      <c r="Q851" s="254"/>
      <c r="R851" s="254"/>
      <c r="S851" s="254"/>
      <c r="T851" s="255"/>
      <c r="AT851" s="256" t="s">
        <v>159</v>
      </c>
      <c r="AU851" s="256" t="s">
        <v>84</v>
      </c>
      <c r="AV851" s="12" t="s">
        <v>157</v>
      </c>
      <c r="AW851" s="12" t="s">
        <v>38</v>
      </c>
      <c r="AX851" s="12" t="s">
        <v>82</v>
      </c>
      <c r="AY851" s="256" t="s">
        <v>150</v>
      </c>
    </row>
    <row r="852" spans="2:65" s="1" customFormat="1" ht="38.25" customHeight="1">
      <c r="B852" s="46"/>
      <c r="C852" s="222" t="s">
        <v>662</v>
      </c>
      <c r="D852" s="222" t="s">
        <v>153</v>
      </c>
      <c r="E852" s="223" t="s">
        <v>1534</v>
      </c>
      <c r="F852" s="224" t="s">
        <v>1535</v>
      </c>
      <c r="G852" s="225" t="s">
        <v>211</v>
      </c>
      <c r="H852" s="226">
        <v>130</v>
      </c>
      <c r="I852" s="227"/>
      <c r="J852" s="228">
        <f>ROUND(I852*H852,2)</f>
        <v>0</v>
      </c>
      <c r="K852" s="224" t="s">
        <v>204</v>
      </c>
      <c r="L852" s="72"/>
      <c r="M852" s="229" t="s">
        <v>21</v>
      </c>
      <c r="N852" s="230" t="s">
        <v>45</v>
      </c>
      <c r="O852" s="47"/>
      <c r="P852" s="231">
        <f>O852*H852</f>
        <v>0</v>
      </c>
      <c r="Q852" s="231">
        <v>0</v>
      </c>
      <c r="R852" s="231">
        <f>Q852*H852</f>
        <v>0</v>
      </c>
      <c r="S852" s="231">
        <v>0</v>
      </c>
      <c r="T852" s="232">
        <f>S852*H852</f>
        <v>0</v>
      </c>
      <c r="AR852" s="24" t="s">
        <v>654</v>
      </c>
      <c r="AT852" s="24" t="s">
        <v>153</v>
      </c>
      <c r="AU852" s="24" t="s">
        <v>84</v>
      </c>
      <c r="AY852" s="24" t="s">
        <v>150</v>
      </c>
      <c r="BE852" s="233">
        <f>IF(N852="základní",J852,0)</f>
        <v>0</v>
      </c>
      <c r="BF852" s="233">
        <f>IF(N852="snížená",J852,0)</f>
        <v>0</v>
      </c>
      <c r="BG852" s="233">
        <f>IF(N852="zákl. přenesená",J852,0)</f>
        <v>0</v>
      </c>
      <c r="BH852" s="233">
        <f>IF(N852="sníž. přenesená",J852,0)</f>
        <v>0</v>
      </c>
      <c r="BI852" s="233">
        <f>IF(N852="nulová",J852,0)</f>
        <v>0</v>
      </c>
      <c r="BJ852" s="24" t="s">
        <v>82</v>
      </c>
      <c r="BK852" s="233">
        <f>ROUND(I852*H852,2)</f>
        <v>0</v>
      </c>
      <c r="BL852" s="24" t="s">
        <v>654</v>
      </c>
      <c r="BM852" s="24" t="s">
        <v>1536</v>
      </c>
    </row>
    <row r="853" spans="2:47" s="1" customFormat="1" ht="13.5">
      <c r="B853" s="46"/>
      <c r="C853" s="74"/>
      <c r="D853" s="236" t="s">
        <v>166</v>
      </c>
      <c r="E853" s="74"/>
      <c r="F853" s="257" t="s">
        <v>1529</v>
      </c>
      <c r="G853" s="74"/>
      <c r="H853" s="74"/>
      <c r="I853" s="192"/>
      <c r="J853" s="74"/>
      <c r="K853" s="74"/>
      <c r="L853" s="72"/>
      <c r="M853" s="258"/>
      <c r="N853" s="47"/>
      <c r="O853" s="47"/>
      <c r="P853" s="47"/>
      <c r="Q853" s="47"/>
      <c r="R853" s="47"/>
      <c r="S853" s="47"/>
      <c r="T853" s="95"/>
      <c r="AT853" s="24" t="s">
        <v>166</v>
      </c>
      <c r="AU853" s="24" t="s">
        <v>84</v>
      </c>
    </row>
    <row r="854" spans="2:51" s="13" customFormat="1" ht="13.5">
      <c r="B854" s="259"/>
      <c r="C854" s="260"/>
      <c r="D854" s="236" t="s">
        <v>159</v>
      </c>
      <c r="E854" s="261" t="s">
        <v>21</v>
      </c>
      <c r="F854" s="262" t="s">
        <v>930</v>
      </c>
      <c r="G854" s="260"/>
      <c r="H854" s="261" t="s">
        <v>21</v>
      </c>
      <c r="I854" s="263"/>
      <c r="J854" s="260"/>
      <c r="K854" s="260"/>
      <c r="L854" s="264"/>
      <c r="M854" s="265"/>
      <c r="N854" s="266"/>
      <c r="O854" s="266"/>
      <c r="P854" s="266"/>
      <c r="Q854" s="266"/>
      <c r="R854" s="266"/>
      <c r="S854" s="266"/>
      <c r="T854" s="267"/>
      <c r="AT854" s="268" t="s">
        <v>159</v>
      </c>
      <c r="AU854" s="268" t="s">
        <v>84</v>
      </c>
      <c r="AV854" s="13" t="s">
        <v>82</v>
      </c>
      <c r="AW854" s="13" t="s">
        <v>38</v>
      </c>
      <c r="AX854" s="13" t="s">
        <v>74</v>
      </c>
      <c r="AY854" s="268" t="s">
        <v>150</v>
      </c>
    </row>
    <row r="855" spans="2:51" s="13" customFormat="1" ht="13.5">
      <c r="B855" s="259"/>
      <c r="C855" s="260"/>
      <c r="D855" s="236" t="s">
        <v>159</v>
      </c>
      <c r="E855" s="261" t="s">
        <v>21</v>
      </c>
      <c r="F855" s="262" t="s">
        <v>1262</v>
      </c>
      <c r="G855" s="260"/>
      <c r="H855" s="261" t="s">
        <v>21</v>
      </c>
      <c r="I855" s="263"/>
      <c r="J855" s="260"/>
      <c r="K855" s="260"/>
      <c r="L855" s="264"/>
      <c r="M855" s="265"/>
      <c r="N855" s="266"/>
      <c r="O855" s="266"/>
      <c r="P855" s="266"/>
      <c r="Q855" s="266"/>
      <c r="R855" s="266"/>
      <c r="S855" s="266"/>
      <c r="T855" s="267"/>
      <c r="AT855" s="268" t="s">
        <v>159</v>
      </c>
      <c r="AU855" s="268" t="s">
        <v>84</v>
      </c>
      <c r="AV855" s="13" t="s">
        <v>82</v>
      </c>
      <c r="AW855" s="13" t="s">
        <v>38</v>
      </c>
      <c r="AX855" s="13" t="s">
        <v>74</v>
      </c>
      <c r="AY855" s="268" t="s">
        <v>150</v>
      </c>
    </row>
    <row r="856" spans="2:51" s="13" customFormat="1" ht="13.5">
      <c r="B856" s="259"/>
      <c r="C856" s="260"/>
      <c r="D856" s="236" t="s">
        <v>159</v>
      </c>
      <c r="E856" s="261" t="s">
        <v>21</v>
      </c>
      <c r="F856" s="262" t="s">
        <v>932</v>
      </c>
      <c r="G856" s="260"/>
      <c r="H856" s="261" t="s">
        <v>21</v>
      </c>
      <c r="I856" s="263"/>
      <c r="J856" s="260"/>
      <c r="K856" s="260"/>
      <c r="L856" s="264"/>
      <c r="M856" s="265"/>
      <c r="N856" s="266"/>
      <c r="O856" s="266"/>
      <c r="P856" s="266"/>
      <c r="Q856" s="266"/>
      <c r="R856" s="266"/>
      <c r="S856" s="266"/>
      <c r="T856" s="267"/>
      <c r="AT856" s="268" t="s">
        <v>159</v>
      </c>
      <c r="AU856" s="268" t="s">
        <v>84</v>
      </c>
      <c r="AV856" s="13" t="s">
        <v>82</v>
      </c>
      <c r="AW856" s="13" t="s">
        <v>38</v>
      </c>
      <c r="AX856" s="13" t="s">
        <v>74</v>
      </c>
      <c r="AY856" s="268" t="s">
        <v>150</v>
      </c>
    </row>
    <row r="857" spans="2:51" s="13" customFormat="1" ht="13.5">
      <c r="B857" s="259"/>
      <c r="C857" s="260"/>
      <c r="D857" s="236" t="s">
        <v>159</v>
      </c>
      <c r="E857" s="261" t="s">
        <v>21</v>
      </c>
      <c r="F857" s="262" t="s">
        <v>1263</v>
      </c>
      <c r="G857" s="260"/>
      <c r="H857" s="261" t="s">
        <v>21</v>
      </c>
      <c r="I857" s="263"/>
      <c r="J857" s="260"/>
      <c r="K857" s="260"/>
      <c r="L857" s="264"/>
      <c r="M857" s="265"/>
      <c r="N857" s="266"/>
      <c r="O857" s="266"/>
      <c r="P857" s="266"/>
      <c r="Q857" s="266"/>
      <c r="R857" s="266"/>
      <c r="S857" s="266"/>
      <c r="T857" s="267"/>
      <c r="AT857" s="268" t="s">
        <v>159</v>
      </c>
      <c r="AU857" s="268" t="s">
        <v>84</v>
      </c>
      <c r="AV857" s="13" t="s">
        <v>82</v>
      </c>
      <c r="AW857" s="13" t="s">
        <v>38</v>
      </c>
      <c r="AX857" s="13" t="s">
        <v>74</v>
      </c>
      <c r="AY857" s="268" t="s">
        <v>150</v>
      </c>
    </row>
    <row r="858" spans="2:51" s="13" customFormat="1" ht="13.5">
      <c r="B858" s="259"/>
      <c r="C858" s="260"/>
      <c r="D858" s="236" t="s">
        <v>159</v>
      </c>
      <c r="E858" s="261" t="s">
        <v>21</v>
      </c>
      <c r="F858" s="262" t="s">
        <v>1493</v>
      </c>
      <c r="G858" s="260"/>
      <c r="H858" s="261" t="s">
        <v>21</v>
      </c>
      <c r="I858" s="263"/>
      <c r="J858" s="260"/>
      <c r="K858" s="260"/>
      <c r="L858" s="264"/>
      <c r="M858" s="265"/>
      <c r="N858" s="266"/>
      <c r="O858" s="266"/>
      <c r="P858" s="266"/>
      <c r="Q858" s="266"/>
      <c r="R858" s="266"/>
      <c r="S858" s="266"/>
      <c r="T858" s="267"/>
      <c r="AT858" s="268" t="s">
        <v>159</v>
      </c>
      <c r="AU858" s="268" t="s">
        <v>84</v>
      </c>
      <c r="AV858" s="13" t="s">
        <v>82</v>
      </c>
      <c r="AW858" s="13" t="s">
        <v>38</v>
      </c>
      <c r="AX858" s="13" t="s">
        <v>74</v>
      </c>
      <c r="AY858" s="268" t="s">
        <v>150</v>
      </c>
    </row>
    <row r="859" spans="2:51" s="13" customFormat="1" ht="13.5">
      <c r="B859" s="259"/>
      <c r="C859" s="260"/>
      <c r="D859" s="236" t="s">
        <v>159</v>
      </c>
      <c r="E859" s="261" t="s">
        <v>21</v>
      </c>
      <c r="F859" s="262" t="s">
        <v>1300</v>
      </c>
      <c r="G859" s="260"/>
      <c r="H859" s="261" t="s">
        <v>21</v>
      </c>
      <c r="I859" s="263"/>
      <c r="J859" s="260"/>
      <c r="K859" s="260"/>
      <c r="L859" s="264"/>
      <c r="M859" s="265"/>
      <c r="N859" s="266"/>
      <c r="O859" s="266"/>
      <c r="P859" s="266"/>
      <c r="Q859" s="266"/>
      <c r="R859" s="266"/>
      <c r="S859" s="266"/>
      <c r="T859" s="267"/>
      <c r="AT859" s="268" t="s">
        <v>159</v>
      </c>
      <c r="AU859" s="268" t="s">
        <v>84</v>
      </c>
      <c r="AV859" s="13" t="s">
        <v>82</v>
      </c>
      <c r="AW859" s="13" t="s">
        <v>38</v>
      </c>
      <c r="AX859" s="13" t="s">
        <v>74</v>
      </c>
      <c r="AY859" s="268" t="s">
        <v>150</v>
      </c>
    </row>
    <row r="860" spans="2:51" s="13" customFormat="1" ht="13.5">
      <c r="B860" s="259"/>
      <c r="C860" s="260"/>
      <c r="D860" s="236" t="s">
        <v>159</v>
      </c>
      <c r="E860" s="261" t="s">
        <v>21</v>
      </c>
      <c r="F860" s="262" t="s">
        <v>1537</v>
      </c>
      <c r="G860" s="260"/>
      <c r="H860" s="261" t="s">
        <v>21</v>
      </c>
      <c r="I860" s="263"/>
      <c r="J860" s="260"/>
      <c r="K860" s="260"/>
      <c r="L860" s="264"/>
      <c r="M860" s="265"/>
      <c r="N860" s="266"/>
      <c r="O860" s="266"/>
      <c r="P860" s="266"/>
      <c r="Q860" s="266"/>
      <c r="R860" s="266"/>
      <c r="S860" s="266"/>
      <c r="T860" s="267"/>
      <c r="AT860" s="268" t="s">
        <v>159</v>
      </c>
      <c r="AU860" s="268" t="s">
        <v>84</v>
      </c>
      <c r="AV860" s="13" t="s">
        <v>82</v>
      </c>
      <c r="AW860" s="13" t="s">
        <v>38</v>
      </c>
      <c r="AX860" s="13" t="s">
        <v>74</v>
      </c>
      <c r="AY860" s="268" t="s">
        <v>150</v>
      </c>
    </row>
    <row r="861" spans="2:51" s="11" customFormat="1" ht="13.5">
      <c r="B861" s="234"/>
      <c r="C861" s="235"/>
      <c r="D861" s="236" t="s">
        <v>159</v>
      </c>
      <c r="E861" s="237" t="s">
        <v>21</v>
      </c>
      <c r="F861" s="238" t="s">
        <v>1538</v>
      </c>
      <c r="G861" s="235"/>
      <c r="H861" s="239">
        <v>22</v>
      </c>
      <c r="I861" s="240"/>
      <c r="J861" s="235"/>
      <c r="K861" s="235"/>
      <c r="L861" s="241"/>
      <c r="M861" s="242"/>
      <c r="N861" s="243"/>
      <c r="O861" s="243"/>
      <c r="P861" s="243"/>
      <c r="Q861" s="243"/>
      <c r="R861" s="243"/>
      <c r="S861" s="243"/>
      <c r="T861" s="244"/>
      <c r="AT861" s="245" t="s">
        <v>159</v>
      </c>
      <c r="AU861" s="245" t="s">
        <v>84</v>
      </c>
      <c r="AV861" s="11" t="s">
        <v>84</v>
      </c>
      <c r="AW861" s="11" t="s">
        <v>38</v>
      </c>
      <c r="AX861" s="11" t="s">
        <v>74</v>
      </c>
      <c r="AY861" s="245" t="s">
        <v>150</v>
      </c>
    </row>
    <row r="862" spans="2:51" s="13" customFormat="1" ht="13.5">
      <c r="B862" s="259"/>
      <c r="C862" s="260"/>
      <c r="D862" s="236" t="s">
        <v>159</v>
      </c>
      <c r="E862" s="261" t="s">
        <v>21</v>
      </c>
      <c r="F862" s="262" t="s">
        <v>1539</v>
      </c>
      <c r="G862" s="260"/>
      <c r="H862" s="261" t="s">
        <v>21</v>
      </c>
      <c r="I862" s="263"/>
      <c r="J862" s="260"/>
      <c r="K862" s="260"/>
      <c r="L862" s="264"/>
      <c r="M862" s="265"/>
      <c r="N862" s="266"/>
      <c r="O862" s="266"/>
      <c r="P862" s="266"/>
      <c r="Q862" s="266"/>
      <c r="R862" s="266"/>
      <c r="S862" s="266"/>
      <c r="T862" s="267"/>
      <c r="AT862" s="268" t="s">
        <v>159</v>
      </c>
      <c r="AU862" s="268" t="s">
        <v>84</v>
      </c>
      <c r="AV862" s="13" t="s">
        <v>82</v>
      </c>
      <c r="AW862" s="13" t="s">
        <v>38</v>
      </c>
      <c r="AX862" s="13" t="s">
        <v>74</v>
      </c>
      <c r="AY862" s="268" t="s">
        <v>150</v>
      </c>
    </row>
    <row r="863" spans="2:51" s="11" customFormat="1" ht="13.5">
      <c r="B863" s="234"/>
      <c r="C863" s="235"/>
      <c r="D863" s="236" t="s">
        <v>159</v>
      </c>
      <c r="E863" s="237" t="s">
        <v>21</v>
      </c>
      <c r="F863" s="238" t="s">
        <v>1302</v>
      </c>
      <c r="G863" s="235"/>
      <c r="H863" s="239">
        <v>6</v>
      </c>
      <c r="I863" s="240"/>
      <c r="J863" s="235"/>
      <c r="K863" s="235"/>
      <c r="L863" s="241"/>
      <c r="M863" s="242"/>
      <c r="N863" s="243"/>
      <c r="O863" s="243"/>
      <c r="P863" s="243"/>
      <c r="Q863" s="243"/>
      <c r="R863" s="243"/>
      <c r="S863" s="243"/>
      <c r="T863" s="244"/>
      <c r="AT863" s="245" t="s">
        <v>159</v>
      </c>
      <c r="AU863" s="245" t="s">
        <v>84</v>
      </c>
      <c r="AV863" s="11" t="s">
        <v>84</v>
      </c>
      <c r="AW863" s="11" t="s">
        <v>38</v>
      </c>
      <c r="AX863" s="11" t="s">
        <v>74</v>
      </c>
      <c r="AY863" s="245" t="s">
        <v>150</v>
      </c>
    </row>
    <row r="864" spans="2:51" s="14" customFormat="1" ht="13.5">
      <c r="B864" s="282"/>
      <c r="C864" s="283"/>
      <c r="D864" s="236" t="s">
        <v>159</v>
      </c>
      <c r="E864" s="284" t="s">
        <v>21</v>
      </c>
      <c r="F864" s="285" t="s">
        <v>361</v>
      </c>
      <c r="G864" s="283"/>
      <c r="H864" s="286">
        <v>28</v>
      </c>
      <c r="I864" s="287"/>
      <c r="J864" s="283"/>
      <c r="K864" s="283"/>
      <c r="L864" s="288"/>
      <c r="M864" s="289"/>
      <c r="N864" s="290"/>
      <c r="O864" s="290"/>
      <c r="P864" s="290"/>
      <c r="Q864" s="290"/>
      <c r="R864" s="290"/>
      <c r="S864" s="290"/>
      <c r="T864" s="291"/>
      <c r="AT864" s="292" t="s">
        <v>159</v>
      </c>
      <c r="AU864" s="292" t="s">
        <v>84</v>
      </c>
      <c r="AV864" s="14" t="s">
        <v>151</v>
      </c>
      <c r="AW864" s="14" t="s">
        <v>38</v>
      </c>
      <c r="AX864" s="14" t="s">
        <v>74</v>
      </c>
      <c r="AY864" s="292" t="s">
        <v>150</v>
      </c>
    </row>
    <row r="865" spans="2:51" s="13" customFormat="1" ht="13.5">
      <c r="B865" s="259"/>
      <c r="C865" s="260"/>
      <c r="D865" s="236" t="s">
        <v>159</v>
      </c>
      <c r="E865" s="261" t="s">
        <v>21</v>
      </c>
      <c r="F865" s="262" t="s">
        <v>1303</v>
      </c>
      <c r="G865" s="260"/>
      <c r="H865" s="261" t="s">
        <v>21</v>
      </c>
      <c r="I865" s="263"/>
      <c r="J865" s="260"/>
      <c r="K865" s="260"/>
      <c r="L865" s="264"/>
      <c r="M865" s="265"/>
      <c r="N865" s="266"/>
      <c r="O865" s="266"/>
      <c r="P865" s="266"/>
      <c r="Q865" s="266"/>
      <c r="R865" s="266"/>
      <c r="S865" s="266"/>
      <c r="T865" s="267"/>
      <c r="AT865" s="268" t="s">
        <v>159</v>
      </c>
      <c r="AU865" s="268" t="s">
        <v>84</v>
      </c>
      <c r="AV865" s="13" t="s">
        <v>82</v>
      </c>
      <c r="AW865" s="13" t="s">
        <v>38</v>
      </c>
      <c r="AX865" s="13" t="s">
        <v>74</v>
      </c>
      <c r="AY865" s="268" t="s">
        <v>150</v>
      </c>
    </row>
    <row r="866" spans="2:51" s="13" customFormat="1" ht="13.5">
      <c r="B866" s="259"/>
      <c r="C866" s="260"/>
      <c r="D866" s="236" t="s">
        <v>159</v>
      </c>
      <c r="E866" s="261" t="s">
        <v>21</v>
      </c>
      <c r="F866" s="262" t="s">
        <v>1540</v>
      </c>
      <c r="G866" s="260"/>
      <c r="H866" s="261" t="s">
        <v>21</v>
      </c>
      <c r="I866" s="263"/>
      <c r="J866" s="260"/>
      <c r="K866" s="260"/>
      <c r="L866" s="264"/>
      <c r="M866" s="265"/>
      <c r="N866" s="266"/>
      <c r="O866" s="266"/>
      <c r="P866" s="266"/>
      <c r="Q866" s="266"/>
      <c r="R866" s="266"/>
      <c r="S866" s="266"/>
      <c r="T866" s="267"/>
      <c r="AT866" s="268" t="s">
        <v>159</v>
      </c>
      <c r="AU866" s="268" t="s">
        <v>84</v>
      </c>
      <c r="AV866" s="13" t="s">
        <v>82</v>
      </c>
      <c r="AW866" s="13" t="s">
        <v>38</v>
      </c>
      <c r="AX866" s="13" t="s">
        <v>74</v>
      </c>
      <c r="AY866" s="268" t="s">
        <v>150</v>
      </c>
    </row>
    <row r="867" spans="2:51" s="11" customFormat="1" ht="13.5">
      <c r="B867" s="234"/>
      <c r="C867" s="235"/>
      <c r="D867" s="236" t="s">
        <v>159</v>
      </c>
      <c r="E867" s="237" t="s">
        <v>21</v>
      </c>
      <c r="F867" s="238" t="s">
        <v>1305</v>
      </c>
      <c r="G867" s="235"/>
      <c r="H867" s="239">
        <v>92</v>
      </c>
      <c r="I867" s="240"/>
      <c r="J867" s="235"/>
      <c r="K867" s="235"/>
      <c r="L867" s="241"/>
      <c r="M867" s="242"/>
      <c r="N867" s="243"/>
      <c r="O867" s="243"/>
      <c r="P867" s="243"/>
      <c r="Q867" s="243"/>
      <c r="R867" s="243"/>
      <c r="S867" s="243"/>
      <c r="T867" s="244"/>
      <c r="AT867" s="245" t="s">
        <v>159</v>
      </c>
      <c r="AU867" s="245" t="s">
        <v>84</v>
      </c>
      <c r="AV867" s="11" t="s">
        <v>84</v>
      </c>
      <c r="AW867" s="11" t="s">
        <v>38</v>
      </c>
      <c r="AX867" s="11" t="s">
        <v>74</v>
      </c>
      <c r="AY867" s="245" t="s">
        <v>150</v>
      </c>
    </row>
    <row r="868" spans="2:51" s="14" customFormat="1" ht="13.5">
      <c r="B868" s="282"/>
      <c r="C868" s="283"/>
      <c r="D868" s="236" t="s">
        <v>159</v>
      </c>
      <c r="E868" s="284" t="s">
        <v>21</v>
      </c>
      <c r="F868" s="285" t="s">
        <v>361</v>
      </c>
      <c r="G868" s="283"/>
      <c r="H868" s="286">
        <v>92</v>
      </c>
      <c r="I868" s="287"/>
      <c r="J868" s="283"/>
      <c r="K868" s="283"/>
      <c r="L868" s="288"/>
      <c r="M868" s="289"/>
      <c r="N868" s="290"/>
      <c r="O868" s="290"/>
      <c r="P868" s="290"/>
      <c r="Q868" s="290"/>
      <c r="R868" s="290"/>
      <c r="S868" s="290"/>
      <c r="T868" s="291"/>
      <c r="AT868" s="292" t="s">
        <v>159</v>
      </c>
      <c r="AU868" s="292" t="s">
        <v>84</v>
      </c>
      <c r="AV868" s="14" t="s">
        <v>151</v>
      </c>
      <c r="AW868" s="14" t="s">
        <v>38</v>
      </c>
      <c r="AX868" s="14" t="s">
        <v>74</v>
      </c>
      <c r="AY868" s="292" t="s">
        <v>150</v>
      </c>
    </row>
    <row r="869" spans="2:51" s="13" customFormat="1" ht="13.5">
      <c r="B869" s="259"/>
      <c r="C869" s="260"/>
      <c r="D869" s="236" t="s">
        <v>159</v>
      </c>
      <c r="E869" s="261" t="s">
        <v>21</v>
      </c>
      <c r="F869" s="262" t="s">
        <v>1306</v>
      </c>
      <c r="G869" s="260"/>
      <c r="H869" s="261" t="s">
        <v>21</v>
      </c>
      <c r="I869" s="263"/>
      <c r="J869" s="260"/>
      <c r="K869" s="260"/>
      <c r="L869" s="264"/>
      <c r="M869" s="265"/>
      <c r="N869" s="266"/>
      <c r="O869" s="266"/>
      <c r="P869" s="266"/>
      <c r="Q869" s="266"/>
      <c r="R869" s="266"/>
      <c r="S869" s="266"/>
      <c r="T869" s="267"/>
      <c r="AT869" s="268" t="s">
        <v>159</v>
      </c>
      <c r="AU869" s="268" t="s">
        <v>84</v>
      </c>
      <c r="AV869" s="13" t="s">
        <v>82</v>
      </c>
      <c r="AW869" s="13" t="s">
        <v>38</v>
      </c>
      <c r="AX869" s="13" t="s">
        <v>74</v>
      </c>
      <c r="AY869" s="268" t="s">
        <v>150</v>
      </c>
    </row>
    <row r="870" spans="2:51" s="13" customFormat="1" ht="13.5">
      <c r="B870" s="259"/>
      <c r="C870" s="260"/>
      <c r="D870" s="236" t="s">
        <v>159</v>
      </c>
      <c r="E870" s="261" t="s">
        <v>21</v>
      </c>
      <c r="F870" s="262" t="s">
        <v>1541</v>
      </c>
      <c r="G870" s="260"/>
      <c r="H870" s="261" t="s">
        <v>21</v>
      </c>
      <c r="I870" s="263"/>
      <c r="J870" s="260"/>
      <c r="K870" s="260"/>
      <c r="L870" s="264"/>
      <c r="M870" s="265"/>
      <c r="N870" s="266"/>
      <c r="O870" s="266"/>
      <c r="P870" s="266"/>
      <c r="Q870" s="266"/>
      <c r="R870" s="266"/>
      <c r="S870" s="266"/>
      <c r="T870" s="267"/>
      <c r="AT870" s="268" t="s">
        <v>159</v>
      </c>
      <c r="AU870" s="268" t="s">
        <v>84</v>
      </c>
      <c r="AV870" s="13" t="s">
        <v>82</v>
      </c>
      <c r="AW870" s="13" t="s">
        <v>38</v>
      </c>
      <c r="AX870" s="13" t="s">
        <v>74</v>
      </c>
      <c r="AY870" s="268" t="s">
        <v>150</v>
      </c>
    </row>
    <row r="871" spans="2:51" s="11" customFormat="1" ht="13.5">
      <c r="B871" s="234"/>
      <c r="C871" s="235"/>
      <c r="D871" s="236" t="s">
        <v>159</v>
      </c>
      <c r="E871" s="237" t="s">
        <v>21</v>
      </c>
      <c r="F871" s="238" t="s">
        <v>1220</v>
      </c>
      <c r="G871" s="235"/>
      <c r="H871" s="239">
        <v>10</v>
      </c>
      <c r="I871" s="240"/>
      <c r="J871" s="235"/>
      <c r="K871" s="235"/>
      <c r="L871" s="241"/>
      <c r="M871" s="242"/>
      <c r="N871" s="243"/>
      <c r="O871" s="243"/>
      <c r="P871" s="243"/>
      <c r="Q871" s="243"/>
      <c r="R871" s="243"/>
      <c r="S871" s="243"/>
      <c r="T871" s="244"/>
      <c r="AT871" s="245" t="s">
        <v>159</v>
      </c>
      <c r="AU871" s="245" t="s">
        <v>84</v>
      </c>
      <c r="AV871" s="11" t="s">
        <v>84</v>
      </c>
      <c r="AW871" s="11" t="s">
        <v>38</v>
      </c>
      <c r="AX871" s="11" t="s">
        <v>74</v>
      </c>
      <c r="AY871" s="245" t="s">
        <v>150</v>
      </c>
    </row>
    <row r="872" spans="2:51" s="14" customFormat="1" ht="13.5">
      <c r="B872" s="282"/>
      <c r="C872" s="283"/>
      <c r="D872" s="236" t="s">
        <v>159</v>
      </c>
      <c r="E872" s="284" t="s">
        <v>21</v>
      </c>
      <c r="F872" s="285" t="s">
        <v>361</v>
      </c>
      <c r="G872" s="283"/>
      <c r="H872" s="286">
        <v>10</v>
      </c>
      <c r="I872" s="287"/>
      <c r="J872" s="283"/>
      <c r="K872" s="283"/>
      <c r="L872" s="288"/>
      <c r="M872" s="289"/>
      <c r="N872" s="290"/>
      <c r="O872" s="290"/>
      <c r="P872" s="290"/>
      <c r="Q872" s="290"/>
      <c r="R872" s="290"/>
      <c r="S872" s="290"/>
      <c r="T872" s="291"/>
      <c r="AT872" s="292" t="s">
        <v>159</v>
      </c>
      <c r="AU872" s="292" t="s">
        <v>84</v>
      </c>
      <c r="AV872" s="14" t="s">
        <v>151</v>
      </c>
      <c r="AW872" s="14" t="s">
        <v>38</v>
      </c>
      <c r="AX872" s="14" t="s">
        <v>74</v>
      </c>
      <c r="AY872" s="292" t="s">
        <v>150</v>
      </c>
    </row>
    <row r="873" spans="2:51" s="12" customFormat="1" ht="13.5">
      <c r="B873" s="246"/>
      <c r="C873" s="247"/>
      <c r="D873" s="236" t="s">
        <v>159</v>
      </c>
      <c r="E873" s="248" t="s">
        <v>21</v>
      </c>
      <c r="F873" s="249" t="s">
        <v>161</v>
      </c>
      <c r="G873" s="247"/>
      <c r="H873" s="250">
        <v>130</v>
      </c>
      <c r="I873" s="251"/>
      <c r="J873" s="247"/>
      <c r="K873" s="247"/>
      <c r="L873" s="252"/>
      <c r="M873" s="253"/>
      <c r="N873" s="254"/>
      <c r="O873" s="254"/>
      <c r="P873" s="254"/>
      <c r="Q873" s="254"/>
      <c r="R873" s="254"/>
      <c r="S873" s="254"/>
      <c r="T873" s="255"/>
      <c r="AT873" s="256" t="s">
        <v>159</v>
      </c>
      <c r="AU873" s="256" t="s">
        <v>84</v>
      </c>
      <c r="AV873" s="12" t="s">
        <v>157</v>
      </c>
      <c r="AW873" s="12" t="s">
        <v>38</v>
      </c>
      <c r="AX873" s="12" t="s">
        <v>82</v>
      </c>
      <c r="AY873" s="256" t="s">
        <v>150</v>
      </c>
    </row>
    <row r="874" spans="2:65" s="1" customFormat="1" ht="16.5" customHeight="1">
      <c r="B874" s="46"/>
      <c r="C874" s="269" t="s">
        <v>667</v>
      </c>
      <c r="D874" s="269" t="s">
        <v>188</v>
      </c>
      <c r="E874" s="270" t="s">
        <v>1531</v>
      </c>
      <c r="F874" s="271" t="s">
        <v>1532</v>
      </c>
      <c r="G874" s="272" t="s">
        <v>211</v>
      </c>
      <c r="H874" s="273">
        <v>130</v>
      </c>
      <c r="I874" s="274"/>
      <c r="J874" s="275">
        <f>ROUND(I874*H874,2)</f>
        <v>0</v>
      </c>
      <c r="K874" s="271" t="s">
        <v>928</v>
      </c>
      <c r="L874" s="276"/>
      <c r="M874" s="277" t="s">
        <v>21</v>
      </c>
      <c r="N874" s="278" t="s">
        <v>45</v>
      </c>
      <c r="O874" s="47"/>
      <c r="P874" s="231">
        <f>O874*H874</f>
        <v>0</v>
      </c>
      <c r="Q874" s="231">
        <v>0</v>
      </c>
      <c r="R874" s="231">
        <f>Q874*H874</f>
        <v>0</v>
      </c>
      <c r="S874" s="231">
        <v>0</v>
      </c>
      <c r="T874" s="232">
        <f>S874*H874</f>
        <v>0</v>
      </c>
      <c r="AR874" s="24" t="s">
        <v>1404</v>
      </c>
      <c r="AT874" s="24" t="s">
        <v>188</v>
      </c>
      <c r="AU874" s="24" t="s">
        <v>84</v>
      </c>
      <c r="AY874" s="24" t="s">
        <v>150</v>
      </c>
      <c r="BE874" s="233">
        <f>IF(N874="základní",J874,0)</f>
        <v>0</v>
      </c>
      <c r="BF874" s="233">
        <f>IF(N874="snížená",J874,0)</f>
        <v>0</v>
      </c>
      <c r="BG874" s="233">
        <f>IF(N874="zákl. přenesená",J874,0)</f>
        <v>0</v>
      </c>
      <c r="BH874" s="233">
        <f>IF(N874="sníž. přenesená",J874,0)</f>
        <v>0</v>
      </c>
      <c r="BI874" s="233">
        <f>IF(N874="nulová",J874,0)</f>
        <v>0</v>
      </c>
      <c r="BJ874" s="24" t="s">
        <v>82</v>
      </c>
      <c r="BK874" s="233">
        <f>ROUND(I874*H874,2)</f>
        <v>0</v>
      </c>
      <c r="BL874" s="24" t="s">
        <v>654</v>
      </c>
      <c r="BM874" s="24" t="s">
        <v>1542</v>
      </c>
    </row>
    <row r="875" spans="2:51" s="13" customFormat="1" ht="13.5">
      <c r="B875" s="259"/>
      <c r="C875" s="260"/>
      <c r="D875" s="236" t="s">
        <v>159</v>
      </c>
      <c r="E875" s="261" t="s">
        <v>21</v>
      </c>
      <c r="F875" s="262" t="s">
        <v>930</v>
      </c>
      <c r="G875" s="260"/>
      <c r="H875" s="261" t="s">
        <v>21</v>
      </c>
      <c r="I875" s="263"/>
      <c r="J875" s="260"/>
      <c r="K875" s="260"/>
      <c r="L875" s="264"/>
      <c r="M875" s="265"/>
      <c r="N875" s="266"/>
      <c r="O875" s="266"/>
      <c r="P875" s="266"/>
      <c r="Q875" s="266"/>
      <c r="R875" s="266"/>
      <c r="S875" s="266"/>
      <c r="T875" s="267"/>
      <c r="AT875" s="268" t="s">
        <v>159</v>
      </c>
      <c r="AU875" s="268" t="s">
        <v>84</v>
      </c>
      <c r="AV875" s="13" t="s">
        <v>82</v>
      </c>
      <c r="AW875" s="13" t="s">
        <v>38</v>
      </c>
      <c r="AX875" s="13" t="s">
        <v>74</v>
      </c>
      <c r="AY875" s="268" t="s">
        <v>150</v>
      </c>
    </row>
    <row r="876" spans="2:51" s="13" customFormat="1" ht="13.5">
      <c r="B876" s="259"/>
      <c r="C876" s="260"/>
      <c r="D876" s="236" t="s">
        <v>159</v>
      </c>
      <c r="E876" s="261" t="s">
        <v>21</v>
      </c>
      <c r="F876" s="262" t="s">
        <v>1262</v>
      </c>
      <c r="G876" s="260"/>
      <c r="H876" s="261" t="s">
        <v>21</v>
      </c>
      <c r="I876" s="263"/>
      <c r="J876" s="260"/>
      <c r="K876" s="260"/>
      <c r="L876" s="264"/>
      <c r="M876" s="265"/>
      <c r="N876" s="266"/>
      <c r="O876" s="266"/>
      <c r="P876" s="266"/>
      <c r="Q876" s="266"/>
      <c r="R876" s="266"/>
      <c r="S876" s="266"/>
      <c r="T876" s="267"/>
      <c r="AT876" s="268" t="s">
        <v>159</v>
      </c>
      <c r="AU876" s="268" t="s">
        <v>84</v>
      </c>
      <c r="AV876" s="13" t="s">
        <v>82</v>
      </c>
      <c r="AW876" s="13" t="s">
        <v>38</v>
      </c>
      <c r="AX876" s="13" t="s">
        <v>74</v>
      </c>
      <c r="AY876" s="268" t="s">
        <v>150</v>
      </c>
    </row>
    <row r="877" spans="2:51" s="13" customFormat="1" ht="13.5">
      <c r="B877" s="259"/>
      <c r="C877" s="260"/>
      <c r="D877" s="236" t="s">
        <v>159</v>
      </c>
      <c r="E877" s="261" t="s">
        <v>21</v>
      </c>
      <c r="F877" s="262" t="s">
        <v>932</v>
      </c>
      <c r="G877" s="260"/>
      <c r="H877" s="261" t="s">
        <v>21</v>
      </c>
      <c r="I877" s="263"/>
      <c r="J877" s="260"/>
      <c r="K877" s="260"/>
      <c r="L877" s="264"/>
      <c r="M877" s="265"/>
      <c r="N877" s="266"/>
      <c r="O877" s="266"/>
      <c r="P877" s="266"/>
      <c r="Q877" s="266"/>
      <c r="R877" s="266"/>
      <c r="S877" s="266"/>
      <c r="T877" s="267"/>
      <c r="AT877" s="268" t="s">
        <v>159</v>
      </c>
      <c r="AU877" s="268" t="s">
        <v>84</v>
      </c>
      <c r="AV877" s="13" t="s">
        <v>82</v>
      </c>
      <c r="AW877" s="13" t="s">
        <v>38</v>
      </c>
      <c r="AX877" s="13" t="s">
        <v>74</v>
      </c>
      <c r="AY877" s="268" t="s">
        <v>150</v>
      </c>
    </row>
    <row r="878" spans="2:51" s="13" customFormat="1" ht="13.5">
      <c r="B878" s="259"/>
      <c r="C878" s="260"/>
      <c r="D878" s="236" t="s">
        <v>159</v>
      </c>
      <c r="E878" s="261" t="s">
        <v>21</v>
      </c>
      <c r="F878" s="262" t="s">
        <v>1268</v>
      </c>
      <c r="G878" s="260"/>
      <c r="H878" s="261" t="s">
        <v>21</v>
      </c>
      <c r="I878" s="263"/>
      <c r="J878" s="260"/>
      <c r="K878" s="260"/>
      <c r="L878" s="264"/>
      <c r="M878" s="265"/>
      <c r="N878" s="266"/>
      <c r="O878" s="266"/>
      <c r="P878" s="266"/>
      <c r="Q878" s="266"/>
      <c r="R878" s="266"/>
      <c r="S878" s="266"/>
      <c r="T878" s="267"/>
      <c r="AT878" s="268" t="s">
        <v>159</v>
      </c>
      <c r="AU878" s="268" t="s">
        <v>84</v>
      </c>
      <c r="AV878" s="13" t="s">
        <v>82</v>
      </c>
      <c r="AW878" s="13" t="s">
        <v>38</v>
      </c>
      <c r="AX878" s="13" t="s">
        <v>74</v>
      </c>
      <c r="AY878" s="268" t="s">
        <v>150</v>
      </c>
    </row>
    <row r="879" spans="2:51" s="13" customFormat="1" ht="13.5">
      <c r="B879" s="259"/>
      <c r="C879" s="260"/>
      <c r="D879" s="236" t="s">
        <v>159</v>
      </c>
      <c r="E879" s="261" t="s">
        <v>21</v>
      </c>
      <c r="F879" s="262" t="s">
        <v>1493</v>
      </c>
      <c r="G879" s="260"/>
      <c r="H879" s="261" t="s">
        <v>21</v>
      </c>
      <c r="I879" s="263"/>
      <c r="J879" s="260"/>
      <c r="K879" s="260"/>
      <c r="L879" s="264"/>
      <c r="M879" s="265"/>
      <c r="N879" s="266"/>
      <c r="O879" s="266"/>
      <c r="P879" s="266"/>
      <c r="Q879" s="266"/>
      <c r="R879" s="266"/>
      <c r="S879" s="266"/>
      <c r="T879" s="267"/>
      <c r="AT879" s="268" t="s">
        <v>159</v>
      </c>
      <c r="AU879" s="268" t="s">
        <v>84</v>
      </c>
      <c r="AV879" s="13" t="s">
        <v>82</v>
      </c>
      <c r="AW879" s="13" t="s">
        <v>38</v>
      </c>
      <c r="AX879" s="13" t="s">
        <v>74</v>
      </c>
      <c r="AY879" s="268" t="s">
        <v>150</v>
      </c>
    </row>
    <row r="880" spans="2:51" s="13" customFormat="1" ht="13.5">
      <c r="B880" s="259"/>
      <c r="C880" s="260"/>
      <c r="D880" s="236" t="s">
        <v>159</v>
      </c>
      <c r="E880" s="261" t="s">
        <v>21</v>
      </c>
      <c r="F880" s="262" t="s">
        <v>1300</v>
      </c>
      <c r="G880" s="260"/>
      <c r="H880" s="261" t="s">
        <v>21</v>
      </c>
      <c r="I880" s="263"/>
      <c r="J880" s="260"/>
      <c r="K880" s="260"/>
      <c r="L880" s="264"/>
      <c r="M880" s="265"/>
      <c r="N880" s="266"/>
      <c r="O880" s="266"/>
      <c r="P880" s="266"/>
      <c r="Q880" s="266"/>
      <c r="R880" s="266"/>
      <c r="S880" s="266"/>
      <c r="T880" s="267"/>
      <c r="AT880" s="268" t="s">
        <v>159</v>
      </c>
      <c r="AU880" s="268" t="s">
        <v>84</v>
      </c>
      <c r="AV880" s="13" t="s">
        <v>82</v>
      </c>
      <c r="AW880" s="13" t="s">
        <v>38</v>
      </c>
      <c r="AX880" s="13" t="s">
        <v>74</v>
      </c>
      <c r="AY880" s="268" t="s">
        <v>150</v>
      </c>
    </row>
    <row r="881" spans="2:51" s="13" customFormat="1" ht="13.5">
      <c r="B881" s="259"/>
      <c r="C881" s="260"/>
      <c r="D881" s="236" t="s">
        <v>159</v>
      </c>
      <c r="E881" s="261" t="s">
        <v>21</v>
      </c>
      <c r="F881" s="262" t="s">
        <v>1537</v>
      </c>
      <c r="G881" s="260"/>
      <c r="H881" s="261" t="s">
        <v>21</v>
      </c>
      <c r="I881" s="263"/>
      <c r="J881" s="260"/>
      <c r="K881" s="260"/>
      <c r="L881" s="264"/>
      <c r="M881" s="265"/>
      <c r="N881" s="266"/>
      <c r="O881" s="266"/>
      <c r="P881" s="266"/>
      <c r="Q881" s="266"/>
      <c r="R881" s="266"/>
      <c r="S881" s="266"/>
      <c r="T881" s="267"/>
      <c r="AT881" s="268" t="s">
        <v>159</v>
      </c>
      <c r="AU881" s="268" t="s">
        <v>84</v>
      </c>
      <c r="AV881" s="13" t="s">
        <v>82</v>
      </c>
      <c r="AW881" s="13" t="s">
        <v>38</v>
      </c>
      <c r="AX881" s="13" t="s">
        <v>74</v>
      </c>
      <c r="AY881" s="268" t="s">
        <v>150</v>
      </c>
    </row>
    <row r="882" spans="2:51" s="11" customFormat="1" ht="13.5">
      <c r="B882" s="234"/>
      <c r="C882" s="235"/>
      <c r="D882" s="236" t="s">
        <v>159</v>
      </c>
      <c r="E882" s="237" t="s">
        <v>21</v>
      </c>
      <c r="F882" s="238" t="s">
        <v>1538</v>
      </c>
      <c r="G882" s="235"/>
      <c r="H882" s="239">
        <v>22</v>
      </c>
      <c r="I882" s="240"/>
      <c r="J882" s="235"/>
      <c r="K882" s="235"/>
      <c r="L882" s="241"/>
      <c r="M882" s="242"/>
      <c r="N882" s="243"/>
      <c r="O882" s="243"/>
      <c r="P882" s="243"/>
      <c r="Q882" s="243"/>
      <c r="R882" s="243"/>
      <c r="S882" s="243"/>
      <c r="T882" s="244"/>
      <c r="AT882" s="245" t="s">
        <v>159</v>
      </c>
      <c r="AU882" s="245" t="s">
        <v>84</v>
      </c>
      <c r="AV882" s="11" t="s">
        <v>84</v>
      </c>
      <c r="AW882" s="11" t="s">
        <v>38</v>
      </c>
      <c r="AX882" s="11" t="s">
        <v>74</v>
      </c>
      <c r="AY882" s="245" t="s">
        <v>150</v>
      </c>
    </row>
    <row r="883" spans="2:51" s="13" customFormat="1" ht="13.5">
      <c r="B883" s="259"/>
      <c r="C883" s="260"/>
      <c r="D883" s="236" t="s">
        <v>159</v>
      </c>
      <c r="E883" s="261" t="s">
        <v>21</v>
      </c>
      <c r="F883" s="262" t="s">
        <v>1539</v>
      </c>
      <c r="G883" s="260"/>
      <c r="H883" s="261" t="s">
        <v>21</v>
      </c>
      <c r="I883" s="263"/>
      <c r="J883" s="260"/>
      <c r="K883" s="260"/>
      <c r="L883" s="264"/>
      <c r="M883" s="265"/>
      <c r="N883" s="266"/>
      <c r="O883" s="266"/>
      <c r="P883" s="266"/>
      <c r="Q883" s="266"/>
      <c r="R883" s="266"/>
      <c r="S883" s="266"/>
      <c r="T883" s="267"/>
      <c r="AT883" s="268" t="s">
        <v>159</v>
      </c>
      <c r="AU883" s="268" t="s">
        <v>84</v>
      </c>
      <c r="AV883" s="13" t="s">
        <v>82</v>
      </c>
      <c r="AW883" s="13" t="s">
        <v>38</v>
      </c>
      <c r="AX883" s="13" t="s">
        <v>74</v>
      </c>
      <c r="AY883" s="268" t="s">
        <v>150</v>
      </c>
    </row>
    <row r="884" spans="2:51" s="11" customFormat="1" ht="13.5">
      <c r="B884" s="234"/>
      <c r="C884" s="235"/>
      <c r="D884" s="236" t="s">
        <v>159</v>
      </c>
      <c r="E884" s="237" t="s">
        <v>21</v>
      </c>
      <c r="F884" s="238" t="s">
        <v>1302</v>
      </c>
      <c r="G884" s="235"/>
      <c r="H884" s="239">
        <v>6</v>
      </c>
      <c r="I884" s="240"/>
      <c r="J884" s="235"/>
      <c r="K884" s="235"/>
      <c r="L884" s="241"/>
      <c r="M884" s="242"/>
      <c r="N884" s="243"/>
      <c r="O884" s="243"/>
      <c r="P884" s="243"/>
      <c r="Q884" s="243"/>
      <c r="R884" s="243"/>
      <c r="S884" s="243"/>
      <c r="T884" s="244"/>
      <c r="AT884" s="245" t="s">
        <v>159</v>
      </c>
      <c r="AU884" s="245" t="s">
        <v>84</v>
      </c>
      <c r="AV884" s="11" t="s">
        <v>84</v>
      </c>
      <c r="AW884" s="11" t="s">
        <v>38</v>
      </c>
      <c r="AX884" s="11" t="s">
        <v>74</v>
      </c>
      <c r="AY884" s="245" t="s">
        <v>150</v>
      </c>
    </row>
    <row r="885" spans="2:51" s="14" customFormat="1" ht="13.5">
      <c r="B885" s="282"/>
      <c r="C885" s="283"/>
      <c r="D885" s="236" t="s">
        <v>159</v>
      </c>
      <c r="E885" s="284" t="s">
        <v>21</v>
      </c>
      <c r="F885" s="285" t="s">
        <v>361</v>
      </c>
      <c r="G885" s="283"/>
      <c r="H885" s="286">
        <v>28</v>
      </c>
      <c r="I885" s="287"/>
      <c r="J885" s="283"/>
      <c r="K885" s="283"/>
      <c r="L885" s="288"/>
      <c r="M885" s="289"/>
      <c r="N885" s="290"/>
      <c r="O885" s="290"/>
      <c r="P885" s="290"/>
      <c r="Q885" s="290"/>
      <c r="R885" s="290"/>
      <c r="S885" s="290"/>
      <c r="T885" s="291"/>
      <c r="AT885" s="292" t="s">
        <v>159</v>
      </c>
      <c r="AU885" s="292" t="s">
        <v>84</v>
      </c>
      <c r="AV885" s="14" t="s">
        <v>151</v>
      </c>
      <c r="AW885" s="14" t="s">
        <v>38</v>
      </c>
      <c r="AX885" s="14" t="s">
        <v>74</v>
      </c>
      <c r="AY885" s="292" t="s">
        <v>150</v>
      </c>
    </row>
    <row r="886" spans="2:51" s="13" customFormat="1" ht="13.5">
      <c r="B886" s="259"/>
      <c r="C886" s="260"/>
      <c r="D886" s="236" t="s">
        <v>159</v>
      </c>
      <c r="E886" s="261" t="s">
        <v>21</v>
      </c>
      <c r="F886" s="262" t="s">
        <v>1303</v>
      </c>
      <c r="G886" s="260"/>
      <c r="H886" s="261" t="s">
        <v>21</v>
      </c>
      <c r="I886" s="263"/>
      <c r="J886" s="260"/>
      <c r="K886" s="260"/>
      <c r="L886" s="264"/>
      <c r="M886" s="265"/>
      <c r="N886" s="266"/>
      <c r="O886" s="266"/>
      <c r="P886" s="266"/>
      <c r="Q886" s="266"/>
      <c r="R886" s="266"/>
      <c r="S886" s="266"/>
      <c r="T886" s="267"/>
      <c r="AT886" s="268" t="s">
        <v>159</v>
      </c>
      <c r="AU886" s="268" t="s">
        <v>84</v>
      </c>
      <c r="AV886" s="13" t="s">
        <v>82</v>
      </c>
      <c r="AW886" s="13" t="s">
        <v>38</v>
      </c>
      <c r="AX886" s="13" t="s">
        <v>74</v>
      </c>
      <c r="AY886" s="268" t="s">
        <v>150</v>
      </c>
    </row>
    <row r="887" spans="2:51" s="13" customFormat="1" ht="13.5">
      <c r="B887" s="259"/>
      <c r="C887" s="260"/>
      <c r="D887" s="236" t="s">
        <v>159</v>
      </c>
      <c r="E887" s="261" t="s">
        <v>21</v>
      </c>
      <c r="F887" s="262" t="s">
        <v>1540</v>
      </c>
      <c r="G887" s="260"/>
      <c r="H887" s="261" t="s">
        <v>21</v>
      </c>
      <c r="I887" s="263"/>
      <c r="J887" s="260"/>
      <c r="K887" s="260"/>
      <c r="L887" s="264"/>
      <c r="M887" s="265"/>
      <c r="N887" s="266"/>
      <c r="O887" s="266"/>
      <c r="P887" s="266"/>
      <c r="Q887" s="266"/>
      <c r="R887" s="266"/>
      <c r="S887" s="266"/>
      <c r="T887" s="267"/>
      <c r="AT887" s="268" t="s">
        <v>159</v>
      </c>
      <c r="AU887" s="268" t="s">
        <v>84</v>
      </c>
      <c r="AV887" s="13" t="s">
        <v>82</v>
      </c>
      <c r="AW887" s="13" t="s">
        <v>38</v>
      </c>
      <c r="AX887" s="13" t="s">
        <v>74</v>
      </c>
      <c r="AY887" s="268" t="s">
        <v>150</v>
      </c>
    </row>
    <row r="888" spans="2:51" s="11" customFormat="1" ht="13.5">
      <c r="B888" s="234"/>
      <c r="C888" s="235"/>
      <c r="D888" s="236" t="s">
        <v>159</v>
      </c>
      <c r="E888" s="237" t="s">
        <v>21</v>
      </c>
      <c r="F888" s="238" t="s">
        <v>1305</v>
      </c>
      <c r="G888" s="235"/>
      <c r="H888" s="239">
        <v>92</v>
      </c>
      <c r="I888" s="240"/>
      <c r="J888" s="235"/>
      <c r="K888" s="235"/>
      <c r="L888" s="241"/>
      <c r="M888" s="242"/>
      <c r="N888" s="243"/>
      <c r="O888" s="243"/>
      <c r="P888" s="243"/>
      <c r="Q888" s="243"/>
      <c r="R888" s="243"/>
      <c r="S888" s="243"/>
      <c r="T888" s="244"/>
      <c r="AT888" s="245" t="s">
        <v>159</v>
      </c>
      <c r="AU888" s="245" t="s">
        <v>84</v>
      </c>
      <c r="AV888" s="11" t="s">
        <v>84</v>
      </c>
      <c r="AW888" s="11" t="s">
        <v>38</v>
      </c>
      <c r="AX888" s="11" t="s">
        <v>74</v>
      </c>
      <c r="AY888" s="245" t="s">
        <v>150</v>
      </c>
    </row>
    <row r="889" spans="2:51" s="14" customFormat="1" ht="13.5">
      <c r="B889" s="282"/>
      <c r="C889" s="283"/>
      <c r="D889" s="236" t="s">
        <v>159</v>
      </c>
      <c r="E889" s="284" t="s">
        <v>21</v>
      </c>
      <c r="F889" s="285" t="s">
        <v>361</v>
      </c>
      <c r="G889" s="283"/>
      <c r="H889" s="286">
        <v>92</v>
      </c>
      <c r="I889" s="287"/>
      <c r="J889" s="283"/>
      <c r="K889" s="283"/>
      <c r="L889" s="288"/>
      <c r="M889" s="289"/>
      <c r="N889" s="290"/>
      <c r="O889" s="290"/>
      <c r="P889" s="290"/>
      <c r="Q889" s="290"/>
      <c r="R889" s="290"/>
      <c r="S889" s="290"/>
      <c r="T889" s="291"/>
      <c r="AT889" s="292" t="s">
        <v>159</v>
      </c>
      <c r="AU889" s="292" t="s">
        <v>84</v>
      </c>
      <c r="AV889" s="14" t="s">
        <v>151</v>
      </c>
      <c r="AW889" s="14" t="s">
        <v>38</v>
      </c>
      <c r="AX889" s="14" t="s">
        <v>74</v>
      </c>
      <c r="AY889" s="292" t="s">
        <v>150</v>
      </c>
    </row>
    <row r="890" spans="2:51" s="13" customFormat="1" ht="13.5">
      <c r="B890" s="259"/>
      <c r="C890" s="260"/>
      <c r="D890" s="236" t="s">
        <v>159</v>
      </c>
      <c r="E890" s="261" t="s">
        <v>21</v>
      </c>
      <c r="F890" s="262" t="s">
        <v>1306</v>
      </c>
      <c r="G890" s="260"/>
      <c r="H890" s="261" t="s">
        <v>21</v>
      </c>
      <c r="I890" s="263"/>
      <c r="J890" s="260"/>
      <c r="K890" s="260"/>
      <c r="L890" s="264"/>
      <c r="M890" s="265"/>
      <c r="N890" s="266"/>
      <c r="O890" s="266"/>
      <c r="P890" s="266"/>
      <c r="Q890" s="266"/>
      <c r="R890" s="266"/>
      <c r="S890" s="266"/>
      <c r="T890" s="267"/>
      <c r="AT890" s="268" t="s">
        <v>159</v>
      </c>
      <c r="AU890" s="268" t="s">
        <v>84</v>
      </c>
      <c r="AV890" s="13" t="s">
        <v>82</v>
      </c>
      <c r="AW890" s="13" t="s">
        <v>38</v>
      </c>
      <c r="AX890" s="13" t="s">
        <v>74</v>
      </c>
      <c r="AY890" s="268" t="s">
        <v>150</v>
      </c>
    </row>
    <row r="891" spans="2:51" s="13" customFormat="1" ht="13.5">
      <c r="B891" s="259"/>
      <c r="C891" s="260"/>
      <c r="D891" s="236" t="s">
        <v>159</v>
      </c>
      <c r="E891" s="261" t="s">
        <v>21</v>
      </c>
      <c r="F891" s="262" t="s">
        <v>1541</v>
      </c>
      <c r="G891" s="260"/>
      <c r="H891" s="261" t="s">
        <v>21</v>
      </c>
      <c r="I891" s="263"/>
      <c r="J891" s="260"/>
      <c r="K891" s="260"/>
      <c r="L891" s="264"/>
      <c r="M891" s="265"/>
      <c r="N891" s="266"/>
      <c r="O891" s="266"/>
      <c r="P891" s="266"/>
      <c r="Q891" s="266"/>
      <c r="R891" s="266"/>
      <c r="S891" s="266"/>
      <c r="T891" s="267"/>
      <c r="AT891" s="268" t="s">
        <v>159</v>
      </c>
      <c r="AU891" s="268" t="s">
        <v>84</v>
      </c>
      <c r="AV891" s="13" t="s">
        <v>82</v>
      </c>
      <c r="AW891" s="13" t="s">
        <v>38</v>
      </c>
      <c r="AX891" s="13" t="s">
        <v>74</v>
      </c>
      <c r="AY891" s="268" t="s">
        <v>150</v>
      </c>
    </row>
    <row r="892" spans="2:51" s="11" customFormat="1" ht="13.5">
      <c r="B892" s="234"/>
      <c r="C892" s="235"/>
      <c r="D892" s="236" t="s">
        <v>159</v>
      </c>
      <c r="E892" s="237" t="s">
        <v>21</v>
      </c>
      <c r="F892" s="238" t="s">
        <v>1220</v>
      </c>
      <c r="G892" s="235"/>
      <c r="H892" s="239">
        <v>10</v>
      </c>
      <c r="I892" s="240"/>
      <c r="J892" s="235"/>
      <c r="K892" s="235"/>
      <c r="L892" s="241"/>
      <c r="M892" s="242"/>
      <c r="N892" s="243"/>
      <c r="O892" s="243"/>
      <c r="P892" s="243"/>
      <c r="Q892" s="243"/>
      <c r="R892" s="243"/>
      <c r="S892" s="243"/>
      <c r="T892" s="244"/>
      <c r="AT892" s="245" t="s">
        <v>159</v>
      </c>
      <c r="AU892" s="245" t="s">
        <v>84</v>
      </c>
      <c r="AV892" s="11" t="s">
        <v>84</v>
      </c>
      <c r="AW892" s="11" t="s">
        <v>38</v>
      </c>
      <c r="AX892" s="11" t="s">
        <v>74</v>
      </c>
      <c r="AY892" s="245" t="s">
        <v>150</v>
      </c>
    </row>
    <row r="893" spans="2:51" s="14" customFormat="1" ht="13.5">
      <c r="B893" s="282"/>
      <c r="C893" s="283"/>
      <c r="D893" s="236" t="s">
        <v>159</v>
      </c>
      <c r="E893" s="284" t="s">
        <v>21</v>
      </c>
      <c r="F893" s="285" t="s">
        <v>361</v>
      </c>
      <c r="G893" s="283"/>
      <c r="H893" s="286">
        <v>10</v>
      </c>
      <c r="I893" s="287"/>
      <c r="J893" s="283"/>
      <c r="K893" s="283"/>
      <c r="L893" s="288"/>
      <c r="M893" s="289"/>
      <c r="N893" s="290"/>
      <c r="O893" s="290"/>
      <c r="P893" s="290"/>
      <c r="Q893" s="290"/>
      <c r="R893" s="290"/>
      <c r="S893" s="290"/>
      <c r="T893" s="291"/>
      <c r="AT893" s="292" t="s">
        <v>159</v>
      </c>
      <c r="AU893" s="292" t="s">
        <v>84</v>
      </c>
      <c r="AV893" s="14" t="s">
        <v>151</v>
      </c>
      <c r="AW893" s="14" t="s">
        <v>38</v>
      </c>
      <c r="AX893" s="14" t="s">
        <v>74</v>
      </c>
      <c r="AY893" s="292" t="s">
        <v>150</v>
      </c>
    </row>
    <row r="894" spans="2:51" s="12" customFormat="1" ht="13.5">
      <c r="B894" s="246"/>
      <c r="C894" s="247"/>
      <c r="D894" s="236" t="s">
        <v>159</v>
      </c>
      <c r="E894" s="248" t="s">
        <v>21</v>
      </c>
      <c r="F894" s="249" t="s">
        <v>161</v>
      </c>
      <c r="G894" s="247"/>
      <c r="H894" s="250">
        <v>130</v>
      </c>
      <c r="I894" s="251"/>
      <c r="J894" s="247"/>
      <c r="K894" s="247"/>
      <c r="L894" s="252"/>
      <c r="M894" s="253"/>
      <c r="N894" s="254"/>
      <c r="O894" s="254"/>
      <c r="P894" s="254"/>
      <c r="Q894" s="254"/>
      <c r="R894" s="254"/>
      <c r="S894" s="254"/>
      <c r="T894" s="255"/>
      <c r="AT894" s="256" t="s">
        <v>159</v>
      </c>
      <c r="AU894" s="256" t="s">
        <v>84</v>
      </c>
      <c r="AV894" s="12" t="s">
        <v>157</v>
      </c>
      <c r="AW894" s="12" t="s">
        <v>38</v>
      </c>
      <c r="AX894" s="12" t="s">
        <v>82</v>
      </c>
      <c r="AY894" s="256" t="s">
        <v>150</v>
      </c>
    </row>
    <row r="895" spans="2:65" s="1" customFormat="1" ht="16.5" customHeight="1">
      <c r="B895" s="46"/>
      <c r="C895" s="222" t="s">
        <v>672</v>
      </c>
      <c r="D895" s="222" t="s">
        <v>153</v>
      </c>
      <c r="E895" s="223" t="s">
        <v>1543</v>
      </c>
      <c r="F895" s="224" t="s">
        <v>1544</v>
      </c>
      <c r="G895" s="225" t="s">
        <v>211</v>
      </c>
      <c r="H895" s="226">
        <v>142</v>
      </c>
      <c r="I895" s="227"/>
      <c r="J895" s="228">
        <f>ROUND(I895*H895,2)</f>
        <v>0</v>
      </c>
      <c r="K895" s="224" t="s">
        <v>204</v>
      </c>
      <c r="L895" s="72"/>
      <c r="M895" s="229" t="s">
        <v>21</v>
      </c>
      <c r="N895" s="230" t="s">
        <v>45</v>
      </c>
      <c r="O895" s="47"/>
      <c r="P895" s="231">
        <f>O895*H895</f>
        <v>0</v>
      </c>
      <c r="Q895" s="231">
        <v>0</v>
      </c>
      <c r="R895" s="231">
        <f>Q895*H895</f>
        <v>0</v>
      </c>
      <c r="S895" s="231">
        <v>0</v>
      </c>
      <c r="T895" s="232">
        <f>S895*H895</f>
        <v>0</v>
      </c>
      <c r="AR895" s="24" t="s">
        <v>654</v>
      </c>
      <c r="AT895" s="24" t="s">
        <v>153</v>
      </c>
      <c r="AU895" s="24" t="s">
        <v>84</v>
      </c>
      <c r="AY895" s="24" t="s">
        <v>150</v>
      </c>
      <c r="BE895" s="233">
        <f>IF(N895="základní",J895,0)</f>
        <v>0</v>
      </c>
      <c r="BF895" s="233">
        <f>IF(N895="snížená",J895,0)</f>
        <v>0</v>
      </c>
      <c r="BG895" s="233">
        <f>IF(N895="zákl. přenesená",J895,0)</f>
        <v>0</v>
      </c>
      <c r="BH895" s="233">
        <f>IF(N895="sníž. přenesená",J895,0)</f>
        <v>0</v>
      </c>
      <c r="BI895" s="233">
        <f>IF(N895="nulová",J895,0)</f>
        <v>0</v>
      </c>
      <c r="BJ895" s="24" t="s">
        <v>82</v>
      </c>
      <c r="BK895" s="233">
        <f>ROUND(I895*H895,2)</f>
        <v>0</v>
      </c>
      <c r="BL895" s="24" t="s">
        <v>654</v>
      </c>
      <c r="BM895" s="24" t="s">
        <v>1545</v>
      </c>
    </row>
    <row r="896" spans="2:47" s="1" customFormat="1" ht="13.5">
      <c r="B896" s="46"/>
      <c r="C896" s="74"/>
      <c r="D896" s="236" t="s">
        <v>166</v>
      </c>
      <c r="E896" s="74"/>
      <c r="F896" s="257" t="s">
        <v>1529</v>
      </c>
      <c r="G896" s="74"/>
      <c r="H896" s="74"/>
      <c r="I896" s="192"/>
      <c r="J896" s="74"/>
      <c r="K896" s="74"/>
      <c r="L896" s="72"/>
      <c r="M896" s="258"/>
      <c r="N896" s="47"/>
      <c r="O896" s="47"/>
      <c r="P896" s="47"/>
      <c r="Q896" s="47"/>
      <c r="R896" s="47"/>
      <c r="S896" s="47"/>
      <c r="T896" s="95"/>
      <c r="AT896" s="24" t="s">
        <v>166</v>
      </c>
      <c r="AU896" s="24" t="s">
        <v>84</v>
      </c>
    </row>
    <row r="897" spans="2:51" s="13" customFormat="1" ht="13.5">
      <c r="B897" s="259"/>
      <c r="C897" s="260"/>
      <c r="D897" s="236" t="s">
        <v>159</v>
      </c>
      <c r="E897" s="261" t="s">
        <v>21</v>
      </c>
      <c r="F897" s="262" t="s">
        <v>930</v>
      </c>
      <c r="G897" s="260"/>
      <c r="H897" s="261" t="s">
        <v>21</v>
      </c>
      <c r="I897" s="263"/>
      <c r="J897" s="260"/>
      <c r="K897" s="260"/>
      <c r="L897" s="264"/>
      <c r="M897" s="265"/>
      <c r="N897" s="266"/>
      <c r="O897" s="266"/>
      <c r="P897" s="266"/>
      <c r="Q897" s="266"/>
      <c r="R897" s="266"/>
      <c r="S897" s="266"/>
      <c r="T897" s="267"/>
      <c r="AT897" s="268" t="s">
        <v>159</v>
      </c>
      <c r="AU897" s="268" t="s">
        <v>84</v>
      </c>
      <c r="AV897" s="13" t="s">
        <v>82</v>
      </c>
      <c r="AW897" s="13" t="s">
        <v>38</v>
      </c>
      <c r="AX897" s="13" t="s">
        <v>74</v>
      </c>
      <c r="AY897" s="268" t="s">
        <v>150</v>
      </c>
    </row>
    <row r="898" spans="2:51" s="13" customFormat="1" ht="13.5">
      <c r="B898" s="259"/>
      <c r="C898" s="260"/>
      <c r="D898" s="236" t="s">
        <v>159</v>
      </c>
      <c r="E898" s="261" t="s">
        <v>21</v>
      </c>
      <c r="F898" s="262" t="s">
        <v>1262</v>
      </c>
      <c r="G898" s="260"/>
      <c r="H898" s="261" t="s">
        <v>21</v>
      </c>
      <c r="I898" s="263"/>
      <c r="J898" s="260"/>
      <c r="K898" s="260"/>
      <c r="L898" s="264"/>
      <c r="M898" s="265"/>
      <c r="N898" s="266"/>
      <c r="O898" s="266"/>
      <c r="P898" s="266"/>
      <c r="Q898" s="266"/>
      <c r="R898" s="266"/>
      <c r="S898" s="266"/>
      <c r="T898" s="267"/>
      <c r="AT898" s="268" t="s">
        <v>159</v>
      </c>
      <c r="AU898" s="268" t="s">
        <v>84</v>
      </c>
      <c r="AV898" s="13" t="s">
        <v>82</v>
      </c>
      <c r="AW898" s="13" t="s">
        <v>38</v>
      </c>
      <c r="AX898" s="13" t="s">
        <v>74</v>
      </c>
      <c r="AY898" s="268" t="s">
        <v>150</v>
      </c>
    </row>
    <row r="899" spans="2:51" s="13" customFormat="1" ht="13.5">
      <c r="B899" s="259"/>
      <c r="C899" s="260"/>
      <c r="D899" s="236" t="s">
        <v>159</v>
      </c>
      <c r="E899" s="261" t="s">
        <v>21</v>
      </c>
      <c r="F899" s="262" t="s">
        <v>932</v>
      </c>
      <c r="G899" s="260"/>
      <c r="H899" s="261" t="s">
        <v>21</v>
      </c>
      <c r="I899" s="263"/>
      <c r="J899" s="260"/>
      <c r="K899" s="260"/>
      <c r="L899" s="264"/>
      <c r="M899" s="265"/>
      <c r="N899" s="266"/>
      <c r="O899" s="266"/>
      <c r="P899" s="266"/>
      <c r="Q899" s="266"/>
      <c r="R899" s="266"/>
      <c r="S899" s="266"/>
      <c r="T899" s="267"/>
      <c r="AT899" s="268" t="s">
        <v>159</v>
      </c>
      <c r="AU899" s="268" t="s">
        <v>84</v>
      </c>
      <c r="AV899" s="13" t="s">
        <v>82</v>
      </c>
      <c r="AW899" s="13" t="s">
        <v>38</v>
      </c>
      <c r="AX899" s="13" t="s">
        <v>74</v>
      </c>
      <c r="AY899" s="268" t="s">
        <v>150</v>
      </c>
    </row>
    <row r="900" spans="2:51" s="13" customFormat="1" ht="13.5">
      <c r="B900" s="259"/>
      <c r="C900" s="260"/>
      <c r="D900" s="236" t="s">
        <v>159</v>
      </c>
      <c r="E900" s="261" t="s">
        <v>21</v>
      </c>
      <c r="F900" s="262" t="s">
        <v>1263</v>
      </c>
      <c r="G900" s="260"/>
      <c r="H900" s="261" t="s">
        <v>21</v>
      </c>
      <c r="I900" s="263"/>
      <c r="J900" s="260"/>
      <c r="K900" s="260"/>
      <c r="L900" s="264"/>
      <c r="M900" s="265"/>
      <c r="N900" s="266"/>
      <c r="O900" s="266"/>
      <c r="P900" s="266"/>
      <c r="Q900" s="266"/>
      <c r="R900" s="266"/>
      <c r="S900" s="266"/>
      <c r="T900" s="267"/>
      <c r="AT900" s="268" t="s">
        <v>159</v>
      </c>
      <c r="AU900" s="268" t="s">
        <v>84</v>
      </c>
      <c r="AV900" s="13" t="s">
        <v>82</v>
      </c>
      <c r="AW900" s="13" t="s">
        <v>38</v>
      </c>
      <c r="AX900" s="13" t="s">
        <v>74</v>
      </c>
      <c r="AY900" s="268" t="s">
        <v>150</v>
      </c>
    </row>
    <row r="901" spans="2:51" s="13" customFormat="1" ht="13.5">
      <c r="B901" s="259"/>
      <c r="C901" s="260"/>
      <c r="D901" s="236" t="s">
        <v>159</v>
      </c>
      <c r="E901" s="261" t="s">
        <v>21</v>
      </c>
      <c r="F901" s="262" t="s">
        <v>1493</v>
      </c>
      <c r="G901" s="260"/>
      <c r="H901" s="261" t="s">
        <v>21</v>
      </c>
      <c r="I901" s="263"/>
      <c r="J901" s="260"/>
      <c r="K901" s="260"/>
      <c r="L901" s="264"/>
      <c r="M901" s="265"/>
      <c r="N901" s="266"/>
      <c r="O901" s="266"/>
      <c r="P901" s="266"/>
      <c r="Q901" s="266"/>
      <c r="R901" s="266"/>
      <c r="S901" s="266"/>
      <c r="T901" s="267"/>
      <c r="AT901" s="268" t="s">
        <v>159</v>
      </c>
      <c r="AU901" s="268" t="s">
        <v>84</v>
      </c>
      <c r="AV901" s="13" t="s">
        <v>82</v>
      </c>
      <c r="AW901" s="13" t="s">
        <v>38</v>
      </c>
      <c r="AX901" s="13" t="s">
        <v>74</v>
      </c>
      <c r="AY901" s="268" t="s">
        <v>150</v>
      </c>
    </row>
    <row r="902" spans="2:51" s="13" customFormat="1" ht="13.5">
      <c r="B902" s="259"/>
      <c r="C902" s="260"/>
      <c r="D902" s="236" t="s">
        <v>159</v>
      </c>
      <c r="E902" s="261" t="s">
        <v>21</v>
      </c>
      <c r="F902" s="262" t="s">
        <v>1300</v>
      </c>
      <c r="G902" s="260"/>
      <c r="H902" s="261" t="s">
        <v>21</v>
      </c>
      <c r="I902" s="263"/>
      <c r="J902" s="260"/>
      <c r="K902" s="260"/>
      <c r="L902" s="264"/>
      <c r="M902" s="265"/>
      <c r="N902" s="266"/>
      <c r="O902" s="266"/>
      <c r="P902" s="266"/>
      <c r="Q902" s="266"/>
      <c r="R902" s="266"/>
      <c r="S902" s="266"/>
      <c r="T902" s="267"/>
      <c r="AT902" s="268" t="s">
        <v>159</v>
      </c>
      <c r="AU902" s="268" t="s">
        <v>84</v>
      </c>
      <c r="AV902" s="13" t="s">
        <v>82</v>
      </c>
      <c r="AW902" s="13" t="s">
        <v>38</v>
      </c>
      <c r="AX902" s="13" t="s">
        <v>74</v>
      </c>
      <c r="AY902" s="268" t="s">
        <v>150</v>
      </c>
    </row>
    <row r="903" spans="2:51" s="13" customFormat="1" ht="13.5">
      <c r="B903" s="259"/>
      <c r="C903" s="260"/>
      <c r="D903" s="236" t="s">
        <v>159</v>
      </c>
      <c r="E903" s="261" t="s">
        <v>21</v>
      </c>
      <c r="F903" s="262" t="s">
        <v>1546</v>
      </c>
      <c r="G903" s="260"/>
      <c r="H903" s="261" t="s">
        <v>21</v>
      </c>
      <c r="I903" s="263"/>
      <c r="J903" s="260"/>
      <c r="K903" s="260"/>
      <c r="L903" s="264"/>
      <c r="M903" s="265"/>
      <c r="N903" s="266"/>
      <c r="O903" s="266"/>
      <c r="P903" s="266"/>
      <c r="Q903" s="266"/>
      <c r="R903" s="266"/>
      <c r="S903" s="266"/>
      <c r="T903" s="267"/>
      <c r="AT903" s="268" t="s">
        <v>159</v>
      </c>
      <c r="AU903" s="268" t="s">
        <v>84</v>
      </c>
      <c r="AV903" s="13" t="s">
        <v>82</v>
      </c>
      <c r="AW903" s="13" t="s">
        <v>38</v>
      </c>
      <c r="AX903" s="13" t="s">
        <v>74</v>
      </c>
      <c r="AY903" s="268" t="s">
        <v>150</v>
      </c>
    </row>
    <row r="904" spans="2:51" s="11" customFormat="1" ht="13.5">
      <c r="B904" s="234"/>
      <c r="C904" s="235"/>
      <c r="D904" s="236" t="s">
        <v>159</v>
      </c>
      <c r="E904" s="237" t="s">
        <v>21</v>
      </c>
      <c r="F904" s="238" t="s">
        <v>1016</v>
      </c>
      <c r="G904" s="235"/>
      <c r="H904" s="239">
        <v>12</v>
      </c>
      <c r="I904" s="240"/>
      <c r="J904" s="235"/>
      <c r="K904" s="235"/>
      <c r="L904" s="241"/>
      <c r="M904" s="242"/>
      <c r="N904" s="243"/>
      <c r="O904" s="243"/>
      <c r="P904" s="243"/>
      <c r="Q904" s="243"/>
      <c r="R904" s="243"/>
      <c r="S904" s="243"/>
      <c r="T904" s="244"/>
      <c r="AT904" s="245" t="s">
        <v>159</v>
      </c>
      <c r="AU904" s="245" t="s">
        <v>84</v>
      </c>
      <c r="AV904" s="11" t="s">
        <v>84</v>
      </c>
      <c r="AW904" s="11" t="s">
        <v>38</v>
      </c>
      <c r="AX904" s="11" t="s">
        <v>74</v>
      </c>
      <c r="AY904" s="245" t="s">
        <v>150</v>
      </c>
    </row>
    <row r="905" spans="2:51" s="13" customFormat="1" ht="13.5">
      <c r="B905" s="259"/>
      <c r="C905" s="260"/>
      <c r="D905" s="236" t="s">
        <v>159</v>
      </c>
      <c r="E905" s="261" t="s">
        <v>21</v>
      </c>
      <c r="F905" s="262" t="s">
        <v>1547</v>
      </c>
      <c r="G905" s="260"/>
      <c r="H905" s="261" t="s">
        <v>21</v>
      </c>
      <c r="I905" s="263"/>
      <c r="J905" s="260"/>
      <c r="K905" s="260"/>
      <c r="L905" s="264"/>
      <c r="M905" s="265"/>
      <c r="N905" s="266"/>
      <c r="O905" s="266"/>
      <c r="P905" s="266"/>
      <c r="Q905" s="266"/>
      <c r="R905" s="266"/>
      <c r="S905" s="266"/>
      <c r="T905" s="267"/>
      <c r="AT905" s="268" t="s">
        <v>159</v>
      </c>
      <c r="AU905" s="268" t="s">
        <v>84</v>
      </c>
      <c r="AV905" s="13" t="s">
        <v>82</v>
      </c>
      <c r="AW905" s="13" t="s">
        <v>38</v>
      </c>
      <c r="AX905" s="13" t="s">
        <v>74</v>
      </c>
      <c r="AY905" s="268" t="s">
        <v>150</v>
      </c>
    </row>
    <row r="906" spans="2:51" s="11" customFormat="1" ht="13.5">
      <c r="B906" s="234"/>
      <c r="C906" s="235"/>
      <c r="D906" s="236" t="s">
        <v>159</v>
      </c>
      <c r="E906" s="237" t="s">
        <v>21</v>
      </c>
      <c r="F906" s="238" t="s">
        <v>1538</v>
      </c>
      <c r="G906" s="235"/>
      <c r="H906" s="239">
        <v>22</v>
      </c>
      <c r="I906" s="240"/>
      <c r="J906" s="235"/>
      <c r="K906" s="235"/>
      <c r="L906" s="241"/>
      <c r="M906" s="242"/>
      <c r="N906" s="243"/>
      <c r="O906" s="243"/>
      <c r="P906" s="243"/>
      <c r="Q906" s="243"/>
      <c r="R906" s="243"/>
      <c r="S906" s="243"/>
      <c r="T906" s="244"/>
      <c r="AT906" s="245" t="s">
        <v>159</v>
      </c>
      <c r="AU906" s="245" t="s">
        <v>84</v>
      </c>
      <c r="AV906" s="11" t="s">
        <v>84</v>
      </c>
      <c r="AW906" s="11" t="s">
        <v>38</v>
      </c>
      <c r="AX906" s="11" t="s">
        <v>74</v>
      </c>
      <c r="AY906" s="245" t="s">
        <v>150</v>
      </c>
    </row>
    <row r="907" spans="2:51" s="13" customFormat="1" ht="13.5">
      <c r="B907" s="259"/>
      <c r="C907" s="260"/>
      <c r="D907" s="236" t="s">
        <v>159</v>
      </c>
      <c r="E907" s="261" t="s">
        <v>21</v>
      </c>
      <c r="F907" s="262" t="s">
        <v>1548</v>
      </c>
      <c r="G907" s="260"/>
      <c r="H907" s="261" t="s">
        <v>21</v>
      </c>
      <c r="I907" s="263"/>
      <c r="J907" s="260"/>
      <c r="K907" s="260"/>
      <c r="L907" s="264"/>
      <c r="M907" s="265"/>
      <c r="N907" s="266"/>
      <c r="O907" s="266"/>
      <c r="P907" s="266"/>
      <c r="Q907" s="266"/>
      <c r="R907" s="266"/>
      <c r="S907" s="266"/>
      <c r="T907" s="267"/>
      <c r="AT907" s="268" t="s">
        <v>159</v>
      </c>
      <c r="AU907" s="268" t="s">
        <v>84</v>
      </c>
      <c r="AV907" s="13" t="s">
        <v>82</v>
      </c>
      <c r="AW907" s="13" t="s">
        <v>38</v>
      </c>
      <c r="AX907" s="13" t="s">
        <v>74</v>
      </c>
      <c r="AY907" s="268" t="s">
        <v>150</v>
      </c>
    </row>
    <row r="908" spans="2:51" s="11" customFormat="1" ht="13.5">
      <c r="B908" s="234"/>
      <c r="C908" s="235"/>
      <c r="D908" s="236" t="s">
        <v>159</v>
      </c>
      <c r="E908" s="237" t="s">
        <v>21</v>
      </c>
      <c r="F908" s="238" t="s">
        <v>1302</v>
      </c>
      <c r="G908" s="235"/>
      <c r="H908" s="239">
        <v>6</v>
      </c>
      <c r="I908" s="240"/>
      <c r="J908" s="235"/>
      <c r="K908" s="235"/>
      <c r="L908" s="241"/>
      <c r="M908" s="242"/>
      <c r="N908" s="243"/>
      <c r="O908" s="243"/>
      <c r="P908" s="243"/>
      <c r="Q908" s="243"/>
      <c r="R908" s="243"/>
      <c r="S908" s="243"/>
      <c r="T908" s="244"/>
      <c r="AT908" s="245" t="s">
        <v>159</v>
      </c>
      <c r="AU908" s="245" t="s">
        <v>84</v>
      </c>
      <c r="AV908" s="11" t="s">
        <v>84</v>
      </c>
      <c r="AW908" s="11" t="s">
        <v>38</v>
      </c>
      <c r="AX908" s="11" t="s">
        <v>74</v>
      </c>
      <c r="AY908" s="245" t="s">
        <v>150</v>
      </c>
    </row>
    <row r="909" spans="2:51" s="14" customFormat="1" ht="13.5">
      <c r="B909" s="282"/>
      <c r="C909" s="283"/>
      <c r="D909" s="236" t="s">
        <v>159</v>
      </c>
      <c r="E909" s="284" t="s">
        <v>21</v>
      </c>
      <c r="F909" s="285" t="s">
        <v>361</v>
      </c>
      <c r="G909" s="283"/>
      <c r="H909" s="286">
        <v>40</v>
      </c>
      <c r="I909" s="287"/>
      <c r="J909" s="283"/>
      <c r="K909" s="283"/>
      <c r="L909" s="288"/>
      <c r="M909" s="289"/>
      <c r="N909" s="290"/>
      <c r="O909" s="290"/>
      <c r="P909" s="290"/>
      <c r="Q909" s="290"/>
      <c r="R909" s="290"/>
      <c r="S909" s="290"/>
      <c r="T909" s="291"/>
      <c r="AT909" s="292" t="s">
        <v>159</v>
      </c>
      <c r="AU909" s="292" t="s">
        <v>84</v>
      </c>
      <c r="AV909" s="14" t="s">
        <v>151</v>
      </c>
      <c r="AW909" s="14" t="s">
        <v>38</v>
      </c>
      <c r="AX909" s="14" t="s">
        <v>74</v>
      </c>
      <c r="AY909" s="292" t="s">
        <v>150</v>
      </c>
    </row>
    <row r="910" spans="2:51" s="13" customFormat="1" ht="13.5">
      <c r="B910" s="259"/>
      <c r="C910" s="260"/>
      <c r="D910" s="236" t="s">
        <v>159</v>
      </c>
      <c r="E910" s="261" t="s">
        <v>21</v>
      </c>
      <c r="F910" s="262" t="s">
        <v>1303</v>
      </c>
      <c r="G910" s="260"/>
      <c r="H910" s="261" t="s">
        <v>21</v>
      </c>
      <c r="I910" s="263"/>
      <c r="J910" s="260"/>
      <c r="K910" s="260"/>
      <c r="L910" s="264"/>
      <c r="M910" s="265"/>
      <c r="N910" s="266"/>
      <c r="O910" s="266"/>
      <c r="P910" s="266"/>
      <c r="Q910" s="266"/>
      <c r="R910" s="266"/>
      <c r="S910" s="266"/>
      <c r="T910" s="267"/>
      <c r="AT910" s="268" t="s">
        <v>159</v>
      </c>
      <c r="AU910" s="268" t="s">
        <v>84</v>
      </c>
      <c r="AV910" s="13" t="s">
        <v>82</v>
      </c>
      <c r="AW910" s="13" t="s">
        <v>38</v>
      </c>
      <c r="AX910" s="13" t="s">
        <v>74</v>
      </c>
      <c r="AY910" s="268" t="s">
        <v>150</v>
      </c>
    </row>
    <row r="911" spans="2:51" s="13" customFormat="1" ht="13.5">
      <c r="B911" s="259"/>
      <c r="C911" s="260"/>
      <c r="D911" s="236" t="s">
        <v>159</v>
      </c>
      <c r="E911" s="261" t="s">
        <v>21</v>
      </c>
      <c r="F911" s="262" t="s">
        <v>1549</v>
      </c>
      <c r="G911" s="260"/>
      <c r="H911" s="261" t="s">
        <v>21</v>
      </c>
      <c r="I911" s="263"/>
      <c r="J911" s="260"/>
      <c r="K911" s="260"/>
      <c r="L911" s="264"/>
      <c r="M911" s="265"/>
      <c r="N911" s="266"/>
      <c r="O911" s="266"/>
      <c r="P911" s="266"/>
      <c r="Q911" s="266"/>
      <c r="R911" s="266"/>
      <c r="S911" s="266"/>
      <c r="T911" s="267"/>
      <c r="AT911" s="268" t="s">
        <v>159</v>
      </c>
      <c r="AU911" s="268" t="s">
        <v>84</v>
      </c>
      <c r="AV911" s="13" t="s">
        <v>82</v>
      </c>
      <c r="AW911" s="13" t="s">
        <v>38</v>
      </c>
      <c r="AX911" s="13" t="s">
        <v>74</v>
      </c>
      <c r="AY911" s="268" t="s">
        <v>150</v>
      </c>
    </row>
    <row r="912" spans="2:51" s="11" customFormat="1" ht="13.5">
      <c r="B912" s="234"/>
      <c r="C912" s="235"/>
      <c r="D912" s="236" t="s">
        <v>159</v>
      </c>
      <c r="E912" s="237" t="s">
        <v>21</v>
      </c>
      <c r="F912" s="238" t="s">
        <v>1305</v>
      </c>
      <c r="G912" s="235"/>
      <c r="H912" s="239">
        <v>92</v>
      </c>
      <c r="I912" s="240"/>
      <c r="J912" s="235"/>
      <c r="K912" s="235"/>
      <c r="L912" s="241"/>
      <c r="M912" s="242"/>
      <c r="N912" s="243"/>
      <c r="O912" s="243"/>
      <c r="P912" s="243"/>
      <c r="Q912" s="243"/>
      <c r="R912" s="243"/>
      <c r="S912" s="243"/>
      <c r="T912" s="244"/>
      <c r="AT912" s="245" t="s">
        <v>159</v>
      </c>
      <c r="AU912" s="245" t="s">
        <v>84</v>
      </c>
      <c r="AV912" s="11" t="s">
        <v>84</v>
      </c>
      <c r="AW912" s="11" t="s">
        <v>38</v>
      </c>
      <c r="AX912" s="11" t="s">
        <v>74</v>
      </c>
      <c r="AY912" s="245" t="s">
        <v>150</v>
      </c>
    </row>
    <row r="913" spans="2:51" s="14" customFormat="1" ht="13.5">
      <c r="B913" s="282"/>
      <c r="C913" s="283"/>
      <c r="D913" s="236" t="s">
        <v>159</v>
      </c>
      <c r="E913" s="284" t="s">
        <v>21</v>
      </c>
      <c r="F913" s="285" t="s">
        <v>361</v>
      </c>
      <c r="G913" s="283"/>
      <c r="H913" s="286">
        <v>92</v>
      </c>
      <c r="I913" s="287"/>
      <c r="J913" s="283"/>
      <c r="K913" s="283"/>
      <c r="L913" s="288"/>
      <c r="M913" s="289"/>
      <c r="N913" s="290"/>
      <c r="O913" s="290"/>
      <c r="P913" s="290"/>
      <c r="Q913" s="290"/>
      <c r="R913" s="290"/>
      <c r="S913" s="290"/>
      <c r="T913" s="291"/>
      <c r="AT913" s="292" t="s">
        <v>159</v>
      </c>
      <c r="AU913" s="292" t="s">
        <v>84</v>
      </c>
      <c r="AV913" s="14" t="s">
        <v>151</v>
      </c>
      <c r="AW913" s="14" t="s">
        <v>38</v>
      </c>
      <c r="AX913" s="14" t="s">
        <v>74</v>
      </c>
      <c r="AY913" s="292" t="s">
        <v>150</v>
      </c>
    </row>
    <row r="914" spans="2:51" s="13" customFormat="1" ht="13.5">
      <c r="B914" s="259"/>
      <c r="C914" s="260"/>
      <c r="D914" s="236" t="s">
        <v>159</v>
      </c>
      <c r="E914" s="261" t="s">
        <v>21</v>
      </c>
      <c r="F914" s="262" t="s">
        <v>1306</v>
      </c>
      <c r="G914" s="260"/>
      <c r="H914" s="261" t="s">
        <v>21</v>
      </c>
      <c r="I914" s="263"/>
      <c r="J914" s="260"/>
      <c r="K914" s="260"/>
      <c r="L914" s="264"/>
      <c r="M914" s="265"/>
      <c r="N914" s="266"/>
      <c r="O914" s="266"/>
      <c r="P914" s="266"/>
      <c r="Q914" s="266"/>
      <c r="R914" s="266"/>
      <c r="S914" s="266"/>
      <c r="T914" s="267"/>
      <c r="AT914" s="268" t="s">
        <v>159</v>
      </c>
      <c r="AU914" s="268" t="s">
        <v>84</v>
      </c>
      <c r="AV914" s="13" t="s">
        <v>82</v>
      </c>
      <c r="AW914" s="13" t="s">
        <v>38</v>
      </c>
      <c r="AX914" s="13" t="s">
        <v>74</v>
      </c>
      <c r="AY914" s="268" t="s">
        <v>150</v>
      </c>
    </row>
    <row r="915" spans="2:51" s="13" customFormat="1" ht="13.5">
      <c r="B915" s="259"/>
      <c r="C915" s="260"/>
      <c r="D915" s="236" t="s">
        <v>159</v>
      </c>
      <c r="E915" s="261" t="s">
        <v>21</v>
      </c>
      <c r="F915" s="262" t="s">
        <v>1550</v>
      </c>
      <c r="G915" s="260"/>
      <c r="H915" s="261" t="s">
        <v>21</v>
      </c>
      <c r="I915" s="263"/>
      <c r="J915" s="260"/>
      <c r="K915" s="260"/>
      <c r="L915" s="264"/>
      <c r="M915" s="265"/>
      <c r="N915" s="266"/>
      <c r="O915" s="266"/>
      <c r="P915" s="266"/>
      <c r="Q915" s="266"/>
      <c r="R915" s="266"/>
      <c r="S915" s="266"/>
      <c r="T915" s="267"/>
      <c r="AT915" s="268" t="s">
        <v>159</v>
      </c>
      <c r="AU915" s="268" t="s">
        <v>84</v>
      </c>
      <c r="AV915" s="13" t="s">
        <v>82</v>
      </c>
      <c r="AW915" s="13" t="s">
        <v>38</v>
      </c>
      <c r="AX915" s="13" t="s">
        <v>74</v>
      </c>
      <c r="AY915" s="268" t="s">
        <v>150</v>
      </c>
    </row>
    <row r="916" spans="2:51" s="11" customFormat="1" ht="13.5">
      <c r="B916" s="234"/>
      <c r="C916" s="235"/>
      <c r="D916" s="236" t="s">
        <v>159</v>
      </c>
      <c r="E916" s="237" t="s">
        <v>21</v>
      </c>
      <c r="F916" s="238" t="s">
        <v>1220</v>
      </c>
      <c r="G916" s="235"/>
      <c r="H916" s="239">
        <v>10</v>
      </c>
      <c r="I916" s="240"/>
      <c r="J916" s="235"/>
      <c r="K916" s="235"/>
      <c r="L916" s="241"/>
      <c r="M916" s="242"/>
      <c r="N916" s="243"/>
      <c r="O916" s="243"/>
      <c r="P916" s="243"/>
      <c r="Q916" s="243"/>
      <c r="R916" s="243"/>
      <c r="S916" s="243"/>
      <c r="T916" s="244"/>
      <c r="AT916" s="245" t="s">
        <v>159</v>
      </c>
      <c r="AU916" s="245" t="s">
        <v>84</v>
      </c>
      <c r="AV916" s="11" t="s">
        <v>84</v>
      </c>
      <c r="AW916" s="11" t="s">
        <v>38</v>
      </c>
      <c r="AX916" s="11" t="s">
        <v>74</v>
      </c>
      <c r="AY916" s="245" t="s">
        <v>150</v>
      </c>
    </row>
    <row r="917" spans="2:51" s="14" customFormat="1" ht="13.5">
      <c r="B917" s="282"/>
      <c r="C917" s="283"/>
      <c r="D917" s="236" t="s">
        <v>159</v>
      </c>
      <c r="E917" s="284" t="s">
        <v>21</v>
      </c>
      <c r="F917" s="285" t="s">
        <v>361</v>
      </c>
      <c r="G917" s="283"/>
      <c r="H917" s="286">
        <v>10</v>
      </c>
      <c r="I917" s="287"/>
      <c r="J917" s="283"/>
      <c r="K917" s="283"/>
      <c r="L917" s="288"/>
      <c r="M917" s="289"/>
      <c r="N917" s="290"/>
      <c r="O917" s="290"/>
      <c r="P917" s="290"/>
      <c r="Q917" s="290"/>
      <c r="R917" s="290"/>
      <c r="S917" s="290"/>
      <c r="T917" s="291"/>
      <c r="AT917" s="292" t="s">
        <v>159</v>
      </c>
      <c r="AU917" s="292" t="s">
        <v>84</v>
      </c>
      <c r="AV917" s="14" t="s">
        <v>151</v>
      </c>
      <c r="AW917" s="14" t="s">
        <v>38</v>
      </c>
      <c r="AX917" s="14" t="s">
        <v>74</v>
      </c>
      <c r="AY917" s="292" t="s">
        <v>150</v>
      </c>
    </row>
    <row r="918" spans="2:51" s="12" customFormat="1" ht="13.5">
      <c r="B918" s="246"/>
      <c r="C918" s="247"/>
      <c r="D918" s="236" t="s">
        <v>159</v>
      </c>
      <c r="E918" s="248" t="s">
        <v>21</v>
      </c>
      <c r="F918" s="249" t="s">
        <v>161</v>
      </c>
      <c r="G918" s="247"/>
      <c r="H918" s="250">
        <v>142</v>
      </c>
      <c r="I918" s="251"/>
      <c r="J918" s="247"/>
      <c r="K918" s="247"/>
      <c r="L918" s="252"/>
      <c r="M918" s="253"/>
      <c r="N918" s="254"/>
      <c r="O918" s="254"/>
      <c r="P918" s="254"/>
      <c r="Q918" s="254"/>
      <c r="R918" s="254"/>
      <c r="S918" s="254"/>
      <c r="T918" s="255"/>
      <c r="AT918" s="256" t="s">
        <v>159</v>
      </c>
      <c r="AU918" s="256" t="s">
        <v>84</v>
      </c>
      <c r="AV918" s="12" t="s">
        <v>157</v>
      </c>
      <c r="AW918" s="12" t="s">
        <v>38</v>
      </c>
      <c r="AX918" s="12" t="s">
        <v>82</v>
      </c>
      <c r="AY918" s="256" t="s">
        <v>150</v>
      </c>
    </row>
    <row r="919" spans="2:65" s="1" customFormat="1" ht="25.5" customHeight="1">
      <c r="B919" s="46"/>
      <c r="C919" s="222" t="s">
        <v>678</v>
      </c>
      <c r="D919" s="222" t="s">
        <v>153</v>
      </c>
      <c r="E919" s="223" t="s">
        <v>1551</v>
      </c>
      <c r="F919" s="224" t="s">
        <v>1552</v>
      </c>
      <c r="G919" s="225" t="s">
        <v>211</v>
      </c>
      <c r="H919" s="226">
        <v>108</v>
      </c>
      <c r="I919" s="227"/>
      <c r="J919" s="228">
        <f>ROUND(I919*H919,2)</f>
        <v>0</v>
      </c>
      <c r="K919" s="224" t="s">
        <v>928</v>
      </c>
      <c r="L919" s="72"/>
      <c r="M919" s="229" t="s">
        <v>21</v>
      </c>
      <c r="N919" s="230" t="s">
        <v>45</v>
      </c>
      <c r="O919" s="47"/>
      <c r="P919" s="231">
        <f>O919*H919</f>
        <v>0</v>
      </c>
      <c r="Q919" s="231">
        <v>0</v>
      </c>
      <c r="R919" s="231">
        <f>Q919*H919</f>
        <v>0</v>
      </c>
      <c r="S919" s="231">
        <v>0</v>
      </c>
      <c r="T919" s="232">
        <f>S919*H919</f>
        <v>0</v>
      </c>
      <c r="AR919" s="24" t="s">
        <v>654</v>
      </c>
      <c r="AT919" s="24" t="s">
        <v>153</v>
      </c>
      <c r="AU919" s="24" t="s">
        <v>84</v>
      </c>
      <c r="AY919" s="24" t="s">
        <v>150</v>
      </c>
      <c r="BE919" s="233">
        <f>IF(N919="základní",J919,0)</f>
        <v>0</v>
      </c>
      <c r="BF919" s="233">
        <f>IF(N919="snížená",J919,0)</f>
        <v>0</v>
      </c>
      <c r="BG919" s="233">
        <f>IF(N919="zákl. přenesená",J919,0)</f>
        <v>0</v>
      </c>
      <c r="BH919" s="233">
        <f>IF(N919="sníž. přenesená",J919,0)</f>
        <v>0</v>
      </c>
      <c r="BI919" s="233">
        <f>IF(N919="nulová",J919,0)</f>
        <v>0</v>
      </c>
      <c r="BJ919" s="24" t="s">
        <v>82</v>
      </c>
      <c r="BK919" s="233">
        <f>ROUND(I919*H919,2)</f>
        <v>0</v>
      </c>
      <c r="BL919" s="24" t="s">
        <v>654</v>
      </c>
      <c r="BM919" s="24" t="s">
        <v>1553</v>
      </c>
    </row>
    <row r="920" spans="2:51" s="13" customFormat="1" ht="13.5">
      <c r="B920" s="259"/>
      <c r="C920" s="260"/>
      <c r="D920" s="236" t="s">
        <v>159</v>
      </c>
      <c r="E920" s="261" t="s">
        <v>21</v>
      </c>
      <c r="F920" s="262" t="s">
        <v>930</v>
      </c>
      <c r="G920" s="260"/>
      <c r="H920" s="261" t="s">
        <v>21</v>
      </c>
      <c r="I920" s="263"/>
      <c r="J920" s="260"/>
      <c r="K920" s="260"/>
      <c r="L920" s="264"/>
      <c r="M920" s="265"/>
      <c r="N920" s="266"/>
      <c r="O920" s="266"/>
      <c r="P920" s="266"/>
      <c r="Q920" s="266"/>
      <c r="R920" s="266"/>
      <c r="S920" s="266"/>
      <c r="T920" s="267"/>
      <c r="AT920" s="268" t="s">
        <v>159</v>
      </c>
      <c r="AU920" s="268" t="s">
        <v>84</v>
      </c>
      <c r="AV920" s="13" t="s">
        <v>82</v>
      </c>
      <c r="AW920" s="13" t="s">
        <v>38</v>
      </c>
      <c r="AX920" s="13" t="s">
        <v>74</v>
      </c>
      <c r="AY920" s="268" t="s">
        <v>150</v>
      </c>
    </row>
    <row r="921" spans="2:51" s="13" customFormat="1" ht="13.5">
      <c r="B921" s="259"/>
      <c r="C921" s="260"/>
      <c r="D921" s="236" t="s">
        <v>159</v>
      </c>
      <c r="E921" s="261" t="s">
        <v>21</v>
      </c>
      <c r="F921" s="262" t="s">
        <v>1262</v>
      </c>
      <c r="G921" s="260"/>
      <c r="H921" s="261" t="s">
        <v>21</v>
      </c>
      <c r="I921" s="263"/>
      <c r="J921" s="260"/>
      <c r="K921" s="260"/>
      <c r="L921" s="264"/>
      <c r="M921" s="265"/>
      <c r="N921" s="266"/>
      <c r="O921" s="266"/>
      <c r="P921" s="266"/>
      <c r="Q921" s="266"/>
      <c r="R921" s="266"/>
      <c r="S921" s="266"/>
      <c r="T921" s="267"/>
      <c r="AT921" s="268" t="s">
        <v>159</v>
      </c>
      <c r="AU921" s="268" t="s">
        <v>84</v>
      </c>
      <c r="AV921" s="13" t="s">
        <v>82</v>
      </c>
      <c r="AW921" s="13" t="s">
        <v>38</v>
      </c>
      <c r="AX921" s="13" t="s">
        <v>74</v>
      </c>
      <c r="AY921" s="268" t="s">
        <v>150</v>
      </c>
    </row>
    <row r="922" spans="2:51" s="13" customFormat="1" ht="13.5">
      <c r="B922" s="259"/>
      <c r="C922" s="260"/>
      <c r="D922" s="236" t="s">
        <v>159</v>
      </c>
      <c r="E922" s="261" t="s">
        <v>21</v>
      </c>
      <c r="F922" s="262" t="s">
        <v>932</v>
      </c>
      <c r="G922" s="260"/>
      <c r="H922" s="261" t="s">
        <v>21</v>
      </c>
      <c r="I922" s="263"/>
      <c r="J922" s="260"/>
      <c r="K922" s="260"/>
      <c r="L922" s="264"/>
      <c r="M922" s="265"/>
      <c r="N922" s="266"/>
      <c r="O922" s="266"/>
      <c r="P922" s="266"/>
      <c r="Q922" s="266"/>
      <c r="R922" s="266"/>
      <c r="S922" s="266"/>
      <c r="T922" s="267"/>
      <c r="AT922" s="268" t="s">
        <v>159</v>
      </c>
      <c r="AU922" s="268" t="s">
        <v>84</v>
      </c>
      <c r="AV922" s="13" t="s">
        <v>82</v>
      </c>
      <c r="AW922" s="13" t="s">
        <v>38</v>
      </c>
      <c r="AX922" s="13" t="s">
        <v>74</v>
      </c>
      <c r="AY922" s="268" t="s">
        <v>150</v>
      </c>
    </row>
    <row r="923" spans="2:51" s="13" customFormat="1" ht="13.5">
      <c r="B923" s="259"/>
      <c r="C923" s="260"/>
      <c r="D923" s="236" t="s">
        <v>159</v>
      </c>
      <c r="E923" s="261" t="s">
        <v>21</v>
      </c>
      <c r="F923" s="262" t="s">
        <v>1263</v>
      </c>
      <c r="G923" s="260"/>
      <c r="H923" s="261" t="s">
        <v>21</v>
      </c>
      <c r="I923" s="263"/>
      <c r="J923" s="260"/>
      <c r="K923" s="260"/>
      <c r="L923" s="264"/>
      <c r="M923" s="265"/>
      <c r="N923" s="266"/>
      <c r="O923" s="266"/>
      <c r="P923" s="266"/>
      <c r="Q923" s="266"/>
      <c r="R923" s="266"/>
      <c r="S923" s="266"/>
      <c r="T923" s="267"/>
      <c r="AT923" s="268" t="s">
        <v>159</v>
      </c>
      <c r="AU923" s="268" t="s">
        <v>84</v>
      </c>
      <c r="AV923" s="13" t="s">
        <v>82</v>
      </c>
      <c r="AW923" s="13" t="s">
        <v>38</v>
      </c>
      <c r="AX923" s="13" t="s">
        <v>74</v>
      </c>
      <c r="AY923" s="268" t="s">
        <v>150</v>
      </c>
    </row>
    <row r="924" spans="2:51" s="13" customFormat="1" ht="13.5">
      <c r="B924" s="259"/>
      <c r="C924" s="260"/>
      <c r="D924" s="236" t="s">
        <v>159</v>
      </c>
      <c r="E924" s="261" t="s">
        <v>21</v>
      </c>
      <c r="F924" s="262" t="s">
        <v>1493</v>
      </c>
      <c r="G924" s="260"/>
      <c r="H924" s="261" t="s">
        <v>21</v>
      </c>
      <c r="I924" s="263"/>
      <c r="J924" s="260"/>
      <c r="K924" s="260"/>
      <c r="L924" s="264"/>
      <c r="M924" s="265"/>
      <c r="N924" s="266"/>
      <c r="O924" s="266"/>
      <c r="P924" s="266"/>
      <c r="Q924" s="266"/>
      <c r="R924" s="266"/>
      <c r="S924" s="266"/>
      <c r="T924" s="267"/>
      <c r="AT924" s="268" t="s">
        <v>159</v>
      </c>
      <c r="AU924" s="268" t="s">
        <v>84</v>
      </c>
      <c r="AV924" s="13" t="s">
        <v>82</v>
      </c>
      <c r="AW924" s="13" t="s">
        <v>38</v>
      </c>
      <c r="AX924" s="13" t="s">
        <v>74</v>
      </c>
      <c r="AY924" s="268" t="s">
        <v>150</v>
      </c>
    </row>
    <row r="925" spans="2:51" s="13" customFormat="1" ht="13.5">
      <c r="B925" s="259"/>
      <c r="C925" s="260"/>
      <c r="D925" s="236" t="s">
        <v>159</v>
      </c>
      <c r="E925" s="261" t="s">
        <v>21</v>
      </c>
      <c r="F925" s="262" t="s">
        <v>1300</v>
      </c>
      <c r="G925" s="260"/>
      <c r="H925" s="261" t="s">
        <v>21</v>
      </c>
      <c r="I925" s="263"/>
      <c r="J925" s="260"/>
      <c r="K925" s="260"/>
      <c r="L925" s="264"/>
      <c r="M925" s="265"/>
      <c r="N925" s="266"/>
      <c r="O925" s="266"/>
      <c r="P925" s="266"/>
      <c r="Q925" s="266"/>
      <c r="R925" s="266"/>
      <c r="S925" s="266"/>
      <c r="T925" s="267"/>
      <c r="AT925" s="268" t="s">
        <v>159</v>
      </c>
      <c r="AU925" s="268" t="s">
        <v>84</v>
      </c>
      <c r="AV925" s="13" t="s">
        <v>82</v>
      </c>
      <c r="AW925" s="13" t="s">
        <v>38</v>
      </c>
      <c r="AX925" s="13" t="s">
        <v>74</v>
      </c>
      <c r="AY925" s="268" t="s">
        <v>150</v>
      </c>
    </row>
    <row r="926" spans="2:51" s="13" customFormat="1" ht="13.5">
      <c r="B926" s="259"/>
      <c r="C926" s="260"/>
      <c r="D926" s="236" t="s">
        <v>159</v>
      </c>
      <c r="E926" s="261" t="s">
        <v>21</v>
      </c>
      <c r="F926" s="262" t="s">
        <v>1554</v>
      </c>
      <c r="G926" s="260"/>
      <c r="H926" s="261" t="s">
        <v>21</v>
      </c>
      <c r="I926" s="263"/>
      <c r="J926" s="260"/>
      <c r="K926" s="260"/>
      <c r="L926" s="264"/>
      <c r="M926" s="265"/>
      <c r="N926" s="266"/>
      <c r="O926" s="266"/>
      <c r="P926" s="266"/>
      <c r="Q926" s="266"/>
      <c r="R926" s="266"/>
      <c r="S926" s="266"/>
      <c r="T926" s="267"/>
      <c r="AT926" s="268" t="s">
        <v>159</v>
      </c>
      <c r="AU926" s="268" t="s">
        <v>84</v>
      </c>
      <c r="AV926" s="13" t="s">
        <v>82</v>
      </c>
      <c r="AW926" s="13" t="s">
        <v>38</v>
      </c>
      <c r="AX926" s="13" t="s">
        <v>74</v>
      </c>
      <c r="AY926" s="268" t="s">
        <v>150</v>
      </c>
    </row>
    <row r="927" spans="2:51" s="11" customFormat="1" ht="13.5">
      <c r="B927" s="234"/>
      <c r="C927" s="235"/>
      <c r="D927" s="236" t="s">
        <v>159</v>
      </c>
      <c r="E927" s="237" t="s">
        <v>21</v>
      </c>
      <c r="F927" s="238" t="s">
        <v>1302</v>
      </c>
      <c r="G927" s="235"/>
      <c r="H927" s="239">
        <v>6</v>
      </c>
      <c r="I927" s="240"/>
      <c r="J927" s="235"/>
      <c r="K927" s="235"/>
      <c r="L927" s="241"/>
      <c r="M927" s="242"/>
      <c r="N927" s="243"/>
      <c r="O927" s="243"/>
      <c r="P927" s="243"/>
      <c r="Q927" s="243"/>
      <c r="R927" s="243"/>
      <c r="S927" s="243"/>
      <c r="T927" s="244"/>
      <c r="AT927" s="245" t="s">
        <v>159</v>
      </c>
      <c r="AU927" s="245" t="s">
        <v>84</v>
      </c>
      <c r="AV927" s="11" t="s">
        <v>84</v>
      </c>
      <c r="AW927" s="11" t="s">
        <v>38</v>
      </c>
      <c r="AX927" s="11" t="s">
        <v>74</v>
      </c>
      <c r="AY927" s="245" t="s">
        <v>150</v>
      </c>
    </row>
    <row r="928" spans="2:51" s="13" customFormat="1" ht="13.5">
      <c r="B928" s="259"/>
      <c r="C928" s="260"/>
      <c r="D928" s="236" t="s">
        <v>159</v>
      </c>
      <c r="E928" s="261" t="s">
        <v>21</v>
      </c>
      <c r="F928" s="262" t="s">
        <v>1303</v>
      </c>
      <c r="G928" s="260"/>
      <c r="H928" s="261" t="s">
        <v>21</v>
      </c>
      <c r="I928" s="263"/>
      <c r="J928" s="260"/>
      <c r="K928" s="260"/>
      <c r="L928" s="264"/>
      <c r="M928" s="265"/>
      <c r="N928" s="266"/>
      <c r="O928" s="266"/>
      <c r="P928" s="266"/>
      <c r="Q928" s="266"/>
      <c r="R928" s="266"/>
      <c r="S928" s="266"/>
      <c r="T928" s="267"/>
      <c r="AT928" s="268" t="s">
        <v>159</v>
      </c>
      <c r="AU928" s="268" t="s">
        <v>84</v>
      </c>
      <c r="AV928" s="13" t="s">
        <v>82</v>
      </c>
      <c r="AW928" s="13" t="s">
        <v>38</v>
      </c>
      <c r="AX928" s="13" t="s">
        <v>74</v>
      </c>
      <c r="AY928" s="268" t="s">
        <v>150</v>
      </c>
    </row>
    <row r="929" spans="2:51" s="13" customFormat="1" ht="13.5">
      <c r="B929" s="259"/>
      <c r="C929" s="260"/>
      <c r="D929" s="236" t="s">
        <v>159</v>
      </c>
      <c r="E929" s="261" t="s">
        <v>21</v>
      </c>
      <c r="F929" s="262" t="s">
        <v>1555</v>
      </c>
      <c r="G929" s="260"/>
      <c r="H929" s="261" t="s">
        <v>21</v>
      </c>
      <c r="I929" s="263"/>
      <c r="J929" s="260"/>
      <c r="K929" s="260"/>
      <c r="L929" s="264"/>
      <c r="M929" s="265"/>
      <c r="N929" s="266"/>
      <c r="O929" s="266"/>
      <c r="P929" s="266"/>
      <c r="Q929" s="266"/>
      <c r="R929" s="266"/>
      <c r="S929" s="266"/>
      <c r="T929" s="267"/>
      <c r="AT929" s="268" t="s">
        <v>159</v>
      </c>
      <c r="AU929" s="268" t="s">
        <v>84</v>
      </c>
      <c r="AV929" s="13" t="s">
        <v>82</v>
      </c>
      <c r="AW929" s="13" t="s">
        <v>38</v>
      </c>
      <c r="AX929" s="13" t="s">
        <v>74</v>
      </c>
      <c r="AY929" s="268" t="s">
        <v>150</v>
      </c>
    </row>
    <row r="930" spans="2:51" s="11" customFormat="1" ht="13.5">
      <c r="B930" s="234"/>
      <c r="C930" s="235"/>
      <c r="D930" s="236" t="s">
        <v>159</v>
      </c>
      <c r="E930" s="237" t="s">
        <v>21</v>
      </c>
      <c r="F930" s="238" t="s">
        <v>1305</v>
      </c>
      <c r="G930" s="235"/>
      <c r="H930" s="239">
        <v>92</v>
      </c>
      <c r="I930" s="240"/>
      <c r="J930" s="235"/>
      <c r="K930" s="235"/>
      <c r="L930" s="241"/>
      <c r="M930" s="242"/>
      <c r="N930" s="243"/>
      <c r="O930" s="243"/>
      <c r="P930" s="243"/>
      <c r="Q930" s="243"/>
      <c r="R930" s="243"/>
      <c r="S930" s="243"/>
      <c r="T930" s="244"/>
      <c r="AT930" s="245" t="s">
        <v>159</v>
      </c>
      <c r="AU930" s="245" t="s">
        <v>84</v>
      </c>
      <c r="AV930" s="11" t="s">
        <v>84</v>
      </c>
      <c r="AW930" s="11" t="s">
        <v>38</v>
      </c>
      <c r="AX930" s="11" t="s">
        <v>74</v>
      </c>
      <c r="AY930" s="245" t="s">
        <v>150</v>
      </c>
    </row>
    <row r="931" spans="2:51" s="13" customFormat="1" ht="13.5">
      <c r="B931" s="259"/>
      <c r="C931" s="260"/>
      <c r="D931" s="236" t="s">
        <v>159</v>
      </c>
      <c r="E931" s="261" t="s">
        <v>21</v>
      </c>
      <c r="F931" s="262" t="s">
        <v>1306</v>
      </c>
      <c r="G931" s="260"/>
      <c r="H931" s="261" t="s">
        <v>21</v>
      </c>
      <c r="I931" s="263"/>
      <c r="J931" s="260"/>
      <c r="K931" s="260"/>
      <c r="L931" s="264"/>
      <c r="M931" s="265"/>
      <c r="N931" s="266"/>
      <c r="O931" s="266"/>
      <c r="P931" s="266"/>
      <c r="Q931" s="266"/>
      <c r="R931" s="266"/>
      <c r="S931" s="266"/>
      <c r="T931" s="267"/>
      <c r="AT931" s="268" t="s">
        <v>159</v>
      </c>
      <c r="AU931" s="268" t="s">
        <v>84</v>
      </c>
      <c r="AV931" s="13" t="s">
        <v>82</v>
      </c>
      <c r="AW931" s="13" t="s">
        <v>38</v>
      </c>
      <c r="AX931" s="13" t="s">
        <v>74</v>
      </c>
      <c r="AY931" s="268" t="s">
        <v>150</v>
      </c>
    </row>
    <row r="932" spans="2:51" s="13" customFormat="1" ht="13.5">
      <c r="B932" s="259"/>
      <c r="C932" s="260"/>
      <c r="D932" s="236" t="s">
        <v>159</v>
      </c>
      <c r="E932" s="261" t="s">
        <v>21</v>
      </c>
      <c r="F932" s="262" t="s">
        <v>1556</v>
      </c>
      <c r="G932" s="260"/>
      <c r="H932" s="261" t="s">
        <v>21</v>
      </c>
      <c r="I932" s="263"/>
      <c r="J932" s="260"/>
      <c r="K932" s="260"/>
      <c r="L932" s="264"/>
      <c r="M932" s="265"/>
      <c r="N932" s="266"/>
      <c r="O932" s="266"/>
      <c r="P932" s="266"/>
      <c r="Q932" s="266"/>
      <c r="R932" s="266"/>
      <c r="S932" s="266"/>
      <c r="T932" s="267"/>
      <c r="AT932" s="268" t="s">
        <v>159</v>
      </c>
      <c r="AU932" s="268" t="s">
        <v>84</v>
      </c>
      <c r="AV932" s="13" t="s">
        <v>82</v>
      </c>
      <c r="AW932" s="13" t="s">
        <v>38</v>
      </c>
      <c r="AX932" s="13" t="s">
        <v>74</v>
      </c>
      <c r="AY932" s="268" t="s">
        <v>150</v>
      </c>
    </row>
    <row r="933" spans="2:51" s="11" customFormat="1" ht="13.5">
      <c r="B933" s="234"/>
      <c r="C933" s="235"/>
      <c r="D933" s="236" t="s">
        <v>159</v>
      </c>
      <c r="E933" s="237" t="s">
        <v>21</v>
      </c>
      <c r="F933" s="238" t="s">
        <v>1220</v>
      </c>
      <c r="G933" s="235"/>
      <c r="H933" s="239">
        <v>10</v>
      </c>
      <c r="I933" s="240"/>
      <c r="J933" s="235"/>
      <c r="K933" s="235"/>
      <c r="L933" s="241"/>
      <c r="M933" s="242"/>
      <c r="N933" s="243"/>
      <c r="O933" s="243"/>
      <c r="P933" s="243"/>
      <c r="Q933" s="243"/>
      <c r="R933" s="243"/>
      <c r="S933" s="243"/>
      <c r="T933" s="244"/>
      <c r="AT933" s="245" t="s">
        <v>159</v>
      </c>
      <c r="AU933" s="245" t="s">
        <v>84</v>
      </c>
      <c r="AV933" s="11" t="s">
        <v>84</v>
      </c>
      <c r="AW933" s="11" t="s">
        <v>38</v>
      </c>
      <c r="AX933" s="11" t="s">
        <v>74</v>
      </c>
      <c r="AY933" s="245" t="s">
        <v>150</v>
      </c>
    </row>
    <row r="934" spans="2:51" s="12" customFormat="1" ht="13.5">
      <c r="B934" s="246"/>
      <c r="C934" s="247"/>
      <c r="D934" s="236" t="s">
        <v>159</v>
      </c>
      <c r="E934" s="248" t="s">
        <v>21</v>
      </c>
      <c r="F934" s="249" t="s">
        <v>161</v>
      </c>
      <c r="G934" s="247"/>
      <c r="H934" s="250">
        <v>108</v>
      </c>
      <c r="I934" s="251"/>
      <c r="J934" s="247"/>
      <c r="K934" s="247"/>
      <c r="L934" s="252"/>
      <c r="M934" s="253"/>
      <c r="N934" s="254"/>
      <c r="O934" s="254"/>
      <c r="P934" s="254"/>
      <c r="Q934" s="254"/>
      <c r="R934" s="254"/>
      <c r="S934" s="254"/>
      <c r="T934" s="255"/>
      <c r="AT934" s="256" t="s">
        <v>159</v>
      </c>
      <c r="AU934" s="256" t="s">
        <v>84</v>
      </c>
      <c r="AV934" s="12" t="s">
        <v>157</v>
      </c>
      <c r="AW934" s="12" t="s">
        <v>38</v>
      </c>
      <c r="AX934" s="12" t="s">
        <v>82</v>
      </c>
      <c r="AY934" s="256" t="s">
        <v>150</v>
      </c>
    </row>
    <row r="935" spans="2:65" s="1" customFormat="1" ht="25.5" customHeight="1">
      <c r="B935" s="46"/>
      <c r="C935" s="269" t="s">
        <v>682</v>
      </c>
      <c r="D935" s="269" t="s">
        <v>188</v>
      </c>
      <c r="E935" s="270" t="s">
        <v>1557</v>
      </c>
      <c r="F935" s="271" t="s">
        <v>1558</v>
      </c>
      <c r="G935" s="272" t="s">
        <v>211</v>
      </c>
      <c r="H935" s="273">
        <v>108</v>
      </c>
      <c r="I935" s="274"/>
      <c r="J935" s="275">
        <f>ROUND(I935*H935,2)</f>
        <v>0</v>
      </c>
      <c r="K935" s="271" t="s">
        <v>928</v>
      </c>
      <c r="L935" s="276"/>
      <c r="M935" s="277" t="s">
        <v>21</v>
      </c>
      <c r="N935" s="278" t="s">
        <v>45</v>
      </c>
      <c r="O935" s="47"/>
      <c r="P935" s="231">
        <f>O935*H935</f>
        <v>0</v>
      </c>
      <c r="Q935" s="231">
        <v>0</v>
      </c>
      <c r="R935" s="231">
        <f>Q935*H935</f>
        <v>0</v>
      </c>
      <c r="S935" s="231">
        <v>0</v>
      </c>
      <c r="T935" s="232">
        <f>S935*H935</f>
        <v>0</v>
      </c>
      <c r="AR935" s="24" t="s">
        <v>1404</v>
      </c>
      <c r="AT935" s="24" t="s">
        <v>188</v>
      </c>
      <c r="AU935" s="24" t="s">
        <v>84</v>
      </c>
      <c r="AY935" s="24" t="s">
        <v>150</v>
      </c>
      <c r="BE935" s="233">
        <f>IF(N935="základní",J935,0)</f>
        <v>0</v>
      </c>
      <c r="BF935" s="233">
        <f>IF(N935="snížená",J935,0)</f>
        <v>0</v>
      </c>
      <c r="BG935" s="233">
        <f>IF(N935="zákl. přenesená",J935,0)</f>
        <v>0</v>
      </c>
      <c r="BH935" s="233">
        <f>IF(N935="sníž. přenesená",J935,0)</f>
        <v>0</v>
      </c>
      <c r="BI935" s="233">
        <f>IF(N935="nulová",J935,0)</f>
        <v>0</v>
      </c>
      <c r="BJ935" s="24" t="s">
        <v>82</v>
      </c>
      <c r="BK935" s="233">
        <f>ROUND(I935*H935,2)</f>
        <v>0</v>
      </c>
      <c r="BL935" s="24" t="s">
        <v>654</v>
      </c>
      <c r="BM935" s="24" t="s">
        <v>1559</v>
      </c>
    </row>
    <row r="936" spans="2:51" s="13" customFormat="1" ht="13.5">
      <c r="B936" s="259"/>
      <c r="C936" s="260"/>
      <c r="D936" s="236" t="s">
        <v>159</v>
      </c>
      <c r="E936" s="261" t="s">
        <v>21</v>
      </c>
      <c r="F936" s="262" t="s">
        <v>930</v>
      </c>
      <c r="G936" s="260"/>
      <c r="H936" s="261" t="s">
        <v>21</v>
      </c>
      <c r="I936" s="263"/>
      <c r="J936" s="260"/>
      <c r="K936" s="260"/>
      <c r="L936" s="264"/>
      <c r="M936" s="265"/>
      <c r="N936" s="266"/>
      <c r="O936" s="266"/>
      <c r="P936" s="266"/>
      <c r="Q936" s="266"/>
      <c r="R936" s="266"/>
      <c r="S936" s="266"/>
      <c r="T936" s="267"/>
      <c r="AT936" s="268" t="s">
        <v>159</v>
      </c>
      <c r="AU936" s="268" t="s">
        <v>84</v>
      </c>
      <c r="AV936" s="13" t="s">
        <v>82</v>
      </c>
      <c r="AW936" s="13" t="s">
        <v>38</v>
      </c>
      <c r="AX936" s="13" t="s">
        <v>74</v>
      </c>
      <c r="AY936" s="268" t="s">
        <v>150</v>
      </c>
    </row>
    <row r="937" spans="2:51" s="13" customFormat="1" ht="13.5">
      <c r="B937" s="259"/>
      <c r="C937" s="260"/>
      <c r="D937" s="236" t="s">
        <v>159</v>
      </c>
      <c r="E937" s="261" t="s">
        <v>21</v>
      </c>
      <c r="F937" s="262" t="s">
        <v>1262</v>
      </c>
      <c r="G937" s="260"/>
      <c r="H937" s="261" t="s">
        <v>21</v>
      </c>
      <c r="I937" s="263"/>
      <c r="J937" s="260"/>
      <c r="K937" s="260"/>
      <c r="L937" s="264"/>
      <c r="M937" s="265"/>
      <c r="N937" s="266"/>
      <c r="O937" s="266"/>
      <c r="P937" s="266"/>
      <c r="Q937" s="266"/>
      <c r="R937" s="266"/>
      <c r="S937" s="266"/>
      <c r="T937" s="267"/>
      <c r="AT937" s="268" t="s">
        <v>159</v>
      </c>
      <c r="AU937" s="268" t="s">
        <v>84</v>
      </c>
      <c r="AV937" s="13" t="s">
        <v>82</v>
      </c>
      <c r="AW937" s="13" t="s">
        <v>38</v>
      </c>
      <c r="AX937" s="13" t="s">
        <v>74</v>
      </c>
      <c r="AY937" s="268" t="s">
        <v>150</v>
      </c>
    </row>
    <row r="938" spans="2:51" s="13" customFormat="1" ht="13.5">
      <c r="B938" s="259"/>
      <c r="C938" s="260"/>
      <c r="D938" s="236" t="s">
        <v>159</v>
      </c>
      <c r="E938" s="261" t="s">
        <v>21</v>
      </c>
      <c r="F938" s="262" t="s">
        <v>932</v>
      </c>
      <c r="G938" s="260"/>
      <c r="H938" s="261" t="s">
        <v>21</v>
      </c>
      <c r="I938" s="263"/>
      <c r="J938" s="260"/>
      <c r="K938" s="260"/>
      <c r="L938" s="264"/>
      <c r="M938" s="265"/>
      <c r="N938" s="266"/>
      <c r="O938" s="266"/>
      <c r="P938" s="266"/>
      <c r="Q938" s="266"/>
      <c r="R938" s="266"/>
      <c r="S938" s="266"/>
      <c r="T938" s="267"/>
      <c r="AT938" s="268" t="s">
        <v>159</v>
      </c>
      <c r="AU938" s="268" t="s">
        <v>84</v>
      </c>
      <c r="AV938" s="13" t="s">
        <v>82</v>
      </c>
      <c r="AW938" s="13" t="s">
        <v>38</v>
      </c>
      <c r="AX938" s="13" t="s">
        <v>74</v>
      </c>
      <c r="AY938" s="268" t="s">
        <v>150</v>
      </c>
    </row>
    <row r="939" spans="2:51" s="13" customFormat="1" ht="13.5">
      <c r="B939" s="259"/>
      <c r="C939" s="260"/>
      <c r="D939" s="236" t="s">
        <v>159</v>
      </c>
      <c r="E939" s="261" t="s">
        <v>21</v>
      </c>
      <c r="F939" s="262" t="s">
        <v>1268</v>
      </c>
      <c r="G939" s="260"/>
      <c r="H939" s="261" t="s">
        <v>21</v>
      </c>
      <c r="I939" s="263"/>
      <c r="J939" s="260"/>
      <c r="K939" s="260"/>
      <c r="L939" s="264"/>
      <c r="M939" s="265"/>
      <c r="N939" s="266"/>
      <c r="O939" s="266"/>
      <c r="P939" s="266"/>
      <c r="Q939" s="266"/>
      <c r="R939" s="266"/>
      <c r="S939" s="266"/>
      <c r="T939" s="267"/>
      <c r="AT939" s="268" t="s">
        <v>159</v>
      </c>
      <c r="AU939" s="268" t="s">
        <v>84</v>
      </c>
      <c r="AV939" s="13" t="s">
        <v>82</v>
      </c>
      <c r="AW939" s="13" t="s">
        <v>38</v>
      </c>
      <c r="AX939" s="13" t="s">
        <v>74</v>
      </c>
      <c r="AY939" s="268" t="s">
        <v>150</v>
      </c>
    </row>
    <row r="940" spans="2:51" s="13" customFormat="1" ht="13.5">
      <c r="B940" s="259"/>
      <c r="C940" s="260"/>
      <c r="D940" s="236" t="s">
        <v>159</v>
      </c>
      <c r="E940" s="261" t="s">
        <v>21</v>
      </c>
      <c r="F940" s="262" t="s">
        <v>1493</v>
      </c>
      <c r="G940" s="260"/>
      <c r="H940" s="261" t="s">
        <v>21</v>
      </c>
      <c r="I940" s="263"/>
      <c r="J940" s="260"/>
      <c r="K940" s="260"/>
      <c r="L940" s="264"/>
      <c r="M940" s="265"/>
      <c r="N940" s="266"/>
      <c r="O940" s="266"/>
      <c r="P940" s="266"/>
      <c r="Q940" s="266"/>
      <c r="R940" s="266"/>
      <c r="S940" s="266"/>
      <c r="T940" s="267"/>
      <c r="AT940" s="268" t="s">
        <v>159</v>
      </c>
      <c r="AU940" s="268" t="s">
        <v>84</v>
      </c>
      <c r="AV940" s="13" t="s">
        <v>82</v>
      </c>
      <c r="AW940" s="13" t="s">
        <v>38</v>
      </c>
      <c r="AX940" s="13" t="s">
        <v>74</v>
      </c>
      <c r="AY940" s="268" t="s">
        <v>150</v>
      </c>
    </row>
    <row r="941" spans="2:51" s="13" customFormat="1" ht="13.5">
      <c r="B941" s="259"/>
      <c r="C941" s="260"/>
      <c r="D941" s="236" t="s">
        <v>159</v>
      </c>
      <c r="E941" s="261" t="s">
        <v>21</v>
      </c>
      <c r="F941" s="262" t="s">
        <v>1300</v>
      </c>
      <c r="G941" s="260"/>
      <c r="H941" s="261" t="s">
        <v>21</v>
      </c>
      <c r="I941" s="263"/>
      <c r="J941" s="260"/>
      <c r="K941" s="260"/>
      <c r="L941" s="264"/>
      <c r="M941" s="265"/>
      <c r="N941" s="266"/>
      <c r="O941" s="266"/>
      <c r="P941" s="266"/>
      <c r="Q941" s="266"/>
      <c r="R941" s="266"/>
      <c r="S941" s="266"/>
      <c r="T941" s="267"/>
      <c r="AT941" s="268" t="s">
        <v>159</v>
      </c>
      <c r="AU941" s="268" t="s">
        <v>84</v>
      </c>
      <c r="AV941" s="13" t="s">
        <v>82</v>
      </c>
      <c r="AW941" s="13" t="s">
        <v>38</v>
      </c>
      <c r="AX941" s="13" t="s">
        <v>74</v>
      </c>
      <c r="AY941" s="268" t="s">
        <v>150</v>
      </c>
    </row>
    <row r="942" spans="2:51" s="13" customFormat="1" ht="13.5">
      <c r="B942" s="259"/>
      <c r="C942" s="260"/>
      <c r="D942" s="236" t="s">
        <v>159</v>
      </c>
      <c r="E942" s="261" t="s">
        <v>21</v>
      </c>
      <c r="F942" s="262" t="s">
        <v>1554</v>
      </c>
      <c r="G942" s="260"/>
      <c r="H942" s="261" t="s">
        <v>21</v>
      </c>
      <c r="I942" s="263"/>
      <c r="J942" s="260"/>
      <c r="K942" s="260"/>
      <c r="L942" s="264"/>
      <c r="M942" s="265"/>
      <c r="N942" s="266"/>
      <c r="O942" s="266"/>
      <c r="P942" s="266"/>
      <c r="Q942" s="266"/>
      <c r="R942" s="266"/>
      <c r="S942" s="266"/>
      <c r="T942" s="267"/>
      <c r="AT942" s="268" t="s">
        <v>159</v>
      </c>
      <c r="AU942" s="268" t="s">
        <v>84</v>
      </c>
      <c r="AV942" s="13" t="s">
        <v>82</v>
      </c>
      <c r="AW942" s="13" t="s">
        <v>38</v>
      </c>
      <c r="AX942" s="13" t="s">
        <v>74</v>
      </c>
      <c r="AY942" s="268" t="s">
        <v>150</v>
      </c>
    </row>
    <row r="943" spans="2:51" s="11" customFormat="1" ht="13.5">
      <c r="B943" s="234"/>
      <c r="C943" s="235"/>
      <c r="D943" s="236" t="s">
        <v>159</v>
      </c>
      <c r="E943" s="237" t="s">
        <v>21</v>
      </c>
      <c r="F943" s="238" t="s">
        <v>1302</v>
      </c>
      <c r="G943" s="235"/>
      <c r="H943" s="239">
        <v>6</v>
      </c>
      <c r="I943" s="240"/>
      <c r="J943" s="235"/>
      <c r="K943" s="235"/>
      <c r="L943" s="241"/>
      <c r="M943" s="242"/>
      <c r="N943" s="243"/>
      <c r="O943" s="243"/>
      <c r="P943" s="243"/>
      <c r="Q943" s="243"/>
      <c r="R943" s="243"/>
      <c r="S943" s="243"/>
      <c r="T943" s="244"/>
      <c r="AT943" s="245" t="s">
        <v>159</v>
      </c>
      <c r="AU943" s="245" t="s">
        <v>84</v>
      </c>
      <c r="AV943" s="11" t="s">
        <v>84</v>
      </c>
      <c r="AW943" s="11" t="s">
        <v>38</v>
      </c>
      <c r="AX943" s="11" t="s">
        <v>74</v>
      </c>
      <c r="AY943" s="245" t="s">
        <v>150</v>
      </c>
    </row>
    <row r="944" spans="2:51" s="13" customFormat="1" ht="13.5">
      <c r="B944" s="259"/>
      <c r="C944" s="260"/>
      <c r="D944" s="236" t="s">
        <v>159</v>
      </c>
      <c r="E944" s="261" t="s">
        <v>21</v>
      </c>
      <c r="F944" s="262" t="s">
        <v>1303</v>
      </c>
      <c r="G944" s="260"/>
      <c r="H944" s="261" t="s">
        <v>21</v>
      </c>
      <c r="I944" s="263"/>
      <c r="J944" s="260"/>
      <c r="K944" s="260"/>
      <c r="L944" s="264"/>
      <c r="M944" s="265"/>
      <c r="N944" s="266"/>
      <c r="O944" s="266"/>
      <c r="P944" s="266"/>
      <c r="Q944" s="266"/>
      <c r="R944" s="266"/>
      <c r="S944" s="266"/>
      <c r="T944" s="267"/>
      <c r="AT944" s="268" t="s">
        <v>159</v>
      </c>
      <c r="AU944" s="268" t="s">
        <v>84</v>
      </c>
      <c r="AV944" s="13" t="s">
        <v>82</v>
      </c>
      <c r="AW944" s="13" t="s">
        <v>38</v>
      </c>
      <c r="AX944" s="13" t="s">
        <v>74</v>
      </c>
      <c r="AY944" s="268" t="s">
        <v>150</v>
      </c>
    </row>
    <row r="945" spans="2:51" s="13" customFormat="1" ht="13.5">
      <c r="B945" s="259"/>
      <c r="C945" s="260"/>
      <c r="D945" s="236" t="s">
        <v>159</v>
      </c>
      <c r="E945" s="261" t="s">
        <v>21</v>
      </c>
      <c r="F945" s="262" t="s">
        <v>1555</v>
      </c>
      <c r="G945" s="260"/>
      <c r="H945" s="261" t="s">
        <v>21</v>
      </c>
      <c r="I945" s="263"/>
      <c r="J945" s="260"/>
      <c r="K945" s="260"/>
      <c r="L945" s="264"/>
      <c r="M945" s="265"/>
      <c r="N945" s="266"/>
      <c r="O945" s="266"/>
      <c r="P945" s="266"/>
      <c r="Q945" s="266"/>
      <c r="R945" s="266"/>
      <c r="S945" s="266"/>
      <c r="T945" s="267"/>
      <c r="AT945" s="268" t="s">
        <v>159</v>
      </c>
      <c r="AU945" s="268" t="s">
        <v>84</v>
      </c>
      <c r="AV945" s="13" t="s">
        <v>82</v>
      </c>
      <c r="AW945" s="13" t="s">
        <v>38</v>
      </c>
      <c r="AX945" s="13" t="s">
        <v>74</v>
      </c>
      <c r="AY945" s="268" t="s">
        <v>150</v>
      </c>
    </row>
    <row r="946" spans="2:51" s="11" customFormat="1" ht="13.5">
      <c r="B946" s="234"/>
      <c r="C946" s="235"/>
      <c r="D946" s="236" t="s">
        <v>159</v>
      </c>
      <c r="E946" s="237" t="s">
        <v>21</v>
      </c>
      <c r="F946" s="238" t="s">
        <v>1305</v>
      </c>
      <c r="G946" s="235"/>
      <c r="H946" s="239">
        <v>92</v>
      </c>
      <c r="I946" s="240"/>
      <c r="J946" s="235"/>
      <c r="K946" s="235"/>
      <c r="L946" s="241"/>
      <c r="M946" s="242"/>
      <c r="N946" s="243"/>
      <c r="O946" s="243"/>
      <c r="P946" s="243"/>
      <c r="Q946" s="243"/>
      <c r="R946" s="243"/>
      <c r="S946" s="243"/>
      <c r="T946" s="244"/>
      <c r="AT946" s="245" t="s">
        <v>159</v>
      </c>
      <c r="AU946" s="245" t="s">
        <v>84</v>
      </c>
      <c r="AV946" s="11" t="s">
        <v>84</v>
      </c>
      <c r="AW946" s="11" t="s">
        <v>38</v>
      </c>
      <c r="AX946" s="11" t="s">
        <v>74</v>
      </c>
      <c r="AY946" s="245" t="s">
        <v>150</v>
      </c>
    </row>
    <row r="947" spans="2:51" s="13" customFormat="1" ht="13.5">
      <c r="B947" s="259"/>
      <c r="C947" s="260"/>
      <c r="D947" s="236" t="s">
        <v>159</v>
      </c>
      <c r="E947" s="261" t="s">
        <v>21</v>
      </c>
      <c r="F947" s="262" t="s">
        <v>1306</v>
      </c>
      <c r="G947" s="260"/>
      <c r="H947" s="261" t="s">
        <v>21</v>
      </c>
      <c r="I947" s="263"/>
      <c r="J947" s="260"/>
      <c r="K947" s="260"/>
      <c r="L947" s="264"/>
      <c r="M947" s="265"/>
      <c r="N947" s="266"/>
      <c r="O947" s="266"/>
      <c r="P947" s="266"/>
      <c r="Q947" s="266"/>
      <c r="R947" s="266"/>
      <c r="S947" s="266"/>
      <c r="T947" s="267"/>
      <c r="AT947" s="268" t="s">
        <v>159</v>
      </c>
      <c r="AU947" s="268" t="s">
        <v>84</v>
      </c>
      <c r="AV947" s="13" t="s">
        <v>82</v>
      </c>
      <c r="AW947" s="13" t="s">
        <v>38</v>
      </c>
      <c r="AX947" s="13" t="s">
        <v>74</v>
      </c>
      <c r="AY947" s="268" t="s">
        <v>150</v>
      </c>
    </row>
    <row r="948" spans="2:51" s="13" customFormat="1" ht="13.5">
      <c r="B948" s="259"/>
      <c r="C948" s="260"/>
      <c r="D948" s="236" t="s">
        <v>159</v>
      </c>
      <c r="E948" s="261" t="s">
        <v>21</v>
      </c>
      <c r="F948" s="262" t="s">
        <v>1556</v>
      </c>
      <c r="G948" s="260"/>
      <c r="H948" s="261" t="s">
        <v>21</v>
      </c>
      <c r="I948" s="263"/>
      <c r="J948" s="260"/>
      <c r="K948" s="260"/>
      <c r="L948" s="264"/>
      <c r="M948" s="265"/>
      <c r="N948" s="266"/>
      <c r="O948" s="266"/>
      <c r="P948" s="266"/>
      <c r="Q948" s="266"/>
      <c r="R948" s="266"/>
      <c r="S948" s="266"/>
      <c r="T948" s="267"/>
      <c r="AT948" s="268" t="s">
        <v>159</v>
      </c>
      <c r="AU948" s="268" t="s">
        <v>84</v>
      </c>
      <c r="AV948" s="13" t="s">
        <v>82</v>
      </c>
      <c r="AW948" s="13" t="s">
        <v>38</v>
      </c>
      <c r="AX948" s="13" t="s">
        <v>74</v>
      </c>
      <c r="AY948" s="268" t="s">
        <v>150</v>
      </c>
    </row>
    <row r="949" spans="2:51" s="11" customFormat="1" ht="13.5">
      <c r="B949" s="234"/>
      <c r="C949" s="235"/>
      <c r="D949" s="236" t="s">
        <v>159</v>
      </c>
      <c r="E949" s="237" t="s">
        <v>21</v>
      </c>
      <c r="F949" s="238" t="s">
        <v>1220</v>
      </c>
      <c r="G949" s="235"/>
      <c r="H949" s="239">
        <v>10</v>
      </c>
      <c r="I949" s="240"/>
      <c r="J949" s="235"/>
      <c r="K949" s="235"/>
      <c r="L949" s="241"/>
      <c r="M949" s="242"/>
      <c r="N949" s="243"/>
      <c r="O949" s="243"/>
      <c r="P949" s="243"/>
      <c r="Q949" s="243"/>
      <c r="R949" s="243"/>
      <c r="S949" s="243"/>
      <c r="T949" s="244"/>
      <c r="AT949" s="245" t="s">
        <v>159</v>
      </c>
      <c r="AU949" s="245" t="s">
        <v>84</v>
      </c>
      <c r="AV949" s="11" t="s">
        <v>84</v>
      </c>
      <c r="AW949" s="11" t="s">
        <v>38</v>
      </c>
      <c r="AX949" s="11" t="s">
        <v>74</v>
      </c>
      <c r="AY949" s="245" t="s">
        <v>150</v>
      </c>
    </row>
    <row r="950" spans="2:51" s="12" customFormat="1" ht="13.5">
      <c r="B950" s="246"/>
      <c r="C950" s="247"/>
      <c r="D950" s="236" t="s">
        <v>159</v>
      </c>
      <c r="E950" s="248" t="s">
        <v>21</v>
      </c>
      <c r="F950" s="249" t="s">
        <v>161</v>
      </c>
      <c r="G950" s="247"/>
      <c r="H950" s="250">
        <v>108</v>
      </c>
      <c r="I950" s="251"/>
      <c r="J950" s="247"/>
      <c r="K950" s="247"/>
      <c r="L950" s="252"/>
      <c r="M950" s="253"/>
      <c r="N950" s="254"/>
      <c r="O950" s="254"/>
      <c r="P950" s="254"/>
      <c r="Q950" s="254"/>
      <c r="R950" s="254"/>
      <c r="S950" s="254"/>
      <c r="T950" s="255"/>
      <c r="AT950" s="256" t="s">
        <v>159</v>
      </c>
      <c r="AU950" s="256" t="s">
        <v>84</v>
      </c>
      <c r="AV950" s="12" t="s">
        <v>157</v>
      </c>
      <c r="AW950" s="12" t="s">
        <v>38</v>
      </c>
      <c r="AX950" s="12" t="s">
        <v>82</v>
      </c>
      <c r="AY950" s="256" t="s">
        <v>150</v>
      </c>
    </row>
    <row r="951" spans="2:65" s="1" customFormat="1" ht="38.25" customHeight="1">
      <c r="B951" s="46"/>
      <c r="C951" s="222" t="s">
        <v>689</v>
      </c>
      <c r="D951" s="222" t="s">
        <v>153</v>
      </c>
      <c r="E951" s="223" t="s">
        <v>1560</v>
      </c>
      <c r="F951" s="224" t="s">
        <v>1561</v>
      </c>
      <c r="G951" s="225" t="s">
        <v>211</v>
      </c>
      <c r="H951" s="226">
        <v>12</v>
      </c>
      <c r="I951" s="227"/>
      <c r="J951" s="228">
        <f>ROUND(I951*H951,2)</f>
        <v>0</v>
      </c>
      <c r="K951" s="224" t="s">
        <v>928</v>
      </c>
      <c r="L951" s="72"/>
      <c r="M951" s="229" t="s">
        <v>21</v>
      </c>
      <c r="N951" s="230" t="s">
        <v>45</v>
      </c>
      <c r="O951" s="47"/>
      <c r="P951" s="231">
        <f>O951*H951</f>
        <v>0</v>
      </c>
      <c r="Q951" s="231">
        <v>0</v>
      </c>
      <c r="R951" s="231">
        <f>Q951*H951</f>
        <v>0</v>
      </c>
      <c r="S951" s="231">
        <v>0</v>
      </c>
      <c r="T951" s="232">
        <f>S951*H951</f>
        <v>0</v>
      </c>
      <c r="AR951" s="24" t="s">
        <v>654</v>
      </c>
      <c r="AT951" s="24" t="s">
        <v>153</v>
      </c>
      <c r="AU951" s="24" t="s">
        <v>84</v>
      </c>
      <c r="AY951" s="24" t="s">
        <v>150</v>
      </c>
      <c r="BE951" s="233">
        <f>IF(N951="základní",J951,0)</f>
        <v>0</v>
      </c>
      <c r="BF951" s="233">
        <f>IF(N951="snížená",J951,0)</f>
        <v>0</v>
      </c>
      <c r="BG951" s="233">
        <f>IF(N951="zákl. přenesená",J951,0)</f>
        <v>0</v>
      </c>
      <c r="BH951" s="233">
        <f>IF(N951="sníž. přenesená",J951,0)</f>
        <v>0</v>
      </c>
      <c r="BI951" s="233">
        <f>IF(N951="nulová",J951,0)</f>
        <v>0</v>
      </c>
      <c r="BJ951" s="24" t="s">
        <v>82</v>
      </c>
      <c r="BK951" s="233">
        <f>ROUND(I951*H951,2)</f>
        <v>0</v>
      </c>
      <c r="BL951" s="24" t="s">
        <v>654</v>
      </c>
      <c r="BM951" s="24" t="s">
        <v>1562</v>
      </c>
    </row>
    <row r="952" spans="2:51" s="13" customFormat="1" ht="13.5">
      <c r="B952" s="259"/>
      <c r="C952" s="260"/>
      <c r="D952" s="236" t="s">
        <v>159</v>
      </c>
      <c r="E952" s="261" t="s">
        <v>21</v>
      </c>
      <c r="F952" s="262" t="s">
        <v>930</v>
      </c>
      <c r="G952" s="260"/>
      <c r="H952" s="261" t="s">
        <v>21</v>
      </c>
      <c r="I952" s="263"/>
      <c r="J952" s="260"/>
      <c r="K952" s="260"/>
      <c r="L952" s="264"/>
      <c r="M952" s="265"/>
      <c r="N952" s="266"/>
      <c r="O952" s="266"/>
      <c r="P952" s="266"/>
      <c r="Q952" s="266"/>
      <c r="R952" s="266"/>
      <c r="S952" s="266"/>
      <c r="T952" s="267"/>
      <c r="AT952" s="268" t="s">
        <v>159</v>
      </c>
      <c r="AU952" s="268" t="s">
        <v>84</v>
      </c>
      <c r="AV952" s="13" t="s">
        <v>82</v>
      </c>
      <c r="AW952" s="13" t="s">
        <v>38</v>
      </c>
      <c r="AX952" s="13" t="s">
        <v>74</v>
      </c>
      <c r="AY952" s="268" t="s">
        <v>150</v>
      </c>
    </row>
    <row r="953" spans="2:51" s="13" customFormat="1" ht="13.5">
      <c r="B953" s="259"/>
      <c r="C953" s="260"/>
      <c r="D953" s="236" t="s">
        <v>159</v>
      </c>
      <c r="E953" s="261" t="s">
        <v>21</v>
      </c>
      <c r="F953" s="262" t="s">
        <v>1262</v>
      </c>
      <c r="G953" s="260"/>
      <c r="H953" s="261" t="s">
        <v>21</v>
      </c>
      <c r="I953" s="263"/>
      <c r="J953" s="260"/>
      <c r="K953" s="260"/>
      <c r="L953" s="264"/>
      <c r="M953" s="265"/>
      <c r="N953" s="266"/>
      <c r="O953" s="266"/>
      <c r="P953" s="266"/>
      <c r="Q953" s="266"/>
      <c r="R953" s="266"/>
      <c r="S953" s="266"/>
      <c r="T953" s="267"/>
      <c r="AT953" s="268" t="s">
        <v>159</v>
      </c>
      <c r="AU953" s="268" t="s">
        <v>84</v>
      </c>
      <c r="AV953" s="13" t="s">
        <v>82</v>
      </c>
      <c r="AW953" s="13" t="s">
        <v>38</v>
      </c>
      <c r="AX953" s="13" t="s">
        <v>74</v>
      </c>
      <c r="AY953" s="268" t="s">
        <v>150</v>
      </c>
    </row>
    <row r="954" spans="2:51" s="13" customFormat="1" ht="13.5">
      <c r="B954" s="259"/>
      <c r="C954" s="260"/>
      <c r="D954" s="236" t="s">
        <v>159</v>
      </c>
      <c r="E954" s="261" t="s">
        <v>21</v>
      </c>
      <c r="F954" s="262" t="s">
        <v>932</v>
      </c>
      <c r="G954" s="260"/>
      <c r="H954" s="261" t="s">
        <v>21</v>
      </c>
      <c r="I954" s="263"/>
      <c r="J954" s="260"/>
      <c r="K954" s="260"/>
      <c r="L954" s="264"/>
      <c r="M954" s="265"/>
      <c r="N954" s="266"/>
      <c r="O954" s="266"/>
      <c r="P954" s="266"/>
      <c r="Q954" s="266"/>
      <c r="R954" s="266"/>
      <c r="S954" s="266"/>
      <c r="T954" s="267"/>
      <c r="AT954" s="268" t="s">
        <v>159</v>
      </c>
      <c r="AU954" s="268" t="s">
        <v>84</v>
      </c>
      <c r="AV954" s="13" t="s">
        <v>82</v>
      </c>
      <c r="AW954" s="13" t="s">
        <v>38</v>
      </c>
      <c r="AX954" s="13" t="s">
        <v>74</v>
      </c>
      <c r="AY954" s="268" t="s">
        <v>150</v>
      </c>
    </row>
    <row r="955" spans="2:51" s="13" customFormat="1" ht="13.5">
      <c r="B955" s="259"/>
      <c r="C955" s="260"/>
      <c r="D955" s="236" t="s">
        <v>159</v>
      </c>
      <c r="E955" s="261" t="s">
        <v>21</v>
      </c>
      <c r="F955" s="262" t="s">
        <v>1263</v>
      </c>
      <c r="G955" s="260"/>
      <c r="H955" s="261" t="s">
        <v>21</v>
      </c>
      <c r="I955" s="263"/>
      <c r="J955" s="260"/>
      <c r="K955" s="260"/>
      <c r="L955" s="264"/>
      <c r="M955" s="265"/>
      <c r="N955" s="266"/>
      <c r="O955" s="266"/>
      <c r="P955" s="266"/>
      <c r="Q955" s="266"/>
      <c r="R955" s="266"/>
      <c r="S955" s="266"/>
      <c r="T955" s="267"/>
      <c r="AT955" s="268" t="s">
        <v>159</v>
      </c>
      <c r="AU955" s="268" t="s">
        <v>84</v>
      </c>
      <c r="AV955" s="13" t="s">
        <v>82</v>
      </c>
      <c r="AW955" s="13" t="s">
        <v>38</v>
      </c>
      <c r="AX955" s="13" t="s">
        <v>74</v>
      </c>
      <c r="AY955" s="268" t="s">
        <v>150</v>
      </c>
    </row>
    <row r="956" spans="2:51" s="13" customFormat="1" ht="13.5">
      <c r="B956" s="259"/>
      <c r="C956" s="260"/>
      <c r="D956" s="236" t="s">
        <v>159</v>
      </c>
      <c r="E956" s="261" t="s">
        <v>21</v>
      </c>
      <c r="F956" s="262" t="s">
        <v>1493</v>
      </c>
      <c r="G956" s="260"/>
      <c r="H956" s="261" t="s">
        <v>21</v>
      </c>
      <c r="I956" s="263"/>
      <c r="J956" s="260"/>
      <c r="K956" s="260"/>
      <c r="L956" s="264"/>
      <c r="M956" s="265"/>
      <c r="N956" s="266"/>
      <c r="O956" s="266"/>
      <c r="P956" s="266"/>
      <c r="Q956" s="266"/>
      <c r="R956" s="266"/>
      <c r="S956" s="266"/>
      <c r="T956" s="267"/>
      <c r="AT956" s="268" t="s">
        <v>159</v>
      </c>
      <c r="AU956" s="268" t="s">
        <v>84</v>
      </c>
      <c r="AV956" s="13" t="s">
        <v>82</v>
      </c>
      <c r="AW956" s="13" t="s">
        <v>38</v>
      </c>
      <c r="AX956" s="13" t="s">
        <v>74</v>
      </c>
      <c r="AY956" s="268" t="s">
        <v>150</v>
      </c>
    </row>
    <row r="957" spans="2:51" s="13" customFormat="1" ht="13.5">
      <c r="B957" s="259"/>
      <c r="C957" s="260"/>
      <c r="D957" s="236" t="s">
        <v>159</v>
      </c>
      <c r="E957" s="261" t="s">
        <v>21</v>
      </c>
      <c r="F957" s="262" t="s">
        <v>1300</v>
      </c>
      <c r="G957" s="260"/>
      <c r="H957" s="261" t="s">
        <v>21</v>
      </c>
      <c r="I957" s="263"/>
      <c r="J957" s="260"/>
      <c r="K957" s="260"/>
      <c r="L957" s="264"/>
      <c r="M957" s="265"/>
      <c r="N957" s="266"/>
      <c r="O957" s="266"/>
      <c r="P957" s="266"/>
      <c r="Q957" s="266"/>
      <c r="R957" s="266"/>
      <c r="S957" s="266"/>
      <c r="T957" s="267"/>
      <c r="AT957" s="268" t="s">
        <v>159</v>
      </c>
      <c r="AU957" s="268" t="s">
        <v>84</v>
      </c>
      <c r="AV957" s="13" t="s">
        <v>82</v>
      </c>
      <c r="AW957" s="13" t="s">
        <v>38</v>
      </c>
      <c r="AX957" s="13" t="s">
        <v>74</v>
      </c>
      <c r="AY957" s="268" t="s">
        <v>150</v>
      </c>
    </row>
    <row r="958" spans="2:51" s="13" customFormat="1" ht="13.5">
      <c r="B958" s="259"/>
      <c r="C958" s="260"/>
      <c r="D958" s="236" t="s">
        <v>159</v>
      </c>
      <c r="E958" s="261" t="s">
        <v>21</v>
      </c>
      <c r="F958" s="262" t="s">
        <v>1563</v>
      </c>
      <c r="G958" s="260"/>
      <c r="H958" s="261" t="s">
        <v>21</v>
      </c>
      <c r="I958" s="263"/>
      <c r="J958" s="260"/>
      <c r="K958" s="260"/>
      <c r="L958" s="264"/>
      <c r="M958" s="265"/>
      <c r="N958" s="266"/>
      <c r="O958" s="266"/>
      <c r="P958" s="266"/>
      <c r="Q958" s="266"/>
      <c r="R958" s="266"/>
      <c r="S958" s="266"/>
      <c r="T958" s="267"/>
      <c r="AT958" s="268" t="s">
        <v>159</v>
      </c>
      <c r="AU958" s="268" t="s">
        <v>84</v>
      </c>
      <c r="AV958" s="13" t="s">
        <v>82</v>
      </c>
      <c r="AW958" s="13" t="s">
        <v>38</v>
      </c>
      <c r="AX958" s="13" t="s">
        <v>74</v>
      </c>
      <c r="AY958" s="268" t="s">
        <v>150</v>
      </c>
    </row>
    <row r="959" spans="2:51" s="13" customFormat="1" ht="13.5">
      <c r="B959" s="259"/>
      <c r="C959" s="260"/>
      <c r="D959" s="236" t="s">
        <v>159</v>
      </c>
      <c r="E959" s="261" t="s">
        <v>21</v>
      </c>
      <c r="F959" s="262" t="s">
        <v>1505</v>
      </c>
      <c r="G959" s="260"/>
      <c r="H959" s="261" t="s">
        <v>21</v>
      </c>
      <c r="I959" s="263"/>
      <c r="J959" s="260"/>
      <c r="K959" s="260"/>
      <c r="L959" s="264"/>
      <c r="M959" s="265"/>
      <c r="N959" s="266"/>
      <c r="O959" s="266"/>
      <c r="P959" s="266"/>
      <c r="Q959" s="266"/>
      <c r="R959" s="266"/>
      <c r="S959" s="266"/>
      <c r="T959" s="267"/>
      <c r="AT959" s="268" t="s">
        <v>159</v>
      </c>
      <c r="AU959" s="268" t="s">
        <v>84</v>
      </c>
      <c r="AV959" s="13" t="s">
        <v>82</v>
      </c>
      <c r="AW959" s="13" t="s">
        <v>38</v>
      </c>
      <c r="AX959" s="13" t="s">
        <v>74</v>
      </c>
      <c r="AY959" s="268" t="s">
        <v>150</v>
      </c>
    </row>
    <row r="960" spans="2:51" s="11" customFormat="1" ht="13.5">
      <c r="B960" s="234"/>
      <c r="C960" s="235"/>
      <c r="D960" s="236" t="s">
        <v>159</v>
      </c>
      <c r="E960" s="237" t="s">
        <v>21</v>
      </c>
      <c r="F960" s="238" t="s">
        <v>1016</v>
      </c>
      <c r="G960" s="235"/>
      <c r="H960" s="239">
        <v>12</v>
      </c>
      <c r="I960" s="240"/>
      <c r="J960" s="235"/>
      <c r="K960" s="235"/>
      <c r="L960" s="241"/>
      <c r="M960" s="242"/>
      <c r="N960" s="243"/>
      <c r="O960" s="243"/>
      <c r="P960" s="243"/>
      <c r="Q960" s="243"/>
      <c r="R960" s="243"/>
      <c r="S960" s="243"/>
      <c r="T960" s="244"/>
      <c r="AT960" s="245" t="s">
        <v>159</v>
      </c>
      <c r="AU960" s="245" t="s">
        <v>84</v>
      </c>
      <c r="AV960" s="11" t="s">
        <v>84</v>
      </c>
      <c r="AW960" s="11" t="s">
        <v>38</v>
      </c>
      <c r="AX960" s="11" t="s">
        <v>74</v>
      </c>
      <c r="AY960" s="245" t="s">
        <v>150</v>
      </c>
    </row>
    <row r="961" spans="2:51" s="12" customFormat="1" ht="13.5">
      <c r="B961" s="246"/>
      <c r="C961" s="247"/>
      <c r="D961" s="236" t="s">
        <v>159</v>
      </c>
      <c r="E961" s="248" t="s">
        <v>21</v>
      </c>
      <c r="F961" s="249" t="s">
        <v>161</v>
      </c>
      <c r="G961" s="247"/>
      <c r="H961" s="250">
        <v>12</v>
      </c>
      <c r="I961" s="251"/>
      <c r="J961" s="247"/>
      <c r="K961" s="247"/>
      <c r="L961" s="252"/>
      <c r="M961" s="253"/>
      <c r="N961" s="254"/>
      <c r="O961" s="254"/>
      <c r="P961" s="254"/>
      <c r="Q961" s="254"/>
      <c r="R961" s="254"/>
      <c r="S961" s="254"/>
      <c r="T961" s="255"/>
      <c r="AT961" s="256" t="s">
        <v>159</v>
      </c>
      <c r="AU961" s="256" t="s">
        <v>84</v>
      </c>
      <c r="AV961" s="12" t="s">
        <v>157</v>
      </c>
      <c r="AW961" s="12" t="s">
        <v>38</v>
      </c>
      <c r="AX961" s="12" t="s">
        <v>82</v>
      </c>
      <c r="AY961" s="256" t="s">
        <v>150</v>
      </c>
    </row>
    <row r="962" spans="2:65" s="1" customFormat="1" ht="38.25" customHeight="1">
      <c r="B962" s="46"/>
      <c r="C962" s="222" t="s">
        <v>697</v>
      </c>
      <c r="D962" s="222" t="s">
        <v>153</v>
      </c>
      <c r="E962" s="223" t="s">
        <v>1564</v>
      </c>
      <c r="F962" s="224" t="s">
        <v>1565</v>
      </c>
      <c r="G962" s="225" t="s">
        <v>211</v>
      </c>
      <c r="H962" s="226">
        <v>114</v>
      </c>
      <c r="I962" s="227"/>
      <c r="J962" s="228">
        <f>ROUND(I962*H962,2)</f>
        <v>0</v>
      </c>
      <c r="K962" s="224" t="s">
        <v>928</v>
      </c>
      <c r="L962" s="72"/>
      <c r="M962" s="229" t="s">
        <v>21</v>
      </c>
      <c r="N962" s="230" t="s">
        <v>45</v>
      </c>
      <c r="O962" s="47"/>
      <c r="P962" s="231">
        <f>O962*H962</f>
        <v>0</v>
      </c>
      <c r="Q962" s="231">
        <v>0</v>
      </c>
      <c r="R962" s="231">
        <f>Q962*H962</f>
        <v>0</v>
      </c>
      <c r="S962" s="231">
        <v>0</v>
      </c>
      <c r="T962" s="232">
        <f>S962*H962</f>
        <v>0</v>
      </c>
      <c r="AR962" s="24" t="s">
        <v>654</v>
      </c>
      <c r="AT962" s="24" t="s">
        <v>153</v>
      </c>
      <c r="AU962" s="24" t="s">
        <v>84</v>
      </c>
      <c r="AY962" s="24" t="s">
        <v>150</v>
      </c>
      <c r="BE962" s="233">
        <f>IF(N962="základní",J962,0)</f>
        <v>0</v>
      </c>
      <c r="BF962" s="233">
        <f>IF(N962="snížená",J962,0)</f>
        <v>0</v>
      </c>
      <c r="BG962" s="233">
        <f>IF(N962="zákl. přenesená",J962,0)</f>
        <v>0</v>
      </c>
      <c r="BH962" s="233">
        <f>IF(N962="sníž. přenesená",J962,0)</f>
        <v>0</v>
      </c>
      <c r="BI962" s="233">
        <f>IF(N962="nulová",J962,0)</f>
        <v>0</v>
      </c>
      <c r="BJ962" s="24" t="s">
        <v>82</v>
      </c>
      <c r="BK962" s="233">
        <f>ROUND(I962*H962,2)</f>
        <v>0</v>
      </c>
      <c r="BL962" s="24" t="s">
        <v>654</v>
      </c>
      <c r="BM962" s="24" t="s">
        <v>1566</v>
      </c>
    </row>
    <row r="963" spans="2:51" s="13" customFormat="1" ht="13.5">
      <c r="B963" s="259"/>
      <c r="C963" s="260"/>
      <c r="D963" s="236" t="s">
        <v>159</v>
      </c>
      <c r="E963" s="261" t="s">
        <v>21</v>
      </c>
      <c r="F963" s="262" t="s">
        <v>930</v>
      </c>
      <c r="G963" s="260"/>
      <c r="H963" s="261" t="s">
        <v>21</v>
      </c>
      <c r="I963" s="263"/>
      <c r="J963" s="260"/>
      <c r="K963" s="260"/>
      <c r="L963" s="264"/>
      <c r="M963" s="265"/>
      <c r="N963" s="266"/>
      <c r="O963" s="266"/>
      <c r="P963" s="266"/>
      <c r="Q963" s="266"/>
      <c r="R963" s="266"/>
      <c r="S963" s="266"/>
      <c r="T963" s="267"/>
      <c r="AT963" s="268" t="s">
        <v>159</v>
      </c>
      <c r="AU963" s="268" t="s">
        <v>84</v>
      </c>
      <c r="AV963" s="13" t="s">
        <v>82</v>
      </c>
      <c r="AW963" s="13" t="s">
        <v>38</v>
      </c>
      <c r="AX963" s="13" t="s">
        <v>74</v>
      </c>
      <c r="AY963" s="268" t="s">
        <v>150</v>
      </c>
    </row>
    <row r="964" spans="2:51" s="13" customFormat="1" ht="13.5">
      <c r="B964" s="259"/>
      <c r="C964" s="260"/>
      <c r="D964" s="236" t="s">
        <v>159</v>
      </c>
      <c r="E964" s="261" t="s">
        <v>21</v>
      </c>
      <c r="F964" s="262" t="s">
        <v>1262</v>
      </c>
      <c r="G964" s="260"/>
      <c r="H964" s="261" t="s">
        <v>21</v>
      </c>
      <c r="I964" s="263"/>
      <c r="J964" s="260"/>
      <c r="K964" s="260"/>
      <c r="L964" s="264"/>
      <c r="M964" s="265"/>
      <c r="N964" s="266"/>
      <c r="O964" s="266"/>
      <c r="P964" s="266"/>
      <c r="Q964" s="266"/>
      <c r="R964" s="266"/>
      <c r="S964" s="266"/>
      <c r="T964" s="267"/>
      <c r="AT964" s="268" t="s">
        <v>159</v>
      </c>
      <c r="AU964" s="268" t="s">
        <v>84</v>
      </c>
      <c r="AV964" s="13" t="s">
        <v>82</v>
      </c>
      <c r="AW964" s="13" t="s">
        <v>38</v>
      </c>
      <c r="AX964" s="13" t="s">
        <v>74</v>
      </c>
      <c r="AY964" s="268" t="s">
        <v>150</v>
      </c>
    </row>
    <row r="965" spans="2:51" s="13" customFormat="1" ht="13.5">
      <c r="B965" s="259"/>
      <c r="C965" s="260"/>
      <c r="D965" s="236" t="s">
        <v>159</v>
      </c>
      <c r="E965" s="261" t="s">
        <v>21</v>
      </c>
      <c r="F965" s="262" t="s">
        <v>932</v>
      </c>
      <c r="G965" s="260"/>
      <c r="H965" s="261" t="s">
        <v>21</v>
      </c>
      <c r="I965" s="263"/>
      <c r="J965" s="260"/>
      <c r="K965" s="260"/>
      <c r="L965" s="264"/>
      <c r="M965" s="265"/>
      <c r="N965" s="266"/>
      <c r="O965" s="266"/>
      <c r="P965" s="266"/>
      <c r="Q965" s="266"/>
      <c r="R965" s="266"/>
      <c r="S965" s="266"/>
      <c r="T965" s="267"/>
      <c r="AT965" s="268" t="s">
        <v>159</v>
      </c>
      <c r="AU965" s="268" t="s">
        <v>84</v>
      </c>
      <c r="AV965" s="13" t="s">
        <v>82</v>
      </c>
      <c r="AW965" s="13" t="s">
        <v>38</v>
      </c>
      <c r="AX965" s="13" t="s">
        <v>74</v>
      </c>
      <c r="AY965" s="268" t="s">
        <v>150</v>
      </c>
    </row>
    <row r="966" spans="2:51" s="13" customFormat="1" ht="13.5">
      <c r="B966" s="259"/>
      <c r="C966" s="260"/>
      <c r="D966" s="236" t="s">
        <v>159</v>
      </c>
      <c r="E966" s="261" t="s">
        <v>21</v>
      </c>
      <c r="F966" s="262" t="s">
        <v>1263</v>
      </c>
      <c r="G966" s="260"/>
      <c r="H966" s="261" t="s">
        <v>21</v>
      </c>
      <c r="I966" s="263"/>
      <c r="J966" s="260"/>
      <c r="K966" s="260"/>
      <c r="L966" s="264"/>
      <c r="M966" s="265"/>
      <c r="N966" s="266"/>
      <c r="O966" s="266"/>
      <c r="P966" s="266"/>
      <c r="Q966" s="266"/>
      <c r="R966" s="266"/>
      <c r="S966" s="266"/>
      <c r="T966" s="267"/>
      <c r="AT966" s="268" t="s">
        <v>159</v>
      </c>
      <c r="AU966" s="268" t="s">
        <v>84</v>
      </c>
      <c r="AV966" s="13" t="s">
        <v>82</v>
      </c>
      <c r="AW966" s="13" t="s">
        <v>38</v>
      </c>
      <c r="AX966" s="13" t="s">
        <v>74</v>
      </c>
      <c r="AY966" s="268" t="s">
        <v>150</v>
      </c>
    </row>
    <row r="967" spans="2:51" s="13" customFormat="1" ht="13.5">
      <c r="B967" s="259"/>
      <c r="C967" s="260"/>
      <c r="D967" s="236" t="s">
        <v>159</v>
      </c>
      <c r="E967" s="261" t="s">
        <v>21</v>
      </c>
      <c r="F967" s="262" t="s">
        <v>1493</v>
      </c>
      <c r="G967" s="260"/>
      <c r="H967" s="261" t="s">
        <v>21</v>
      </c>
      <c r="I967" s="263"/>
      <c r="J967" s="260"/>
      <c r="K967" s="260"/>
      <c r="L967" s="264"/>
      <c r="M967" s="265"/>
      <c r="N967" s="266"/>
      <c r="O967" s="266"/>
      <c r="P967" s="266"/>
      <c r="Q967" s="266"/>
      <c r="R967" s="266"/>
      <c r="S967" s="266"/>
      <c r="T967" s="267"/>
      <c r="AT967" s="268" t="s">
        <v>159</v>
      </c>
      <c r="AU967" s="268" t="s">
        <v>84</v>
      </c>
      <c r="AV967" s="13" t="s">
        <v>82</v>
      </c>
      <c r="AW967" s="13" t="s">
        <v>38</v>
      </c>
      <c r="AX967" s="13" t="s">
        <v>74</v>
      </c>
      <c r="AY967" s="268" t="s">
        <v>150</v>
      </c>
    </row>
    <row r="968" spans="2:51" s="13" customFormat="1" ht="13.5">
      <c r="B968" s="259"/>
      <c r="C968" s="260"/>
      <c r="D968" s="236" t="s">
        <v>159</v>
      </c>
      <c r="E968" s="261" t="s">
        <v>21</v>
      </c>
      <c r="F968" s="262" t="s">
        <v>1300</v>
      </c>
      <c r="G968" s="260"/>
      <c r="H968" s="261" t="s">
        <v>21</v>
      </c>
      <c r="I968" s="263"/>
      <c r="J968" s="260"/>
      <c r="K968" s="260"/>
      <c r="L968" s="264"/>
      <c r="M968" s="265"/>
      <c r="N968" s="266"/>
      <c r="O968" s="266"/>
      <c r="P968" s="266"/>
      <c r="Q968" s="266"/>
      <c r="R968" s="266"/>
      <c r="S968" s="266"/>
      <c r="T968" s="267"/>
      <c r="AT968" s="268" t="s">
        <v>159</v>
      </c>
      <c r="AU968" s="268" t="s">
        <v>84</v>
      </c>
      <c r="AV968" s="13" t="s">
        <v>82</v>
      </c>
      <c r="AW968" s="13" t="s">
        <v>38</v>
      </c>
      <c r="AX968" s="13" t="s">
        <v>74</v>
      </c>
      <c r="AY968" s="268" t="s">
        <v>150</v>
      </c>
    </row>
    <row r="969" spans="2:51" s="13" customFormat="1" ht="13.5">
      <c r="B969" s="259"/>
      <c r="C969" s="260"/>
      <c r="D969" s="236" t="s">
        <v>159</v>
      </c>
      <c r="E969" s="261" t="s">
        <v>21</v>
      </c>
      <c r="F969" s="262" t="s">
        <v>1567</v>
      </c>
      <c r="G969" s="260"/>
      <c r="H969" s="261" t="s">
        <v>21</v>
      </c>
      <c r="I969" s="263"/>
      <c r="J969" s="260"/>
      <c r="K969" s="260"/>
      <c r="L969" s="264"/>
      <c r="M969" s="265"/>
      <c r="N969" s="266"/>
      <c r="O969" s="266"/>
      <c r="P969" s="266"/>
      <c r="Q969" s="266"/>
      <c r="R969" s="266"/>
      <c r="S969" s="266"/>
      <c r="T969" s="267"/>
      <c r="AT969" s="268" t="s">
        <v>159</v>
      </c>
      <c r="AU969" s="268" t="s">
        <v>84</v>
      </c>
      <c r="AV969" s="13" t="s">
        <v>82</v>
      </c>
      <c r="AW969" s="13" t="s">
        <v>38</v>
      </c>
      <c r="AX969" s="13" t="s">
        <v>74</v>
      </c>
      <c r="AY969" s="268" t="s">
        <v>150</v>
      </c>
    </row>
    <row r="970" spans="2:51" s="13" customFormat="1" ht="13.5">
      <c r="B970" s="259"/>
      <c r="C970" s="260"/>
      <c r="D970" s="236" t="s">
        <v>159</v>
      </c>
      <c r="E970" s="261" t="s">
        <v>21</v>
      </c>
      <c r="F970" s="262" t="s">
        <v>1568</v>
      </c>
      <c r="G970" s="260"/>
      <c r="H970" s="261" t="s">
        <v>21</v>
      </c>
      <c r="I970" s="263"/>
      <c r="J970" s="260"/>
      <c r="K970" s="260"/>
      <c r="L970" s="264"/>
      <c r="M970" s="265"/>
      <c r="N970" s="266"/>
      <c r="O970" s="266"/>
      <c r="P970" s="266"/>
      <c r="Q970" s="266"/>
      <c r="R970" s="266"/>
      <c r="S970" s="266"/>
      <c r="T970" s="267"/>
      <c r="AT970" s="268" t="s">
        <v>159</v>
      </c>
      <c r="AU970" s="268" t="s">
        <v>84</v>
      </c>
      <c r="AV970" s="13" t="s">
        <v>82</v>
      </c>
      <c r="AW970" s="13" t="s">
        <v>38</v>
      </c>
      <c r="AX970" s="13" t="s">
        <v>74</v>
      </c>
      <c r="AY970" s="268" t="s">
        <v>150</v>
      </c>
    </row>
    <row r="971" spans="2:51" s="11" customFormat="1" ht="13.5">
      <c r="B971" s="234"/>
      <c r="C971" s="235"/>
      <c r="D971" s="236" t="s">
        <v>159</v>
      </c>
      <c r="E971" s="237" t="s">
        <v>21</v>
      </c>
      <c r="F971" s="238" t="s">
        <v>1538</v>
      </c>
      <c r="G971" s="235"/>
      <c r="H971" s="239">
        <v>22</v>
      </c>
      <c r="I971" s="240"/>
      <c r="J971" s="235"/>
      <c r="K971" s="235"/>
      <c r="L971" s="241"/>
      <c r="M971" s="242"/>
      <c r="N971" s="243"/>
      <c r="O971" s="243"/>
      <c r="P971" s="243"/>
      <c r="Q971" s="243"/>
      <c r="R971" s="243"/>
      <c r="S971" s="243"/>
      <c r="T971" s="244"/>
      <c r="AT971" s="245" t="s">
        <v>159</v>
      </c>
      <c r="AU971" s="245" t="s">
        <v>84</v>
      </c>
      <c r="AV971" s="11" t="s">
        <v>84</v>
      </c>
      <c r="AW971" s="11" t="s">
        <v>38</v>
      </c>
      <c r="AX971" s="11" t="s">
        <v>74</v>
      </c>
      <c r="AY971" s="245" t="s">
        <v>150</v>
      </c>
    </row>
    <row r="972" spans="2:51" s="13" customFormat="1" ht="13.5">
      <c r="B972" s="259"/>
      <c r="C972" s="260"/>
      <c r="D972" s="236" t="s">
        <v>159</v>
      </c>
      <c r="E972" s="261" t="s">
        <v>21</v>
      </c>
      <c r="F972" s="262" t="s">
        <v>1303</v>
      </c>
      <c r="G972" s="260"/>
      <c r="H972" s="261" t="s">
        <v>21</v>
      </c>
      <c r="I972" s="263"/>
      <c r="J972" s="260"/>
      <c r="K972" s="260"/>
      <c r="L972" s="264"/>
      <c r="M972" s="265"/>
      <c r="N972" s="266"/>
      <c r="O972" s="266"/>
      <c r="P972" s="266"/>
      <c r="Q972" s="266"/>
      <c r="R972" s="266"/>
      <c r="S972" s="266"/>
      <c r="T972" s="267"/>
      <c r="AT972" s="268" t="s">
        <v>159</v>
      </c>
      <c r="AU972" s="268" t="s">
        <v>84</v>
      </c>
      <c r="AV972" s="13" t="s">
        <v>82</v>
      </c>
      <c r="AW972" s="13" t="s">
        <v>38</v>
      </c>
      <c r="AX972" s="13" t="s">
        <v>74</v>
      </c>
      <c r="AY972" s="268" t="s">
        <v>150</v>
      </c>
    </row>
    <row r="973" spans="2:51" s="13" customFormat="1" ht="13.5">
      <c r="B973" s="259"/>
      <c r="C973" s="260"/>
      <c r="D973" s="236" t="s">
        <v>159</v>
      </c>
      <c r="E973" s="261" t="s">
        <v>21</v>
      </c>
      <c r="F973" s="262" t="s">
        <v>1569</v>
      </c>
      <c r="G973" s="260"/>
      <c r="H973" s="261" t="s">
        <v>21</v>
      </c>
      <c r="I973" s="263"/>
      <c r="J973" s="260"/>
      <c r="K973" s="260"/>
      <c r="L973" s="264"/>
      <c r="M973" s="265"/>
      <c r="N973" s="266"/>
      <c r="O973" s="266"/>
      <c r="P973" s="266"/>
      <c r="Q973" s="266"/>
      <c r="R973" s="266"/>
      <c r="S973" s="266"/>
      <c r="T973" s="267"/>
      <c r="AT973" s="268" t="s">
        <v>159</v>
      </c>
      <c r="AU973" s="268" t="s">
        <v>84</v>
      </c>
      <c r="AV973" s="13" t="s">
        <v>82</v>
      </c>
      <c r="AW973" s="13" t="s">
        <v>38</v>
      </c>
      <c r="AX973" s="13" t="s">
        <v>74</v>
      </c>
      <c r="AY973" s="268" t="s">
        <v>150</v>
      </c>
    </row>
    <row r="974" spans="2:51" s="13" customFormat="1" ht="13.5">
      <c r="B974" s="259"/>
      <c r="C974" s="260"/>
      <c r="D974" s="236" t="s">
        <v>159</v>
      </c>
      <c r="E974" s="261" t="s">
        <v>21</v>
      </c>
      <c r="F974" s="262" t="s">
        <v>1510</v>
      </c>
      <c r="G974" s="260"/>
      <c r="H974" s="261" t="s">
        <v>21</v>
      </c>
      <c r="I974" s="263"/>
      <c r="J974" s="260"/>
      <c r="K974" s="260"/>
      <c r="L974" s="264"/>
      <c r="M974" s="265"/>
      <c r="N974" s="266"/>
      <c r="O974" s="266"/>
      <c r="P974" s="266"/>
      <c r="Q974" s="266"/>
      <c r="R974" s="266"/>
      <c r="S974" s="266"/>
      <c r="T974" s="267"/>
      <c r="AT974" s="268" t="s">
        <v>159</v>
      </c>
      <c r="AU974" s="268" t="s">
        <v>84</v>
      </c>
      <c r="AV974" s="13" t="s">
        <v>82</v>
      </c>
      <c r="AW974" s="13" t="s">
        <v>38</v>
      </c>
      <c r="AX974" s="13" t="s">
        <v>74</v>
      </c>
      <c r="AY974" s="268" t="s">
        <v>150</v>
      </c>
    </row>
    <row r="975" spans="2:51" s="11" customFormat="1" ht="13.5">
      <c r="B975" s="234"/>
      <c r="C975" s="235"/>
      <c r="D975" s="236" t="s">
        <v>159</v>
      </c>
      <c r="E975" s="237" t="s">
        <v>21</v>
      </c>
      <c r="F975" s="238" t="s">
        <v>1305</v>
      </c>
      <c r="G975" s="235"/>
      <c r="H975" s="239">
        <v>92</v>
      </c>
      <c r="I975" s="240"/>
      <c r="J975" s="235"/>
      <c r="K975" s="235"/>
      <c r="L975" s="241"/>
      <c r="M975" s="242"/>
      <c r="N975" s="243"/>
      <c r="O975" s="243"/>
      <c r="P975" s="243"/>
      <c r="Q975" s="243"/>
      <c r="R975" s="243"/>
      <c r="S975" s="243"/>
      <c r="T975" s="244"/>
      <c r="AT975" s="245" t="s">
        <v>159</v>
      </c>
      <c r="AU975" s="245" t="s">
        <v>84</v>
      </c>
      <c r="AV975" s="11" t="s">
        <v>84</v>
      </c>
      <c r="AW975" s="11" t="s">
        <v>38</v>
      </c>
      <c r="AX975" s="11" t="s">
        <v>74</v>
      </c>
      <c r="AY975" s="245" t="s">
        <v>150</v>
      </c>
    </row>
    <row r="976" spans="2:51" s="12" customFormat="1" ht="13.5">
      <c r="B976" s="246"/>
      <c r="C976" s="247"/>
      <c r="D976" s="236" t="s">
        <v>159</v>
      </c>
      <c r="E976" s="248" t="s">
        <v>21</v>
      </c>
      <c r="F976" s="249" t="s">
        <v>161</v>
      </c>
      <c r="G976" s="247"/>
      <c r="H976" s="250">
        <v>114</v>
      </c>
      <c r="I976" s="251"/>
      <c r="J976" s="247"/>
      <c r="K976" s="247"/>
      <c r="L976" s="252"/>
      <c r="M976" s="253"/>
      <c r="N976" s="254"/>
      <c r="O976" s="254"/>
      <c r="P976" s="254"/>
      <c r="Q976" s="254"/>
      <c r="R976" s="254"/>
      <c r="S976" s="254"/>
      <c r="T976" s="255"/>
      <c r="AT976" s="256" t="s">
        <v>159</v>
      </c>
      <c r="AU976" s="256" t="s">
        <v>84</v>
      </c>
      <c r="AV976" s="12" t="s">
        <v>157</v>
      </c>
      <c r="AW976" s="12" t="s">
        <v>38</v>
      </c>
      <c r="AX976" s="12" t="s">
        <v>82</v>
      </c>
      <c r="AY976" s="256" t="s">
        <v>150</v>
      </c>
    </row>
    <row r="977" spans="2:65" s="1" customFormat="1" ht="38.25" customHeight="1">
      <c r="B977" s="46"/>
      <c r="C977" s="222" t="s">
        <v>1386</v>
      </c>
      <c r="D977" s="222" t="s">
        <v>153</v>
      </c>
      <c r="E977" s="223" t="s">
        <v>1570</v>
      </c>
      <c r="F977" s="224" t="s">
        <v>1571</v>
      </c>
      <c r="G977" s="225" t="s">
        <v>211</v>
      </c>
      <c r="H977" s="226">
        <v>16</v>
      </c>
      <c r="I977" s="227"/>
      <c r="J977" s="228">
        <f>ROUND(I977*H977,2)</f>
        <v>0</v>
      </c>
      <c r="K977" s="224" t="s">
        <v>928</v>
      </c>
      <c r="L977" s="72"/>
      <c r="M977" s="229" t="s">
        <v>21</v>
      </c>
      <c r="N977" s="230" t="s">
        <v>45</v>
      </c>
      <c r="O977" s="47"/>
      <c r="P977" s="231">
        <f>O977*H977</f>
        <v>0</v>
      </c>
      <c r="Q977" s="231">
        <v>0</v>
      </c>
      <c r="R977" s="231">
        <f>Q977*H977</f>
        <v>0</v>
      </c>
      <c r="S977" s="231">
        <v>0</v>
      </c>
      <c r="T977" s="232">
        <f>S977*H977</f>
        <v>0</v>
      </c>
      <c r="AR977" s="24" t="s">
        <v>654</v>
      </c>
      <c r="AT977" s="24" t="s">
        <v>153</v>
      </c>
      <c r="AU977" s="24" t="s">
        <v>84</v>
      </c>
      <c r="AY977" s="24" t="s">
        <v>150</v>
      </c>
      <c r="BE977" s="233">
        <f>IF(N977="základní",J977,0)</f>
        <v>0</v>
      </c>
      <c r="BF977" s="233">
        <f>IF(N977="snížená",J977,0)</f>
        <v>0</v>
      </c>
      <c r="BG977" s="233">
        <f>IF(N977="zákl. přenesená",J977,0)</f>
        <v>0</v>
      </c>
      <c r="BH977" s="233">
        <f>IF(N977="sníž. přenesená",J977,0)</f>
        <v>0</v>
      </c>
      <c r="BI977" s="233">
        <f>IF(N977="nulová",J977,0)</f>
        <v>0</v>
      </c>
      <c r="BJ977" s="24" t="s">
        <v>82</v>
      </c>
      <c r="BK977" s="233">
        <f>ROUND(I977*H977,2)</f>
        <v>0</v>
      </c>
      <c r="BL977" s="24" t="s">
        <v>654</v>
      </c>
      <c r="BM977" s="24" t="s">
        <v>1572</v>
      </c>
    </row>
    <row r="978" spans="2:51" s="13" customFormat="1" ht="13.5">
      <c r="B978" s="259"/>
      <c r="C978" s="260"/>
      <c r="D978" s="236" t="s">
        <v>159</v>
      </c>
      <c r="E978" s="261" t="s">
        <v>21</v>
      </c>
      <c r="F978" s="262" t="s">
        <v>930</v>
      </c>
      <c r="G978" s="260"/>
      <c r="H978" s="261" t="s">
        <v>21</v>
      </c>
      <c r="I978" s="263"/>
      <c r="J978" s="260"/>
      <c r="K978" s="260"/>
      <c r="L978" s="264"/>
      <c r="M978" s="265"/>
      <c r="N978" s="266"/>
      <c r="O978" s="266"/>
      <c r="P978" s="266"/>
      <c r="Q978" s="266"/>
      <c r="R978" s="266"/>
      <c r="S978" s="266"/>
      <c r="T978" s="267"/>
      <c r="AT978" s="268" t="s">
        <v>159</v>
      </c>
      <c r="AU978" s="268" t="s">
        <v>84</v>
      </c>
      <c r="AV978" s="13" t="s">
        <v>82</v>
      </c>
      <c r="AW978" s="13" t="s">
        <v>38</v>
      </c>
      <c r="AX978" s="13" t="s">
        <v>74</v>
      </c>
      <c r="AY978" s="268" t="s">
        <v>150</v>
      </c>
    </row>
    <row r="979" spans="2:51" s="13" customFormat="1" ht="13.5">
      <c r="B979" s="259"/>
      <c r="C979" s="260"/>
      <c r="D979" s="236" t="s">
        <v>159</v>
      </c>
      <c r="E979" s="261" t="s">
        <v>21</v>
      </c>
      <c r="F979" s="262" t="s">
        <v>1262</v>
      </c>
      <c r="G979" s="260"/>
      <c r="H979" s="261" t="s">
        <v>21</v>
      </c>
      <c r="I979" s="263"/>
      <c r="J979" s="260"/>
      <c r="K979" s="260"/>
      <c r="L979" s="264"/>
      <c r="M979" s="265"/>
      <c r="N979" s="266"/>
      <c r="O979" s="266"/>
      <c r="P979" s="266"/>
      <c r="Q979" s="266"/>
      <c r="R979" s="266"/>
      <c r="S979" s="266"/>
      <c r="T979" s="267"/>
      <c r="AT979" s="268" t="s">
        <v>159</v>
      </c>
      <c r="AU979" s="268" t="s">
        <v>84</v>
      </c>
      <c r="AV979" s="13" t="s">
        <v>82</v>
      </c>
      <c r="AW979" s="13" t="s">
        <v>38</v>
      </c>
      <c r="AX979" s="13" t="s">
        <v>74</v>
      </c>
      <c r="AY979" s="268" t="s">
        <v>150</v>
      </c>
    </row>
    <row r="980" spans="2:51" s="13" customFormat="1" ht="13.5">
      <c r="B980" s="259"/>
      <c r="C980" s="260"/>
      <c r="D980" s="236" t="s">
        <v>159</v>
      </c>
      <c r="E980" s="261" t="s">
        <v>21</v>
      </c>
      <c r="F980" s="262" t="s">
        <v>932</v>
      </c>
      <c r="G980" s="260"/>
      <c r="H980" s="261" t="s">
        <v>21</v>
      </c>
      <c r="I980" s="263"/>
      <c r="J980" s="260"/>
      <c r="K980" s="260"/>
      <c r="L980" s="264"/>
      <c r="M980" s="265"/>
      <c r="N980" s="266"/>
      <c r="O980" s="266"/>
      <c r="P980" s="266"/>
      <c r="Q980" s="266"/>
      <c r="R980" s="266"/>
      <c r="S980" s="266"/>
      <c r="T980" s="267"/>
      <c r="AT980" s="268" t="s">
        <v>159</v>
      </c>
      <c r="AU980" s="268" t="s">
        <v>84</v>
      </c>
      <c r="AV980" s="13" t="s">
        <v>82</v>
      </c>
      <c r="AW980" s="13" t="s">
        <v>38</v>
      </c>
      <c r="AX980" s="13" t="s">
        <v>74</v>
      </c>
      <c r="AY980" s="268" t="s">
        <v>150</v>
      </c>
    </row>
    <row r="981" spans="2:51" s="13" customFormat="1" ht="13.5">
      <c r="B981" s="259"/>
      <c r="C981" s="260"/>
      <c r="D981" s="236" t="s">
        <v>159</v>
      </c>
      <c r="E981" s="261" t="s">
        <v>21</v>
      </c>
      <c r="F981" s="262" t="s">
        <v>1263</v>
      </c>
      <c r="G981" s="260"/>
      <c r="H981" s="261" t="s">
        <v>21</v>
      </c>
      <c r="I981" s="263"/>
      <c r="J981" s="260"/>
      <c r="K981" s="260"/>
      <c r="L981" s="264"/>
      <c r="M981" s="265"/>
      <c r="N981" s="266"/>
      <c r="O981" s="266"/>
      <c r="P981" s="266"/>
      <c r="Q981" s="266"/>
      <c r="R981" s="266"/>
      <c r="S981" s="266"/>
      <c r="T981" s="267"/>
      <c r="AT981" s="268" t="s">
        <v>159</v>
      </c>
      <c r="AU981" s="268" t="s">
        <v>84</v>
      </c>
      <c r="AV981" s="13" t="s">
        <v>82</v>
      </c>
      <c r="AW981" s="13" t="s">
        <v>38</v>
      </c>
      <c r="AX981" s="13" t="s">
        <v>74</v>
      </c>
      <c r="AY981" s="268" t="s">
        <v>150</v>
      </c>
    </row>
    <row r="982" spans="2:51" s="13" customFormat="1" ht="13.5">
      <c r="B982" s="259"/>
      <c r="C982" s="260"/>
      <c r="D982" s="236" t="s">
        <v>159</v>
      </c>
      <c r="E982" s="261" t="s">
        <v>21</v>
      </c>
      <c r="F982" s="262" t="s">
        <v>1493</v>
      </c>
      <c r="G982" s="260"/>
      <c r="H982" s="261" t="s">
        <v>21</v>
      </c>
      <c r="I982" s="263"/>
      <c r="J982" s="260"/>
      <c r="K982" s="260"/>
      <c r="L982" s="264"/>
      <c r="M982" s="265"/>
      <c r="N982" s="266"/>
      <c r="O982" s="266"/>
      <c r="P982" s="266"/>
      <c r="Q982" s="266"/>
      <c r="R982" s="266"/>
      <c r="S982" s="266"/>
      <c r="T982" s="267"/>
      <c r="AT982" s="268" t="s">
        <v>159</v>
      </c>
      <c r="AU982" s="268" t="s">
        <v>84</v>
      </c>
      <c r="AV982" s="13" t="s">
        <v>82</v>
      </c>
      <c r="AW982" s="13" t="s">
        <v>38</v>
      </c>
      <c r="AX982" s="13" t="s">
        <v>74</v>
      </c>
      <c r="AY982" s="268" t="s">
        <v>150</v>
      </c>
    </row>
    <row r="983" spans="2:51" s="13" customFormat="1" ht="13.5">
      <c r="B983" s="259"/>
      <c r="C983" s="260"/>
      <c r="D983" s="236" t="s">
        <v>159</v>
      </c>
      <c r="E983" s="261" t="s">
        <v>21</v>
      </c>
      <c r="F983" s="262" t="s">
        <v>1300</v>
      </c>
      <c r="G983" s="260"/>
      <c r="H983" s="261" t="s">
        <v>21</v>
      </c>
      <c r="I983" s="263"/>
      <c r="J983" s="260"/>
      <c r="K983" s="260"/>
      <c r="L983" s="264"/>
      <c r="M983" s="265"/>
      <c r="N983" s="266"/>
      <c r="O983" s="266"/>
      <c r="P983" s="266"/>
      <c r="Q983" s="266"/>
      <c r="R983" s="266"/>
      <c r="S983" s="266"/>
      <c r="T983" s="267"/>
      <c r="AT983" s="268" t="s">
        <v>159</v>
      </c>
      <c r="AU983" s="268" t="s">
        <v>84</v>
      </c>
      <c r="AV983" s="13" t="s">
        <v>82</v>
      </c>
      <c r="AW983" s="13" t="s">
        <v>38</v>
      </c>
      <c r="AX983" s="13" t="s">
        <v>74</v>
      </c>
      <c r="AY983" s="268" t="s">
        <v>150</v>
      </c>
    </row>
    <row r="984" spans="2:51" s="13" customFormat="1" ht="13.5">
      <c r="B984" s="259"/>
      <c r="C984" s="260"/>
      <c r="D984" s="236" t="s">
        <v>159</v>
      </c>
      <c r="E984" s="261" t="s">
        <v>21</v>
      </c>
      <c r="F984" s="262" t="s">
        <v>1573</v>
      </c>
      <c r="G984" s="260"/>
      <c r="H984" s="261" t="s">
        <v>21</v>
      </c>
      <c r="I984" s="263"/>
      <c r="J984" s="260"/>
      <c r="K984" s="260"/>
      <c r="L984" s="264"/>
      <c r="M984" s="265"/>
      <c r="N984" s="266"/>
      <c r="O984" s="266"/>
      <c r="P984" s="266"/>
      <c r="Q984" s="266"/>
      <c r="R984" s="266"/>
      <c r="S984" s="266"/>
      <c r="T984" s="267"/>
      <c r="AT984" s="268" t="s">
        <v>159</v>
      </c>
      <c r="AU984" s="268" t="s">
        <v>84</v>
      </c>
      <c r="AV984" s="13" t="s">
        <v>82</v>
      </c>
      <c r="AW984" s="13" t="s">
        <v>38</v>
      </c>
      <c r="AX984" s="13" t="s">
        <v>74</v>
      </c>
      <c r="AY984" s="268" t="s">
        <v>150</v>
      </c>
    </row>
    <row r="985" spans="2:51" s="13" customFormat="1" ht="13.5">
      <c r="B985" s="259"/>
      <c r="C985" s="260"/>
      <c r="D985" s="236" t="s">
        <v>159</v>
      </c>
      <c r="E985" s="261" t="s">
        <v>21</v>
      </c>
      <c r="F985" s="262" t="s">
        <v>1574</v>
      </c>
      <c r="G985" s="260"/>
      <c r="H985" s="261" t="s">
        <v>21</v>
      </c>
      <c r="I985" s="263"/>
      <c r="J985" s="260"/>
      <c r="K985" s="260"/>
      <c r="L985" s="264"/>
      <c r="M985" s="265"/>
      <c r="N985" s="266"/>
      <c r="O985" s="266"/>
      <c r="P985" s="266"/>
      <c r="Q985" s="266"/>
      <c r="R985" s="266"/>
      <c r="S985" s="266"/>
      <c r="T985" s="267"/>
      <c r="AT985" s="268" t="s">
        <v>159</v>
      </c>
      <c r="AU985" s="268" t="s">
        <v>84</v>
      </c>
      <c r="AV985" s="13" t="s">
        <v>82</v>
      </c>
      <c r="AW985" s="13" t="s">
        <v>38</v>
      </c>
      <c r="AX985" s="13" t="s">
        <v>74</v>
      </c>
      <c r="AY985" s="268" t="s">
        <v>150</v>
      </c>
    </row>
    <row r="986" spans="2:51" s="11" customFormat="1" ht="13.5">
      <c r="B986" s="234"/>
      <c r="C986" s="235"/>
      <c r="D986" s="236" t="s">
        <v>159</v>
      </c>
      <c r="E986" s="237" t="s">
        <v>21</v>
      </c>
      <c r="F986" s="238" t="s">
        <v>1302</v>
      </c>
      <c r="G986" s="235"/>
      <c r="H986" s="239">
        <v>6</v>
      </c>
      <c r="I986" s="240"/>
      <c r="J986" s="235"/>
      <c r="K986" s="235"/>
      <c r="L986" s="241"/>
      <c r="M986" s="242"/>
      <c r="N986" s="243"/>
      <c r="O986" s="243"/>
      <c r="P986" s="243"/>
      <c r="Q986" s="243"/>
      <c r="R986" s="243"/>
      <c r="S986" s="243"/>
      <c r="T986" s="244"/>
      <c r="AT986" s="245" t="s">
        <v>159</v>
      </c>
      <c r="AU986" s="245" t="s">
        <v>84</v>
      </c>
      <c r="AV986" s="11" t="s">
        <v>84</v>
      </c>
      <c r="AW986" s="11" t="s">
        <v>38</v>
      </c>
      <c r="AX986" s="11" t="s">
        <v>74</v>
      </c>
      <c r="AY986" s="245" t="s">
        <v>150</v>
      </c>
    </row>
    <row r="987" spans="2:51" s="13" customFormat="1" ht="13.5">
      <c r="B987" s="259"/>
      <c r="C987" s="260"/>
      <c r="D987" s="236" t="s">
        <v>159</v>
      </c>
      <c r="E987" s="261" t="s">
        <v>21</v>
      </c>
      <c r="F987" s="262" t="s">
        <v>1306</v>
      </c>
      <c r="G987" s="260"/>
      <c r="H987" s="261" t="s">
        <v>21</v>
      </c>
      <c r="I987" s="263"/>
      <c r="J987" s="260"/>
      <c r="K987" s="260"/>
      <c r="L987" s="264"/>
      <c r="M987" s="265"/>
      <c r="N987" s="266"/>
      <c r="O987" s="266"/>
      <c r="P987" s="266"/>
      <c r="Q987" s="266"/>
      <c r="R987" s="266"/>
      <c r="S987" s="266"/>
      <c r="T987" s="267"/>
      <c r="AT987" s="268" t="s">
        <v>159</v>
      </c>
      <c r="AU987" s="268" t="s">
        <v>84</v>
      </c>
      <c r="AV987" s="13" t="s">
        <v>82</v>
      </c>
      <c r="AW987" s="13" t="s">
        <v>38</v>
      </c>
      <c r="AX987" s="13" t="s">
        <v>74</v>
      </c>
      <c r="AY987" s="268" t="s">
        <v>150</v>
      </c>
    </row>
    <row r="988" spans="2:51" s="13" customFormat="1" ht="13.5">
      <c r="B988" s="259"/>
      <c r="C988" s="260"/>
      <c r="D988" s="236" t="s">
        <v>159</v>
      </c>
      <c r="E988" s="261" t="s">
        <v>21</v>
      </c>
      <c r="F988" s="262" t="s">
        <v>1575</v>
      </c>
      <c r="G988" s="260"/>
      <c r="H988" s="261" t="s">
        <v>21</v>
      </c>
      <c r="I988" s="263"/>
      <c r="J988" s="260"/>
      <c r="K988" s="260"/>
      <c r="L988" s="264"/>
      <c r="M988" s="265"/>
      <c r="N988" s="266"/>
      <c r="O988" s="266"/>
      <c r="P988" s="266"/>
      <c r="Q988" s="266"/>
      <c r="R988" s="266"/>
      <c r="S988" s="266"/>
      <c r="T988" s="267"/>
      <c r="AT988" s="268" t="s">
        <v>159</v>
      </c>
      <c r="AU988" s="268" t="s">
        <v>84</v>
      </c>
      <c r="AV988" s="13" t="s">
        <v>82</v>
      </c>
      <c r="AW988" s="13" t="s">
        <v>38</v>
      </c>
      <c r="AX988" s="13" t="s">
        <v>74</v>
      </c>
      <c r="AY988" s="268" t="s">
        <v>150</v>
      </c>
    </row>
    <row r="989" spans="2:51" s="13" customFormat="1" ht="13.5">
      <c r="B989" s="259"/>
      <c r="C989" s="260"/>
      <c r="D989" s="236" t="s">
        <v>159</v>
      </c>
      <c r="E989" s="261" t="s">
        <v>21</v>
      </c>
      <c r="F989" s="262" t="s">
        <v>1526</v>
      </c>
      <c r="G989" s="260"/>
      <c r="H989" s="261" t="s">
        <v>21</v>
      </c>
      <c r="I989" s="263"/>
      <c r="J989" s="260"/>
      <c r="K989" s="260"/>
      <c r="L989" s="264"/>
      <c r="M989" s="265"/>
      <c r="N989" s="266"/>
      <c r="O989" s="266"/>
      <c r="P989" s="266"/>
      <c r="Q989" s="266"/>
      <c r="R989" s="266"/>
      <c r="S989" s="266"/>
      <c r="T989" s="267"/>
      <c r="AT989" s="268" t="s">
        <v>159</v>
      </c>
      <c r="AU989" s="268" t="s">
        <v>84</v>
      </c>
      <c r="AV989" s="13" t="s">
        <v>82</v>
      </c>
      <c r="AW989" s="13" t="s">
        <v>38</v>
      </c>
      <c r="AX989" s="13" t="s">
        <v>74</v>
      </c>
      <c r="AY989" s="268" t="s">
        <v>150</v>
      </c>
    </row>
    <row r="990" spans="2:51" s="11" customFormat="1" ht="13.5">
      <c r="B990" s="234"/>
      <c r="C990" s="235"/>
      <c r="D990" s="236" t="s">
        <v>159</v>
      </c>
      <c r="E990" s="237" t="s">
        <v>21</v>
      </c>
      <c r="F990" s="238" t="s">
        <v>1220</v>
      </c>
      <c r="G990" s="235"/>
      <c r="H990" s="239">
        <v>10</v>
      </c>
      <c r="I990" s="240"/>
      <c r="J990" s="235"/>
      <c r="K990" s="235"/>
      <c r="L990" s="241"/>
      <c r="M990" s="242"/>
      <c r="N990" s="243"/>
      <c r="O990" s="243"/>
      <c r="P990" s="243"/>
      <c r="Q990" s="243"/>
      <c r="R990" s="243"/>
      <c r="S990" s="243"/>
      <c r="T990" s="244"/>
      <c r="AT990" s="245" t="s">
        <v>159</v>
      </c>
      <c r="AU990" s="245" t="s">
        <v>84</v>
      </c>
      <c r="AV990" s="11" t="s">
        <v>84</v>
      </c>
      <c r="AW990" s="11" t="s">
        <v>38</v>
      </c>
      <c r="AX990" s="11" t="s">
        <v>74</v>
      </c>
      <c r="AY990" s="245" t="s">
        <v>150</v>
      </c>
    </row>
    <row r="991" spans="2:51" s="12" customFormat="1" ht="13.5">
      <c r="B991" s="246"/>
      <c r="C991" s="247"/>
      <c r="D991" s="236" t="s">
        <v>159</v>
      </c>
      <c r="E991" s="248" t="s">
        <v>21</v>
      </c>
      <c r="F991" s="249" t="s">
        <v>161</v>
      </c>
      <c r="G991" s="247"/>
      <c r="H991" s="250">
        <v>16</v>
      </c>
      <c r="I991" s="251"/>
      <c r="J991" s="247"/>
      <c r="K991" s="247"/>
      <c r="L991" s="252"/>
      <c r="M991" s="253"/>
      <c r="N991" s="254"/>
      <c r="O991" s="254"/>
      <c r="P991" s="254"/>
      <c r="Q991" s="254"/>
      <c r="R991" s="254"/>
      <c r="S991" s="254"/>
      <c r="T991" s="255"/>
      <c r="AT991" s="256" t="s">
        <v>159</v>
      </c>
      <c r="AU991" s="256" t="s">
        <v>84</v>
      </c>
      <c r="AV991" s="12" t="s">
        <v>157</v>
      </c>
      <c r="AW991" s="12" t="s">
        <v>38</v>
      </c>
      <c r="AX991" s="12" t="s">
        <v>82</v>
      </c>
      <c r="AY991" s="256" t="s">
        <v>150</v>
      </c>
    </row>
    <row r="992" spans="2:65" s="1" customFormat="1" ht="16.5" customHeight="1">
      <c r="B992" s="46"/>
      <c r="C992" s="222" t="s">
        <v>1576</v>
      </c>
      <c r="D992" s="222" t="s">
        <v>153</v>
      </c>
      <c r="E992" s="223" t="s">
        <v>1577</v>
      </c>
      <c r="F992" s="224" t="s">
        <v>1578</v>
      </c>
      <c r="G992" s="225" t="s">
        <v>164</v>
      </c>
      <c r="H992" s="226">
        <v>99.2</v>
      </c>
      <c r="I992" s="227"/>
      <c r="J992" s="228">
        <f>ROUND(I992*H992,2)</f>
        <v>0</v>
      </c>
      <c r="K992" s="224" t="s">
        <v>928</v>
      </c>
      <c r="L992" s="72"/>
      <c r="M992" s="229" t="s">
        <v>21</v>
      </c>
      <c r="N992" s="230" t="s">
        <v>45</v>
      </c>
      <c r="O992" s="47"/>
      <c r="P992" s="231">
        <f>O992*H992</f>
        <v>0</v>
      </c>
      <c r="Q992" s="231">
        <v>0</v>
      </c>
      <c r="R992" s="231">
        <f>Q992*H992</f>
        <v>0</v>
      </c>
      <c r="S992" s="231">
        <v>0</v>
      </c>
      <c r="T992" s="232">
        <f>S992*H992</f>
        <v>0</v>
      </c>
      <c r="AR992" s="24" t="s">
        <v>654</v>
      </c>
      <c r="AT992" s="24" t="s">
        <v>153</v>
      </c>
      <c r="AU992" s="24" t="s">
        <v>84</v>
      </c>
      <c r="AY992" s="24" t="s">
        <v>150</v>
      </c>
      <c r="BE992" s="233">
        <f>IF(N992="základní",J992,0)</f>
        <v>0</v>
      </c>
      <c r="BF992" s="233">
        <f>IF(N992="snížená",J992,0)</f>
        <v>0</v>
      </c>
      <c r="BG992" s="233">
        <f>IF(N992="zákl. přenesená",J992,0)</f>
        <v>0</v>
      </c>
      <c r="BH992" s="233">
        <f>IF(N992="sníž. přenesená",J992,0)</f>
        <v>0</v>
      </c>
      <c r="BI992" s="233">
        <f>IF(N992="nulová",J992,0)</f>
        <v>0</v>
      </c>
      <c r="BJ992" s="24" t="s">
        <v>82</v>
      </c>
      <c r="BK992" s="233">
        <f>ROUND(I992*H992,2)</f>
        <v>0</v>
      </c>
      <c r="BL992" s="24" t="s">
        <v>654</v>
      </c>
      <c r="BM992" s="24" t="s">
        <v>1579</v>
      </c>
    </row>
    <row r="993" spans="2:47" s="1" customFormat="1" ht="13.5">
      <c r="B993" s="46"/>
      <c r="C993" s="74"/>
      <c r="D993" s="236" t="s">
        <v>166</v>
      </c>
      <c r="E993" s="74"/>
      <c r="F993" s="257" t="s">
        <v>1580</v>
      </c>
      <c r="G993" s="74"/>
      <c r="H993" s="74"/>
      <c r="I993" s="192"/>
      <c r="J993" s="74"/>
      <c r="K993" s="74"/>
      <c r="L993" s="72"/>
      <c r="M993" s="258"/>
      <c r="N993" s="47"/>
      <c r="O993" s="47"/>
      <c r="P993" s="47"/>
      <c r="Q993" s="47"/>
      <c r="R993" s="47"/>
      <c r="S993" s="47"/>
      <c r="T993" s="95"/>
      <c r="AT993" s="24" t="s">
        <v>166</v>
      </c>
      <c r="AU993" s="24" t="s">
        <v>84</v>
      </c>
    </row>
    <row r="994" spans="2:51" s="13" customFormat="1" ht="13.5">
      <c r="B994" s="259"/>
      <c r="C994" s="260"/>
      <c r="D994" s="236" t="s">
        <v>159</v>
      </c>
      <c r="E994" s="261" t="s">
        <v>21</v>
      </c>
      <c r="F994" s="262" t="s">
        <v>930</v>
      </c>
      <c r="G994" s="260"/>
      <c r="H994" s="261" t="s">
        <v>21</v>
      </c>
      <c r="I994" s="263"/>
      <c r="J994" s="260"/>
      <c r="K994" s="260"/>
      <c r="L994" s="264"/>
      <c r="M994" s="265"/>
      <c r="N994" s="266"/>
      <c r="O994" s="266"/>
      <c r="P994" s="266"/>
      <c r="Q994" s="266"/>
      <c r="R994" s="266"/>
      <c r="S994" s="266"/>
      <c r="T994" s="267"/>
      <c r="AT994" s="268" t="s">
        <v>159</v>
      </c>
      <c r="AU994" s="268" t="s">
        <v>84</v>
      </c>
      <c r="AV994" s="13" t="s">
        <v>82</v>
      </c>
      <c r="AW994" s="13" t="s">
        <v>38</v>
      </c>
      <c r="AX994" s="13" t="s">
        <v>74</v>
      </c>
      <c r="AY994" s="268" t="s">
        <v>150</v>
      </c>
    </row>
    <row r="995" spans="2:51" s="13" customFormat="1" ht="13.5">
      <c r="B995" s="259"/>
      <c r="C995" s="260"/>
      <c r="D995" s="236" t="s">
        <v>159</v>
      </c>
      <c r="E995" s="261" t="s">
        <v>21</v>
      </c>
      <c r="F995" s="262" t="s">
        <v>1262</v>
      </c>
      <c r="G995" s="260"/>
      <c r="H995" s="261" t="s">
        <v>21</v>
      </c>
      <c r="I995" s="263"/>
      <c r="J995" s="260"/>
      <c r="K995" s="260"/>
      <c r="L995" s="264"/>
      <c r="M995" s="265"/>
      <c r="N995" s="266"/>
      <c r="O995" s="266"/>
      <c r="P995" s="266"/>
      <c r="Q995" s="266"/>
      <c r="R995" s="266"/>
      <c r="S995" s="266"/>
      <c r="T995" s="267"/>
      <c r="AT995" s="268" t="s">
        <v>159</v>
      </c>
      <c r="AU995" s="268" t="s">
        <v>84</v>
      </c>
      <c r="AV995" s="13" t="s">
        <v>82</v>
      </c>
      <c r="AW995" s="13" t="s">
        <v>38</v>
      </c>
      <c r="AX995" s="13" t="s">
        <v>74</v>
      </c>
      <c r="AY995" s="268" t="s">
        <v>150</v>
      </c>
    </row>
    <row r="996" spans="2:51" s="13" customFormat="1" ht="13.5">
      <c r="B996" s="259"/>
      <c r="C996" s="260"/>
      <c r="D996" s="236" t="s">
        <v>159</v>
      </c>
      <c r="E996" s="261" t="s">
        <v>21</v>
      </c>
      <c r="F996" s="262" t="s">
        <v>932</v>
      </c>
      <c r="G996" s="260"/>
      <c r="H996" s="261" t="s">
        <v>21</v>
      </c>
      <c r="I996" s="263"/>
      <c r="J996" s="260"/>
      <c r="K996" s="260"/>
      <c r="L996" s="264"/>
      <c r="M996" s="265"/>
      <c r="N996" s="266"/>
      <c r="O996" s="266"/>
      <c r="P996" s="266"/>
      <c r="Q996" s="266"/>
      <c r="R996" s="266"/>
      <c r="S996" s="266"/>
      <c r="T996" s="267"/>
      <c r="AT996" s="268" t="s">
        <v>159</v>
      </c>
      <c r="AU996" s="268" t="s">
        <v>84</v>
      </c>
      <c r="AV996" s="13" t="s">
        <v>82</v>
      </c>
      <c r="AW996" s="13" t="s">
        <v>38</v>
      </c>
      <c r="AX996" s="13" t="s">
        <v>74</v>
      </c>
      <c r="AY996" s="268" t="s">
        <v>150</v>
      </c>
    </row>
    <row r="997" spans="2:51" s="13" customFormat="1" ht="13.5">
      <c r="B997" s="259"/>
      <c r="C997" s="260"/>
      <c r="D997" s="236" t="s">
        <v>159</v>
      </c>
      <c r="E997" s="261" t="s">
        <v>21</v>
      </c>
      <c r="F997" s="262" t="s">
        <v>1263</v>
      </c>
      <c r="G997" s="260"/>
      <c r="H997" s="261" t="s">
        <v>21</v>
      </c>
      <c r="I997" s="263"/>
      <c r="J997" s="260"/>
      <c r="K997" s="260"/>
      <c r="L997" s="264"/>
      <c r="M997" s="265"/>
      <c r="N997" s="266"/>
      <c r="O997" s="266"/>
      <c r="P997" s="266"/>
      <c r="Q997" s="266"/>
      <c r="R997" s="266"/>
      <c r="S997" s="266"/>
      <c r="T997" s="267"/>
      <c r="AT997" s="268" t="s">
        <v>159</v>
      </c>
      <c r="AU997" s="268" t="s">
        <v>84</v>
      </c>
      <c r="AV997" s="13" t="s">
        <v>82</v>
      </c>
      <c r="AW997" s="13" t="s">
        <v>38</v>
      </c>
      <c r="AX997" s="13" t="s">
        <v>74</v>
      </c>
      <c r="AY997" s="268" t="s">
        <v>150</v>
      </c>
    </row>
    <row r="998" spans="2:51" s="13" customFormat="1" ht="13.5">
      <c r="B998" s="259"/>
      <c r="C998" s="260"/>
      <c r="D998" s="236" t="s">
        <v>159</v>
      </c>
      <c r="E998" s="261" t="s">
        <v>21</v>
      </c>
      <c r="F998" s="262" t="s">
        <v>1493</v>
      </c>
      <c r="G998" s="260"/>
      <c r="H998" s="261" t="s">
        <v>21</v>
      </c>
      <c r="I998" s="263"/>
      <c r="J998" s="260"/>
      <c r="K998" s="260"/>
      <c r="L998" s="264"/>
      <c r="M998" s="265"/>
      <c r="N998" s="266"/>
      <c r="O998" s="266"/>
      <c r="P998" s="266"/>
      <c r="Q998" s="266"/>
      <c r="R998" s="266"/>
      <c r="S998" s="266"/>
      <c r="T998" s="267"/>
      <c r="AT998" s="268" t="s">
        <v>159</v>
      </c>
      <c r="AU998" s="268" t="s">
        <v>84</v>
      </c>
      <c r="AV998" s="13" t="s">
        <v>82</v>
      </c>
      <c r="AW998" s="13" t="s">
        <v>38</v>
      </c>
      <c r="AX998" s="13" t="s">
        <v>74</v>
      </c>
      <c r="AY998" s="268" t="s">
        <v>150</v>
      </c>
    </row>
    <row r="999" spans="2:51" s="13" customFormat="1" ht="13.5">
      <c r="B999" s="259"/>
      <c r="C999" s="260"/>
      <c r="D999" s="236" t="s">
        <v>159</v>
      </c>
      <c r="E999" s="261" t="s">
        <v>21</v>
      </c>
      <c r="F999" s="262" t="s">
        <v>1300</v>
      </c>
      <c r="G999" s="260"/>
      <c r="H999" s="261" t="s">
        <v>21</v>
      </c>
      <c r="I999" s="263"/>
      <c r="J999" s="260"/>
      <c r="K999" s="260"/>
      <c r="L999" s="264"/>
      <c r="M999" s="265"/>
      <c r="N999" s="266"/>
      <c r="O999" s="266"/>
      <c r="P999" s="266"/>
      <c r="Q999" s="266"/>
      <c r="R999" s="266"/>
      <c r="S999" s="266"/>
      <c r="T999" s="267"/>
      <c r="AT999" s="268" t="s">
        <v>159</v>
      </c>
      <c r="AU999" s="268" t="s">
        <v>84</v>
      </c>
      <c r="AV999" s="13" t="s">
        <v>82</v>
      </c>
      <c r="AW999" s="13" t="s">
        <v>38</v>
      </c>
      <c r="AX999" s="13" t="s">
        <v>74</v>
      </c>
      <c r="AY999" s="268" t="s">
        <v>150</v>
      </c>
    </row>
    <row r="1000" spans="2:51" s="13" customFormat="1" ht="13.5">
      <c r="B1000" s="259"/>
      <c r="C1000" s="260"/>
      <c r="D1000" s="236" t="s">
        <v>159</v>
      </c>
      <c r="E1000" s="261" t="s">
        <v>21</v>
      </c>
      <c r="F1000" s="262" t="s">
        <v>1504</v>
      </c>
      <c r="G1000" s="260"/>
      <c r="H1000" s="261" t="s">
        <v>21</v>
      </c>
      <c r="I1000" s="263"/>
      <c r="J1000" s="260"/>
      <c r="K1000" s="260"/>
      <c r="L1000" s="264"/>
      <c r="M1000" s="265"/>
      <c r="N1000" s="266"/>
      <c r="O1000" s="266"/>
      <c r="P1000" s="266"/>
      <c r="Q1000" s="266"/>
      <c r="R1000" s="266"/>
      <c r="S1000" s="266"/>
      <c r="T1000" s="267"/>
      <c r="AT1000" s="268" t="s">
        <v>159</v>
      </c>
      <c r="AU1000" s="268" t="s">
        <v>84</v>
      </c>
      <c r="AV1000" s="13" t="s">
        <v>82</v>
      </c>
      <c r="AW1000" s="13" t="s">
        <v>38</v>
      </c>
      <c r="AX1000" s="13" t="s">
        <v>74</v>
      </c>
      <c r="AY1000" s="268" t="s">
        <v>150</v>
      </c>
    </row>
    <row r="1001" spans="2:51" s="13" customFormat="1" ht="13.5">
      <c r="B1001" s="259"/>
      <c r="C1001" s="260"/>
      <c r="D1001" s="236" t="s">
        <v>159</v>
      </c>
      <c r="E1001" s="261" t="s">
        <v>21</v>
      </c>
      <c r="F1001" s="262" t="s">
        <v>1505</v>
      </c>
      <c r="G1001" s="260"/>
      <c r="H1001" s="261" t="s">
        <v>21</v>
      </c>
      <c r="I1001" s="263"/>
      <c r="J1001" s="260"/>
      <c r="K1001" s="260"/>
      <c r="L1001" s="264"/>
      <c r="M1001" s="265"/>
      <c r="N1001" s="266"/>
      <c r="O1001" s="266"/>
      <c r="P1001" s="266"/>
      <c r="Q1001" s="266"/>
      <c r="R1001" s="266"/>
      <c r="S1001" s="266"/>
      <c r="T1001" s="267"/>
      <c r="AT1001" s="268" t="s">
        <v>159</v>
      </c>
      <c r="AU1001" s="268" t="s">
        <v>84</v>
      </c>
      <c r="AV1001" s="13" t="s">
        <v>82</v>
      </c>
      <c r="AW1001" s="13" t="s">
        <v>38</v>
      </c>
      <c r="AX1001" s="13" t="s">
        <v>74</v>
      </c>
      <c r="AY1001" s="268" t="s">
        <v>150</v>
      </c>
    </row>
    <row r="1002" spans="2:51" s="11" customFormat="1" ht="13.5">
      <c r="B1002" s="234"/>
      <c r="C1002" s="235"/>
      <c r="D1002" s="236" t="s">
        <v>159</v>
      </c>
      <c r="E1002" s="237" t="s">
        <v>21</v>
      </c>
      <c r="F1002" s="238" t="s">
        <v>1506</v>
      </c>
      <c r="G1002" s="235"/>
      <c r="H1002" s="239">
        <v>7.2</v>
      </c>
      <c r="I1002" s="240"/>
      <c r="J1002" s="235"/>
      <c r="K1002" s="235"/>
      <c r="L1002" s="241"/>
      <c r="M1002" s="242"/>
      <c r="N1002" s="243"/>
      <c r="O1002" s="243"/>
      <c r="P1002" s="243"/>
      <c r="Q1002" s="243"/>
      <c r="R1002" s="243"/>
      <c r="S1002" s="243"/>
      <c r="T1002" s="244"/>
      <c r="AT1002" s="245" t="s">
        <v>159</v>
      </c>
      <c r="AU1002" s="245" t="s">
        <v>84</v>
      </c>
      <c r="AV1002" s="11" t="s">
        <v>84</v>
      </c>
      <c r="AW1002" s="11" t="s">
        <v>38</v>
      </c>
      <c r="AX1002" s="11" t="s">
        <v>74</v>
      </c>
      <c r="AY1002" s="245" t="s">
        <v>150</v>
      </c>
    </row>
    <row r="1003" spans="2:51" s="13" customFormat="1" ht="13.5">
      <c r="B1003" s="259"/>
      <c r="C1003" s="260"/>
      <c r="D1003" s="236" t="s">
        <v>159</v>
      </c>
      <c r="E1003" s="261" t="s">
        <v>21</v>
      </c>
      <c r="F1003" s="262" t="s">
        <v>1067</v>
      </c>
      <c r="G1003" s="260"/>
      <c r="H1003" s="261" t="s">
        <v>21</v>
      </c>
      <c r="I1003" s="263"/>
      <c r="J1003" s="260"/>
      <c r="K1003" s="260"/>
      <c r="L1003" s="264"/>
      <c r="M1003" s="265"/>
      <c r="N1003" s="266"/>
      <c r="O1003" s="266"/>
      <c r="P1003" s="266"/>
      <c r="Q1003" s="266"/>
      <c r="R1003" s="266"/>
      <c r="S1003" s="266"/>
      <c r="T1003" s="267"/>
      <c r="AT1003" s="268" t="s">
        <v>159</v>
      </c>
      <c r="AU1003" s="268" t="s">
        <v>84</v>
      </c>
      <c r="AV1003" s="13" t="s">
        <v>82</v>
      </c>
      <c r="AW1003" s="13" t="s">
        <v>38</v>
      </c>
      <c r="AX1003" s="13" t="s">
        <v>74</v>
      </c>
      <c r="AY1003" s="268" t="s">
        <v>150</v>
      </c>
    </row>
    <row r="1004" spans="2:51" s="13" customFormat="1" ht="13.5">
      <c r="B1004" s="259"/>
      <c r="C1004" s="260"/>
      <c r="D1004" s="236" t="s">
        <v>159</v>
      </c>
      <c r="E1004" s="261" t="s">
        <v>21</v>
      </c>
      <c r="F1004" s="262" t="s">
        <v>1300</v>
      </c>
      <c r="G1004" s="260"/>
      <c r="H1004" s="261" t="s">
        <v>21</v>
      </c>
      <c r="I1004" s="263"/>
      <c r="J1004" s="260"/>
      <c r="K1004" s="260"/>
      <c r="L1004" s="264"/>
      <c r="M1004" s="265"/>
      <c r="N1004" s="266"/>
      <c r="O1004" s="266"/>
      <c r="P1004" s="266"/>
      <c r="Q1004" s="266"/>
      <c r="R1004" s="266"/>
      <c r="S1004" s="266"/>
      <c r="T1004" s="267"/>
      <c r="AT1004" s="268" t="s">
        <v>159</v>
      </c>
      <c r="AU1004" s="268" t="s">
        <v>84</v>
      </c>
      <c r="AV1004" s="13" t="s">
        <v>82</v>
      </c>
      <c r="AW1004" s="13" t="s">
        <v>38</v>
      </c>
      <c r="AX1004" s="13" t="s">
        <v>74</v>
      </c>
      <c r="AY1004" s="268" t="s">
        <v>150</v>
      </c>
    </row>
    <row r="1005" spans="2:51" s="13" customFormat="1" ht="13.5">
      <c r="B1005" s="259"/>
      <c r="C1005" s="260"/>
      <c r="D1005" s="236" t="s">
        <v>159</v>
      </c>
      <c r="E1005" s="261" t="s">
        <v>21</v>
      </c>
      <c r="F1005" s="262" t="s">
        <v>1507</v>
      </c>
      <c r="G1005" s="260"/>
      <c r="H1005" s="261" t="s">
        <v>21</v>
      </c>
      <c r="I1005" s="263"/>
      <c r="J1005" s="260"/>
      <c r="K1005" s="260"/>
      <c r="L1005" s="264"/>
      <c r="M1005" s="265"/>
      <c r="N1005" s="266"/>
      <c r="O1005" s="266"/>
      <c r="P1005" s="266"/>
      <c r="Q1005" s="266"/>
      <c r="R1005" s="266"/>
      <c r="S1005" s="266"/>
      <c r="T1005" s="267"/>
      <c r="AT1005" s="268" t="s">
        <v>159</v>
      </c>
      <c r="AU1005" s="268" t="s">
        <v>84</v>
      </c>
      <c r="AV1005" s="13" t="s">
        <v>82</v>
      </c>
      <c r="AW1005" s="13" t="s">
        <v>38</v>
      </c>
      <c r="AX1005" s="13" t="s">
        <v>74</v>
      </c>
      <c r="AY1005" s="268" t="s">
        <v>150</v>
      </c>
    </row>
    <row r="1006" spans="2:51" s="13" customFormat="1" ht="13.5">
      <c r="B1006" s="259"/>
      <c r="C1006" s="260"/>
      <c r="D1006" s="236" t="s">
        <v>159</v>
      </c>
      <c r="E1006" s="261" t="s">
        <v>21</v>
      </c>
      <c r="F1006" s="262" t="s">
        <v>1508</v>
      </c>
      <c r="G1006" s="260"/>
      <c r="H1006" s="261" t="s">
        <v>21</v>
      </c>
      <c r="I1006" s="263"/>
      <c r="J1006" s="260"/>
      <c r="K1006" s="260"/>
      <c r="L1006" s="264"/>
      <c r="M1006" s="265"/>
      <c r="N1006" s="266"/>
      <c r="O1006" s="266"/>
      <c r="P1006" s="266"/>
      <c r="Q1006" s="266"/>
      <c r="R1006" s="266"/>
      <c r="S1006" s="266"/>
      <c r="T1006" s="267"/>
      <c r="AT1006" s="268" t="s">
        <v>159</v>
      </c>
      <c r="AU1006" s="268" t="s">
        <v>84</v>
      </c>
      <c r="AV1006" s="13" t="s">
        <v>82</v>
      </c>
      <c r="AW1006" s="13" t="s">
        <v>38</v>
      </c>
      <c r="AX1006" s="13" t="s">
        <v>74</v>
      </c>
      <c r="AY1006" s="268" t="s">
        <v>150</v>
      </c>
    </row>
    <row r="1007" spans="2:51" s="14" customFormat="1" ht="13.5">
      <c r="B1007" s="282"/>
      <c r="C1007" s="283"/>
      <c r="D1007" s="236" t="s">
        <v>159</v>
      </c>
      <c r="E1007" s="284" t="s">
        <v>21</v>
      </c>
      <c r="F1007" s="285" t="s">
        <v>361</v>
      </c>
      <c r="G1007" s="283"/>
      <c r="H1007" s="286">
        <v>7.2</v>
      </c>
      <c r="I1007" s="287"/>
      <c r="J1007" s="283"/>
      <c r="K1007" s="283"/>
      <c r="L1007" s="288"/>
      <c r="M1007" s="289"/>
      <c r="N1007" s="290"/>
      <c r="O1007" s="290"/>
      <c r="P1007" s="290"/>
      <c r="Q1007" s="290"/>
      <c r="R1007" s="290"/>
      <c r="S1007" s="290"/>
      <c r="T1007" s="291"/>
      <c r="AT1007" s="292" t="s">
        <v>159</v>
      </c>
      <c r="AU1007" s="292" t="s">
        <v>84</v>
      </c>
      <c r="AV1007" s="14" t="s">
        <v>151</v>
      </c>
      <c r="AW1007" s="14" t="s">
        <v>38</v>
      </c>
      <c r="AX1007" s="14" t="s">
        <v>74</v>
      </c>
      <c r="AY1007" s="292" t="s">
        <v>150</v>
      </c>
    </row>
    <row r="1008" spans="2:51" s="13" customFormat="1" ht="13.5">
      <c r="B1008" s="259"/>
      <c r="C1008" s="260"/>
      <c r="D1008" s="236" t="s">
        <v>159</v>
      </c>
      <c r="E1008" s="261" t="s">
        <v>21</v>
      </c>
      <c r="F1008" s="262" t="s">
        <v>1303</v>
      </c>
      <c r="G1008" s="260"/>
      <c r="H1008" s="261" t="s">
        <v>21</v>
      </c>
      <c r="I1008" s="263"/>
      <c r="J1008" s="260"/>
      <c r="K1008" s="260"/>
      <c r="L1008" s="264"/>
      <c r="M1008" s="265"/>
      <c r="N1008" s="266"/>
      <c r="O1008" s="266"/>
      <c r="P1008" s="266"/>
      <c r="Q1008" s="266"/>
      <c r="R1008" s="266"/>
      <c r="S1008" s="266"/>
      <c r="T1008" s="267"/>
      <c r="AT1008" s="268" t="s">
        <v>159</v>
      </c>
      <c r="AU1008" s="268" t="s">
        <v>84</v>
      </c>
      <c r="AV1008" s="13" t="s">
        <v>82</v>
      </c>
      <c r="AW1008" s="13" t="s">
        <v>38</v>
      </c>
      <c r="AX1008" s="13" t="s">
        <v>74</v>
      </c>
      <c r="AY1008" s="268" t="s">
        <v>150</v>
      </c>
    </row>
    <row r="1009" spans="2:51" s="13" customFormat="1" ht="13.5">
      <c r="B1009" s="259"/>
      <c r="C1009" s="260"/>
      <c r="D1009" s="236" t="s">
        <v>159</v>
      </c>
      <c r="E1009" s="261" t="s">
        <v>21</v>
      </c>
      <c r="F1009" s="262" t="s">
        <v>1509</v>
      </c>
      <c r="G1009" s="260"/>
      <c r="H1009" s="261" t="s">
        <v>21</v>
      </c>
      <c r="I1009" s="263"/>
      <c r="J1009" s="260"/>
      <c r="K1009" s="260"/>
      <c r="L1009" s="264"/>
      <c r="M1009" s="265"/>
      <c r="N1009" s="266"/>
      <c r="O1009" s="266"/>
      <c r="P1009" s="266"/>
      <c r="Q1009" s="266"/>
      <c r="R1009" s="266"/>
      <c r="S1009" s="266"/>
      <c r="T1009" s="267"/>
      <c r="AT1009" s="268" t="s">
        <v>159</v>
      </c>
      <c r="AU1009" s="268" t="s">
        <v>84</v>
      </c>
      <c r="AV1009" s="13" t="s">
        <v>82</v>
      </c>
      <c r="AW1009" s="13" t="s">
        <v>38</v>
      </c>
      <c r="AX1009" s="13" t="s">
        <v>74</v>
      </c>
      <c r="AY1009" s="268" t="s">
        <v>150</v>
      </c>
    </row>
    <row r="1010" spans="2:51" s="13" customFormat="1" ht="13.5">
      <c r="B1010" s="259"/>
      <c r="C1010" s="260"/>
      <c r="D1010" s="236" t="s">
        <v>159</v>
      </c>
      <c r="E1010" s="261" t="s">
        <v>21</v>
      </c>
      <c r="F1010" s="262" t="s">
        <v>1510</v>
      </c>
      <c r="G1010" s="260"/>
      <c r="H1010" s="261" t="s">
        <v>21</v>
      </c>
      <c r="I1010" s="263"/>
      <c r="J1010" s="260"/>
      <c r="K1010" s="260"/>
      <c r="L1010" s="264"/>
      <c r="M1010" s="265"/>
      <c r="N1010" s="266"/>
      <c r="O1010" s="266"/>
      <c r="P1010" s="266"/>
      <c r="Q1010" s="266"/>
      <c r="R1010" s="266"/>
      <c r="S1010" s="266"/>
      <c r="T1010" s="267"/>
      <c r="AT1010" s="268" t="s">
        <v>159</v>
      </c>
      <c r="AU1010" s="268" t="s">
        <v>84</v>
      </c>
      <c r="AV1010" s="13" t="s">
        <v>82</v>
      </c>
      <c r="AW1010" s="13" t="s">
        <v>38</v>
      </c>
      <c r="AX1010" s="13" t="s">
        <v>74</v>
      </c>
      <c r="AY1010" s="268" t="s">
        <v>150</v>
      </c>
    </row>
    <row r="1011" spans="2:51" s="11" customFormat="1" ht="13.5">
      <c r="B1011" s="234"/>
      <c r="C1011" s="235"/>
      <c r="D1011" s="236" t="s">
        <v>159</v>
      </c>
      <c r="E1011" s="237" t="s">
        <v>21</v>
      </c>
      <c r="F1011" s="238" t="s">
        <v>1511</v>
      </c>
      <c r="G1011" s="235"/>
      <c r="H1011" s="239">
        <v>92</v>
      </c>
      <c r="I1011" s="240"/>
      <c r="J1011" s="235"/>
      <c r="K1011" s="235"/>
      <c r="L1011" s="241"/>
      <c r="M1011" s="242"/>
      <c r="N1011" s="243"/>
      <c r="O1011" s="243"/>
      <c r="P1011" s="243"/>
      <c r="Q1011" s="243"/>
      <c r="R1011" s="243"/>
      <c r="S1011" s="243"/>
      <c r="T1011" s="244"/>
      <c r="AT1011" s="245" t="s">
        <v>159</v>
      </c>
      <c r="AU1011" s="245" t="s">
        <v>84</v>
      </c>
      <c r="AV1011" s="11" t="s">
        <v>84</v>
      </c>
      <c r="AW1011" s="11" t="s">
        <v>38</v>
      </c>
      <c r="AX1011" s="11" t="s">
        <v>74</v>
      </c>
      <c r="AY1011" s="245" t="s">
        <v>150</v>
      </c>
    </row>
    <row r="1012" spans="2:51" s="14" customFormat="1" ht="13.5">
      <c r="B1012" s="282"/>
      <c r="C1012" s="283"/>
      <c r="D1012" s="236" t="s">
        <v>159</v>
      </c>
      <c r="E1012" s="284" t="s">
        <v>21</v>
      </c>
      <c r="F1012" s="285" t="s">
        <v>361</v>
      </c>
      <c r="G1012" s="283"/>
      <c r="H1012" s="286">
        <v>92</v>
      </c>
      <c r="I1012" s="287"/>
      <c r="J1012" s="283"/>
      <c r="K1012" s="283"/>
      <c r="L1012" s="288"/>
      <c r="M1012" s="289"/>
      <c r="N1012" s="290"/>
      <c r="O1012" s="290"/>
      <c r="P1012" s="290"/>
      <c r="Q1012" s="290"/>
      <c r="R1012" s="290"/>
      <c r="S1012" s="290"/>
      <c r="T1012" s="291"/>
      <c r="AT1012" s="292" t="s">
        <v>159</v>
      </c>
      <c r="AU1012" s="292" t="s">
        <v>84</v>
      </c>
      <c r="AV1012" s="14" t="s">
        <v>151</v>
      </c>
      <c r="AW1012" s="14" t="s">
        <v>38</v>
      </c>
      <c r="AX1012" s="14" t="s">
        <v>74</v>
      </c>
      <c r="AY1012" s="292" t="s">
        <v>150</v>
      </c>
    </row>
    <row r="1013" spans="2:51" s="13" customFormat="1" ht="13.5">
      <c r="B1013" s="259"/>
      <c r="C1013" s="260"/>
      <c r="D1013" s="236" t="s">
        <v>159</v>
      </c>
      <c r="E1013" s="261" t="s">
        <v>21</v>
      </c>
      <c r="F1013" s="262" t="s">
        <v>1067</v>
      </c>
      <c r="G1013" s="260"/>
      <c r="H1013" s="261" t="s">
        <v>21</v>
      </c>
      <c r="I1013" s="263"/>
      <c r="J1013" s="260"/>
      <c r="K1013" s="260"/>
      <c r="L1013" s="264"/>
      <c r="M1013" s="265"/>
      <c r="N1013" s="266"/>
      <c r="O1013" s="266"/>
      <c r="P1013" s="266"/>
      <c r="Q1013" s="266"/>
      <c r="R1013" s="266"/>
      <c r="S1013" s="266"/>
      <c r="T1013" s="267"/>
      <c r="AT1013" s="268" t="s">
        <v>159</v>
      </c>
      <c r="AU1013" s="268" t="s">
        <v>84</v>
      </c>
      <c r="AV1013" s="13" t="s">
        <v>82</v>
      </c>
      <c r="AW1013" s="13" t="s">
        <v>38</v>
      </c>
      <c r="AX1013" s="13" t="s">
        <v>74</v>
      </c>
      <c r="AY1013" s="268" t="s">
        <v>150</v>
      </c>
    </row>
    <row r="1014" spans="2:51" s="13" customFormat="1" ht="13.5">
      <c r="B1014" s="259"/>
      <c r="C1014" s="260"/>
      <c r="D1014" s="236" t="s">
        <v>159</v>
      </c>
      <c r="E1014" s="261" t="s">
        <v>21</v>
      </c>
      <c r="F1014" s="262" t="s">
        <v>1306</v>
      </c>
      <c r="G1014" s="260"/>
      <c r="H1014" s="261" t="s">
        <v>21</v>
      </c>
      <c r="I1014" s="263"/>
      <c r="J1014" s="260"/>
      <c r="K1014" s="260"/>
      <c r="L1014" s="264"/>
      <c r="M1014" s="265"/>
      <c r="N1014" s="266"/>
      <c r="O1014" s="266"/>
      <c r="P1014" s="266"/>
      <c r="Q1014" s="266"/>
      <c r="R1014" s="266"/>
      <c r="S1014" s="266"/>
      <c r="T1014" s="267"/>
      <c r="AT1014" s="268" t="s">
        <v>159</v>
      </c>
      <c r="AU1014" s="268" t="s">
        <v>84</v>
      </c>
      <c r="AV1014" s="13" t="s">
        <v>82</v>
      </c>
      <c r="AW1014" s="13" t="s">
        <v>38</v>
      </c>
      <c r="AX1014" s="13" t="s">
        <v>74</v>
      </c>
      <c r="AY1014" s="268" t="s">
        <v>150</v>
      </c>
    </row>
    <row r="1015" spans="2:51" s="13" customFormat="1" ht="13.5">
      <c r="B1015" s="259"/>
      <c r="C1015" s="260"/>
      <c r="D1015" s="236" t="s">
        <v>159</v>
      </c>
      <c r="E1015" s="261" t="s">
        <v>21</v>
      </c>
      <c r="F1015" s="262" t="s">
        <v>1512</v>
      </c>
      <c r="G1015" s="260"/>
      <c r="H1015" s="261" t="s">
        <v>21</v>
      </c>
      <c r="I1015" s="263"/>
      <c r="J1015" s="260"/>
      <c r="K1015" s="260"/>
      <c r="L1015" s="264"/>
      <c r="M1015" s="265"/>
      <c r="N1015" s="266"/>
      <c r="O1015" s="266"/>
      <c r="P1015" s="266"/>
      <c r="Q1015" s="266"/>
      <c r="R1015" s="266"/>
      <c r="S1015" s="266"/>
      <c r="T1015" s="267"/>
      <c r="AT1015" s="268" t="s">
        <v>159</v>
      </c>
      <c r="AU1015" s="268" t="s">
        <v>84</v>
      </c>
      <c r="AV1015" s="13" t="s">
        <v>82</v>
      </c>
      <c r="AW1015" s="13" t="s">
        <v>38</v>
      </c>
      <c r="AX1015" s="13" t="s">
        <v>74</v>
      </c>
      <c r="AY1015" s="268" t="s">
        <v>150</v>
      </c>
    </row>
    <row r="1016" spans="2:51" s="12" customFormat="1" ht="13.5">
      <c r="B1016" s="246"/>
      <c r="C1016" s="247"/>
      <c r="D1016" s="236" t="s">
        <v>159</v>
      </c>
      <c r="E1016" s="248" t="s">
        <v>21</v>
      </c>
      <c r="F1016" s="249" t="s">
        <v>161</v>
      </c>
      <c r="G1016" s="247"/>
      <c r="H1016" s="250">
        <v>99.2</v>
      </c>
      <c r="I1016" s="251"/>
      <c r="J1016" s="247"/>
      <c r="K1016" s="247"/>
      <c r="L1016" s="252"/>
      <c r="M1016" s="298"/>
      <c r="N1016" s="299"/>
      <c r="O1016" s="299"/>
      <c r="P1016" s="299"/>
      <c r="Q1016" s="299"/>
      <c r="R1016" s="299"/>
      <c r="S1016" s="299"/>
      <c r="T1016" s="300"/>
      <c r="AT1016" s="256" t="s">
        <v>159</v>
      </c>
      <c r="AU1016" s="256" t="s">
        <v>84</v>
      </c>
      <c r="AV1016" s="12" t="s">
        <v>157</v>
      </c>
      <c r="AW1016" s="12" t="s">
        <v>38</v>
      </c>
      <c r="AX1016" s="12" t="s">
        <v>82</v>
      </c>
      <c r="AY1016" s="256" t="s">
        <v>150</v>
      </c>
    </row>
    <row r="1017" spans="2:12" s="1" customFormat="1" ht="6.95" customHeight="1">
      <c r="B1017" s="67"/>
      <c r="C1017" s="68"/>
      <c r="D1017" s="68"/>
      <c r="E1017" s="68"/>
      <c r="F1017" s="68"/>
      <c r="G1017" s="68"/>
      <c r="H1017" s="68"/>
      <c r="I1017" s="167"/>
      <c r="J1017" s="68"/>
      <c r="K1017" s="68"/>
      <c r="L1017" s="72"/>
    </row>
  </sheetData>
  <sheetProtection password="CC35" sheet="1" objects="1" scenarios="1" formatColumns="0" formatRows="0" autoFilter="0"/>
  <autoFilter ref="C84:K1016"/>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9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109</v>
      </c>
      <c r="G1" s="139" t="s">
        <v>110</v>
      </c>
      <c r="H1" s="139"/>
      <c r="I1" s="140"/>
      <c r="J1" s="139" t="s">
        <v>111</v>
      </c>
      <c r="K1" s="138" t="s">
        <v>112</v>
      </c>
      <c r="L1" s="139" t="s">
        <v>113</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104</v>
      </c>
    </row>
    <row r="3" spans="2:46" ht="6.95" customHeight="1">
      <c r="B3" s="25"/>
      <c r="C3" s="26"/>
      <c r="D3" s="26"/>
      <c r="E3" s="26"/>
      <c r="F3" s="26"/>
      <c r="G3" s="26"/>
      <c r="H3" s="26"/>
      <c r="I3" s="142"/>
      <c r="J3" s="26"/>
      <c r="K3" s="27"/>
      <c r="AT3" s="24" t="s">
        <v>84</v>
      </c>
    </row>
    <row r="4" spans="2:46" ht="36.95" customHeight="1">
      <c r="B4" s="28"/>
      <c r="C4" s="29"/>
      <c r="D4" s="30" t="s">
        <v>118</v>
      </c>
      <c r="E4" s="29"/>
      <c r="F4" s="29"/>
      <c r="G4" s="29"/>
      <c r="H4" s="29"/>
      <c r="I4" s="143"/>
      <c r="J4" s="29"/>
      <c r="K4" s="31"/>
      <c r="M4" s="32" t="s">
        <v>12</v>
      </c>
      <c r="AT4" s="24" t="s">
        <v>6</v>
      </c>
    </row>
    <row r="5" spans="2:11" ht="6.95" customHeight="1">
      <c r="B5" s="28"/>
      <c r="C5" s="29"/>
      <c r="D5" s="29"/>
      <c r="E5" s="29"/>
      <c r="F5" s="29"/>
      <c r="G5" s="29"/>
      <c r="H5" s="29"/>
      <c r="I5" s="143"/>
      <c r="J5" s="29"/>
      <c r="K5" s="31"/>
    </row>
    <row r="6" spans="2:11" ht="13.5">
      <c r="B6" s="28"/>
      <c r="C6" s="29"/>
      <c r="D6" s="40" t="s">
        <v>18</v>
      </c>
      <c r="E6" s="29"/>
      <c r="F6" s="29"/>
      <c r="G6" s="29"/>
      <c r="H6" s="29"/>
      <c r="I6" s="143"/>
      <c r="J6" s="29"/>
      <c r="K6" s="31"/>
    </row>
    <row r="7" spans="2:11" ht="16.5" customHeight="1">
      <c r="B7" s="28"/>
      <c r="C7" s="29"/>
      <c r="D7" s="29"/>
      <c r="E7" s="144" t="str">
        <f>'Rekapitulace stavby'!K6</f>
        <v>ČOV TPCA - PD techn. čištění OV - 1.etapa</v>
      </c>
      <c r="F7" s="40"/>
      <c r="G7" s="40"/>
      <c r="H7" s="40"/>
      <c r="I7" s="143"/>
      <c r="J7" s="29"/>
      <c r="K7" s="31"/>
    </row>
    <row r="8" spans="2:11" s="1" customFormat="1" ht="13.5">
      <c r="B8" s="46"/>
      <c r="C8" s="47"/>
      <c r="D8" s="40" t="s">
        <v>119</v>
      </c>
      <c r="E8" s="47"/>
      <c r="F8" s="47"/>
      <c r="G8" s="47"/>
      <c r="H8" s="47"/>
      <c r="I8" s="145"/>
      <c r="J8" s="47"/>
      <c r="K8" s="51"/>
    </row>
    <row r="9" spans="2:11" s="1" customFormat="1" ht="36.95" customHeight="1">
      <c r="B9" s="46"/>
      <c r="C9" s="47"/>
      <c r="D9" s="47"/>
      <c r="E9" s="146" t="s">
        <v>1581</v>
      </c>
      <c r="F9" s="47"/>
      <c r="G9" s="47"/>
      <c r="H9" s="47"/>
      <c r="I9" s="145"/>
      <c r="J9" s="47"/>
      <c r="K9" s="51"/>
    </row>
    <row r="10" spans="2:11" s="1" customFormat="1" ht="13.5">
      <c r="B10" s="46"/>
      <c r="C10" s="47"/>
      <c r="D10" s="47"/>
      <c r="E10" s="47"/>
      <c r="F10" s="47"/>
      <c r="G10" s="47"/>
      <c r="H10" s="47"/>
      <c r="I10" s="145"/>
      <c r="J10" s="47"/>
      <c r="K10" s="51"/>
    </row>
    <row r="11" spans="2:11" s="1" customFormat="1" ht="14.4" customHeight="1">
      <c r="B11" s="46"/>
      <c r="C11" s="47"/>
      <c r="D11" s="40" t="s">
        <v>20</v>
      </c>
      <c r="E11" s="47"/>
      <c r="F11" s="35" t="s">
        <v>105</v>
      </c>
      <c r="G11" s="47"/>
      <c r="H11" s="47"/>
      <c r="I11" s="147" t="s">
        <v>22</v>
      </c>
      <c r="J11" s="35" t="s">
        <v>21</v>
      </c>
      <c r="K11" s="51"/>
    </row>
    <row r="12" spans="2:11" s="1" customFormat="1" ht="14.4" customHeight="1">
      <c r="B12" s="46"/>
      <c r="C12" s="47"/>
      <c r="D12" s="40" t="s">
        <v>23</v>
      </c>
      <c r="E12" s="47"/>
      <c r="F12" s="35" t="s">
        <v>24</v>
      </c>
      <c r="G12" s="47"/>
      <c r="H12" s="47"/>
      <c r="I12" s="147" t="s">
        <v>25</v>
      </c>
      <c r="J12" s="148" t="str">
        <f>'Rekapitulace stavby'!AN8</f>
        <v>11. 9. 2018</v>
      </c>
      <c r="K12" s="51"/>
    </row>
    <row r="13" spans="2:11" s="1" customFormat="1" ht="10.8" customHeight="1">
      <c r="B13" s="46"/>
      <c r="C13" s="47"/>
      <c r="D13" s="47"/>
      <c r="E13" s="47"/>
      <c r="F13" s="47"/>
      <c r="G13" s="47"/>
      <c r="H13" s="47"/>
      <c r="I13" s="145"/>
      <c r="J13" s="47"/>
      <c r="K13" s="51"/>
    </row>
    <row r="14" spans="2:11" s="1" customFormat="1" ht="14.4" customHeight="1">
      <c r="B14" s="46"/>
      <c r="C14" s="47"/>
      <c r="D14" s="40" t="s">
        <v>27</v>
      </c>
      <c r="E14" s="47"/>
      <c r="F14" s="47"/>
      <c r="G14" s="47"/>
      <c r="H14" s="47"/>
      <c r="I14" s="147" t="s">
        <v>28</v>
      </c>
      <c r="J14" s="35" t="s">
        <v>29</v>
      </c>
      <c r="K14" s="51"/>
    </row>
    <row r="15" spans="2:11" s="1" customFormat="1" ht="18" customHeight="1">
      <c r="B15" s="46"/>
      <c r="C15" s="47"/>
      <c r="D15" s="47"/>
      <c r="E15" s="35" t="s">
        <v>30</v>
      </c>
      <c r="F15" s="47"/>
      <c r="G15" s="47"/>
      <c r="H15" s="47"/>
      <c r="I15" s="147" t="s">
        <v>31</v>
      </c>
      <c r="J15" s="35" t="s">
        <v>21</v>
      </c>
      <c r="K15" s="51"/>
    </row>
    <row r="16" spans="2:11" s="1" customFormat="1" ht="6.95" customHeight="1">
      <c r="B16" s="46"/>
      <c r="C16" s="47"/>
      <c r="D16" s="47"/>
      <c r="E16" s="47"/>
      <c r="F16" s="47"/>
      <c r="G16" s="47"/>
      <c r="H16" s="47"/>
      <c r="I16" s="145"/>
      <c r="J16" s="47"/>
      <c r="K16" s="51"/>
    </row>
    <row r="17" spans="2:11" s="1" customFormat="1" ht="14.4" customHeight="1">
      <c r="B17" s="46"/>
      <c r="C17" s="47"/>
      <c r="D17" s="40" t="s">
        <v>32</v>
      </c>
      <c r="E17" s="47"/>
      <c r="F17" s="47"/>
      <c r="G17" s="47"/>
      <c r="H17" s="47"/>
      <c r="I17" s="147"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7" t="s">
        <v>31</v>
      </c>
      <c r="J18" s="35" t="str">
        <f>IF('Rekapitulace stavby'!AN14="Vyplň údaj","",IF('Rekapitulace stavby'!AN14="","",'Rekapitulace stavby'!AN14))</f>
        <v/>
      </c>
      <c r="K18" s="51"/>
    </row>
    <row r="19" spans="2:11" s="1" customFormat="1" ht="6.95" customHeight="1">
      <c r="B19" s="46"/>
      <c r="C19" s="47"/>
      <c r="D19" s="47"/>
      <c r="E19" s="47"/>
      <c r="F19" s="47"/>
      <c r="G19" s="47"/>
      <c r="H19" s="47"/>
      <c r="I19" s="145"/>
      <c r="J19" s="47"/>
      <c r="K19" s="51"/>
    </row>
    <row r="20" spans="2:11" s="1" customFormat="1" ht="14.4" customHeight="1">
      <c r="B20" s="46"/>
      <c r="C20" s="47"/>
      <c r="D20" s="40" t="s">
        <v>34</v>
      </c>
      <c r="E20" s="47"/>
      <c r="F20" s="47"/>
      <c r="G20" s="47"/>
      <c r="H20" s="47"/>
      <c r="I20" s="147" t="s">
        <v>28</v>
      </c>
      <c r="J20" s="35" t="s">
        <v>35</v>
      </c>
      <c r="K20" s="51"/>
    </row>
    <row r="21" spans="2:11" s="1" customFormat="1" ht="18" customHeight="1">
      <c r="B21" s="46"/>
      <c r="C21" s="47"/>
      <c r="D21" s="47"/>
      <c r="E21" s="35" t="s">
        <v>36</v>
      </c>
      <c r="F21" s="47"/>
      <c r="G21" s="47"/>
      <c r="H21" s="47"/>
      <c r="I21" s="147" t="s">
        <v>31</v>
      </c>
      <c r="J21" s="35" t="s">
        <v>37</v>
      </c>
      <c r="K21" s="51"/>
    </row>
    <row r="22" spans="2:11" s="1" customFormat="1" ht="6.95" customHeight="1">
      <c r="B22" s="46"/>
      <c r="C22" s="47"/>
      <c r="D22" s="47"/>
      <c r="E22" s="47"/>
      <c r="F22" s="47"/>
      <c r="G22" s="47"/>
      <c r="H22" s="47"/>
      <c r="I22" s="145"/>
      <c r="J22" s="47"/>
      <c r="K22" s="51"/>
    </row>
    <row r="23" spans="2:11" s="1" customFormat="1" ht="14.4" customHeight="1">
      <c r="B23" s="46"/>
      <c r="C23" s="47"/>
      <c r="D23" s="40" t="s">
        <v>39</v>
      </c>
      <c r="E23" s="47"/>
      <c r="F23" s="47"/>
      <c r="G23" s="47"/>
      <c r="H23" s="47"/>
      <c r="I23" s="145"/>
      <c r="J23" s="47"/>
      <c r="K23" s="51"/>
    </row>
    <row r="24" spans="2:11" s="6" customFormat="1" ht="16.5" customHeight="1">
      <c r="B24" s="149"/>
      <c r="C24" s="150"/>
      <c r="D24" s="150"/>
      <c r="E24" s="44" t="s">
        <v>21</v>
      </c>
      <c r="F24" s="44"/>
      <c r="G24" s="44"/>
      <c r="H24" s="44"/>
      <c r="I24" s="151"/>
      <c r="J24" s="150"/>
      <c r="K24" s="152"/>
    </row>
    <row r="25" spans="2:11" s="1" customFormat="1" ht="6.95" customHeight="1">
      <c r="B25" s="46"/>
      <c r="C25" s="47"/>
      <c r="D25" s="47"/>
      <c r="E25" s="47"/>
      <c r="F25" s="47"/>
      <c r="G25" s="47"/>
      <c r="H25" s="47"/>
      <c r="I25" s="145"/>
      <c r="J25" s="47"/>
      <c r="K25" s="51"/>
    </row>
    <row r="26" spans="2:11" s="1" customFormat="1" ht="6.95" customHeight="1">
      <c r="B26" s="46"/>
      <c r="C26" s="47"/>
      <c r="D26" s="106"/>
      <c r="E26" s="106"/>
      <c r="F26" s="106"/>
      <c r="G26" s="106"/>
      <c r="H26" s="106"/>
      <c r="I26" s="153"/>
      <c r="J26" s="106"/>
      <c r="K26" s="154"/>
    </row>
    <row r="27" spans="2:11" s="1" customFormat="1" ht="25.4" customHeight="1">
      <c r="B27" s="46"/>
      <c r="C27" s="47"/>
      <c r="D27" s="155" t="s">
        <v>40</v>
      </c>
      <c r="E27" s="47"/>
      <c r="F27" s="47"/>
      <c r="G27" s="47"/>
      <c r="H27" s="47"/>
      <c r="I27" s="145"/>
      <c r="J27" s="156">
        <f>ROUND(J81,2)</f>
        <v>0</v>
      </c>
      <c r="K27" s="51"/>
    </row>
    <row r="28" spans="2:11" s="1" customFormat="1" ht="6.95" customHeight="1">
      <c r="B28" s="46"/>
      <c r="C28" s="47"/>
      <c r="D28" s="106"/>
      <c r="E28" s="106"/>
      <c r="F28" s="106"/>
      <c r="G28" s="106"/>
      <c r="H28" s="106"/>
      <c r="I28" s="153"/>
      <c r="J28" s="106"/>
      <c r="K28" s="154"/>
    </row>
    <row r="29" spans="2:11" s="1" customFormat="1" ht="14.4" customHeight="1">
      <c r="B29" s="46"/>
      <c r="C29" s="47"/>
      <c r="D29" s="47"/>
      <c r="E29" s="47"/>
      <c r="F29" s="52" t="s">
        <v>42</v>
      </c>
      <c r="G29" s="47"/>
      <c r="H29" s="47"/>
      <c r="I29" s="157" t="s">
        <v>41</v>
      </c>
      <c r="J29" s="52" t="s">
        <v>43</v>
      </c>
      <c r="K29" s="51"/>
    </row>
    <row r="30" spans="2:11" s="1" customFormat="1" ht="14.4" customHeight="1">
      <c r="B30" s="46"/>
      <c r="C30" s="47"/>
      <c r="D30" s="55" t="s">
        <v>44</v>
      </c>
      <c r="E30" s="55" t="s">
        <v>45</v>
      </c>
      <c r="F30" s="158">
        <f>ROUND(SUM(BE81:BE93),2)</f>
        <v>0</v>
      </c>
      <c r="G30" s="47"/>
      <c r="H30" s="47"/>
      <c r="I30" s="159">
        <v>0.21</v>
      </c>
      <c r="J30" s="158">
        <f>ROUND(ROUND((SUM(BE81:BE93)),2)*I30,2)</f>
        <v>0</v>
      </c>
      <c r="K30" s="51"/>
    </row>
    <row r="31" spans="2:11" s="1" customFormat="1" ht="14.4" customHeight="1">
      <c r="B31" s="46"/>
      <c r="C31" s="47"/>
      <c r="D31" s="47"/>
      <c r="E31" s="55" t="s">
        <v>46</v>
      </c>
      <c r="F31" s="158">
        <f>ROUND(SUM(BF81:BF93),2)</f>
        <v>0</v>
      </c>
      <c r="G31" s="47"/>
      <c r="H31" s="47"/>
      <c r="I31" s="159">
        <v>0.15</v>
      </c>
      <c r="J31" s="158">
        <f>ROUND(ROUND((SUM(BF81:BF93)),2)*I31,2)</f>
        <v>0</v>
      </c>
      <c r="K31" s="51"/>
    </row>
    <row r="32" spans="2:11" s="1" customFormat="1" ht="14.4" customHeight="1" hidden="1">
      <c r="B32" s="46"/>
      <c r="C32" s="47"/>
      <c r="D32" s="47"/>
      <c r="E32" s="55" t="s">
        <v>47</v>
      </c>
      <c r="F32" s="158">
        <f>ROUND(SUM(BG81:BG93),2)</f>
        <v>0</v>
      </c>
      <c r="G32" s="47"/>
      <c r="H32" s="47"/>
      <c r="I32" s="159">
        <v>0.21</v>
      </c>
      <c r="J32" s="158">
        <v>0</v>
      </c>
      <c r="K32" s="51"/>
    </row>
    <row r="33" spans="2:11" s="1" customFormat="1" ht="14.4" customHeight="1" hidden="1">
      <c r="B33" s="46"/>
      <c r="C33" s="47"/>
      <c r="D33" s="47"/>
      <c r="E33" s="55" t="s">
        <v>48</v>
      </c>
      <c r="F33" s="158">
        <f>ROUND(SUM(BH81:BH93),2)</f>
        <v>0</v>
      </c>
      <c r="G33" s="47"/>
      <c r="H33" s="47"/>
      <c r="I33" s="159">
        <v>0.15</v>
      </c>
      <c r="J33" s="158">
        <v>0</v>
      </c>
      <c r="K33" s="51"/>
    </row>
    <row r="34" spans="2:11" s="1" customFormat="1" ht="14.4" customHeight="1" hidden="1">
      <c r="B34" s="46"/>
      <c r="C34" s="47"/>
      <c r="D34" s="47"/>
      <c r="E34" s="55" t="s">
        <v>49</v>
      </c>
      <c r="F34" s="158">
        <f>ROUND(SUM(BI81:BI93),2)</f>
        <v>0</v>
      </c>
      <c r="G34" s="47"/>
      <c r="H34" s="47"/>
      <c r="I34" s="159">
        <v>0</v>
      </c>
      <c r="J34" s="158">
        <v>0</v>
      </c>
      <c r="K34" s="51"/>
    </row>
    <row r="35" spans="2:11" s="1" customFormat="1" ht="6.95" customHeight="1">
      <c r="B35" s="46"/>
      <c r="C35" s="47"/>
      <c r="D35" s="47"/>
      <c r="E35" s="47"/>
      <c r="F35" s="47"/>
      <c r="G35" s="47"/>
      <c r="H35" s="47"/>
      <c r="I35" s="145"/>
      <c r="J35" s="47"/>
      <c r="K35" s="51"/>
    </row>
    <row r="36" spans="2:11" s="1" customFormat="1" ht="25.4" customHeight="1">
      <c r="B36" s="46"/>
      <c r="C36" s="160"/>
      <c r="D36" s="161" t="s">
        <v>50</v>
      </c>
      <c r="E36" s="98"/>
      <c r="F36" s="98"/>
      <c r="G36" s="162" t="s">
        <v>51</v>
      </c>
      <c r="H36" s="163" t="s">
        <v>52</v>
      </c>
      <c r="I36" s="164"/>
      <c r="J36" s="165">
        <f>SUM(J27:J34)</f>
        <v>0</v>
      </c>
      <c r="K36" s="166"/>
    </row>
    <row r="37" spans="2:11" s="1" customFormat="1" ht="14.4" customHeight="1">
      <c r="B37" s="67"/>
      <c r="C37" s="68"/>
      <c r="D37" s="68"/>
      <c r="E37" s="68"/>
      <c r="F37" s="68"/>
      <c r="G37" s="68"/>
      <c r="H37" s="68"/>
      <c r="I37" s="167"/>
      <c r="J37" s="68"/>
      <c r="K37" s="69"/>
    </row>
    <row r="41" spans="2:11" s="1" customFormat="1" ht="6.95" customHeight="1">
      <c r="B41" s="168"/>
      <c r="C41" s="169"/>
      <c r="D41" s="169"/>
      <c r="E41" s="169"/>
      <c r="F41" s="169"/>
      <c r="G41" s="169"/>
      <c r="H41" s="169"/>
      <c r="I41" s="170"/>
      <c r="J41" s="169"/>
      <c r="K41" s="171"/>
    </row>
    <row r="42" spans="2:11" s="1" customFormat="1" ht="36.95" customHeight="1">
      <c r="B42" s="46"/>
      <c r="C42" s="30" t="s">
        <v>121</v>
      </c>
      <c r="D42" s="47"/>
      <c r="E42" s="47"/>
      <c r="F42" s="47"/>
      <c r="G42" s="47"/>
      <c r="H42" s="47"/>
      <c r="I42" s="145"/>
      <c r="J42" s="47"/>
      <c r="K42" s="51"/>
    </row>
    <row r="43" spans="2:11" s="1" customFormat="1" ht="6.95" customHeight="1">
      <c r="B43" s="46"/>
      <c r="C43" s="47"/>
      <c r="D43" s="47"/>
      <c r="E43" s="47"/>
      <c r="F43" s="47"/>
      <c r="G43" s="47"/>
      <c r="H43" s="47"/>
      <c r="I43" s="145"/>
      <c r="J43" s="47"/>
      <c r="K43" s="51"/>
    </row>
    <row r="44" spans="2:11" s="1" customFormat="1" ht="14.4" customHeight="1">
      <c r="B44" s="46"/>
      <c r="C44" s="40" t="s">
        <v>18</v>
      </c>
      <c r="D44" s="47"/>
      <c r="E44" s="47"/>
      <c r="F44" s="47"/>
      <c r="G44" s="47"/>
      <c r="H44" s="47"/>
      <c r="I44" s="145"/>
      <c r="J44" s="47"/>
      <c r="K44" s="51"/>
    </row>
    <row r="45" spans="2:11" s="1" customFormat="1" ht="16.5" customHeight="1">
      <c r="B45" s="46"/>
      <c r="C45" s="47"/>
      <c r="D45" s="47"/>
      <c r="E45" s="144" t="str">
        <f>E7</f>
        <v>ČOV TPCA - PD techn. čištění OV - 1.etapa</v>
      </c>
      <c r="F45" s="40"/>
      <c r="G45" s="40"/>
      <c r="H45" s="40"/>
      <c r="I45" s="145"/>
      <c r="J45" s="47"/>
      <c r="K45" s="51"/>
    </row>
    <row r="46" spans="2:11" s="1" customFormat="1" ht="14.4" customHeight="1">
      <c r="B46" s="46"/>
      <c r="C46" s="40" t="s">
        <v>119</v>
      </c>
      <c r="D46" s="47"/>
      <c r="E46" s="47"/>
      <c r="F46" s="47"/>
      <c r="G46" s="47"/>
      <c r="H46" s="47"/>
      <c r="I46" s="145"/>
      <c r="J46" s="47"/>
      <c r="K46" s="51"/>
    </row>
    <row r="47" spans="2:11" s="1" customFormat="1" ht="17.25" customHeight="1">
      <c r="B47" s="46"/>
      <c r="C47" s="47"/>
      <c r="D47" s="47"/>
      <c r="E47" s="146" t="str">
        <f>E9</f>
        <v>VRN - Vedlejší rozpočtové náklady</v>
      </c>
      <c r="F47" s="47"/>
      <c r="G47" s="47"/>
      <c r="H47" s="47"/>
      <c r="I47" s="145"/>
      <c r="J47" s="47"/>
      <c r="K47" s="51"/>
    </row>
    <row r="48" spans="2:11" s="1" customFormat="1" ht="6.95" customHeight="1">
      <c r="B48" s="46"/>
      <c r="C48" s="47"/>
      <c r="D48" s="47"/>
      <c r="E48" s="47"/>
      <c r="F48" s="47"/>
      <c r="G48" s="47"/>
      <c r="H48" s="47"/>
      <c r="I48" s="145"/>
      <c r="J48" s="47"/>
      <c r="K48" s="51"/>
    </row>
    <row r="49" spans="2:11" s="1" customFormat="1" ht="18" customHeight="1">
      <c r="B49" s="46"/>
      <c r="C49" s="40" t="s">
        <v>23</v>
      </c>
      <c r="D49" s="47"/>
      <c r="E49" s="47"/>
      <c r="F49" s="35" t="str">
        <f>F12</f>
        <v>Kolín</v>
      </c>
      <c r="G49" s="47"/>
      <c r="H49" s="47"/>
      <c r="I49" s="147" t="s">
        <v>25</v>
      </c>
      <c r="J49" s="148" t="str">
        <f>IF(J12="","",J12)</f>
        <v>11. 9. 2018</v>
      </c>
      <c r="K49" s="51"/>
    </row>
    <row r="50" spans="2:11" s="1" customFormat="1" ht="6.95" customHeight="1">
      <c r="B50" s="46"/>
      <c r="C50" s="47"/>
      <c r="D50" s="47"/>
      <c r="E50" s="47"/>
      <c r="F50" s="47"/>
      <c r="G50" s="47"/>
      <c r="H50" s="47"/>
      <c r="I50" s="145"/>
      <c r="J50" s="47"/>
      <c r="K50" s="51"/>
    </row>
    <row r="51" spans="2:11" s="1" customFormat="1" ht="13.5">
      <c r="B51" s="46"/>
      <c r="C51" s="40" t="s">
        <v>27</v>
      </c>
      <c r="D51" s="47"/>
      <c r="E51" s="47"/>
      <c r="F51" s="35" t="str">
        <f>E15</f>
        <v>Město Kolín</v>
      </c>
      <c r="G51" s="47"/>
      <c r="H51" s="47"/>
      <c r="I51" s="147" t="s">
        <v>34</v>
      </c>
      <c r="J51" s="44" t="str">
        <f>E21</f>
        <v>Sweco Hydroprojekt a.s.</v>
      </c>
      <c r="K51" s="51"/>
    </row>
    <row r="52" spans="2:11" s="1" customFormat="1" ht="14.4" customHeight="1">
      <c r="B52" s="46"/>
      <c r="C52" s="40" t="s">
        <v>32</v>
      </c>
      <c r="D52" s="47"/>
      <c r="E52" s="47"/>
      <c r="F52" s="35" t="str">
        <f>IF(E18="","",E18)</f>
        <v/>
      </c>
      <c r="G52" s="47"/>
      <c r="H52" s="47"/>
      <c r="I52" s="145"/>
      <c r="J52" s="172"/>
      <c r="K52" s="51"/>
    </row>
    <row r="53" spans="2:11" s="1" customFormat="1" ht="10.3" customHeight="1">
      <c r="B53" s="46"/>
      <c r="C53" s="47"/>
      <c r="D53" s="47"/>
      <c r="E53" s="47"/>
      <c r="F53" s="47"/>
      <c r="G53" s="47"/>
      <c r="H53" s="47"/>
      <c r="I53" s="145"/>
      <c r="J53" s="47"/>
      <c r="K53" s="51"/>
    </row>
    <row r="54" spans="2:11" s="1" customFormat="1" ht="29.25" customHeight="1">
      <c r="B54" s="46"/>
      <c r="C54" s="173" t="s">
        <v>122</v>
      </c>
      <c r="D54" s="160"/>
      <c r="E54" s="160"/>
      <c r="F54" s="160"/>
      <c r="G54" s="160"/>
      <c r="H54" s="160"/>
      <c r="I54" s="174"/>
      <c r="J54" s="175" t="s">
        <v>123</v>
      </c>
      <c r="K54" s="176"/>
    </row>
    <row r="55" spans="2:11" s="1" customFormat="1" ht="10.3" customHeight="1">
      <c r="B55" s="46"/>
      <c r="C55" s="47"/>
      <c r="D55" s="47"/>
      <c r="E55" s="47"/>
      <c r="F55" s="47"/>
      <c r="G55" s="47"/>
      <c r="H55" s="47"/>
      <c r="I55" s="145"/>
      <c r="J55" s="47"/>
      <c r="K55" s="51"/>
    </row>
    <row r="56" spans="2:47" s="1" customFormat="1" ht="29.25" customHeight="1">
      <c r="B56" s="46"/>
      <c r="C56" s="177" t="s">
        <v>124</v>
      </c>
      <c r="D56" s="47"/>
      <c r="E56" s="47"/>
      <c r="F56" s="47"/>
      <c r="G56" s="47"/>
      <c r="H56" s="47"/>
      <c r="I56" s="145"/>
      <c r="J56" s="156">
        <f>J81</f>
        <v>0</v>
      </c>
      <c r="K56" s="51"/>
      <c r="AU56" s="24" t="s">
        <v>125</v>
      </c>
    </row>
    <row r="57" spans="2:11" s="7" customFormat="1" ht="24.95" customHeight="1">
      <c r="B57" s="178"/>
      <c r="C57" s="179"/>
      <c r="D57" s="180" t="s">
        <v>1582</v>
      </c>
      <c r="E57" s="181"/>
      <c r="F57" s="181"/>
      <c r="G57" s="181"/>
      <c r="H57" s="181"/>
      <c r="I57" s="182"/>
      <c r="J57" s="183">
        <f>J82</f>
        <v>0</v>
      </c>
      <c r="K57" s="184"/>
    </row>
    <row r="58" spans="2:11" s="8" customFormat="1" ht="19.9" customHeight="1">
      <c r="B58" s="185"/>
      <c r="C58" s="186"/>
      <c r="D58" s="187" t="s">
        <v>1583</v>
      </c>
      <c r="E58" s="188"/>
      <c r="F58" s="188"/>
      <c r="G58" s="188"/>
      <c r="H58" s="188"/>
      <c r="I58" s="189"/>
      <c r="J58" s="190">
        <f>J83</f>
        <v>0</v>
      </c>
      <c r="K58" s="191"/>
    </row>
    <row r="59" spans="2:11" s="8" customFormat="1" ht="19.9" customHeight="1">
      <c r="B59" s="185"/>
      <c r="C59" s="186"/>
      <c r="D59" s="187" t="s">
        <v>1584</v>
      </c>
      <c r="E59" s="188"/>
      <c r="F59" s="188"/>
      <c r="G59" s="188"/>
      <c r="H59" s="188"/>
      <c r="I59" s="189"/>
      <c r="J59" s="190">
        <f>J85</f>
        <v>0</v>
      </c>
      <c r="K59" s="191"/>
    </row>
    <row r="60" spans="2:11" s="8" customFormat="1" ht="19.9" customHeight="1">
      <c r="B60" s="185"/>
      <c r="C60" s="186"/>
      <c r="D60" s="187" t="s">
        <v>1585</v>
      </c>
      <c r="E60" s="188"/>
      <c r="F60" s="188"/>
      <c r="G60" s="188"/>
      <c r="H60" s="188"/>
      <c r="I60" s="189"/>
      <c r="J60" s="190">
        <f>J87</f>
        <v>0</v>
      </c>
      <c r="K60" s="191"/>
    </row>
    <row r="61" spans="2:11" s="8" customFormat="1" ht="19.9" customHeight="1">
      <c r="B61" s="185"/>
      <c r="C61" s="186"/>
      <c r="D61" s="187" t="s">
        <v>1586</v>
      </c>
      <c r="E61" s="188"/>
      <c r="F61" s="188"/>
      <c r="G61" s="188"/>
      <c r="H61" s="188"/>
      <c r="I61" s="189"/>
      <c r="J61" s="190">
        <f>J92</f>
        <v>0</v>
      </c>
      <c r="K61" s="191"/>
    </row>
    <row r="62" spans="2:11" s="1" customFormat="1" ht="21.8" customHeight="1">
      <c r="B62" s="46"/>
      <c r="C62" s="47"/>
      <c r="D62" s="47"/>
      <c r="E62" s="47"/>
      <c r="F62" s="47"/>
      <c r="G62" s="47"/>
      <c r="H62" s="47"/>
      <c r="I62" s="145"/>
      <c r="J62" s="47"/>
      <c r="K62" s="51"/>
    </row>
    <row r="63" spans="2:11" s="1" customFormat="1" ht="6.95" customHeight="1">
      <c r="B63" s="67"/>
      <c r="C63" s="68"/>
      <c r="D63" s="68"/>
      <c r="E63" s="68"/>
      <c r="F63" s="68"/>
      <c r="G63" s="68"/>
      <c r="H63" s="68"/>
      <c r="I63" s="167"/>
      <c r="J63" s="68"/>
      <c r="K63" s="69"/>
    </row>
    <row r="67" spans="2:12" s="1" customFormat="1" ht="6.95" customHeight="1">
      <c r="B67" s="70"/>
      <c r="C67" s="71"/>
      <c r="D67" s="71"/>
      <c r="E67" s="71"/>
      <c r="F67" s="71"/>
      <c r="G67" s="71"/>
      <c r="H67" s="71"/>
      <c r="I67" s="170"/>
      <c r="J67" s="71"/>
      <c r="K67" s="71"/>
      <c r="L67" s="72"/>
    </row>
    <row r="68" spans="2:12" s="1" customFormat="1" ht="36.95" customHeight="1">
      <c r="B68" s="46"/>
      <c r="C68" s="73" t="s">
        <v>134</v>
      </c>
      <c r="D68" s="74"/>
      <c r="E68" s="74"/>
      <c r="F68" s="74"/>
      <c r="G68" s="74"/>
      <c r="H68" s="74"/>
      <c r="I68" s="192"/>
      <c r="J68" s="74"/>
      <c r="K68" s="74"/>
      <c r="L68" s="72"/>
    </row>
    <row r="69" spans="2:12" s="1" customFormat="1" ht="6.95" customHeight="1">
      <c r="B69" s="46"/>
      <c r="C69" s="74"/>
      <c r="D69" s="74"/>
      <c r="E69" s="74"/>
      <c r="F69" s="74"/>
      <c r="G69" s="74"/>
      <c r="H69" s="74"/>
      <c r="I69" s="192"/>
      <c r="J69" s="74"/>
      <c r="K69" s="74"/>
      <c r="L69" s="72"/>
    </row>
    <row r="70" spans="2:12" s="1" customFormat="1" ht="14.4" customHeight="1">
      <c r="B70" s="46"/>
      <c r="C70" s="76" t="s">
        <v>18</v>
      </c>
      <c r="D70" s="74"/>
      <c r="E70" s="74"/>
      <c r="F70" s="74"/>
      <c r="G70" s="74"/>
      <c r="H70" s="74"/>
      <c r="I70" s="192"/>
      <c r="J70" s="74"/>
      <c r="K70" s="74"/>
      <c r="L70" s="72"/>
    </row>
    <row r="71" spans="2:12" s="1" customFormat="1" ht="16.5" customHeight="1">
      <c r="B71" s="46"/>
      <c r="C71" s="74"/>
      <c r="D71" s="74"/>
      <c r="E71" s="193" t="str">
        <f>E7</f>
        <v>ČOV TPCA - PD techn. čištění OV - 1.etapa</v>
      </c>
      <c r="F71" s="76"/>
      <c r="G71" s="76"/>
      <c r="H71" s="76"/>
      <c r="I71" s="192"/>
      <c r="J71" s="74"/>
      <c r="K71" s="74"/>
      <c r="L71" s="72"/>
    </row>
    <row r="72" spans="2:12" s="1" customFormat="1" ht="14.4" customHeight="1">
      <c r="B72" s="46"/>
      <c r="C72" s="76" t="s">
        <v>119</v>
      </c>
      <c r="D72" s="74"/>
      <c r="E72" s="74"/>
      <c r="F72" s="74"/>
      <c r="G72" s="74"/>
      <c r="H72" s="74"/>
      <c r="I72" s="192"/>
      <c r="J72" s="74"/>
      <c r="K72" s="74"/>
      <c r="L72" s="72"/>
    </row>
    <row r="73" spans="2:12" s="1" customFormat="1" ht="17.25" customHeight="1">
      <c r="B73" s="46"/>
      <c r="C73" s="74"/>
      <c r="D73" s="74"/>
      <c r="E73" s="82" t="str">
        <f>E9</f>
        <v>VRN - Vedlejší rozpočtové náklady</v>
      </c>
      <c r="F73" s="74"/>
      <c r="G73" s="74"/>
      <c r="H73" s="74"/>
      <c r="I73" s="192"/>
      <c r="J73" s="74"/>
      <c r="K73" s="74"/>
      <c r="L73" s="72"/>
    </row>
    <row r="74" spans="2:12" s="1" customFormat="1" ht="6.95" customHeight="1">
      <c r="B74" s="46"/>
      <c r="C74" s="74"/>
      <c r="D74" s="74"/>
      <c r="E74" s="74"/>
      <c r="F74" s="74"/>
      <c r="G74" s="74"/>
      <c r="H74" s="74"/>
      <c r="I74" s="192"/>
      <c r="J74" s="74"/>
      <c r="K74" s="74"/>
      <c r="L74" s="72"/>
    </row>
    <row r="75" spans="2:12" s="1" customFormat="1" ht="18" customHeight="1">
      <c r="B75" s="46"/>
      <c r="C75" s="76" t="s">
        <v>23</v>
      </c>
      <c r="D75" s="74"/>
      <c r="E75" s="74"/>
      <c r="F75" s="194" t="str">
        <f>F12</f>
        <v>Kolín</v>
      </c>
      <c r="G75" s="74"/>
      <c r="H75" s="74"/>
      <c r="I75" s="195" t="s">
        <v>25</v>
      </c>
      <c r="J75" s="85" t="str">
        <f>IF(J12="","",J12)</f>
        <v>11. 9. 2018</v>
      </c>
      <c r="K75" s="74"/>
      <c r="L75" s="72"/>
    </row>
    <row r="76" spans="2:12" s="1" customFormat="1" ht="6.95" customHeight="1">
      <c r="B76" s="46"/>
      <c r="C76" s="74"/>
      <c r="D76" s="74"/>
      <c r="E76" s="74"/>
      <c r="F76" s="74"/>
      <c r="G76" s="74"/>
      <c r="H76" s="74"/>
      <c r="I76" s="192"/>
      <c r="J76" s="74"/>
      <c r="K76" s="74"/>
      <c r="L76" s="72"/>
    </row>
    <row r="77" spans="2:12" s="1" customFormat="1" ht="13.5">
      <c r="B77" s="46"/>
      <c r="C77" s="76" t="s">
        <v>27</v>
      </c>
      <c r="D77" s="74"/>
      <c r="E77" s="74"/>
      <c r="F77" s="194" t="str">
        <f>E15</f>
        <v>Město Kolín</v>
      </c>
      <c r="G77" s="74"/>
      <c r="H77" s="74"/>
      <c r="I77" s="195" t="s">
        <v>34</v>
      </c>
      <c r="J77" s="194" t="str">
        <f>E21</f>
        <v>Sweco Hydroprojekt a.s.</v>
      </c>
      <c r="K77" s="74"/>
      <c r="L77" s="72"/>
    </row>
    <row r="78" spans="2:12" s="1" customFormat="1" ht="14.4" customHeight="1">
      <c r="B78" s="46"/>
      <c r="C78" s="76" t="s">
        <v>32</v>
      </c>
      <c r="D78" s="74"/>
      <c r="E78" s="74"/>
      <c r="F78" s="194" t="str">
        <f>IF(E18="","",E18)</f>
        <v/>
      </c>
      <c r="G78" s="74"/>
      <c r="H78" s="74"/>
      <c r="I78" s="192"/>
      <c r="J78" s="74"/>
      <c r="K78" s="74"/>
      <c r="L78" s="72"/>
    </row>
    <row r="79" spans="2:12" s="1" customFormat="1" ht="10.3" customHeight="1">
      <c r="B79" s="46"/>
      <c r="C79" s="74"/>
      <c r="D79" s="74"/>
      <c r="E79" s="74"/>
      <c r="F79" s="74"/>
      <c r="G79" s="74"/>
      <c r="H79" s="74"/>
      <c r="I79" s="192"/>
      <c r="J79" s="74"/>
      <c r="K79" s="74"/>
      <c r="L79" s="72"/>
    </row>
    <row r="80" spans="2:20" s="9" customFormat="1" ht="29.25" customHeight="1">
      <c r="B80" s="196"/>
      <c r="C80" s="197" t="s">
        <v>135</v>
      </c>
      <c r="D80" s="198" t="s">
        <v>59</v>
      </c>
      <c r="E80" s="198" t="s">
        <v>55</v>
      </c>
      <c r="F80" s="198" t="s">
        <v>136</v>
      </c>
      <c r="G80" s="198" t="s">
        <v>137</v>
      </c>
      <c r="H80" s="198" t="s">
        <v>138</v>
      </c>
      <c r="I80" s="199" t="s">
        <v>139</v>
      </c>
      <c r="J80" s="198" t="s">
        <v>123</v>
      </c>
      <c r="K80" s="200" t="s">
        <v>140</v>
      </c>
      <c r="L80" s="201"/>
      <c r="M80" s="102" t="s">
        <v>141</v>
      </c>
      <c r="N80" s="103" t="s">
        <v>44</v>
      </c>
      <c r="O80" s="103" t="s">
        <v>142</v>
      </c>
      <c r="P80" s="103" t="s">
        <v>143</v>
      </c>
      <c r="Q80" s="103" t="s">
        <v>144</v>
      </c>
      <c r="R80" s="103" t="s">
        <v>145</v>
      </c>
      <c r="S80" s="103" t="s">
        <v>146</v>
      </c>
      <c r="T80" s="104" t="s">
        <v>147</v>
      </c>
    </row>
    <row r="81" spans="2:63" s="1" customFormat="1" ht="29.25" customHeight="1">
      <c r="B81" s="46"/>
      <c r="C81" s="108" t="s">
        <v>124</v>
      </c>
      <c r="D81" s="74"/>
      <c r="E81" s="74"/>
      <c r="F81" s="74"/>
      <c r="G81" s="74"/>
      <c r="H81" s="74"/>
      <c r="I81" s="192"/>
      <c r="J81" s="202">
        <f>BK81</f>
        <v>0</v>
      </c>
      <c r="K81" s="74"/>
      <c r="L81" s="72"/>
      <c r="M81" s="105"/>
      <c r="N81" s="106"/>
      <c r="O81" s="106"/>
      <c r="P81" s="203">
        <f>P82</f>
        <v>0</v>
      </c>
      <c r="Q81" s="106"/>
      <c r="R81" s="203">
        <f>R82</f>
        <v>0</v>
      </c>
      <c r="S81" s="106"/>
      <c r="T81" s="204">
        <f>T82</f>
        <v>0</v>
      </c>
      <c r="AT81" s="24" t="s">
        <v>73</v>
      </c>
      <c r="AU81" s="24" t="s">
        <v>125</v>
      </c>
      <c r="BK81" s="205">
        <f>BK82</f>
        <v>0</v>
      </c>
    </row>
    <row r="82" spans="2:63" s="10" customFormat="1" ht="37.4" customHeight="1">
      <c r="B82" s="206"/>
      <c r="C82" s="207"/>
      <c r="D82" s="208" t="s">
        <v>73</v>
      </c>
      <c r="E82" s="209" t="s">
        <v>102</v>
      </c>
      <c r="F82" s="209" t="s">
        <v>1587</v>
      </c>
      <c r="G82" s="207"/>
      <c r="H82" s="207"/>
      <c r="I82" s="210"/>
      <c r="J82" s="211">
        <f>BK82</f>
        <v>0</v>
      </c>
      <c r="K82" s="207"/>
      <c r="L82" s="212"/>
      <c r="M82" s="213"/>
      <c r="N82" s="214"/>
      <c r="O82" s="214"/>
      <c r="P82" s="215">
        <f>P83+P85+P87+P92</f>
        <v>0</v>
      </c>
      <c r="Q82" s="214"/>
      <c r="R82" s="215">
        <f>R83+R85+R87+R92</f>
        <v>0</v>
      </c>
      <c r="S82" s="214"/>
      <c r="T82" s="216">
        <f>T83+T85+T87+T92</f>
        <v>0</v>
      </c>
      <c r="AR82" s="217" t="s">
        <v>82</v>
      </c>
      <c r="AT82" s="218" t="s">
        <v>73</v>
      </c>
      <c r="AU82" s="218" t="s">
        <v>74</v>
      </c>
      <c r="AY82" s="217" t="s">
        <v>150</v>
      </c>
      <c r="BK82" s="219">
        <f>BK83+BK85+BK87+BK92</f>
        <v>0</v>
      </c>
    </row>
    <row r="83" spans="2:63" s="10" customFormat="1" ht="19.9" customHeight="1">
      <c r="B83" s="206"/>
      <c r="C83" s="207"/>
      <c r="D83" s="208" t="s">
        <v>73</v>
      </c>
      <c r="E83" s="220" t="s">
        <v>1588</v>
      </c>
      <c r="F83" s="220" t="s">
        <v>1589</v>
      </c>
      <c r="G83" s="207"/>
      <c r="H83" s="207"/>
      <c r="I83" s="210"/>
      <c r="J83" s="221">
        <f>BK83</f>
        <v>0</v>
      </c>
      <c r="K83" s="207"/>
      <c r="L83" s="212"/>
      <c r="M83" s="213"/>
      <c r="N83" s="214"/>
      <c r="O83" s="214"/>
      <c r="P83" s="215">
        <f>P84</f>
        <v>0</v>
      </c>
      <c r="Q83" s="214"/>
      <c r="R83" s="215">
        <f>R84</f>
        <v>0</v>
      </c>
      <c r="S83" s="214"/>
      <c r="T83" s="216">
        <f>T84</f>
        <v>0</v>
      </c>
      <c r="AR83" s="217" t="s">
        <v>82</v>
      </c>
      <c r="AT83" s="218" t="s">
        <v>73</v>
      </c>
      <c r="AU83" s="218" t="s">
        <v>82</v>
      </c>
      <c r="AY83" s="217" t="s">
        <v>150</v>
      </c>
      <c r="BK83" s="219">
        <f>BK84</f>
        <v>0</v>
      </c>
    </row>
    <row r="84" spans="2:65" s="1" customFormat="1" ht="16.5" customHeight="1">
      <c r="B84" s="46"/>
      <c r="C84" s="222" t="s">
        <v>82</v>
      </c>
      <c r="D84" s="222" t="s">
        <v>153</v>
      </c>
      <c r="E84" s="223" t="s">
        <v>82</v>
      </c>
      <c r="F84" s="224" t="s">
        <v>1589</v>
      </c>
      <c r="G84" s="225" t="s">
        <v>1590</v>
      </c>
      <c r="H84" s="226">
        <v>1</v>
      </c>
      <c r="I84" s="227"/>
      <c r="J84" s="228">
        <f>ROUND(I84*H84,2)</f>
        <v>0</v>
      </c>
      <c r="K84" s="224" t="s">
        <v>21</v>
      </c>
      <c r="L84" s="72"/>
      <c r="M84" s="229" t="s">
        <v>21</v>
      </c>
      <c r="N84" s="230" t="s">
        <v>45</v>
      </c>
      <c r="O84" s="47"/>
      <c r="P84" s="231">
        <f>O84*H84</f>
        <v>0</v>
      </c>
      <c r="Q84" s="231">
        <v>0</v>
      </c>
      <c r="R84" s="231">
        <f>Q84*H84</f>
        <v>0</v>
      </c>
      <c r="S84" s="231">
        <v>0</v>
      </c>
      <c r="T84" s="232">
        <f>S84*H84</f>
        <v>0</v>
      </c>
      <c r="AR84" s="24" t="s">
        <v>157</v>
      </c>
      <c r="AT84" s="24" t="s">
        <v>153</v>
      </c>
      <c r="AU84" s="24" t="s">
        <v>84</v>
      </c>
      <c r="AY84" s="24" t="s">
        <v>150</v>
      </c>
      <c r="BE84" s="233">
        <f>IF(N84="základní",J84,0)</f>
        <v>0</v>
      </c>
      <c r="BF84" s="233">
        <f>IF(N84="snížená",J84,0)</f>
        <v>0</v>
      </c>
      <c r="BG84" s="233">
        <f>IF(N84="zákl. přenesená",J84,0)</f>
        <v>0</v>
      </c>
      <c r="BH84" s="233">
        <f>IF(N84="sníž. přenesená",J84,0)</f>
        <v>0</v>
      </c>
      <c r="BI84" s="233">
        <f>IF(N84="nulová",J84,0)</f>
        <v>0</v>
      </c>
      <c r="BJ84" s="24" t="s">
        <v>82</v>
      </c>
      <c r="BK84" s="233">
        <f>ROUND(I84*H84,2)</f>
        <v>0</v>
      </c>
      <c r="BL84" s="24" t="s">
        <v>157</v>
      </c>
      <c r="BM84" s="24" t="s">
        <v>1591</v>
      </c>
    </row>
    <row r="85" spans="2:63" s="10" customFormat="1" ht="29.85" customHeight="1">
      <c r="B85" s="206"/>
      <c r="C85" s="207"/>
      <c r="D85" s="208" t="s">
        <v>73</v>
      </c>
      <c r="E85" s="220" t="s">
        <v>1592</v>
      </c>
      <c r="F85" s="220" t="s">
        <v>1593</v>
      </c>
      <c r="G85" s="207"/>
      <c r="H85" s="207"/>
      <c r="I85" s="210"/>
      <c r="J85" s="221">
        <f>BK85</f>
        <v>0</v>
      </c>
      <c r="K85" s="207"/>
      <c r="L85" s="212"/>
      <c r="M85" s="213"/>
      <c r="N85" s="214"/>
      <c r="O85" s="214"/>
      <c r="P85" s="215">
        <f>P86</f>
        <v>0</v>
      </c>
      <c r="Q85" s="214"/>
      <c r="R85" s="215">
        <f>R86</f>
        <v>0</v>
      </c>
      <c r="S85" s="214"/>
      <c r="T85" s="216">
        <f>T86</f>
        <v>0</v>
      </c>
      <c r="AR85" s="217" t="s">
        <v>181</v>
      </c>
      <c r="AT85" s="218" t="s">
        <v>73</v>
      </c>
      <c r="AU85" s="218" t="s">
        <v>82</v>
      </c>
      <c r="AY85" s="217" t="s">
        <v>150</v>
      </c>
      <c r="BK85" s="219">
        <f>BK86</f>
        <v>0</v>
      </c>
    </row>
    <row r="86" spans="2:65" s="1" customFormat="1" ht="16.5" customHeight="1">
      <c r="B86" s="46"/>
      <c r="C86" s="222" t="s">
        <v>84</v>
      </c>
      <c r="D86" s="222" t="s">
        <v>153</v>
      </c>
      <c r="E86" s="223" t="s">
        <v>1594</v>
      </c>
      <c r="F86" s="224" t="s">
        <v>1595</v>
      </c>
      <c r="G86" s="225" t="s">
        <v>1590</v>
      </c>
      <c r="H86" s="226">
        <v>1</v>
      </c>
      <c r="I86" s="227"/>
      <c r="J86" s="228">
        <f>ROUND(I86*H86,2)</f>
        <v>0</v>
      </c>
      <c r="K86" s="224" t="s">
        <v>21</v>
      </c>
      <c r="L86" s="72"/>
      <c r="M86" s="229" t="s">
        <v>21</v>
      </c>
      <c r="N86" s="230" t="s">
        <v>45</v>
      </c>
      <c r="O86" s="47"/>
      <c r="P86" s="231">
        <f>O86*H86</f>
        <v>0</v>
      </c>
      <c r="Q86" s="231">
        <v>0</v>
      </c>
      <c r="R86" s="231">
        <f>Q86*H86</f>
        <v>0</v>
      </c>
      <c r="S86" s="231">
        <v>0</v>
      </c>
      <c r="T86" s="232">
        <f>S86*H86</f>
        <v>0</v>
      </c>
      <c r="AR86" s="24" t="s">
        <v>1596</v>
      </c>
      <c r="AT86" s="24" t="s">
        <v>153</v>
      </c>
      <c r="AU86" s="24" t="s">
        <v>84</v>
      </c>
      <c r="AY86" s="24" t="s">
        <v>150</v>
      </c>
      <c r="BE86" s="233">
        <f>IF(N86="základní",J86,0)</f>
        <v>0</v>
      </c>
      <c r="BF86" s="233">
        <f>IF(N86="snížená",J86,0)</f>
        <v>0</v>
      </c>
      <c r="BG86" s="233">
        <f>IF(N86="zákl. přenesená",J86,0)</f>
        <v>0</v>
      </c>
      <c r="BH86" s="233">
        <f>IF(N86="sníž. přenesená",J86,0)</f>
        <v>0</v>
      </c>
      <c r="BI86" s="233">
        <f>IF(N86="nulová",J86,0)</f>
        <v>0</v>
      </c>
      <c r="BJ86" s="24" t="s">
        <v>82</v>
      </c>
      <c r="BK86" s="233">
        <f>ROUND(I86*H86,2)</f>
        <v>0</v>
      </c>
      <c r="BL86" s="24" t="s">
        <v>1596</v>
      </c>
      <c r="BM86" s="24" t="s">
        <v>1597</v>
      </c>
    </row>
    <row r="87" spans="2:63" s="10" customFormat="1" ht="29.85" customHeight="1">
      <c r="B87" s="206"/>
      <c r="C87" s="207"/>
      <c r="D87" s="208" t="s">
        <v>73</v>
      </c>
      <c r="E87" s="220" t="s">
        <v>1598</v>
      </c>
      <c r="F87" s="220" t="s">
        <v>1599</v>
      </c>
      <c r="G87" s="207"/>
      <c r="H87" s="207"/>
      <c r="I87" s="210"/>
      <c r="J87" s="221">
        <f>BK87</f>
        <v>0</v>
      </c>
      <c r="K87" s="207"/>
      <c r="L87" s="212"/>
      <c r="M87" s="213"/>
      <c r="N87" s="214"/>
      <c r="O87" s="214"/>
      <c r="P87" s="215">
        <f>SUM(P88:P91)</f>
        <v>0</v>
      </c>
      <c r="Q87" s="214"/>
      <c r="R87" s="215">
        <f>SUM(R88:R91)</f>
        <v>0</v>
      </c>
      <c r="S87" s="214"/>
      <c r="T87" s="216">
        <f>SUM(T88:T91)</f>
        <v>0</v>
      </c>
      <c r="AR87" s="217" t="s">
        <v>181</v>
      </c>
      <c r="AT87" s="218" t="s">
        <v>73</v>
      </c>
      <c r="AU87" s="218" t="s">
        <v>82</v>
      </c>
      <c r="AY87" s="217" t="s">
        <v>150</v>
      </c>
      <c r="BK87" s="219">
        <f>SUM(BK88:BK91)</f>
        <v>0</v>
      </c>
    </row>
    <row r="88" spans="2:65" s="1" customFormat="1" ht="16.5" customHeight="1">
      <c r="B88" s="46"/>
      <c r="C88" s="222" t="s">
        <v>151</v>
      </c>
      <c r="D88" s="222" t="s">
        <v>153</v>
      </c>
      <c r="E88" s="223" t="s">
        <v>1600</v>
      </c>
      <c r="F88" s="224" t="s">
        <v>1601</v>
      </c>
      <c r="G88" s="225" t="s">
        <v>1590</v>
      </c>
      <c r="H88" s="226">
        <v>1</v>
      </c>
      <c r="I88" s="227"/>
      <c r="J88" s="228">
        <f>ROUND(I88*H88,2)</f>
        <v>0</v>
      </c>
      <c r="K88" s="224" t="s">
        <v>21</v>
      </c>
      <c r="L88" s="72"/>
      <c r="M88" s="229" t="s">
        <v>21</v>
      </c>
      <c r="N88" s="230" t="s">
        <v>45</v>
      </c>
      <c r="O88" s="47"/>
      <c r="P88" s="231">
        <f>O88*H88</f>
        <v>0</v>
      </c>
      <c r="Q88" s="231">
        <v>0</v>
      </c>
      <c r="R88" s="231">
        <f>Q88*H88</f>
        <v>0</v>
      </c>
      <c r="S88" s="231">
        <v>0</v>
      </c>
      <c r="T88" s="232">
        <f>S88*H88</f>
        <v>0</v>
      </c>
      <c r="AR88" s="24" t="s">
        <v>1596</v>
      </c>
      <c r="AT88" s="24" t="s">
        <v>153</v>
      </c>
      <c r="AU88" s="24" t="s">
        <v>84</v>
      </c>
      <c r="AY88" s="24" t="s">
        <v>150</v>
      </c>
      <c r="BE88" s="233">
        <f>IF(N88="základní",J88,0)</f>
        <v>0</v>
      </c>
      <c r="BF88" s="233">
        <f>IF(N88="snížená",J88,0)</f>
        <v>0</v>
      </c>
      <c r="BG88" s="233">
        <f>IF(N88="zákl. přenesená",J88,0)</f>
        <v>0</v>
      </c>
      <c r="BH88" s="233">
        <f>IF(N88="sníž. přenesená",J88,0)</f>
        <v>0</v>
      </c>
      <c r="BI88" s="233">
        <f>IF(N88="nulová",J88,0)</f>
        <v>0</v>
      </c>
      <c r="BJ88" s="24" t="s">
        <v>82</v>
      </c>
      <c r="BK88" s="233">
        <f>ROUND(I88*H88,2)</f>
        <v>0</v>
      </c>
      <c r="BL88" s="24" t="s">
        <v>1596</v>
      </c>
      <c r="BM88" s="24" t="s">
        <v>1602</v>
      </c>
    </row>
    <row r="89" spans="2:65" s="1" customFormat="1" ht="16.5" customHeight="1">
      <c r="B89" s="46"/>
      <c r="C89" s="222" t="s">
        <v>181</v>
      </c>
      <c r="D89" s="222" t="s">
        <v>153</v>
      </c>
      <c r="E89" s="223" t="s">
        <v>157</v>
      </c>
      <c r="F89" s="224" t="s">
        <v>1603</v>
      </c>
      <c r="G89" s="225" t="s">
        <v>1590</v>
      </c>
      <c r="H89" s="226">
        <v>1</v>
      </c>
      <c r="I89" s="227"/>
      <c r="J89" s="228">
        <f>ROUND(I89*H89,2)</f>
        <v>0</v>
      </c>
      <c r="K89" s="224" t="s">
        <v>21</v>
      </c>
      <c r="L89" s="72"/>
      <c r="M89" s="229" t="s">
        <v>21</v>
      </c>
      <c r="N89" s="230" t="s">
        <v>45</v>
      </c>
      <c r="O89" s="47"/>
      <c r="P89" s="231">
        <f>O89*H89</f>
        <v>0</v>
      </c>
      <c r="Q89" s="231">
        <v>0</v>
      </c>
      <c r="R89" s="231">
        <f>Q89*H89</f>
        <v>0</v>
      </c>
      <c r="S89" s="231">
        <v>0</v>
      </c>
      <c r="T89" s="232">
        <f>S89*H89</f>
        <v>0</v>
      </c>
      <c r="AR89" s="24" t="s">
        <v>1596</v>
      </c>
      <c r="AT89" s="24" t="s">
        <v>153</v>
      </c>
      <c r="AU89" s="24" t="s">
        <v>84</v>
      </c>
      <c r="AY89" s="24" t="s">
        <v>150</v>
      </c>
      <c r="BE89" s="233">
        <f>IF(N89="základní",J89,0)</f>
        <v>0</v>
      </c>
      <c r="BF89" s="233">
        <f>IF(N89="snížená",J89,0)</f>
        <v>0</v>
      </c>
      <c r="BG89" s="233">
        <f>IF(N89="zákl. přenesená",J89,0)</f>
        <v>0</v>
      </c>
      <c r="BH89" s="233">
        <f>IF(N89="sníž. přenesená",J89,0)</f>
        <v>0</v>
      </c>
      <c r="BI89" s="233">
        <f>IF(N89="nulová",J89,0)</f>
        <v>0</v>
      </c>
      <c r="BJ89" s="24" t="s">
        <v>82</v>
      </c>
      <c r="BK89" s="233">
        <f>ROUND(I89*H89,2)</f>
        <v>0</v>
      </c>
      <c r="BL89" s="24" t="s">
        <v>1596</v>
      </c>
      <c r="BM89" s="24" t="s">
        <v>1604</v>
      </c>
    </row>
    <row r="90" spans="2:51" s="13" customFormat="1" ht="13.5">
      <c r="B90" s="259"/>
      <c r="C90" s="260"/>
      <c r="D90" s="236" t="s">
        <v>159</v>
      </c>
      <c r="E90" s="261" t="s">
        <v>21</v>
      </c>
      <c r="F90" s="262" t="s">
        <v>1605</v>
      </c>
      <c r="G90" s="260"/>
      <c r="H90" s="261" t="s">
        <v>21</v>
      </c>
      <c r="I90" s="263"/>
      <c r="J90" s="260"/>
      <c r="K90" s="260"/>
      <c r="L90" s="264"/>
      <c r="M90" s="265"/>
      <c r="N90" s="266"/>
      <c r="O90" s="266"/>
      <c r="P90" s="266"/>
      <c r="Q90" s="266"/>
      <c r="R90" s="266"/>
      <c r="S90" s="266"/>
      <c r="T90" s="267"/>
      <c r="AT90" s="268" t="s">
        <v>159</v>
      </c>
      <c r="AU90" s="268" t="s">
        <v>84</v>
      </c>
      <c r="AV90" s="13" t="s">
        <v>82</v>
      </c>
      <c r="AW90" s="13" t="s">
        <v>38</v>
      </c>
      <c r="AX90" s="13" t="s">
        <v>74</v>
      </c>
      <c r="AY90" s="268" t="s">
        <v>150</v>
      </c>
    </row>
    <row r="91" spans="2:51" s="11" customFormat="1" ht="13.5">
      <c r="B91" s="234"/>
      <c r="C91" s="235"/>
      <c r="D91" s="236" t="s">
        <v>159</v>
      </c>
      <c r="E91" s="237" t="s">
        <v>21</v>
      </c>
      <c r="F91" s="238" t="s">
        <v>82</v>
      </c>
      <c r="G91" s="235"/>
      <c r="H91" s="239">
        <v>1</v>
      </c>
      <c r="I91" s="240"/>
      <c r="J91" s="235"/>
      <c r="K91" s="235"/>
      <c r="L91" s="241"/>
      <c r="M91" s="242"/>
      <c r="N91" s="243"/>
      <c r="O91" s="243"/>
      <c r="P91" s="243"/>
      <c r="Q91" s="243"/>
      <c r="R91" s="243"/>
      <c r="S91" s="243"/>
      <c r="T91" s="244"/>
      <c r="AT91" s="245" t="s">
        <v>159</v>
      </c>
      <c r="AU91" s="245" t="s">
        <v>84</v>
      </c>
      <c r="AV91" s="11" t="s">
        <v>84</v>
      </c>
      <c r="AW91" s="11" t="s">
        <v>38</v>
      </c>
      <c r="AX91" s="11" t="s">
        <v>82</v>
      </c>
      <c r="AY91" s="245" t="s">
        <v>150</v>
      </c>
    </row>
    <row r="92" spans="2:63" s="10" customFormat="1" ht="29.85" customHeight="1">
      <c r="B92" s="206"/>
      <c r="C92" s="207"/>
      <c r="D92" s="208" t="s">
        <v>73</v>
      </c>
      <c r="E92" s="220" t="s">
        <v>1606</v>
      </c>
      <c r="F92" s="220" t="s">
        <v>107</v>
      </c>
      <c r="G92" s="207"/>
      <c r="H92" s="207"/>
      <c r="I92" s="210"/>
      <c r="J92" s="221">
        <f>BK92</f>
        <v>0</v>
      </c>
      <c r="K92" s="207"/>
      <c r="L92" s="212"/>
      <c r="M92" s="213"/>
      <c r="N92" s="214"/>
      <c r="O92" s="214"/>
      <c r="P92" s="215">
        <f>P93</f>
        <v>0</v>
      </c>
      <c r="Q92" s="214"/>
      <c r="R92" s="215">
        <f>R93</f>
        <v>0</v>
      </c>
      <c r="S92" s="214"/>
      <c r="T92" s="216">
        <f>T93</f>
        <v>0</v>
      </c>
      <c r="AR92" s="217" t="s">
        <v>181</v>
      </c>
      <c r="AT92" s="218" t="s">
        <v>73</v>
      </c>
      <c r="AU92" s="218" t="s">
        <v>82</v>
      </c>
      <c r="AY92" s="217" t="s">
        <v>150</v>
      </c>
      <c r="BK92" s="219">
        <f>BK93</f>
        <v>0</v>
      </c>
    </row>
    <row r="93" spans="2:65" s="1" customFormat="1" ht="16.5" customHeight="1">
      <c r="B93" s="46"/>
      <c r="C93" s="222" t="s">
        <v>157</v>
      </c>
      <c r="D93" s="222" t="s">
        <v>153</v>
      </c>
      <c r="E93" s="223" t="s">
        <v>1607</v>
      </c>
      <c r="F93" s="224" t="s">
        <v>1608</v>
      </c>
      <c r="G93" s="225" t="s">
        <v>1590</v>
      </c>
      <c r="H93" s="226">
        <v>1</v>
      </c>
      <c r="I93" s="227"/>
      <c r="J93" s="228">
        <f>ROUND(I93*H93,2)</f>
        <v>0</v>
      </c>
      <c r="K93" s="224" t="s">
        <v>21</v>
      </c>
      <c r="L93" s="72"/>
      <c r="M93" s="229" t="s">
        <v>21</v>
      </c>
      <c r="N93" s="293" t="s">
        <v>45</v>
      </c>
      <c r="O93" s="280"/>
      <c r="P93" s="294">
        <f>O93*H93</f>
        <v>0</v>
      </c>
      <c r="Q93" s="294">
        <v>0</v>
      </c>
      <c r="R93" s="294">
        <f>Q93*H93</f>
        <v>0</v>
      </c>
      <c r="S93" s="294">
        <v>0</v>
      </c>
      <c r="T93" s="295">
        <f>S93*H93</f>
        <v>0</v>
      </c>
      <c r="AR93" s="24" t="s">
        <v>1596</v>
      </c>
      <c r="AT93" s="24" t="s">
        <v>153</v>
      </c>
      <c r="AU93" s="24" t="s">
        <v>84</v>
      </c>
      <c r="AY93" s="24" t="s">
        <v>150</v>
      </c>
      <c r="BE93" s="233">
        <f>IF(N93="základní",J93,0)</f>
        <v>0</v>
      </c>
      <c r="BF93" s="233">
        <f>IF(N93="snížená",J93,0)</f>
        <v>0</v>
      </c>
      <c r="BG93" s="233">
        <f>IF(N93="zákl. přenesená",J93,0)</f>
        <v>0</v>
      </c>
      <c r="BH93" s="233">
        <f>IF(N93="sníž. přenesená",J93,0)</f>
        <v>0</v>
      </c>
      <c r="BI93" s="233">
        <f>IF(N93="nulová",J93,0)</f>
        <v>0</v>
      </c>
      <c r="BJ93" s="24" t="s">
        <v>82</v>
      </c>
      <c r="BK93" s="233">
        <f>ROUND(I93*H93,2)</f>
        <v>0</v>
      </c>
      <c r="BL93" s="24" t="s">
        <v>1596</v>
      </c>
      <c r="BM93" s="24" t="s">
        <v>1609</v>
      </c>
    </row>
    <row r="94" spans="2:12" s="1" customFormat="1" ht="6.95" customHeight="1">
      <c r="B94" s="67"/>
      <c r="C94" s="68"/>
      <c r="D94" s="68"/>
      <c r="E94" s="68"/>
      <c r="F94" s="68"/>
      <c r="G94" s="68"/>
      <c r="H94" s="68"/>
      <c r="I94" s="167"/>
      <c r="J94" s="68"/>
      <c r="K94" s="68"/>
      <c r="L94" s="72"/>
    </row>
  </sheetData>
  <sheetProtection password="CC35" sheet="1" objects="1" scenarios="1" formatColumns="0" formatRows="0" autoFilter="0"/>
  <autoFilter ref="C80:K93"/>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109</v>
      </c>
      <c r="G1" s="139" t="s">
        <v>110</v>
      </c>
      <c r="H1" s="139"/>
      <c r="I1" s="140"/>
      <c r="J1" s="139" t="s">
        <v>111</v>
      </c>
      <c r="K1" s="138" t="s">
        <v>112</v>
      </c>
      <c r="L1" s="139" t="s">
        <v>113</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108</v>
      </c>
    </row>
    <row r="3" spans="2:46" ht="6.95" customHeight="1">
      <c r="B3" s="25"/>
      <c r="C3" s="26"/>
      <c r="D3" s="26"/>
      <c r="E3" s="26"/>
      <c r="F3" s="26"/>
      <c r="G3" s="26"/>
      <c r="H3" s="26"/>
      <c r="I3" s="142"/>
      <c r="J3" s="26"/>
      <c r="K3" s="27"/>
      <c r="AT3" s="24" t="s">
        <v>84</v>
      </c>
    </row>
    <row r="4" spans="2:46" ht="36.95" customHeight="1">
      <c r="B4" s="28"/>
      <c r="C4" s="29"/>
      <c r="D4" s="30" t="s">
        <v>118</v>
      </c>
      <c r="E4" s="29"/>
      <c r="F4" s="29"/>
      <c r="G4" s="29"/>
      <c r="H4" s="29"/>
      <c r="I4" s="143"/>
      <c r="J4" s="29"/>
      <c r="K4" s="31"/>
      <c r="M4" s="32" t="s">
        <v>12</v>
      </c>
      <c r="AT4" s="24" t="s">
        <v>6</v>
      </c>
    </row>
    <row r="5" spans="2:11" ht="6.95" customHeight="1">
      <c r="B5" s="28"/>
      <c r="C5" s="29"/>
      <c r="D5" s="29"/>
      <c r="E5" s="29"/>
      <c r="F5" s="29"/>
      <c r="G5" s="29"/>
      <c r="H5" s="29"/>
      <c r="I5" s="143"/>
      <c r="J5" s="29"/>
      <c r="K5" s="31"/>
    </row>
    <row r="6" spans="2:11" ht="13.5">
      <c r="B6" s="28"/>
      <c r="C6" s="29"/>
      <c r="D6" s="40" t="s">
        <v>18</v>
      </c>
      <c r="E6" s="29"/>
      <c r="F6" s="29"/>
      <c r="G6" s="29"/>
      <c r="H6" s="29"/>
      <c r="I6" s="143"/>
      <c r="J6" s="29"/>
      <c r="K6" s="31"/>
    </row>
    <row r="7" spans="2:11" ht="16.5" customHeight="1">
      <c r="B7" s="28"/>
      <c r="C7" s="29"/>
      <c r="D7" s="29"/>
      <c r="E7" s="144" t="str">
        <f>'Rekapitulace stavby'!K6</f>
        <v>ČOV TPCA - PD techn. čištění OV - 1.etapa</v>
      </c>
      <c r="F7" s="40"/>
      <c r="G7" s="40"/>
      <c r="H7" s="40"/>
      <c r="I7" s="143"/>
      <c r="J7" s="29"/>
      <c r="K7" s="31"/>
    </row>
    <row r="8" spans="2:11" s="1" customFormat="1" ht="13.5">
      <c r="B8" s="46"/>
      <c r="C8" s="47"/>
      <c r="D8" s="40" t="s">
        <v>119</v>
      </c>
      <c r="E8" s="47"/>
      <c r="F8" s="47"/>
      <c r="G8" s="47"/>
      <c r="H8" s="47"/>
      <c r="I8" s="145"/>
      <c r="J8" s="47"/>
      <c r="K8" s="51"/>
    </row>
    <row r="9" spans="2:11" s="1" customFormat="1" ht="36.95" customHeight="1">
      <c r="B9" s="46"/>
      <c r="C9" s="47"/>
      <c r="D9" s="47"/>
      <c r="E9" s="146" t="s">
        <v>1610</v>
      </c>
      <c r="F9" s="47"/>
      <c r="G9" s="47"/>
      <c r="H9" s="47"/>
      <c r="I9" s="145"/>
      <c r="J9" s="47"/>
      <c r="K9" s="51"/>
    </row>
    <row r="10" spans="2:11" s="1" customFormat="1" ht="13.5">
      <c r="B10" s="46"/>
      <c r="C10" s="47"/>
      <c r="D10" s="47"/>
      <c r="E10" s="47"/>
      <c r="F10" s="47"/>
      <c r="G10" s="47"/>
      <c r="H10" s="47"/>
      <c r="I10" s="145"/>
      <c r="J10" s="47"/>
      <c r="K10" s="51"/>
    </row>
    <row r="11" spans="2:11" s="1" customFormat="1" ht="14.4" customHeight="1">
      <c r="B11" s="46"/>
      <c r="C11" s="47"/>
      <c r="D11" s="40" t="s">
        <v>20</v>
      </c>
      <c r="E11" s="47"/>
      <c r="F11" s="35" t="s">
        <v>105</v>
      </c>
      <c r="G11" s="47"/>
      <c r="H11" s="47"/>
      <c r="I11" s="147" t="s">
        <v>22</v>
      </c>
      <c r="J11" s="35" t="s">
        <v>21</v>
      </c>
      <c r="K11" s="51"/>
    </row>
    <row r="12" spans="2:11" s="1" customFormat="1" ht="14.4" customHeight="1">
      <c r="B12" s="46"/>
      <c r="C12" s="47"/>
      <c r="D12" s="40" t="s">
        <v>23</v>
      </c>
      <c r="E12" s="47"/>
      <c r="F12" s="35" t="s">
        <v>24</v>
      </c>
      <c r="G12" s="47"/>
      <c r="H12" s="47"/>
      <c r="I12" s="147" t="s">
        <v>25</v>
      </c>
      <c r="J12" s="148" t="str">
        <f>'Rekapitulace stavby'!AN8</f>
        <v>11. 9. 2018</v>
      </c>
      <c r="K12" s="51"/>
    </row>
    <row r="13" spans="2:11" s="1" customFormat="1" ht="10.8" customHeight="1">
      <c r="B13" s="46"/>
      <c r="C13" s="47"/>
      <c r="D13" s="47"/>
      <c r="E13" s="47"/>
      <c r="F13" s="47"/>
      <c r="G13" s="47"/>
      <c r="H13" s="47"/>
      <c r="I13" s="145"/>
      <c r="J13" s="47"/>
      <c r="K13" s="51"/>
    </row>
    <row r="14" spans="2:11" s="1" customFormat="1" ht="14.4" customHeight="1">
      <c r="B14" s="46"/>
      <c r="C14" s="47"/>
      <c r="D14" s="40" t="s">
        <v>27</v>
      </c>
      <c r="E14" s="47"/>
      <c r="F14" s="47"/>
      <c r="G14" s="47"/>
      <c r="H14" s="47"/>
      <c r="I14" s="147" t="s">
        <v>28</v>
      </c>
      <c r="J14" s="35" t="s">
        <v>29</v>
      </c>
      <c r="K14" s="51"/>
    </row>
    <row r="15" spans="2:11" s="1" customFormat="1" ht="18" customHeight="1">
      <c r="B15" s="46"/>
      <c r="C15" s="47"/>
      <c r="D15" s="47"/>
      <c r="E15" s="35" t="s">
        <v>30</v>
      </c>
      <c r="F15" s="47"/>
      <c r="G15" s="47"/>
      <c r="H15" s="47"/>
      <c r="I15" s="147" t="s">
        <v>31</v>
      </c>
      <c r="J15" s="35" t="s">
        <v>21</v>
      </c>
      <c r="K15" s="51"/>
    </row>
    <row r="16" spans="2:11" s="1" customFormat="1" ht="6.95" customHeight="1">
      <c r="B16" s="46"/>
      <c r="C16" s="47"/>
      <c r="D16" s="47"/>
      <c r="E16" s="47"/>
      <c r="F16" s="47"/>
      <c r="G16" s="47"/>
      <c r="H16" s="47"/>
      <c r="I16" s="145"/>
      <c r="J16" s="47"/>
      <c r="K16" s="51"/>
    </row>
    <row r="17" spans="2:11" s="1" customFormat="1" ht="14.4" customHeight="1">
      <c r="B17" s="46"/>
      <c r="C17" s="47"/>
      <c r="D17" s="40" t="s">
        <v>32</v>
      </c>
      <c r="E17" s="47"/>
      <c r="F17" s="47"/>
      <c r="G17" s="47"/>
      <c r="H17" s="47"/>
      <c r="I17" s="147"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7" t="s">
        <v>31</v>
      </c>
      <c r="J18" s="35" t="str">
        <f>IF('Rekapitulace stavby'!AN14="Vyplň údaj","",IF('Rekapitulace stavby'!AN14="","",'Rekapitulace stavby'!AN14))</f>
        <v/>
      </c>
      <c r="K18" s="51"/>
    </row>
    <row r="19" spans="2:11" s="1" customFormat="1" ht="6.95" customHeight="1">
      <c r="B19" s="46"/>
      <c r="C19" s="47"/>
      <c r="D19" s="47"/>
      <c r="E19" s="47"/>
      <c r="F19" s="47"/>
      <c r="G19" s="47"/>
      <c r="H19" s="47"/>
      <c r="I19" s="145"/>
      <c r="J19" s="47"/>
      <c r="K19" s="51"/>
    </row>
    <row r="20" spans="2:11" s="1" customFormat="1" ht="14.4" customHeight="1">
      <c r="B20" s="46"/>
      <c r="C20" s="47"/>
      <c r="D20" s="40" t="s">
        <v>34</v>
      </c>
      <c r="E20" s="47"/>
      <c r="F20" s="47"/>
      <c r="G20" s="47"/>
      <c r="H20" s="47"/>
      <c r="I20" s="147" t="s">
        <v>28</v>
      </c>
      <c r="J20" s="35" t="s">
        <v>35</v>
      </c>
      <c r="K20" s="51"/>
    </row>
    <row r="21" spans="2:11" s="1" customFormat="1" ht="18" customHeight="1">
      <c r="B21" s="46"/>
      <c r="C21" s="47"/>
      <c r="D21" s="47"/>
      <c r="E21" s="35" t="s">
        <v>36</v>
      </c>
      <c r="F21" s="47"/>
      <c r="G21" s="47"/>
      <c r="H21" s="47"/>
      <c r="I21" s="147" t="s">
        <v>31</v>
      </c>
      <c r="J21" s="35" t="s">
        <v>37</v>
      </c>
      <c r="K21" s="51"/>
    </row>
    <row r="22" spans="2:11" s="1" customFormat="1" ht="6.95" customHeight="1">
      <c r="B22" s="46"/>
      <c r="C22" s="47"/>
      <c r="D22" s="47"/>
      <c r="E22" s="47"/>
      <c r="F22" s="47"/>
      <c r="G22" s="47"/>
      <c r="H22" s="47"/>
      <c r="I22" s="145"/>
      <c r="J22" s="47"/>
      <c r="K22" s="51"/>
    </row>
    <row r="23" spans="2:11" s="1" customFormat="1" ht="14.4" customHeight="1">
      <c r="B23" s="46"/>
      <c r="C23" s="47"/>
      <c r="D23" s="40" t="s">
        <v>39</v>
      </c>
      <c r="E23" s="47"/>
      <c r="F23" s="47"/>
      <c r="G23" s="47"/>
      <c r="H23" s="47"/>
      <c r="I23" s="145"/>
      <c r="J23" s="47"/>
      <c r="K23" s="51"/>
    </row>
    <row r="24" spans="2:11" s="6" customFormat="1" ht="16.5" customHeight="1">
      <c r="B24" s="149"/>
      <c r="C24" s="150"/>
      <c r="D24" s="150"/>
      <c r="E24" s="44" t="s">
        <v>21</v>
      </c>
      <c r="F24" s="44"/>
      <c r="G24" s="44"/>
      <c r="H24" s="44"/>
      <c r="I24" s="151"/>
      <c r="J24" s="150"/>
      <c r="K24" s="152"/>
    </row>
    <row r="25" spans="2:11" s="1" customFormat="1" ht="6.95" customHeight="1">
      <c r="B25" s="46"/>
      <c r="C25" s="47"/>
      <c r="D25" s="47"/>
      <c r="E25" s="47"/>
      <c r="F25" s="47"/>
      <c r="G25" s="47"/>
      <c r="H25" s="47"/>
      <c r="I25" s="145"/>
      <c r="J25" s="47"/>
      <c r="K25" s="51"/>
    </row>
    <row r="26" spans="2:11" s="1" customFormat="1" ht="6.95" customHeight="1">
      <c r="B26" s="46"/>
      <c r="C26" s="47"/>
      <c r="D26" s="106"/>
      <c r="E26" s="106"/>
      <c r="F26" s="106"/>
      <c r="G26" s="106"/>
      <c r="H26" s="106"/>
      <c r="I26" s="153"/>
      <c r="J26" s="106"/>
      <c r="K26" s="154"/>
    </row>
    <row r="27" spans="2:11" s="1" customFormat="1" ht="25.4" customHeight="1">
      <c r="B27" s="46"/>
      <c r="C27" s="47"/>
      <c r="D27" s="155" t="s">
        <v>40</v>
      </c>
      <c r="E27" s="47"/>
      <c r="F27" s="47"/>
      <c r="G27" s="47"/>
      <c r="H27" s="47"/>
      <c r="I27" s="145"/>
      <c r="J27" s="156">
        <f>ROUND(J78,2)</f>
        <v>0</v>
      </c>
      <c r="K27" s="51"/>
    </row>
    <row r="28" spans="2:11" s="1" customFormat="1" ht="6.95" customHeight="1">
      <c r="B28" s="46"/>
      <c r="C28" s="47"/>
      <c r="D28" s="106"/>
      <c r="E28" s="106"/>
      <c r="F28" s="106"/>
      <c r="G28" s="106"/>
      <c r="H28" s="106"/>
      <c r="I28" s="153"/>
      <c r="J28" s="106"/>
      <c r="K28" s="154"/>
    </row>
    <row r="29" spans="2:11" s="1" customFormat="1" ht="14.4" customHeight="1">
      <c r="B29" s="46"/>
      <c r="C29" s="47"/>
      <c r="D29" s="47"/>
      <c r="E29" s="47"/>
      <c r="F29" s="52" t="s">
        <v>42</v>
      </c>
      <c r="G29" s="47"/>
      <c r="H29" s="47"/>
      <c r="I29" s="157" t="s">
        <v>41</v>
      </c>
      <c r="J29" s="52" t="s">
        <v>43</v>
      </c>
      <c r="K29" s="51"/>
    </row>
    <row r="30" spans="2:11" s="1" customFormat="1" ht="14.4" customHeight="1">
      <c r="B30" s="46"/>
      <c r="C30" s="47"/>
      <c r="D30" s="55" t="s">
        <v>44</v>
      </c>
      <c r="E30" s="55" t="s">
        <v>45</v>
      </c>
      <c r="F30" s="158">
        <f>ROUND(SUM(BE78:BE85),2)</f>
        <v>0</v>
      </c>
      <c r="G30" s="47"/>
      <c r="H30" s="47"/>
      <c r="I30" s="159">
        <v>0.21</v>
      </c>
      <c r="J30" s="158">
        <f>ROUND(ROUND((SUM(BE78:BE85)),2)*I30,2)</f>
        <v>0</v>
      </c>
      <c r="K30" s="51"/>
    </row>
    <row r="31" spans="2:11" s="1" customFormat="1" ht="14.4" customHeight="1">
      <c r="B31" s="46"/>
      <c r="C31" s="47"/>
      <c r="D31" s="47"/>
      <c r="E31" s="55" t="s">
        <v>46</v>
      </c>
      <c r="F31" s="158">
        <f>ROUND(SUM(BF78:BF85),2)</f>
        <v>0</v>
      </c>
      <c r="G31" s="47"/>
      <c r="H31" s="47"/>
      <c r="I31" s="159">
        <v>0.15</v>
      </c>
      <c r="J31" s="158">
        <f>ROUND(ROUND((SUM(BF78:BF85)),2)*I31,2)</f>
        <v>0</v>
      </c>
      <c r="K31" s="51"/>
    </row>
    <row r="32" spans="2:11" s="1" customFormat="1" ht="14.4" customHeight="1" hidden="1">
      <c r="B32" s="46"/>
      <c r="C32" s="47"/>
      <c r="D32" s="47"/>
      <c r="E32" s="55" t="s">
        <v>47</v>
      </c>
      <c r="F32" s="158">
        <f>ROUND(SUM(BG78:BG85),2)</f>
        <v>0</v>
      </c>
      <c r="G32" s="47"/>
      <c r="H32" s="47"/>
      <c r="I32" s="159">
        <v>0.21</v>
      </c>
      <c r="J32" s="158">
        <v>0</v>
      </c>
      <c r="K32" s="51"/>
    </row>
    <row r="33" spans="2:11" s="1" customFormat="1" ht="14.4" customHeight="1" hidden="1">
      <c r="B33" s="46"/>
      <c r="C33" s="47"/>
      <c r="D33" s="47"/>
      <c r="E33" s="55" t="s">
        <v>48</v>
      </c>
      <c r="F33" s="158">
        <f>ROUND(SUM(BH78:BH85),2)</f>
        <v>0</v>
      </c>
      <c r="G33" s="47"/>
      <c r="H33" s="47"/>
      <c r="I33" s="159">
        <v>0.15</v>
      </c>
      <c r="J33" s="158">
        <v>0</v>
      </c>
      <c r="K33" s="51"/>
    </row>
    <row r="34" spans="2:11" s="1" customFormat="1" ht="14.4" customHeight="1" hidden="1">
      <c r="B34" s="46"/>
      <c r="C34" s="47"/>
      <c r="D34" s="47"/>
      <c r="E34" s="55" t="s">
        <v>49</v>
      </c>
      <c r="F34" s="158">
        <f>ROUND(SUM(BI78:BI85),2)</f>
        <v>0</v>
      </c>
      <c r="G34" s="47"/>
      <c r="H34" s="47"/>
      <c r="I34" s="159">
        <v>0</v>
      </c>
      <c r="J34" s="158">
        <v>0</v>
      </c>
      <c r="K34" s="51"/>
    </row>
    <row r="35" spans="2:11" s="1" customFormat="1" ht="6.95" customHeight="1">
      <c r="B35" s="46"/>
      <c r="C35" s="47"/>
      <c r="D35" s="47"/>
      <c r="E35" s="47"/>
      <c r="F35" s="47"/>
      <c r="G35" s="47"/>
      <c r="H35" s="47"/>
      <c r="I35" s="145"/>
      <c r="J35" s="47"/>
      <c r="K35" s="51"/>
    </row>
    <row r="36" spans="2:11" s="1" customFormat="1" ht="25.4" customHeight="1">
      <c r="B36" s="46"/>
      <c r="C36" s="160"/>
      <c r="D36" s="161" t="s">
        <v>50</v>
      </c>
      <c r="E36" s="98"/>
      <c r="F36" s="98"/>
      <c r="G36" s="162" t="s">
        <v>51</v>
      </c>
      <c r="H36" s="163" t="s">
        <v>52</v>
      </c>
      <c r="I36" s="164"/>
      <c r="J36" s="165">
        <f>SUM(J27:J34)</f>
        <v>0</v>
      </c>
      <c r="K36" s="166"/>
    </row>
    <row r="37" spans="2:11" s="1" customFormat="1" ht="14.4" customHeight="1">
      <c r="B37" s="67"/>
      <c r="C37" s="68"/>
      <c r="D37" s="68"/>
      <c r="E37" s="68"/>
      <c r="F37" s="68"/>
      <c r="G37" s="68"/>
      <c r="H37" s="68"/>
      <c r="I37" s="167"/>
      <c r="J37" s="68"/>
      <c r="K37" s="69"/>
    </row>
    <row r="41" spans="2:11" s="1" customFormat="1" ht="6.95" customHeight="1">
      <c r="B41" s="168"/>
      <c r="C41" s="169"/>
      <c r="D41" s="169"/>
      <c r="E41" s="169"/>
      <c r="F41" s="169"/>
      <c r="G41" s="169"/>
      <c r="H41" s="169"/>
      <c r="I41" s="170"/>
      <c r="J41" s="169"/>
      <c r="K41" s="171"/>
    </row>
    <row r="42" spans="2:11" s="1" customFormat="1" ht="36.95" customHeight="1">
      <c r="B42" s="46"/>
      <c r="C42" s="30" t="s">
        <v>121</v>
      </c>
      <c r="D42" s="47"/>
      <c r="E42" s="47"/>
      <c r="F42" s="47"/>
      <c r="G42" s="47"/>
      <c r="H42" s="47"/>
      <c r="I42" s="145"/>
      <c r="J42" s="47"/>
      <c r="K42" s="51"/>
    </row>
    <row r="43" spans="2:11" s="1" customFormat="1" ht="6.95" customHeight="1">
      <c r="B43" s="46"/>
      <c r="C43" s="47"/>
      <c r="D43" s="47"/>
      <c r="E43" s="47"/>
      <c r="F43" s="47"/>
      <c r="G43" s="47"/>
      <c r="H43" s="47"/>
      <c r="I43" s="145"/>
      <c r="J43" s="47"/>
      <c r="K43" s="51"/>
    </row>
    <row r="44" spans="2:11" s="1" customFormat="1" ht="14.4" customHeight="1">
      <c r="B44" s="46"/>
      <c r="C44" s="40" t="s">
        <v>18</v>
      </c>
      <c r="D44" s="47"/>
      <c r="E44" s="47"/>
      <c r="F44" s="47"/>
      <c r="G44" s="47"/>
      <c r="H44" s="47"/>
      <c r="I44" s="145"/>
      <c r="J44" s="47"/>
      <c r="K44" s="51"/>
    </row>
    <row r="45" spans="2:11" s="1" customFormat="1" ht="16.5" customHeight="1">
      <c r="B45" s="46"/>
      <c r="C45" s="47"/>
      <c r="D45" s="47"/>
      <c r="E45" s="144" t="str">
        <f>E7</f>
        <v>ČOV TPCA - PD techn. čištění OV - 1.etapa</v>
      </c>
      <c r="F45" s="40"/>
      <c r="G45" s="40"/>
      <c r="H45" s="40"/>
      <c r="I45" s="145"/>
      <c r="J45" s="47"/>
      <c r="K45" s="51"/>
    </row>
    <row r="46" spans="2:11" s="1" customFormat="1" ht="14.4" customHeight="1">
      <c r="B46" s="46"/>
      <c r="C46" s="40" t="s">
        <v>119</v>
      </c>
      <c r="D46" s="47"/>
      <c r="E46" s="47"/>
      <c r="F46" s="47"/>
      <c r="G46" s="47"/>
      <c r="H46" s="47"/>
      <c r="I46" s="145"/>
      <c r="J46" s="47"/>
      <c r="K46" s="51"/>
    </row>
    <row r="47" spans="2:11" s="1" customFormat="1" ht="17.25" customHeight="1">
      <c r="B47" s="46"/>
      <c r="C47" s="47"/>
      <c r="D47" s="47"/>
      <c r="E47" s="146" t="str">
        <f>E9</f>
        <v>ON - Ostatní náklady</v>
      </c>
      <c r="F47" s="47"/>
      <c r="G47" s="47"/>
      <c r="H47" s="47"/>
      <c r="I47" s="145"/>
      <c r="J47" s="47"/>
      <c r="K47" s="51"/>
    </row>
    <row r="48" spans="2:11" s="1" customFormat="1" ht="6.95" customHeight="1">
      <c r="B48" s="46"/>
      <c r="C48" s="47"/>
      <c r="D48" s="47"/>
      <c r="E48" s="47"/>
      <c r="F48" s="47"/>
      <c r="G48" s="47"/>
      <c r="H48" s="47"/>
      <c r="I48" s="145"/>
      <c r="J48" s="47"/>
      <c r="K48" s="51"/>
    </row>
    <row r="49" spans="2:11" s="1" customFormat="1" ht="18" customHeight="1">
      <c r="B49" s="46"/>
      <c r="C49" s="40" t="s">
        <v>23</v>
      </c>
      <c r="D49" s="47"/>
      <c r="E49" s="47"/>
      <c r="F49" s="35" t="str">
        <f>F12</f>
        <v>Kolín</v>
      </c>
      <c r="G49" s="47"/>
      <c r="H49" s="47"/>
      <c r="I49" s="147" t="s">
        <v>25</v>
      </c>
      <c r="J49" s="148" t="str">
        <f>IF(J12="","",J12)</f>
        <v>11. 9. 2018</v>
      </c>
      <c r="K49" s="51"/>
    </row>
    <row r="50" spans="2:11" s="1" customFormat="1" ht="6.95" customHeight="1">
      <c r="B50" s="46"/>
      <c r="C50" s="47"/>
      <c r="D50" s="47"/>
      <c r="E50" s="47"/>
      <c r="F50" s="47"/>
      <c r="G50" s="47"/>
      <c r="H50" s="47"/>
      <c r="I50" s="145"/>
      <c r="J50" s="47"/>
      <c r="K50" s="51"/>
    </row>
    <row r="51" spans="2:11" s="1" customFormat="1" ht="13.5">
      <c r="B51" s="46"/>
      <c r="C51" s="40" t="s">
        <v>27</v>
      </c>
      <c r="D51" s="47"/>
      <c r="E51" s="47"/>
      <c r="F51" s="35" t="str">
        <f>E15</f>
        <v>Město Kolín</v>
      </c>
      <c r="G51" s="47"/>
      <c r="H51" s="47"/>
      <c r="I51" s="147" t="s">
        <v>34</v>
      </c>
      <c r="J51" s="44" t="str">
        <f>E21</f>
        <v>Sweco Hydroprojekt a.s.</v>
      </c>
      <c r="K51" s="51"/>
    </row>
    <row r="52" spans="2:11" s="1" customFormat="1" ht="14.4" customHeight="1">
      <c r="B52" s="46"/>
      <c r="C52" s="40" t="s">
        <v>32</v>
      </c>
      <c r="D52" s="47"/>
      <c r="E52" s="47"/>
      <c r="F52" s="35" t="str">
        <f>IF(E18="","",E18)</f>
        <v/>
      </c>
      <c r="G52" s="47"/>
      <c r="H52" s="47"/>
      <c r="I52" s="145"/>
      <c r="J52" s="172"/>
      <c r="K52" s="51"/>
    </row>
    <row r="53" spans="2:11" s="1" customFormat="1" ht="10.3" customHeight="1">
      <c r="B53" s="46"/>
      <c r="C53" s="47"/>
      <c r="D53" s="47"/>
      <c r="E53" s="47"/>
      <c r="F53" s="47"/>
      <c r="G53" s="47"/>
      <c r="H53" s="47"/>
      <c r="I53" s="145"/>
      <c r="J53" s="47"/>
      <c r="K53" s="51"/>
    </row>
    <row r="54" spans="2:11" s="1" customFormat="1" ht="29.25" customHeight="1">
      <c r="B54" s="46"/>
      <c r="C54" s="173" t="s">
        <v>122</v>
      </c>
      <c r="D54" s="160"/>
      <c r="E54" s="160"/>
      <c r="F54" s="160"/>
      <c r="G54" s="160"/>
      <c r="H54" s="160"/>
      <c r="I54" s="174"/>
      <c r="J54" s="175" t="s">
        <v>123</v>
      </c>
      <c r="K54" s="176"/>
    </row>
    <row r="55" spans="2:11" s="1" customFormat="1" ht="10.3" customHeight="1">
      <c r="B55" s="46"/>
      <c r="C55" s="47"/>
      <c r="D55" s="47"/>
      <c r="E55" s="47"/>
      <c r="F55" s="47"/>
      <c r="G55" s="47"/>
      <c r="H55" s="47"/>
      <c r="I55" s="145"/>
      <c r="J55" s="47"/>
      <c r="K55" s="51"/>
    </row>
    <row r="56" spans="2:47" s="1" customFormat="1" ht="29.25" customHeight="1">
      <c r="B56" s="46"/>
      <c r="C56" s="177" t="s">
        <v>124</v>
      </c>
      <c r="D56" s="47"/>
      <c r="E56" s="47"/>
      <c r="F56" s="47"/>
      <c r="G56" s="47"/>
      <c r="H56" s="47"/>
      <c r="I56" s="145"/>
      <c r="J56" s="156">
        <f>J78</f>
        <v>0</v>
      </c>
      <c r="K56" s="51"/>
      <c r="AU56" s="24" t="s">
        <v>125</v>
      </c>
    </row>
    <row r="57" spans="2:11" s="7" customFormat="1" ht="24.95" customHeight="1">
      <c r="B57" s="178"/>
      <c r="C57" s="179"/>
      <c r="D57" s="180" t="s">
        <v>1581</v>
      </c>
      <c r="E57" s="181"/>
      <c r="F57" s="181"/>
      <c r="G57" s="181"/>
      <c r="H57" s="181"/>
      <c r="I57" s="182"/>
      <c r="J57" s="183">
        <f>J79</f>
        <v>0</v>
      </c>
      <c r="K57" s="184"/>
    </row>
    <row r="58" spans="2:11" s="8" customFormat="1" ht="19.9" customHeight="1">
      <c r="B58" s="185"/>
      <c r="C58" s="186"/>
      <c r="D58" s="187" t="s">
        <v>1586</v>
      </c>
      <c r="E58" s="188"/>
      <c r="F58" s="188"/>
      <c r="G58" s="188"/>
      <c r="H58" s="188"/>
      <c r="I58" s="189"/>
      <c r="J58" s="190">
        <f>J80</f>
        <v>0</v>
      </c>
      <c r="K58" s="191"/>
    </row>
    <row r="59" spans="2:11" s="1" customFormat="1" ht="21.8" customHeight="1">
      <c r="B59" s="46"/>
      <c r="C59" s="47"/>
      <c r="D59" s="47"/>
      <c r="E59" s="47"/>
      <c r="F59" s="47"/>
      <c r="G59" s="47"/>
      <c r="H59" s="47"/>
      <c r="I59" s="145"/>
      <c r="J59" s="47"/>
      <c r="K59" s="51"/>
    </row>
    <row r="60" spans="2:11" s="1" customFormat="1" ht="6.95" customHeight="1">
      <c r="B60" s="67"/>
      <c r="C60" s="68"/>
      <c r="D60" s="68"/>
      <c r="E60" s="68"/>
      <c r="F60" s="68"/>
      <c r="G60" s="68"/>
      <c r="H60" s="68"/>
      <c r="I60" s="167"/>
      <c r="J60" s="68"/>
      <c r="K60" s="69"/>
    </row>
    <row r="64" spans="2:12" s="1" customFormat="1" ht="6.95" customHeight="1">
      <c r="B64" s="70"/>
      <c r="C64" s="71"/>
      <c r="D64" s="71"/>
      <c r="E64" s="71"/>
      <c r="F64" s="71"/>
      <c r="G64" s="71"/>
      <c r="H64" s="71"/>
      <c r="I64" s="170"/>
      <c r="J64" s="71"/>
      <c r="K64" s="71"/>
      <c r="L64" s="72"/>
    </row>
    <row r="65" spans="2:12" s="1" customFormat="1" ht="36.95" customHeight="1">
      <c r="B65" s="46"/>
      <c r="C65" s="73" t="s">
        <v>134</v>
      </c>
      <c r="D65" s="74"/>
      <c r="E65" s="74"/>
      <c r="F65" s="74"/>
      <c r="G65" s="74"/>
      <c r="H65" s="74"/>
      <c r="I65" s="192"/>
      <c r="J65" s="74"/>
      <c r="K65" s="74"/>
      <c r="L65" s="72"/>
    </row>
    <row r="66" spans="2:12" s="1" customFormat="1" ht="6.95" customHeight="1">
      <c r="B66" s="46"/>
      <c r="C66" s="74"/>
      <c r="D66" s="74"/>
      <c r="E66" s="74"/>
      <c r="F66" s="74"/>
      <c r="G66" s="74"/>
      <c r="H66" s="74"/>
      <c r="I66" s="192"/>
      <c r="J66" s="74"/>
      <c r="K66" s="74"/>
      <c r="L66" s="72"/>
    </row>
    <row r="67" spans="2:12" s="1" customFormat="1" ht="14.4" customHeight="1">
      <c r="B67" s="46"/>
      <c r="C67" s="76" t="s">
        <v>18</v>
      </c>
      <c r="D67" s="74"/>
      <c r="E67" s="74"/>
      <c r="F67" s="74"/>
      <c r="G67" s="74"/>
      <c r="H67" s="74"/>
      <c r="I67" s="192"/>
      <c r="J67" s="74"/>
      <c r="K67" s="74"/>
      <c r="L67" s="72"/>
    </row>
    <row r="68" spans="2:12" s="1" customFormat="1" ht="16.5" customHeight="1">
      <c r="B68" s="46"/>
      <c r="C68" s="74"/>
      <c r="D68" s="74"/>
      <c r="E68" s="193" t="str">
        <f>E7</f>
        <v>ČOV TPCA - PD techn. čištění OV - 1.etapa</v>
      </c>
      <c r="F68" s="76"/>
      <c r="G68" s="76"/>
      <c r="H68" s="76"/>
      <c r="I68" s="192"/>
      <c r="J68" s="74"/>
      <c r="K68" s="74"/>
      <c r="L68" s="72"/>
    </row>
    <row r="69" spans="2:12" s="1" customFormat="1" ht="14.4" customHeight="1">
      <c r="B69" s="46"/>
      <c r="C69" s="76" t="s">
        <v>119</v>
      </c>
      <c r="D69" s="74"/>
      <c r="E69" s="74"/>
      <c r="F69" s="74"/>
      <c r="G69" s="74"/>
      <c r="H69" s="74"/>
      <c r="I69" s="192"/>
      <c r="J69" s="74"/>
      <c r="K69" s="74"/>
      <c r="L69" s="72"/>
    </row>
    <row r="70" spans="2:12" s="1" customFormat="1" ht="17.25" customHeight="1">
      <c r="B70" s="46"/>
      <c r="C70" s="74"/>
      <c r="D70" s="74"/>
      <c r="E70" s="82" t="str">
        <f>E9</f>
        <v>ON - Ostatní náklady</v>
      </c>
      <c r="F70" s="74"/>
      <c r="G70" s="74"/>
      <c r="H70" s="74"/>
      <c r="I70" s="192"/>
      <c r="J70" s="74"/>
      <c r="K70" s="74"/>
      <c r="L70" s="72"/>
    </row>
    <row r="71" spans="2:12" s="1" customFormat="1" ht="6.95" customHeight="1">
      <c r="B71" s="46"/>
      <c r="C71" s="74"/>
      <c r="D71" s="74"/>
      <c r="E71" s="74"/>
      <c r="F71" s="74"/>
      <c r="G71" s="74"/>
      <c r="H71" s="74"/>
      <c r="I71" s="192"/>
      <c r="J71" s="74"/>
      <c r="K71" s="74"/>
      <c r="L71" s="72"/>
    </row>
    <row r="72" spans="2:12" s="1" customFormat="1" ht="18" customHeight="1">
      <c r="B72" s="46"/>
      <c r="C72" s="76" t="s">
        <v>23</v>
      </c>
      <c r="D72" s="74"/>
      <c r="E72" s="74"/>
      <c r="F72" s="194" t="str">
        <f>F12</f>
        <v>Kolín</v>
      </c>
      <c r="G72" s="74"/>
      <c r="H72" s="74"/>
      <c r="I72" s="195" t="s">
        <v>25</v>
      </c>
      <c r="J72" s="85" t="str">
        <f>IF(J12="","",J12)</f>
        <v>11. 9. 2018</v>
      </c>
      <c r="K72" s="74"/>
      <c r="L72" s="72"/>
    </row>
    <row r="73" spans="2:12" s="1" customFormat="1" ht="6.95" customHeight="1">
      <c r="B73" s="46"/>
      <c r="C73" s="74"/>
      <c r="D73" s="74"/>
      <c r="E73" s="74"/>
      <c r="F73" s="74"/>
      <c r="G73" s="74"/>
      <c r="H73" s="74"/>
      <c r="I73" s="192"/>
      <c r="J73" s="74"/>
      <c r="K73" s="74"/>
      <c r="L73" s="72"/>
    </row>
    <row r="74" spans="2:12" s="1" customFormat="1" ht="13.5">
      <c r="B74" s="46"/>
      <c r="C74" s="76" t="s">
        <v>27</v>
      </c>
      <c r="D74" s="74"/>
      <c r="E74" s="74"/>
      <c r="F74" s="194" t="str">
        <f>E15</f>
        <v>Město Kolín</v>
      </c>
      <c r="G74" s="74"/>
      <c r="H74" s="74"/>
      <c r="I74" s="195" t="s">
        <v>34</v>
      </c>
      <c r="J74" s="194" t="str">
        <f>E21</f>
        <v>Sweco Hydroprojekt a.s.</v>
      </c>
      <c r="K74" s="74"/>
      <c r="L74" s="72"/>
    </row>
    <row r="75" spans="2:12" s="1" customFormat="1" ht="14.4" customHeight="1">
      <c r="B75" s="46"/>
      <c r="C75" s="76" t="s">
        <v>32</v>
      </c>
      <c r="D75" s="74"/>
      <c r="E75" s="74"/>
      <c r="F75" s="194" t="str">
        <f>IF(E18="","",E18)</f>
        <v/>
      </c>
      <c r="G75" s="74"/>
      <c r="H75" s="74"/>
      <c r="I75" s="192"/>
      <c r="J75" s="74"/>
      <c r="K75" s="74"/>
      <c r="L75" s="72"/>
    </row>
    <row r="76" spans="2:12" s="1" customFormat="1" ht="10.3" customHeight="1">
      <c r="B76" s="46"/>
      <c r="C76" s="74"/>
      <c r="D76" s="74"/>
      <c r="E76" s="74"/>
      <c r="F76" s="74"/>
      <c r="G76" s="74"/>
      <c r="H76" s="74"/>
      <c r="I76" s="192"/>
      <c r="J76" s="74"/>
      <c r="K76" s="74"/>
      <c r="L76" s="72"/>
    </row>
    <row r="77" spans="2:20" s="9" customFormat="1" ht="29.25" customHeight="1">
      <c r="B77" s="196"/>
      <c r="C77" s="197" t="s">
        <v>135</v>
      </c>
      <c r="D77" s="198" t="s">
        <v>59</v>
      </c>
      <c r="E77" s="198" t="s">
        <v>55</v>
      </c>
      <c r="F77" s="198" t="s">
        <v>136</v>
      </c>
      <c r="G77" s="198" t="s">
        <v>137</v>
      </c>
      <c r="H77" s="198" t="s">
        <v>138</v>
      </c>
      <c r="I77" s="199" t="s">
        <v>139</v>
      </c>
      <c r="J77" s="198" t="s">
        <v>123</v>
      </c>
      <c r="K77" s="200" t="s">
        <v>140</v>
      </c>
      <c r="L77" s="201"/>
      <c r="M77" s="102" t="s">
        <v>141</v>
      </c>
      <c r="N77" s="103" t="s">
        <v>44</v>
      </c>
      <c r="O77" s="103" t="s">
        <v>142</v>
      </c>
      <c r="P77" s="103" t="s">
        <v>143</v>
      </c>
      <c r="Q77" s="103" t="s">
        <v>144</v>
      </c>
      <c r="R77" s="103" t="s">
        <v>145</v>
      </c>
      <c r="S77" s="103" t="s">
        <v>146</v>
      </c>
      <c r="T77" s="104" t="s">
        <v>147</v>
      </c>
    </row>
    <row r="78" spans="2:63" s="1" customFormat="1" ht="29.25" customHeight="1">
      <c r="B78" s="46"/>
      <c r="C78" s="108" t="s">
        <v>124</v>
      </c>
      <c r="D78" s="74"/>
      <c r="E78" s="74"/>
      <c r="F78" s="74"/>
      <c r="G78" s="74"/>
      <c r="H78" s="74"/>
      <c r="I78" s="192"/>
      <c r="J78" s="202">
        <f>BK78</f>
        <v>0</v>
      </c>
      <c r="K78" s="74"/>
      <c r="L78" s="72"/>
      <c r="M78" s="105"/>
      <c r="N78" s="106"/>
      <c r="O78" s="106"/>
      <c r="P78" s="203">
        <f>P79</f>
        <v>0</v>
      </c>
      <c r="Q78" s="106"/>
      <c r="R78" s="203">
        <f>R79</f>
        <v>0</v>
      </c>
      <c r="S78" s="106"/>
      <c r="T78" s="204">
        <f>T79</f>
        <v>0</v>
      </c>
      <c r="AT78" s="24" t="s">
        <v>73</v>
      </c>
      <c r="AU78" s="24" t="s">
        <v>125</v>
      </c>
      <c r="BK78" s="205">
        <f>BK79</f>
        <v>0</v>
      </c>
    </row>
    <row r="79" spans="2:63" s="10" customFormat="1" ht="37.4" customHeight="1">
      <c r="B79" s="206"/>
      <c r="C79" s="207"/>
      <c r="D79" s="208" t="s">
        <v>73</v>
      </c>
      <c r="E79" s="209" t="s">
        <v>102</v>
      </c>
      <c r="F79" s="209" t="s">
        <v>103</v>
      </c>
      <c r="G79" s="207"/>
      <c r="H79" s="207"/>
      <c r="I79" s="210"/>
      <c r="J79" s="211">
        <f>BK79</f>
        <v>0</v>
      </c>
      <c r="K79" s="207"/>
      <c r="L79" s="212"/>
      <c r="M79" s="213"/>
      <c r="N79" s="214"/>
      <c r="O79" s="214"/>
      <c r="P79" s="215">
        <f>P80</f>
        <v>0</v>
      </c>
      <c r="Q79" s="214"/>
      <c r="R79" s="215">
        <f>R80</f>
        <v>0</v>
      </c>
      <c r="S79" s="214"/>
      <c r="T79" s="216">
        <f>T80</f>
        <v>0</v>
      </c>
      <c r="AR79" s="217" t="s">
        <v>181</v>
      </c>
      <c r="AT79" s="218" t="s">
        <v>73</v>
      </c>
      <c r="AU79" s="218" t="s">
        <v>74</v>
      </c>
      <c r="AY79" s="217" t="s">
        <v>150</v>
      </c>
      <c r="BK79" s="219">
        <f>BK80</f>
        <v>0</v>
      </c>
    </row>
    <row r="80" spans="2:63" s="10" customFormat="1" ht="19.9" customHeight="1">
      <c r="B80" s="206"/>
      <c r="C80" s="207"/>
      <c r="D80" s="208" t="s">
        <v>73</v>
      </c>
      <c r="E80" s="220" t="s">
        <v>1606</v>
      </c>
      <c r="F80" s="220" t="s">
        <v>107</v>
      </c>
      <c r="G80" s="207"/>
      <c r="H80" s="207"/>
      <c r="I80" s="210"/>
      <c r="J80" s="221">
        <f>BK80</f>
        <v>0</v>
      </c>
      <c r="K80" s="207"/>
      <c r="L80" s="212"/>
      <c r="M80" s="213"/>
      <c r="N80" s="214"/>
      <c r="O80" s="214"/>
      <c r="P80" s="215">
        <f>SUM(P81:P85)</f>
        <v>0</v>
      </c>
      <c r="Q80" s="214"/>
      <c r="R80" s="215">
        <f>SUM(R81:R85)</f>
        <v>0</v>
      </c>
      <c r="S80" s="214"/>
      <c r="T80" s="216">
        <f>SUM(T81:T85)</f>
        <v>0</v>
      </c>
      <c r="AR80" s="217" t="s">
        <v>181</v>
      </c>
      <c r="AT80" s="218" t="s">
        <v>73</v>
      </c>
      <c r="AU80" s="218" t="s">
        <v>82</v>
      </c>
      <c r="AY80" s="217" t="s">
        <v>150</v>
      </c>
      <c r="BK80" s="219">
        <f>SUM(BK81:BK85)</f>
        <v>0</v>
      </c>
    </row>
    <row r="81" spans="2:65" s="1" customFormat="1" ht="16.5" customHeight="1">
      <c r="B81" s="46"/>
      <c r="C81" s="222" t="s">
        <v>82</v>
      </c>
      <c r="D81" s="222" t="s">
        <v>153</v>
      </c>
      <c r="E81" s="223" t="s">
        <v>82</v>
      </c>
      <c r="F81" s="224" t="s">
        <v>1611</v>
      </c>
      <c r="G81" s="225" t="s">
        <v>1590</v>
      </c>
      <c r="H81" s="226">
        <v>1</v>
      </c>
      <c r="I81" s="227"/>
      <c r="J81" s="228">
        <f>ROUND(I81*H81,2)</f>
        <v>0</v>
      </c>
      <c r="K81" s="224" t="s">
        <v>21</v>
      </c>
      <c r="L81" s="72"/>
      <c r="M81" s="229" t="s">
        <v>21</v>
      </c>
      <c r="N81" s="230" t="s">
        <v>45</v>
      </c>
      <c r="O81" s="47"/>
      <c r="P81" s="231">
        <f>O81*H81</f>
        <v>0</v>
      </c>
      <c r="Q81" s="231">
        <v>0</v>
      </c>
      <c r="R81" s="231">
        <f>Q81*H81</f>
        <v>0</v>
      </c>
      <c r="S81" s="231">
        <v>0</v>
      </c>
      <c r="T81" s="232">
        <f>S81*H81</f>
        <v>0</v>
      </c>
      <c r="AR81" s="24" t="s">
        <v>1252</v>
      </c>
      <c r="AT81" s="24" t="s">
        <v>153</v>
      </c>
      <c r="AU81" s="24" t="s">
        <v>84</v>
      </c>
      <c r="AY81" s="24" t="s">
        <v>150</v>
      </c>
      <c r="BE81" s="233">
        <f>IF(N81="základní",J81,0)</f>
        <v>0</v>
      </c>
      <c r="BF81" s="233">
        <f>IF(N81="snížená",J81,0)</f>
        <v>0</v>
      </c>
      <c r="BG81" s="233">
        <f>IF(N81="zákl. přenesená",J81,0)</f>
        <v>0</v>
      </c>
      <c r="BH81" s="233">
        <f>IF(N81="sníž. přenesená",J81,0)</f>
        <v>0</v>
      </c>
      <c r="BI81" s="233">
        <f>IF(N81="nulová",J81,0)</f>
        <v>0</v>
      </c>
      <c r="BJ81" s="24" t="s">
        <v>82</v>
      </c>
      <c r="BK81" s="233">
        <f>ROUND(I81*H81,2)</f>
        <v>0</v>
      </c>
      <c r="BL81" s="24" t="s">
        <v>1252</v>
      </c>
      <c r="BM81" s="24" t="s">
        <v>1612</v>
      </c>
    </row>
    <row r="82" spans="2:65" s="1" customFormat="1" ht="16.5" customHeight="1">
      <c r="B82" s="46"/>
      <c r="C82" s="222" t="s">
        <v>84</v>
      </c>
      <c r="D82" s="222" t="s">
        <v>153</v>
      </c>
      <c r="E82" s="223" t="s">
        <v>84</v>
      </c>
      <c r="F82" s="224" t="s">
        <v>1613</v>
      </c>
      <c r="G82" s="225" t="s">
        <v>1590</v>
      </c>
      <c r="H82" s="226">
        <v>1</v>
      </c>
      <c r="I82" s="227"/>
      <c r="J82" s="228">
        <f>ROUND(I82*H82,2)</f>
        <v>0</v>
      </c>
      <c r="K82" s="224" t="s">
        <v>21</v>
      </c>
      <c r="L82" s="72"/>
      <c r="M82" s="229" t="s">
        <v>21</v>
      </c>
      <c r="N82" s="230" t="s">
        <v>45</v>
      </c>
      <c r="O82" s="47"/>
      <c r="P82" s="231">
        <f>O82*H82</f>
        <v>0</v>
      </c>
      <c r="Q82" s="231">
        <v>0</v>
      </c>
      <c r="R82" s="231">
        <f>Q82*H82</f>
        <v>0</v>
      </c>
      <c r="S82" s="231">
        <v>0</v>
      </c>
      <c r="T82" s="232">
        <f>S82*H82</f>
        <v>0</v>
      </c>
      <c r="AR82" s="24" t="s">
        <v>1252</v>
      </c>
      <c r="AT82" s="24" t="s">
        <v>153</v>
      </c>
      <c r="AU82" s="24" t="s">
        <v>84</v>
      </c>
      <c r="AY82" s="24" t="s">
        <v>150</v>
      </c>
      <c r="BE82" s="233">
        <f>IF(N82="základní",J82,0)</f>
        <v>0</v>
      </c>
      <c r="BF82" s="233">
        <f>IF(N82="snížená",J82,0)</f>
        <v>0</v>
      </c>
      <c r="BG82" s="233">
        <f>IF(N82="zákl. přenesená",J82,0)</f>
        <v>0</v>
      </c>
      <c r="BH82" s="233">
        <f>IF(N82="sníž. přenesená",J82,0)</f>
        <v>0</v>
      </c>
      <c r="BI82" s="233">
        <f>IF(N82="nulová",J82,0)</f>
        <v>0</v>
      </c>
      <c r="BJ82" s="24" t="s">
        <v>82</v>
      </c>
      <c r="BK82" s="233">
        <f>ROUND(I82*H82,2)</f>
        <v>0</v>
      </c>
      <c r="BL82" s="24" t="s">
        <v>1252</v>
      </c>
      <c r="BM82" s="24" t="s">
        <v>1614</v>
      </c>
    </row>
    <row r="83" spans="2:65" s="1" customFormat="1" ht="25.5" customHeight="1">
      <c r="B83" s="46"/>
      <c r="C83" s="222" t="s">
        <v>151</v>
      </c>
      <c r="D83" s="222" t="s">
        <v>153</v>
      </c>
      <c r="E83" s="223" t="s">
        <v>151</v>
      </c>
      <c r="F83" s="224" t="s">
        <v>1615</v>
      </c>
      <c r="G83" s="225" t="s">
        <v>1590</v>
      </c>
      <c r="H83" s="226">
        <v>1</v>
      </c>
      <c r="I83" s="227"/>
      <c r="J83" s="228">
        <f>ROUND(I83*H83,2)</f>
        <v>0</v>
      </c>
      <c r="K83" s="224" t="s">
        <v>21</v>
      </c>
      <c r="L83" s="72"/>
      <c r="M83" s="229" t="s">
        <v>21</v>
      </c>
      <c r="N83" s="230" t="s">
        <v>45</v>
      </c>
      <c r="O83" s="47"/>
      <c r="P83" s="231">
        <f>O83*H83</f>
        <v>0</v>
      </c>
      <c r="Q83" s="231">
        <v>0</v>
      </c>
      <c r="R83" s="231">
        <f>Q83*H83</f>
        <v>0</v>
      </c>
      <c r="S83" s="231">
        <v>0</v>
      </c>
      <c r="T83" s="232">
        <f>S83*H83</f>
        <v>0</v>
      </c>
      <c r="AR83" s="24" t="s">
        <v>1252</v>
      </c>
      <c r="AT83" s="24" t="s">
        <v>153</v>
      </c>
      <c r="AU83" s="24" t="s">
        <v>84</v>
      </c>
      <c r="AY83" s="24" t="s">
        <v>150</v>
      </c>
      <c r="BE83" s="233">
        <f>IF(N83="základní",J83,0)</f>
        <v>0</v>
      </c>
      <c r="BF83" s="233">
        <f>IF(N83="snížená",J83,0)</f>
        <v>0</v>
      </c>
      <c r="BG83" s="233">
        <f>IF(N83="zákl. přenesená",J83,0)</f>
        <v>0</v>
      </c>
      <c r="BH83" s="233">
        <f>IF(N83="sníž. přenesená",J83,0)</f>
        <v>0</v>
      </c>
      <c r="BI83" s="233">
        <f>IF(N83="nulová",J83,0)</f>
        <v>0</v>
      </c>
      <c r="BJ83" s="24" t="s">
        <v>82</v>
      </c>
      <c r="BK83" s="233">
        <f>ROUND(I83*H83,2)</f>
        <v>0</v>
      </c>
      <c r="BL83" s="24" t="s">
        <v>1252</v>
      </c>
      <c r="BM83" s="24" t="s">
        <v>1616</v>
      </c>
    </row>
    <row r="84" spans="2:65" s="1" customFormat="1" ht="16.5" customHeight="1">
      <c r="B84" s="46"/>
      <c r="C84" s="222" t="s">
        <v>181</v>
      </c>
      <c r="D84" s="222" t="s">
        <v>153</v>
      </c>
      <c r="E84" s="223" t="s">
        <v>181</v>
      </c>
      <c r="F84" s="224" t="s">
        <v>1617</v>
      </c>
      <c r="G84" s="225" t="s">
        <v>1590</v>
      </c>
      <c r="H84" s="226">
        <v>1</v>
      </c>
      <c r="I84" s="227"/>
      <c r="J84" s="228">
        <f>ROUND(I84*H84,2)</f>
        <v>0</v>
      </c>
      <c r="K84" s="224" t="s">
        <v>21</v>
      </c>
      <c r="L84" s="72"/>
      <c r="M84" s="229" t="s">
        <v>21</v>
      </c>
      <c r="N84" s="230" t="s">
        <v>45</v>
      </c>
      <c r="O84" s="47"/>
      <c r="P84" s="231">
        <f>O84*H84</f>
        <v>0</v>
      </c>
      <c r="Q84" s="231">
        <v>0</v>
      </c>
      <c r="R84" s="231">
        <f>Q84*H84</f>
        <v>0</v>
      </c>
      <c r="S84" s="231">
        <v>0</v>
      </c>
      <c r="T84" s="232">
        <f>S84*H84</f>
        <v>0</v>
      </c>
      <c r="AR84" s="24" t="s">
        <v>1252</v>
      </c>
      <c r="AT84" s="24" t="s">
        <v>153</v>
      </c>
      <c r="AU84" s="24" t="s">
        <v>84</v>
      </c>
      <c r="AY84" s="24" t="s">
        <v>150</v>
      </c>
      <c r="BE84" s="233">
        <f>IF(N84="základní",J84,0)</f>
        <v>0</v>
      </c>
      <c r="BF84" s="233">
        <f>IF(N84="snížená",J84,0)</f>
        <v>0</v>
      </c>
      <c r="BG84" s="233">
        <f>IF(N84="zákl. přenesená",J84,0)</f>
        <v>0</v>
      </c>
      <c r="BH84" s="233">
        <f>IF(N84="sníž. přenesená",J84,0)</f>
        <v>0</v>
      </c>
      <c r="BI84" s="233">
        <f>IF(N84="nulová",J84,0)</f>
        <v>0</v>
      </c>
      <c r="BJ84" s="24" t="s">
        <v>82</v>
      </c>
      <c r="BK84" s="233">
        <f>ROUND(I84*H84,2)</f>
        <v>0</v>
      </c>
      <c r="BL84" s="24" t="s">
        <v>1252</v>
      </c>
      <c r="BM84" s="24" t="s">
        <v>1618</v>
      </c>
    </row>
    <row r="85" spans="2:65" s="1" customFormat="1" ht="16.5" customHeight="1">
      <c r="B85" s="46"/>
      <c r="C85" s="222" t="s">
        <v>187</v>
      </c>
      <c r="D85" s="222" t="s">
        <v>153</v>
      </c>
      <c r="E85" s="223" t="s">
        <v>187</v>
      </c>
      <c r="F85" s="224" t="s">
        <v>1619</v>
      </c>
      <c r="G85" s="225" t="s">
        <v>1590</v>
      </c>
      <c r="H85" s="226">
        <v>1</v>
      </c>
      <c r="I85" s="227"/>
      <c r="J85" s="228">
        <f>ROUND(I85*H85,2)</f>
        <v>0</v>
      </c>
      <c r="K85" s="224" t="s">
        <v>21</v>
      </c>
      <c r="L85" s="72"/>
      <c r="M85" s="229" t="s">
        <v>21</v>
      </c>
      <c r="N85" s="293" t="s">
        <v>45</v>
      </c>
      <c r="O85" s="280"/>
      <c r="P85" s="294">
        <f>O85*H85</f>
        <v>0</v>
      </c>
      <c r="Q85" s="294">
        <v>0</v>
      </c>
      <c r="R85" s="294">
        <f>Q85*H85</f>
        <v>0</v>
      </c>
      <c r="S85" s="294">
        <v>0</v>
      </c>
      <c r="T85" s="295">
        <f>S85*H85</f>
        <v>0</v>
      </c>
      <c r="AR85" s="24" t="s">
        <v>1252</v>
      </c>
      <c r="AT85" s="24" t="s">
        <v>153</v>
      </c>
      <c r="AU85" s="24" t="s">
        <v>84</v>
      </c>
      <c r="AY85" s="24" t="s">
        <v>150</v>
      </c>
      <c r="BE85" s="233">
        <f>IF(N85="základní",J85,0)</f>
        <v>0</v>
      </c>
      <c r="BF85" s="233">
        <f>IF(N85="snížená",J85,0)</f>
        <v>0</v>
      </c>
      <c r="BG85" s="233">
        <f>IF(N85="zákl. přenesená",J85,0)</f>
        <v>0</v>
      </c>
      <c r="BH85" s="233">
        <f>IF(N85="sníž. přenesená",J85,0)</f>
        <v>0</v>
      </c>
      <c r="BI85" s="233">
        <f>IF(N85="nulová",J85,0)</f>
        <v>0</v>
      </c>
      <c r="BJ85" s="24" t="s">
        <v>82</v>
      </c>
      <c r="BK85" s="233">
        <f>ROUND(I85*H85,2)</f>
        <v>0</v>
      </c>
      <c r="BL85" s="24" t="s">
        <v>1252</v>
      </c>
      <c r="BM85" s="24" t="s">
        <v>1620</v>
      </c>
    </row>
    <row r="86" spans="2:12" s="1" customFormat="1" ht="6.95" customHeight="1">
      <c r="B86" s="67"/>
      <c r="C86" s="68"/>
      <c r="D86" s="68"/>
      <c r="E86" s="68"/>
      <c r="F86" s="68"/>
      <c r="G86" s="68"/>
      <c r="H86" s="68"/>
      <c r="I86" s="167"/>
      <c r="J86" s="68"/>
      <c r="K86" s="68"/>
      <c r="L86" s="72"/>
    </row>
  </sheetData>
  <sheetProtection password="CC35" sheet="1" objects="1" scenarios="1" formatColumns="0" formatRows="0" autoFilter="0"/>
  <autoFilter ref="C77:K85"/>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Novák3, Petr</dc:creator>
  <cp:keywords/>
  <dc:description/>
  <cp:lastModifiedBy>Novák3, Petr</cp:lastModifiedBy>
  <dcterms:created xsi:type="dcterms:W3CDTF">2018-11-23T08:48:31Z</dcterms:created>
  <dcterms:modified xsi:type="dcterms:W3CDTF">2018-11-23T08:48:52Z</dcterms:modified>
  <cp:category/>
  <cp:version/>
  <cp:contentType/>
  <cp:contentStatus/>
</cp:coreProperties>
</file>