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or1\Documents\ARCE VANOR\SCHODY VODARNA\"/>
    </mc:Choice>
  </mc:AlternateContent>
  <bookViews>
    <workbookView xWindow="0" yWindow="0" windowWidth="20490" windowHeight="702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list'!$F$4</definedName>
    <definedName name="MJ">'Krycí list'!$G$4</definedName>
    <definedName name="Mont">Rekapitulace!$H$16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Položky!$A$1:$K$70</definedName>
    <definedName name="_xlnm.Print_Area" localSheetId="1">Rekapitulace!$A$1:$I$23</definedName>
    <definedName name="PocetMJ">'Krycí list'!$G$7</definedName>
    <definedName name="Poznamka">'Krycí list'!$B$37</definedName>
    <definedName name="Projektant">'Krycí list'!$C$7</definedName>
    <definedName name="PSV">Rekapitulace!$F$16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</workbook>
</file>

<file path=xl/calcChain.xml><?xml version="1.0" encoding="utf-8"?>
<calcChain xmlns="http://schemas.openxmlformats.org/spreadsheetml/2006/main">
  <c r="D14" i="1" l="1"/>
  <c r="BG69" i="3"/>
  <c r="BG70" i="3" s="1"/>
  <c r="I15" i="2" s="1"/>
  <c r="BF69" i="3"/>
  <c r="BE69" i="3"/>
  <c r="BE70" i="3" s="1"/>
  <c r="G15" i="2" s="1"/>
  <c r="BD69" i="3"/>
  <c r="BD70" i="3" s="1"/>
  <c r="F15" i="2" s="1"/>
  <c r="BC69" i="3"/>
  <c r="BC70" i="3" s="1"/>
  <c r="E15" i="2" s="1"/>
  <c r="K69" i="3"/>
  <c r="I69" i="3"/>
  <c r="I70" i="3" s="1"/>
  <c r="G69" i="3"/>
  <c r="G70" i="3" s="1"/>
  <c r="B15" i="2"/>
  <c r="A15" i="2"/>
  <c r="BF70" i="3"/>
  <c r="H15" i="2" s="1"/>
  <c r="K70" i="3"/>
  <c r="C70" i="3"/>
  <c r="BG66" i="3"/>
  <c r="BF66" i="3"/>
  <c r="BE66" i="3"/>
  <c r="BD66" i="3"/>
  <c r="K66" i="3"/>
  <c r="I66" i="3"/>
  <c r="G66" i="3"/>
  <c r="BC66" i="3" s="1"/>
  <c r="BG65" i="3"/>
  <c r="BF65" i="3"/>
  <c r="BE65" i="3"/>
  <c r="BD65" i="3"/>
  <c r="K65" i="3"/>
  <c r="I65" i="3"/>
  <c r="G65" i="3"/>
  <c r="BC65" i="3" s="1"/>
  <c r="BG64" i="3"/>
  <c r="BF64" i="3"/>
  <c r="BE64" i="3"/>
  <c r="BD64" i="3"/>
  <c r="K64" i="3"/>
  <c r="I64" i="3"/>
  <c r="G64" i="3"/>
  <c r="BC64" i="3" s="1"/>
  <c r="BG63" i="3"/>
  <c r="BF63" i="3"/>
  <c r="BE63" i="3"/>
  <c r="BD63" i="3"/>
  <c r="K63" i="3"/>
  <c r="I63" i="3"/>
  <c r="G63" i="3"/>
  <c r="BC63" i="3" s="1"/>
  <c r="BG62" i="3"/>
  <c r="BF62" i="3"/>
  <c r="BE62" i="3"/>
  <c r="BD62" i="3"/>
  <c r="K62" i="3"/>
  <c r="I62" i="3"/>
  <c r="G62" i="3"/>
  <c r="BC62" i="3" s="1"/>
  <c r="BG61" i="3"/>
  <c r="BF61" i="3"/>
  <c r="BE61" i="3"/>
  <c r="BD61" i="3"/>
  <c r="K61" i="3"/>
  <c r="K67" i="3" s="1"/>
  <c r="I61" i="3"/>
  <c r="G61" i="3"/>
  <c r="BC61" i="3" s="1"/>
  <c r="BG60" i="3"/>
  <c r="BF60" i="3"/>
  <c r="BF67" i="3" s="1"/>
  <c r="H14" i="2" s="1"/>
  <c r="BE60" i="3"/>
  <c r="BD60" i="3"/>
  <c r="K60" i="3"/>
  <c r="I60" i="3"/>
  <c r="I67" i="3" s="1"/>
  <c r="G60" i="3"/>
  <c r="BC60" i="3" s="1"/>
  <c r="B14" i="2"/>
  <c r="A14" i="2"/>
  <c r="BG67" i="3"/>
  <c r="I14" i="2" s="1"/>
  <c r="C67" i="3"/>
  <c r="BG57" i="3"/>
  <c r="BG58" i="3" s="1"/>
  <c r="I13" i="2" s="1"/>
  <c r="BF57" i="3"/>
  <c r="BE57" i="3"/>
  <c r="BD57" i="3"/>
  <c r="K57" i="3"/>
  <c r="I57" i="3"/>
  <c r="G57" i="3"/>
  <c r="BC57" i="3" s="1"/>
  <c r="BG56" i="3"/>
  <c r="BF56" i="3"/>
  <c r="BE56" i="3"/>
  <c r="BD56" i="3"/>
  <c r="K56" i="3"/>
  <c r="I56" i="3"/>
  <c r="G56" i="3"/>
  <c r="BC56" i="3" s="1"/>
  <c r="BG55" i="3"/>
  <c r="BF55" i="3"/>
  <c r="BE55" i="3"/>
  <c r="BE58" i="3" s="1"/>
  <c r="G13" i="2" s="1"/>
  <c r="BD55" i="3"/>
  <c r="K55" i="3"/>
  <c r="K58" i="3" s="1"/>
  <c r="I55" i="3"/>
  <c r="G55" i="3"/>
  <c r="BC55" i="3" s="1"/>
  <c r="B13" i="2"/>
  <c r="A13" i="2"/>
  <c r="BF58" i="3"/>
  <c r="H13" i="2" s="1"/>
  <c r="C58" i="3"/>
  <c r="BG52" i="3"/>
  <c r="BF52" i="3"/>
  <c r="BE52" i="3"/>
  <c r="BD52" i="3"/>
  <c r="K52" i="3"/>
  <c r="I52" i="3"/>
  <c r="G52" i="3"/>
  <c r="BC52" i="3" s="1"/>
  <c r="BG51" i="3"/>
  <c r="BF51" i="3"/>
  <c r="BE51" i="3"/>
  <c r="BD51" i="3"/>
  <c r="K51" i="3"/>
  <c r="I51" i="3"/>
  <c r="G51" i="3"/>
  <c r="BC51" i="3" s="1"/>
  <c r="BG50" i="3"/>
  <c r="BF50" i="3"/>
  <c r="BF53" i="3" s="1"/>
  <c r="H12" i="2" s="1"/>
  <c r="BE50" i="3"/>
  <c r="BD50" i="3"/>
  <c r="BD53" i="3" s="1"/>
  <c r="F12" i="2" s="1"/>
  <c r="K50" i="3"/>
  <c r="I50" i="3"/>
  <c r="G50" i="3"/>
  <c r="BC50" i="3" s="1"/>
  <c r="B12" i="2"/>
  <c r="A12" i="2"/>
  <c r="BG53" i="3"/>
  <c r="I12" i="2" s="1"/>
  <c r="K53" i="3"/>
  <c r="C53" i="3"/>
  <c r="BG47" i="3"/>
  <c r="BF47" i="3"/>
  <c r="BE47" i="3"/>
  <c r="BD47" i="3"/>
  <c r="K47" i="3"/>
  <c r="I47" i="3"/>
  <c r="G47" i="3"/>
  <c r="BC47" i="3" s="1"/>
  <c r="BG46" i="3"/>
  <c r="BF46" i="3"/>
  <c r="BE46" i="3"/>
  <c r="BD46" i="3"/>
  <c r="K46" i="3"/>
  <c r="I46" i="3"/>
  <c r="G46" i="3"/>
  <c r="BC46" i="3" s="1"/>
  <c r="BG45" i="3"/>
  <c r="BF45" i="3"/>
  <c r="BE45" i="3"/>
  <c r="BD45" i="3"/>
  <c r="K45" i="3"/>
  <c r="I45" i="3"/>
  <c r="G45" i="3"/>
  <c r="BC45" i="3" s="1"/>
  <c r="BG44" i="3"/>
  <c r="BF44" i="3"/>
  <c r="BF48" i="3" s="1"/>
  <c r="H11" i="2" s="1"/>
  <c r="BE44" i="3"/>
  <c r="BD44" i="3"/>
  <c r="K44" i="3"/>
  <c r="I44" i="3"/>
  <c r="G44" i="3"/>
  <c r="BC44" i="3" s="1"/>
  <c r="BG43" i="3"/>
  <c r="BF43" i="3"/>
  <c r="BE43" i="3"/>
  <c r="BD43" i="3"/>
  <c r="K43" i="3"/>
  <c r="I43" i="3"/>
  <c r="G43" i="3"/>
  <c r="BC43" i="3" s="1"/>
  <c r="BG42" i="3"/>
  <c r="BF42" i="3"/>
  <c r="BE42" i="3"/>
  <c r="BD42" i="3"/>
  <c r="K42" i="3"/>
  <c r="I42" i="3"/>
  <c r="G42" i="3"/>
  <c r="BC42" i="3" s="1"/>
  <c r="BG41" i="3"/>
  <c r="BG48" i="3" s="1"/>
  <c r="I11" i="2" s="1"/>
  <c r="BF41" i="3"/>
  <c r="BE41" i="3"/>
  <c r="BD41" i="3"/>
  <c r="K41" i="3"/>
  <c r="K48" i="3" s="1"/>
  <c r="I41" i="3"/>
  <c r="G41" i="3"/>
  <c r="BC41" i="3" s="1"/>
  <c r="B11" i="2"/>
  <c r="A11" i="2"/>
  <c r="C48" i="3"/>
  <c r="BG38" i="3"/>
  <c r="BF38" i="3"/>
  <c r="BE38" i="3"/>
  <c r="BD38" i="3"/>
  <c r="K38" i="3"/>
  <c r="I38" i="3"/>
  <c r="G38" i="3"/>
  <c r="BC38" i="3" s="1"/>
  <c r="BG37" i="3"/>
  <c r="BF37" i="3"/>
  <c r="BE37" i="3"/>
  <c r="BD37" i="3"/>
  <c r="K37" i="3"/>
  <c r="I37" i="3"/>
  <c r="G37" i="3"/>
  <c r="BC37" i="3" s="1"/>
  <c r="BG36" i="3"/>
  <c r="BF36" i="3"/>
  <c r="BE36" i="3"/>
  <c r="BD36" i="3"/>
  <c r="K36" i="3"/>
  <c r="I36" i="3"/>
  <c r="G36" i="3"/>
  <c r="BC36" i="3" s="1"/>
  <c r="BG35" i="3"/>
  <c r="BF35" i="3"/>
  <c r="BE35" i="3"/>
  <c r="BD35" i="3"/>
  <c r="K35" i="3"/>
  <c r="I35" i="3"/>
  <c r="G35" i="3"/>
  <c r="BC35" i="3" s="1"/>
  <c r="BG34" i="3"/>
  <c r="BF34" i="3"/>
  <c r="BE34" i="3"/>
  <c r="BD34" i="3"/>
  <c r="K34" i="3"/>
  <c r="I34" i="3"/>
  <c r="G34" i="3"/>
  <c r="BC34" i="3" s="1"/>
  <c r="BG33" i="3"/>
  <c r="BF33" i="3"/>
  <c r="BE33" i="3"/>
  <c r="BD33" i="3"/>
  <c r="K33" i="3"/>
  <c r="K39" i="3" s="1"/>
  <c r="I33" i="3"/>
  <c r="G33" i="3"/>
  <c r="BC33" i="3" s="1"/>
  <c r="BG32" i="3"/>
  <c r="BF32" i="3"/>
  <c r="BF39" i="3" s="1"/>
  <c r="H10" i="2" s="1"/>
  <c r="BE32" i="3"/>
  <c r="BD32" i="3"/>
  <c r="K32" i="3"/>
  <c r="I32" i="3"/>
  <c r="I39" i="3" s="1"/>
  <c r="G32" i="3"/>
  <c r="BC32" i="3" s="1"/>
  <c r="B10" i="2"/>
  <c r="A10" i="2"/>
  <c r="BG39" i="3"/>
  <c r="I10" i="2" s="1"/>
  <c r="C39" i="3"/>
  <c r="BG29" i="3"/>
  <c r="BG30" i="3" s="1"/>
  <c r="I9" i="2" s="1"/>
  <c r="BF29" i="3"/>
  <c r="BE29" i="3"/>
  <c r="BD29" i="3"/>
  <c r="K29" i="3"/>
  <c r="I29" i="3"/>
  <c r="G29" i="3"/>
  <c r="BC29" i="3" s="1"/>
  <c r="BG28" i="3"/>
  <c r="BF28" i="3"/>
  <c r="BE28" i="3"/>
  <c r="BD28" i="3"/>
  <c r="K28" i="3"/>
  <c r="I28" i="3"/>
  <c r="G28" i="3"/>
  <c r="BC28" i="3" s="1"/>
  <c r="BG27" i="3"/>
  <c r="BF27" i="3"/>
  <c r="BE27" i="3"/>
  <c r="BD27" i="3"/>
  <c r="K27" i="3"/>
  <c r="I27" i="3"/>
  <c r="G27" i="3"/>
  <c r="BC27" i="3" s="1"/>
  <c r="BG26" i="3"/>
  <c r="BF26" i="3"/>
  <c r="BF30" i="3" s="1"/>
  <c r="H9" i="2" s="1"/>
  <c r="BE26" i="3"/>
  <c r="BD26" i="3"/>
  <c r="BD30" i="3" s="1"/>
  <c r="F9" i="2" s="1"/>
  <c r="K26" i="3"/>
  <c r="I26" i="3"/>
  <c r="G26" i="3"/>
  <c r="BC26" i="3" s="1"/>
  <c r="B9" i="2"/>
  <c r="A9" i="2"/>
  <c r="K30" i="3"/>
  <c r="C30" i="3"/>
  <c r="BG23" i="3"/>
  <c r="BF23" i="3"/>
  <c r="BE23" i="3"/>
  <c r="BD23" i="3"/>
  <c r="K23" i="3"/>
  <c r="I23" i="3"/>
  <c r="G23" i="3"/>
  <c r="BC23" i="3" s="1"/>
  <c r="BG22" i="3"/>
  <c r="BF22" i="3"/>
  <c r="BE22" i="3"/>
  <c r="BD22" i="3"/>
  <c r="K22" i="3"/>
  <c r="I22" i="3"/>
  <c r="G22" i="3"/>
  <c r="BC22" i="3" s="1"/>
  <c r="BG21" i="3"/>
  <c r="BG24" i="3" s="1"/>
  <c r="I8" i="2" s="1"/>
  <c r="BF21" i="3"/>
  <c r="BE21" i="3"/>
  <c r="BD21" i="3"/>
  <c r="K21" i="3"/>
  <c r="K24" i="3" s="1"/>
  <c r="I21" i="3"/>
  <c r="G21" i="3"/>
  <c r="BC21" i="3" s="1"/>
  <c r="B8" i="2"/>
  <c r="A8" i="2"/>
  <c r="BF24" i="3"/>
  <c r="H8" i="2" s="1"/>
  <c r="C24" i="3"/>
  <c r="BG18" i="3"/>
  <c r="BF18" i="3"/>
  <c r="BE18" i="3"/>
  <c r="BD18" i="3"/>
  <c r="K18" i="3"/>
  <c r="I18" i="3"/>
  <c r="G18" i="3"/>
  <c r="BC18" i="3" s="1"/>
  <c r="BG17" i="3"/>
  <c r="BF17" i="3"/>
  <c r="BE17" i="3"/>
  <c r="BD17" i="3"/>
  <c r="K17" i="3"/>
  <c r="I17" i="3"/>
  <c r="G17" i="3"/>
  <c r="BC17" i="3" s="1"/>
  <c r="BG16" i="3"/>
  <c r="BF16" i="3"/>
  <c r="BE16" i="3"/>
  <c r="BD16" i="3"/>
  <c r="K16" i="3"/>
  <c r="I16" i="3"/>
  <c r="G16" i="3"/>
  <c r="BC16" i="3" s="1"/>
  <c r="BG15" i="3"/>
  <c r="BF15" i="3"/>
  <c r="BE15" i="3"/>
  <c r="BD15" i="3"/>
  <c r="K15" i="3"/>
  <c r="I15" i="3"/>
  <c r="G15" i="3"/>
  <c r="BC15" i="3" s="1"/>
  <c r="BG14" i="3"/>
  <c r="BF14" i="3"/>
  <c r="BE14" i="3"/>
  <c r="BD14" i="3"/>
  <c r="K14" i="3"/>
  <c r="I14" i="3"/>
  <c r="G14" i="3"/>
  <c r="BC14" i="3" s="1"/>
  <c r="BG13" i="3"/>
  <c r="BF13" i="3"/>
  <c r="BE13" i="3"/>
  <c r="BD13" i="3"/>
  <c r="K13" i="3"/>
  <c r="I13" i="3"/>
  <c r="G13" i="3"/>
  <c r="BC13" i="3" s="1"/>
  <c r="BG12" i="3"/>
  <c r="BF12" i="3"/>
  <c r="BE12" i="3"/>
  <c r="BD12" i="3"/>
  <c r="K12" i="3"/>
  <c r="I12" i="3"/>
  <c r="G12" i="3"/>
  <c r="BC12" i="3" s="1"/>
  <c r="BG11" i="3"/>
  <c r="BF11" i="3"/>
  <c r="BE11" i="3"/>
  <c r="BD11" i="3"/>
  <c r="K11" i="3"/>
  <c r="I11" i="3"/>
  <c r="G11" i="3"/>
  <c r="BC11" i="3" s="1"/>
  <c r="BG10" i="3"/>
  <c r="BF10" i="3"/>
  <c r="BE10" i="3"/>
  <c r="BD10" i="3"/>
  <c r="K10" i="3"/>
  <c r="I10" i="3"/>
  <c r="G10" i="3"/>
  <c r="BC10" i="3" s="1"/>
  <c r="BG9" i="3"/>
  <c r="BF9" i="3"/>
  <c r="BE9" i="3"/>
  <c r="BD9" i="3"/>
  <c r="K9" i="3"/>
  <c r="K19" i="3" s="1"/>
  <c r="I9" i="3"/>
  <c r="G9" i="3"/>
  <c r="BC9" i="3" s="1"/>
  <c r="BG8" i="3"/>
  <c r="BF8" i="3"/>
  <c r="BF19" i="3" s="1"/>
  <c r="H7" i="2" s="1"/>
  <c r="BE8" i="3"/>
  <c r="BD8" i="3"/>
  <c r="K8" i="3"/>
  <c r="I8" i="3"/>
  <c r="I19" i="3" s="1"/>
  <c r="G8" i="3"/>
  <c r="BC8" i="3" s="1"/>
  <c r="B7" i="2"/>
  <c r="A7" i="2"/>
  <c r="BG19" i="3"/>
  <c r="I7" i="2" s="1"/>
  <c r="C19" i="3"/>
  <c r="C4" i="3"/>
  <c r="H3" i="3"/>
  <c r="C3" i="3"/>
  <c r="C2" i="2"/>
  <c r="C1" i="2"/>
  <c r="F33" i="1"/>
  <c r="F34" i="1" s="1"/>
  <c r="G8" i="1"/>
  <c r="BD19" i="3" l="1"/>
  <c r="F7" i="2" s="1"/>
  <c r="BC24" i="3"/>
  <c r="E8" i="2" s="1"/>
  <c r="BE24" i="3"/>
  <c r="G8" i="2" s="1"/>
  <c r="I30" i="3"/>
  <c r="BD39" i="3"/>
  <c r="F10" i="2" s="1"/>
  <c r="BE48" i="3"/>
  <c r="G11" i="2" s="1"/>
  <c r="I53" i="3"/>
  <c r="BD67" i="3"/>
  <c r="F14" i="2" s="1"/>
  <c r="BC19" i="3"/>
  <c r="E7" i="2" s="1"/>
  <c r="BE19" i="3"/>
  <c r="G7" i="2" s="1"/>
  <c r="I24" i="3"/>
  <c r="BC39" i="3"/>
  <c r="E10" i="2" s="1"/>
  <c r="BE39" i="3"/>
  <c r="G10" i="2" s="1"/>
  <c r="I48" i="3"/>
  <c r="BD58" i="3"/>
  <c r="F13" i="2" s="1"/>
  <c r="BC67" i="3"/>
  <c r="E14" i="2" s="1"/>
  <c r="BE67" i="3"/>
  <c r="G14" i="2" s="1"/>
  <c r="BD24" i="3"/>
  <c r="F8" i="2" s="1"/>
  <c r="BE30" i="3"/>
  <c r="G9" i="2" s="1"/>
  <c r="BD48" i="3"/>
  <c r="F11" i="2" s="1"/>
  <c r="F16" i="2" s="1"/>
  <c r="C17" i="1" s="1"/>
  <c r="BE53" i="3"/>
  <c r="G12" i="2" s="1"/>
  <c r="I58" i="3"/>
  <c r="H16" i="2"/>
  <c r="C15" i="1" s="1"/>
  <c r="G16" i="2"/>
  <c r="C14" i="1" s="1"/>
  <c r="BC53" i="3"/>
  <c r="E12" i="2" s="1"/>
  <c r="BC48" i="3"/>
  <c r="E11" i="2" s="1"/>
  <c r="BC30" i="3"/>
  <c r="E9" i="2" s="1"/>
  <c r="I16" i="2"/>
  <c r="C20" i="1" s="1"/>
  <c r="BC58" i="3"/>
  <c r="E13" i="2" s="1"/>
  <c r="G19" i="3"/>
  <c r="G24" i="3"/>
  <c r="G30" i="3"/>
  <c r="G39" i="3"/>
  <c r="G48" i="3"/>
  <c r="G53" i="3"/>
  <c r="G58" i="3"/>
  <c r="G67" i="3"/>
  <c r="E16" i="2" l="1"/>
  <c r="G21" i="2" s="1"/>
  <c r="I21" i="2" s="1"/>
  <c r="C16" i="1" l="1"/>
  <c r="C18" i="1" s="1"/>
  <c r="C21" i="1" s="1"/>
  <c r="G14" i="1"/>
  <c r="H22" i="2"/>
  <c r="G22" i="1" s="1"/>
  <c r="G21" i="1" s="1"/>
  <c r="C22" i="1" l="1"/>
</calcChain>
</file>

<file path=xl/sharedStrings.xml><?xml version="1.0" encoding="utf-8"?>
<sst xmlns="http://schemas.openxmlformats.org/spreadsheetml/2006/main" count="270" uniqueCount="193">
  <si>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</si>
  <si>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</si>
  <si>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</si>
  <si>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</si>
  <si>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</si>
  <si>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</si>
  <si>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</si>
  <si>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</si>
  <si>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</si>
  <si>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</si>
  <si>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</si>
  <si>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</si>
  <si>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</si>
  <si>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</si>
  <si>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</si>
  <si>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</si>
  <si>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</si>
  <si>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</si>
  <si>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</si>
  <si>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</si>
  <si>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</si>
  <si>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</si>
  <si>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</si>
  <si>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</si>
  <si>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</si>
  <si>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</si>
  <si>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</si>
  <si>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</si>
  <si>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</si>
  <si>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</si>
  <si>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</si>
  <si>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</si>
  <si>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</si>
  <si>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</si>
  <si>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</si>
  <si>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</si>
  <si>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</si>
  <si>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</si>
  <si>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</si>
  <si>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</si>
  <si>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</si>
  <si>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</si>
  <si>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</si>
  <si>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</si>
  <si>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</si>
  <si>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</si>
  <si>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</si>
  <si>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</si>
  <si>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</si>
  <si>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</si>
  <si>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</si>
  <si>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</si>
  <si>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</si>
  <si>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</si>
  <si>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</si>
  <si>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</si>
  <si>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</si>
  <si>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</si>
  <si>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</si>
  <si>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</si>
  <si>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</si>
  <si>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</si>
  <si>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</si>
  <si>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</si>
  <si>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</si>
  <si>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</si>
  <si>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</si>
  <si>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</si>
  <si>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</si>
  <si>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</si>
  <si>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</si>
  <si>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Zemní práce</t>
  </si>
  <si>
    <t>Celkem za</t>
  </si>
  <si>
    <t>SCHODIŠTĚ K  VDJ  Kolín</t>
  </si>
  <si>
    <t>stavební část</t>
  </si>
  <si>
    <t>131 20-1101.R00</t>
  </si>
  <si>
    <t>Hloubení nezapažených jam v hor.3 do 100 m3 / pod deskou</t>
  </si>
  <si>
    <t>m3</t>
  </si>
  <si>
    <t>132 20-1101.R00</t>
  </si>
  <si>
    <t>Hloubení rýh šířky do 60 cm v hor.3 do 100 m3 / základ.pasy</t>
  </si>
  <si>
    <t>460 12-0061.RT1</t>
  </si>
  <si>
    <t>Odvoz zeminy odvoz zeminy včetně naložení</t>
  </si>
  <si>
    <t>162 70-2199.R00</t>
  </si>
  <si>
    <t>Poplatek za skládku zeminy</t>
  </si>
  <si>
    <t>460 60-0002.RT1</t>
  </si>
  <si>
    <t>Příplatek za odvoz zeminy za každý další 1km, / Skramníky 22 km /21*22,5</t>
  </si>
  <si>
    <t>174 10-1102.R00</t>
  </si>
  <si>
    <t>Zásyp ruční se zhutněním ŠP16/20</t>
  </si>
  <si>
    <t>460 01-0011.RT4</t>
  </si>
  <si>
    <t>Vytýčení tras podzemního  vedení  v obci délka do 1000 m</t>
  </si>
  <si>
    <t>10m</t>
  </si>
  <si>
    <t>113 20-4111.R00</t>
  </si>
  <si>
    <t>Vytrhání obrub záhonových</t>
  </si>
  <si>
    <t>m</t>
  </si>
  <si>
    <t>113 15-2112.R00</t>
  </si>
  <si>
    <t>Odstranění podkladu z kameniva drceného /horní plocha.62*0,25</t>
  </si>
  <si>
    <t>139 60-1102.R00</t>
  </si>
  <si>
    <t>Ruční výkop jam, okolo stromů v hornině tř. 3 - pro geotextilii</t>
  </si>
  <si>
    <t>121 10-1101.R00</t>
  </si>
  <si>
    <t>Sejmutí ornice s přemístěním do 50 m</t>
  </si>
  <si>
    <t>2</t>
  </si>
  <si>
    <t>Základy,zvláštní zakládání</t>
  </si>
  <si>
    <t>279 35-0001.RAA</t>
  </si>
  <si>
    <t>Bednění a odbednění základových konstrukcí bednění ISD-NOE SL 2000/</t>
  </si>
  <si>
    <t>m2</t>
  </si>
  <si>
    <t>273 32-1411.R00</t>
  </si>
  <si>
    <t>Železobeton základových desek B 30 (C 30/37)</t>
  </si>
  <si>
    <t>272 31-3711.R00</t>
  </si>
  <si>
    <t>Beton základových kleneb prostý B 30 (C 30/37)</t>
  </si>
  <si>
    <t>3</t>
  </si>
  <si>
    <t>Svislé a kompletní konstrukce</t>
  </si>
  <si>
    <t>329 35-1010.R00</t>
  </si>
  <si>
    <t>Obednění konstrukcí ostatních ploch rovinných /  ochrana 3 dřevin</t>
  </si>
  <si>
    <t>345 35-1105.R00</t>
  </si>
  <si>
    <t>Bednění zídek prolamovaných - zřízení / včetně řeziva / boční zábradlí</t>
  </si>
  <si>
    <t>345 35-1106.R00</t>
  </si>
  <si>
    <t>Bednění zídek prolamovaných - odstranění</t>
  </si>
  <si>
    <t>311 32-0042.RAA</t>
  </si>
  <si>
    <t>Zdi nadzákladové ŽB z betonu C 30/37, tl. 45 cm oboustranné bednění, výztuž 90 kg/m3</t>
  </si>
  <si>
    <t>4</t>
  </si>
  <si>
    <t>Vodorovné konstrukce</t>
  </si>
  <si>
    <t>431 35-1121.R00</t>
  </si>
  <si>
    <t>Bednění stupňů a podest přímočarých - zřízení,  / včetně řeziva</t>
  </si>
  <si>
    <t>431 35-1122.R00</t>
  </si>
  <si>
    <t>Bednění stupňu a podest přímočarých - odstranění</t>
  </si>
  <si>
    <t>430 36-1921.RT8</t>
  </si>
  <si>
    <t>Výztuž schodišťových konstrukcí svařovanou sítí oc B500B - drát 8,0  mm, oka 100*100 mm/ deska</t>
  </si>
  <si>
    <t>t</t>
  </si>
  <si>
    <t>434 31-1113.RT2</t>
  </si>
  <si>
    <t>Stupně dusané  na desku z B 30 beton prostý B 30 (C 30/37)/ 18ks</t>
  </si>
  <si>
    <t>451 97-1112.R00</t>
  </si>
  <si>
    <t>Položení vrstvy z geotextilie, uchycení sponami</t>
  </si>
  <si>
    <t>592-89016.A</t>
  </si>
  <si>
    <t>Lavička parková Aluma Třebíč bez opěrky /včetně ukotvení k zemi</t>
  </si>
  <si>
    <t>kus</t>
  </si>
  <si>
    <t>673-52040</t>
  </si>
  <si>
    <t>Geotextilie PK-Tex PET 100/50 340 g/m2</t>
  </si>
  <si>
    <t>5</t>
  </si>
  <si>
    <t>Komunikace</t>
  </si>
  <si>
    <t>564 86-1111.R00</t>
  </si>
  <si>
    <t>Podklad ze štěrkodrti po zhutnění tloušťky 20 cm / úprava dolního chodníku</t>
  </si>
  <si>
    <t>113 10-6211.R00</t>
  </si>
  <si>
    <t>Rozebrání dlažeb zámková-v kam. těženém / horní nástupní plocha</t>
  </si>
  <si>
    <t>113 10-6121.R00</t>
  </si>
  <si>
    <t>Rozebrání dlažeb z betonových kostek na sucho / dolní chodník, krajní řada 0- 0,5 m</t>
  </si>
  <si>
    <t>564 83-1111.R00</t>
  </si>
  <si>
    <t>Podklad ze štěrkodrti po zhutnění tloušťky 10 cm /horní plocha+dolní chodník</t>
  </si>
  <si>
    <t>564 79-1111.R00</t>
  </si>
  <si>
    <t>Podklad pro zpevnění z kameniva drceného 0 - 63 mm /horní plocha+dolní chodník-67*0,2</t>
  </si>
  <si>
    <t>591 11-1111.R00</t>
  </si>
  <si>
    <t>Kladení dlažby velké kostky,lože z kamen.tl. 5 cm / horní plocha</t>
  </si>
  <si>
    <t>596 21-5021.R00</t>
  </si>
  <si>
    <t>Kladení zámkové dlažby tl. 6 cm do drtě tl. 4 cm /vyrovnání dolního chodníku- přeložení</t>
  </si>
  <si>
    <t>62</t>
  </si>
  <si>
    <t>Upravy povrchů vnější</t>
  </si>
  <si>
    <t>622 43-2112.R00</t>
  </si>
  <si>
    <t>Omítka stěn dekorativ. Terra-marmolit střednězrnná / MAR1.</t>
  </si>
  <si>
    <t>585-81709</t>
  </si>
  <si>
    <t>Přednátěr  Weber,- parapet zábradlí/ Pas Uni 150gm - obě strany parapet</t>
  </si>
  <si>
    <t>kg</t>
  </si>
  <si>
    <t>711 21-0020.RAA</t>
  </si>
  <si>
    <t>Stěrka dvousložková, hydroizolační, těsnící hmotoa  /Mapecoat/  plocha sch. stupňů</t>
  </si>
  <si>
    <t>91</t>
  </si>
  <si>
    <t>Doplňující práce na komunikaci</t>
  </si>
  <si>
    <t>917 16-1111.R00</t>
  </si>
  <si>
    <t>Osazení lež. obrub.kamen. s opěrou, lože z BP 12,5 /horní plocha</t>
  </si>
  <si>
    <t>583-80010</t>
  </si>
  <si>
    <t>Mozaika dlažební štípaná 4/6 cm  1t = 8 - 8,5 m2</t>
  </si>
  <si>
    <t>T</t>
  </si>
  <si>
    <t>583-80351</t>
  </si>
  <si>
    <t>Obrubník kamenný přímý OP5  20x20 cm</t>
  </si>
  <si>
    <t>96</t>
  </si>
  <si>
    <t>Bourání konstrukcí</t>
  </si>
  <si>
    <t>979 08-1111.R00</t>
  </si>
  <si>
    <t>Odvoz suti a vybour. hmot na skládku do 1 km</t>
  </si>
  <si>
    <t>979 08-1121.R00</t>
  </si>
  <si>
    <t>Příplatek k odvozu za každý další 1 km skl.  20 km/ 19kmx8t</t>
  </si>
  <si>
    <t>979 08-2111.R00</t>
  </si>
  <si>
    <t>Vnitrostaveništní doprava suti do 10 m</t>
  </si>
  <si>
    <t>979 99-9997.R00</t>
  </si>
  <si>
    <t>Poplatek za skládku čistá suť Šumbor</t>
  </si>
  <si>
    <t>979 01-2212.R00</t>
  </si>
  <si>
    <t>Svislá doprava suti a vybour. hmot na H do 4 m</t>
  </si>
  <si>
    <t>120 90-1121.R00</t>
  </si>
  <si>
    <t>Bourání konstrukcí z prostého betonu /  podbetonování  stávajících obrubníků.</t>
  </si>
  <si>
    <t>Odvoz  vybourané  zámkové dlažby  do: areal   AVE.</t>
  </si>
  <si>
    <t>99</t>
  </si>
  <si>
    <t>Staveništní přesun hmot</t>
  </si>
  <si>
    <t>998 01-2021.R00</t>
  </si>
  <si>
    <t>Přesun hmot pro budovy monolitické výšky do 6 m</t>
  </si>
  <si>
    <t>Zařízení staveniště.</t>
  </si>
  <si>
    <t>rozpočet projektanta</t>
  </si>
  <si>
    <t>Město Kolín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</si>
</sst>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#,##0\ &quot;Kč&quot;"/>
    <numFmt numFmtId="166" formatCode="0.0"/>
    <numFmt numFmtId="167" formatCode="#,##0.0000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25" workbookViewId="0">
      <selection activeCell="C34" sqref="C3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74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73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75"/>
      <c r="D7" s="176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175" t="s">
        <v>192</v>
      </c>
      <c r="D8" s="176"/>
      <c r="E8" s="17" t="s">
        <v>11</v>
      </c>
      <c r="F8" s="16"/>
      <c r="G8" s="24">
        <f>IF(PocetMJ=0,,ROUND((F30+F32)/PocetMJ,1))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177" t="s">
        <v>191</v>
      </c>
      <c r="F11" s="178"/>
      <c r="G11" s="179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 x14ac:dyDescent="0.2">
      <c r="A14" s="41"/>
      <c r="B14" s="42" t="s">
        <v>19</v>
      </c>
      <c r="C14" s="43">
        <f>Dodavka</f>
        <v>0</v>
      </c>
      <c r="D14" s="44" t="str">
        <f>Rekapitulace!A21</f>
        <v>Zařízení staveniště.</v>
      </c>
      <c r="E14" s="45"/>
      <c r="F14" s="46"/>
      <c r="G14" s="43">
        <f>Rekapitulace!I21</f>
        <v>0</v>
      </c>
    </row>
    <row r="15" spans="1:57" ht="15.95" customHeight="1" x14ac:dyDescent="0.2">
      <c r="A15" s="41" t="s">
        <v>20</v>
      </c>
      <c r="B15" s="42" t="s">
        <v>21</v>
      </c>
      <c r="C15" s="43">
        <f>Mont</f>
        <v>0</v>
      </c>
      <c r="D15" s="25"/>
      <c r="E15" s="47"/>
      <c r="F15" s="48"/>
      <c r="G15" s="43"/>
    </row>
    <row r="16" spans="1:57" ht="15.95" customHeight="1" x14ac:dyDescent="0.2">
      <c r="A16" s="41" t="s">
        <v>22</v>
      </c>
      <c r="B16" s="42" t="s">
        <v>23</v>
      </c>
      <c r="C16" s="43">
        <f>HSV</f>
        <v>0</v>
      </c>
      <c r="D16" s="25"/>
      <c r="E16" s="47"/>
      <c r="F16" s="48"/>
      <c r="G16" s="43"/>
    </row>
    <row r="17" spans="1:7" ht="15.95" customHeight="1" x14ac:dyDescent="0.2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5" customHeight="1" x14ac:dyDescent="0.2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 x14ac:dyDescent="0.2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39</v>
      </c>
      <c r="B29" s="16"/>
      <c r="C29" s="58"/>
      <c r="D29" s="16"/>
      <c r="E29" s="17"/>
      <c r="F29" s="59"/>
      <c r="G29" s="18"/>
    </row>
    <row r="30" spans="1:7" x14ac:dyDescent="0.2">
      <c r="A30" s="14" t="s">
        <v>39</v>
      </c>
      <c r="B30" s="16"/>
      <c r="C30" s="58"/>
      <c r="D30" s="16"/>
      <c r="E30" s="17"/>
      <c r="F30" s="59"/>
      <c r="G30" s="18"/>
    </row>
    <row r="31" spans="1:7" x14ac:dyDescent="0.2">
      <c r="A31" s="14" t="s">
        <v>41</v>
      </c>
      <c r="B31" s="16"/>
      <c r="C31" s="58"/>
      <c r="D31" s="16"/>
      <c r="E31" s="17"/>
      <c r="F31" s="60"/>
      <c r="G31" s="28"/>
    </row>
    <row r="32" spans="1:7" x14ac:dyDescent="0.2">
      <c r="A32" s="14" t="s">
        <v>39</v>
      </c>
      <c r="B32" s="16"/>
      <c r="C32" s="58">
        <v>21</v>
      </c>
      <c r="D32" s="16" t="s">
        <v>40</v>
      </c>
      <c r="E32" s="17"/>
      <c r="F32" s="59">
        <v>0</v>
      </c>
      <c r="G32" s="18"/>
    </row>
    <row r="33" spans="1:8" x14ac:dyDescent="0.2">
      <c r="A33" s="14" t="s">
        <v>41</v>
      </c>
      <c r="B33" s="16"/>
      <c r="C33" s="58">
        <v>21</v>
      </c>
      <c r="D33" s="16" t="s">
        <v>40</v>
      </c>
      <c r="E33" s="17"/>
      <c r="F33" s="60">
        <f>ROUND(PRODUCT(F32,C33/100),1)</f>
        <v>0</v>
      </c>
      <c r="G33" s="28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CEILING(SUM(F29:F33),IF(SUM(F29:F33)&gt;=0,1,-1))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0"/>
      <c r="C37" s="180"/>
      <c r="D37" s="180"/>
      <c r="E37" s="180"/>
      <c r="F37" s="180"/>
      <c r="G37" s="180"/>
      <c r="H37" t="s">
        <v>4</v>
      </c>
    </row>
    <row r="38" spans="1:8" ht="12.75" customHeight="1" x14ac:dyDescent="0.2">
      <c r="A38" s="68"/>
      <c r="B38" s="180"/>
      <c r="C38" s="180"/>
      <c r="D38" s="180"/>
      <c r="E38" s="180"/>
      <c r="F38" s="180"/>
      <c r="G38" s="180"/>
      <c r="H38" t="s">
        <v>4</v>
      </c>
    </row>
    <row r="39" spans="1:8" x14ac:dyDescent="0.2">
      <c r="A39" s="68"/>
      <c r="B39" s="180"/>
      <c r="C39" s="180"/>
      <c r="D39" s="180"/>
      <c r="E39" s="180"/>
      <c r="F39" s="180"/>
      <c r="G39" s="180"/>
      <c r="H39" t="s">
        <v>4</v>
      </c>
    </row>
    <row r="40" spans="1:8" x14ac:dyDescent="0.2">
      <c r="A40" s="68"/>
      <c r="B40" s="180"/>
      <c r="C40" s="180"/>
      <c r="D40" s="180"/>
      <c r="E40" s="180"/>
      <c r="F40" s="180"/>
      <c r="G40" s="180"/>
      <c r="H40" t="s">
        <v>4</v>
      </c>
    </row>
    <row r="41" spans="1:8" x14ac:dyDescent="0.2">
      <c r="A41" s="68"/>
      <c r="B41" s="180"/>
      <c r="C41" s="180"/>
      <c r="D41" s="180"/>
      <c r="E41" s="180"/>
      <c r="F41" s="180"/>
      <c r="G41" s="180"/>
      <c r="H41" t="s">
        <v>4</v>
      </c>
    </row>
    <row r="42" spans="1:8" x14ac:dyDescent="0.2">
      <c r="A42" s="68"/>
      <c r="B42" s="180"/>
      <c r="C42" s="180"/>
      <c r="D42" s="180"/>
      <c r="E42" s="180"/>
      <c r="F42" s="180"/>
      <c r="G42" s="180"/>
      <c r="H42" t="s">
        <v>4</v>
      </c>
    </row>
    <row r="43" spans="1:8" x14ac:dyDescent="0.2">
      <c r="A43" s="68"/>
      <c r="B43" s="180"/>
      <c r="C43" s="180"/>
      <c r="D43" s="180"/>
      <c r="E43" s="180"/>
      <c r="F43" s="180"/>
      <c r="G43" s="180"/>
      <c r="H43" t="s">
        <v>4</v>
      </c>
    </row>
    <row r="44" spans="1:8" x14ac:dyDescent="0.2">
      <c r="A44" s="68"/>
      <c r="B44" s="180"/>
      <c r="C44" s="180"/>
      <c r="D44" s="180"/>
      <c r="E44" s="180"/>
      <c r="F44" s="180"/>
      <c r="G44" s="180"/>
      <c r="H44" t="s">
        <v>4</v>
      </c>
    </row>
    <row r="45" spans="1:8" x14ac:dyDescent="0.2">
      <c r="A45" s="68"/>
      <c r="B45" s="180"/>
      <c r="C45" s="180"/>
      <c r="D45" s="180"/>
      <c r="E45" s="180"/>
      <c r="F45" s="180"/>
      <c r="G45" s="180"/>
      <c r="H45" t="s">
        <v>4</v>
      </c>
    </row>
    <row r="46" spans="1:8" x14ac:dyDescent="0.2">
      <c r="B46" s="174"/>
      <c r="C46" s="174"/>
      <c r="D46" s="174"/>
      <c r="E46" s="174"/>
      <c r="F46" s="174"/>
      <c r="G46" s="174"/>
    </row>
    <row r="47" spans="1:8" x14ac:dyDescent="0.2">
      <c r="B47" s="174"/>
      <c r="C47" s="174"/>
      <c r="D47" s="174"/>
      <c r="E47" s="174"/>
      <c r="F47" s="174"/>
      <c r="G47" s="174"/>
    </row>
    <row r="48" spans="1:8" x14ac:dyDescent="0.2">
      <c r="B48" s="174"/>
      <c r="C48" s="174"/>
      <c r="D48" s="174"/>
      <c r="E48" s="174"/>
      <c r="F48" s="174"/>
      <c r="G48" s="174"/>
    </row>
    <row r="49" spans="2:7" x14ac:dyDescent="0.2">
      <c r="B49" s="174"/>
      <c r="C49" s="174"/>
      <c r="D49" s="174"/>
      <c r="E49" s="174"/>
      <c r="F49" s="174"/>
      <c r="G49" s="174"/>
    </row>
    <row r="50" spans="2:7" x14ac:dyDescent="0.2">
      <c r="B50" s="174"/>
      <c r="C50" s="174"/>
      <c r="D50" s="174"/>
      <c r="E50" s="174"/>
      <c r="F50" s="174"/>
      <c r="G50" s="174"/>
    </row>
    <row r="51" spans="2:7" x14ac:dyDescent="0.2">
      <c r="B51" s="174"/>
      <c r="C51" s="174"/>
      <c r="D51" s="174"/>
      <c r="E51" s="174"/>
      <c r="F51" s="174"/>
      <c r="G51" s="174"/>
    </row>
    <row r="52" spans="2:7" x14ac:dyDescent="0.2">
      <c r="B52" s="174"/>
      <c r="C52" s="174"/>
      <c r="D52" s="174"/>
      <c r="E52" s="174"/>
      <c r="F52" s="174"/>
      <c r="G52" s="174"/>
    </row>
    <row r="53" spans="2:7" x14ac:dyDescent="0.2">
      <c r="B53" s="174"/>
      <c r="C53" s="174"/>
      <c r="D53" s="174"/>
      <c r="E53" s="174"/>
      <c r="F53" s="174"/>
      <c r="G53" s="174"/>
    </row>
    <row r="54" spans="2:7" x14ac:dyDescent="0.2">
      <c r="B54" s="174"/>
      <c r="C54" s="174"/>
      <c r="D54" s="174"/>
      <c r="E54" s="174"/>
      <c r="F54" s="174"/>
      <c r="G54" s="174"/>
    </row>
    <row r="55" spans="2:7" x14ac:dyDescent="0.2">
      <c r="B55" s="174"/>
      <c r="C55" s="174"/>
      <c r="D55" s="174"/>
      <c r="E55" s="174"/>
      <c r="F55" s="174"/>
      <c r="G55" s="174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3"/>
  <sheetViews>
    <sheetView topLeftCell="A13" workbookViewId="0">
      <selection activeCell="H22" sqref="H22:I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1" t="s">
        <v>5</v>
      </c>
      <c r="B1" s="182"/>
      <c r="C1" s="69" t="str">
        <f>CONCATENATE(cislostavby," ",nazevstavby)</f>
        <v xml:space="preserve"> SCHODIŠTĚ K  VDJ  Kolín</v>
      </c>
      <c r="D1" s="70"/>
      <c r="E1" s="71"/>
      <c r="F1" s="70"/>
      <c r="G1" s="72"/>
      <c r="H1" s="73"/>
      <c r="I1" s="74"/>
    </row>
    <row r="2" spans="1:9" ht="13.5" thickBot="1" x14ac:dyDescent="0.25">
      <c r="A2" s="183" t="s">
        <v>1</v>
      </c>
      <c r="B2" s="184"/>
      <c r="C2" s="75" t="str">
        <f>CONCATENATE(cisloobjektu," ",nazevobjektu)</f>
        <v xml:space="preserve"> stavební část</v>
      </c>
      <c r="D2" s="76"/>
      <c r="E2" s="77"/>
      <c r="F2" s="76"/>
      <c r="G2" s="185"/>
      <c r="H2" s="185"/>
      <c r="I2" s="186"/>
    </row>
    <row r="3" spans="1:9" ht="13.5" thickTop="1" x14ac:dyDescent="0.2"/>
    <row r="4" spans="1:9" ht="19.5" customHeight="1" x14ac:dyDescent="0.25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s="30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9" s="30" customFormat="1" x14ac:dyDescent="0.2">
      <c r="A7" s="170" t="str">
        <f>Položky!B7</f>
        <v>1</v>
      </c>
      <c r="B7" s="85" t="str">
        <f>Položky!C7</f>
        <v>Zemní práce</v>
      </c>
      <c r="C7" s="86"/>
      <c r="D7" s="87"/>
      <c r="E7" s="171">
        <f>Položky!BC19</f>
        <v>0</v>
      </c>
      <c r="F7" s="172">
        <f>Položky!BD19</f>
        <v>0</v>
      </c>
      <c r="G7" s="172">
        <f>Položky!BE19</f>
        <v>0</v>
      </c>
      <c r="H7" s="172">
        <f>Položky!BF19</f>
        <v>0</v>
      </c>
      <c r="I7" s="173">
        <f>Položky!BG19</f>
        <v>0</v>
      </c>
    </row>
    <row r="8" spans="1:9" s="30" customFormat="1" x14ac:dyDescent="0.2">
      <c r="A8" s="170" t="str">
        <f>Položky!B20</f>
        <v>2</v>
      </c>
      <c r="B8" s="85" t="str">
        <f>Položky!C20</f>
        <v>Základy,zvláštní zakládání</v>
      </c>
      <c r="C8" s="86"/>
      <c r="D8" s="87"/>
      <c r="E8" s="171">
        <f>Položky!BC24</f>
        <v>0</v>
      </c>
      <c r="F8" s="172">
        <f>Položky!BD24</f>
        <v>0</v>
      </c>
      <c r="G8" s="172">
        <f>Položky!BE24</f>
        <v>0</v>
      </c>
      <c r="H8" s="172">
        <f>Položky!BF24</f>
        <v>0</v>
      </c>
      <c r="I8" s="173">
        <f>Položky!BG24</f>
        <v>0</v>
      </c>
    </row>
    <row r="9" spans="1:9" s="30" customFormat="1" x14ac:dyDescent="0.2">
      <c r="A9" s="170" t="str">
        <f>Položky!B25</f>
        <v>3</v>
      </c>
      <c r="B9" s="85" t="str">
        <f>Položky!C25</f>
        <v>Svislé a kompletní konstrukce</v>
      </c>
      <c r="C9" s="86"/>
      <c r="D9" s="87"/>
      <c r="E9" s="171">
        <f>Položky!BC30</f>
        <v>0</v>
      </c>
      <c r="F9" s="172">
        <f>Položky!BD30</f>
        <v>0</v>
      </c>
      <c r="G9" s="172">
        <f>Položky!BE30</f>
        <v>0</v>
      </c>
      <c r="H9" s="172">
        <f>Položky!BF30</f>
        <v>0</v>
      </c>
      <c r="I9" s="173">
        <f>Položky!BG30</f>
        <v>0</v>
      </c>
    </row>
    <row r="10" spans="1:9" s="30" customFormat="1" x14ac:dyDescent="0.2">
      <c r="A10" s="170" t="str">
        <f>Položky!B31</f>
        <v>4</v>
      </c>
      <c r="B10" s="85" t="str">
        <f>Položky!C31</f>
        <v>Vodorovné konstrukce</v>
      </c>
      <c r="C10" s="86"/>
      <c r="D10" s="87"/>
      <c r="E10" s="171">
        <f>Položky!BC39</f>
        <v>0</v>
      </c>
      <c r="F10" s="172">
        <f>Položky!BD39</f>
        <v>0</v>
      </c>
      <c r="G10" s="172">
        <f>Položky!BE39</f>
        <v>0</v>
      </c>
      <c r="H10" s="172">
        <f>Položky!BF39</f>
        <v>0</v>
      </c>
      <c r="I10" s="173">
        <f>Položky!BG39</f>
        <v>0</v>
      </c>
    </row>
    <row r="11" spans="1:9" s="30" customFormat="1" x14ac:dyDescent="0.2">
      <c r="A11" s="170" t="str">
        <f>Položky!B40</f>
        <v>5</v>
      </c>
      <c r="B11" s="85" t="str">
        <f>Položky!C40</f>
        <v>Komunikace</v>
      </c>
      <c r="C11" s="86"/>
      <c r="D11" s="87"/>
      <c r="E11" s="171">
        <f>Položky!BC48</f>
        <v>0</v>
      </c>
      <c r="F11" s="172">
        <f>Položky!BD48</f>
        <v>0</v>
      </c>
      <c r="G11" s="172">
        <f>Položky!BE48</f>
        <v>0</v>
      </c>
      <c r="H11" s="172">
        <f>Položky!BF48</f>
        <v>0</v>
      </c>
      <c r="I11" s="173">
        <f>Položky!BG48</f>
        <v>0</v>
      </c>
    </row>
    <row r="12" spans="1:9" s="30" customFormat="1" x14ac:dyDescent="0.2">
      <c r="A12" s="170" t="str">
        <f>Položky!B49</f>
        <v>62</v>
      </c>
      <c r="B12" s="85" t="str">
        <f>Položky!C49</f>
        <v>Upravy povrchů vnější</v>
      </c>
      <c r="C12" s="86"/>
      <c r="D12" s="87"/>
      <c r="E12" s="171">
        <f>Položky!BC53</f>
        <v>0</v>
      </c>
      <c r="F12" s="172">
        <f>Položky!BD53</f>
        <v>0</v>
      </c>
      <c r="G12" s="172">
        <f>Položky!BE53</f>
        <v>0</v>
      </c>
      <c r="H12" s="172">
        <f>Položky!BF53</f>
        <v>0</v>
      </c>
      <c r="I12" s="173">
        <f>Položky!BG53</f>
        <v>0</v>
      </c>
    </row>
    <row r="13" spans="1:9" s="30" customFormat="1" x14ac:dyDescent="0.2">
      <c r="A13" s="170" t="str">
        <f>Položky!B54</f>
        <v>91</v>
      </c>
      <c r="B13" s="85" t="str">
        <f>Položky!C54</f>
        <v>Doplňující práce na komunikaci</v>
      </c>
      <c r="C13" s="86"/>
      <c r="D13" s="87"/>
      <c r="E13" s="171">
        <f>Položky!BC58</f>
        <v>0</v>
      </c>
      <c r="F13" s="172">
        <f>Položky!BD58</f>
        <v>0</v>
      </c>
      <c r="G13" s="172">
        <f>Položky!BE58</f>
        <v>0</v>
      </c>
      <c r="H13" s="172">
        <f>Položky!BF58</f>
        <v>0</v>
      </c>
      <c r="I13" s="173">
        <f>Položky!BG58</f>
        <v>0</v>
      </c>
    </row>
    <row r="14" spans="1:9" s="30" customFormat="1" x14ac:dyDescent="0.2">
      <c r="A14" s="170" t="str">
        <f>Položky!B59</f>
        <v>96</v>
      </c>
      <c r="B14" s="85" t="str">
        <f>Položky!C59</f>
        <v>Bourání konstrukcí</v>
      </c>
      <c r="C14" s="86"/>
      <c r="D14" s="87"/>
      <c r="E14" s="171">
        <f>Položky!BC67</f>
        <v>0</v>
      </c>
      <c r="F14" s="172">
        <f>Položky!BD67</f>
        <v>0</v>
      </c>
      <c r="G14" s="172">
        <f>Položky!BE67</f>
        <v>0</v>
      </c>
      <c r="H14" s="172">
        <f>Položky!BF67</f>
        <v>0</v>
      </c>
      <c r="I14" s="173">
        <f>Položky!BG67</f>
        <v>0</v>
      </c>
    </row>
    <row r="15" spans="1:9" s="30" customFormat="1" ht="13.5" thickBot="1" x14ac:dyDescent="0.25">
      <c r="A15" s="170" t="str">
        <f>Položky!B68</f>
        <v>99</v>
      </c>
      <c r="B15" s="85" t="str">
        <f>Položky!C68</f>
        <v>Staveništní přesun hmot</v>
      </c>
      <c r="C15" s="86"/>
      <c r="D15" s="87"/>
      <c r="E15" s="171">
        <f>Položky!BC70</f>
        <v>0</v>
      </c>
      <c r="F15" s="172">
        <f>Položky!BD70</f>
        <v>0</v>
      </c>
      <c r="G15" s="172">
        <f>Položky!BE70</f>
        <v>0</v>
      </c>
      <c r="H15" s="172">
        <f>Položky!BF70</f>
        <v>0</v>
      </c>
      <c r="I15" s="173">
        <f>Položky!BG70</f>
        <v>0</v>
      </c>
    </row>
    <row r="16" spans="1:9" s="93" customFormat="1" ht="13.5" thickBot="1" x14ac:dyDescent="0.25">
      <c r="A16" s="88"/>
      <c r="B16" s="80" t="s">
        <v>50</v>
      </c>
      <c r="C16" s="80"/>
      <c r="D16" s="89"/>
      <c r="E16" s="90">
        <f>SUM(E7:E15)</f>
        <v>0</v>
      </c>
      <c r="F16" s="91">
        <f>SUM(F7:F15)</f>
        <v>0</v>
      </c>
      <c r="G16" s="91">
        <f>SUM(G7:G15)</f>
        <v>0</v>
      </c>
      <c r="H16" s="91">
        <f>SUM(H7:H15)</f>
        <v>0</v>
      </c>
      <c r="I16" s="92">
        <f>SUM(I7:I15)</f>
        <v>0</v>
      </c>
    </row>
    <row r="17" spans="1:57" x14ac:dyDescent="0.2">
      <c r="A17" s="86"/>
      <c r="B17" s="86"/>
      <c r="C17" s="86"/>
      <c r="D17" s="86"/>
      <c r="E17" s="86"/>
      <c r="F17" s="86"/>
      <c r="G17" s="86"/>
      <c r="H17" s="86"/>
      <c r="I17" s="86"/>
    </row>
    <row r="18" spans="1:57" ht="19.5" customHeight="1" x14ac:dyDescent="0.25">
      <c r="A18" s="94" t="s">
        <v>51</v>
      </c>
      <c r="B18" s="94"/>
      <c r="C18" s="94"/>
      <c r="D18" s="94"/>
      <c r="E18" s="94"/>
      <c r="F18" s="94"/>
      <c r="G18" s="95"/>
      <c r="H18" s="94"/>
      <c r="I18" s="94"/>
      <c r="BA18" s="31"/>
      <c r="BB18" s="31"/>
      <c r="BC18" s="31"/>
      <c r="BD18" s="31"/>
      <c r="BE18" s="31"/>
    </row>
    <row r="19" spans="1:57" ht="13.5" thickBot="1" x14ac:dyDescent="0.25">
      <c r="A19" s="96"/>
      <c r="B19" s="96"/>
      <c r="C19" s="96"/>
      <c r="D19" s="96"/>
      <c r="E19" s="96"/>
      <c r="F19" s="96"/>
      <c r="G19" s="96"/>
      <c r="H19" s="96"/>
      <c r="I19" s="96"/>
    </row>
    <row r="20" spans="1:57" x14ac:dyDescent="0.2">
      <c r="A20" s="97" t="s">
        <v>52</v>
      </c>
      <c r="B20" s="98"/>
      <c r="C20" s="98"/>
      <c r="D20" s="99"/>
      <c r="E20" s="100" t="s">
        <v>53</v>
      </c>
      <c r="F20" s="101" t="s">
        <v>54</v>
      </c>
      <c r="G20" s="102" t="s">
        <v>55</v>
      </c>
      <c r="H20" s="103"/>
      <c r="I20" s="104" t="s">
        <v>53</v>
      </c>
    </row>
    <row r="21" spans="1:57" x14ac:dyDescent="0.2">
      <c r="A21" s="105" t="s">
        <v>190</v>
      </c>
      <c r="B21" s="106"/>
      <c r="C21" s="106"/>
      <c r="D21" s="107"/>
      <c r="E21" s="108"/>
      <c r="F21" s="109">
        <v>0</v>
      </c>
      <c r="G21" s="110">
        <f>CHOOSE(BA21+1,HSV+PSV,HSV+PSV+Mont,HSV+PSV+Dodavka+Mont,HSV,PSV,Mont,Dodavka,Mont+Dodavka,0)</f>
        <v>0</v>
      </c>
      <c r="H21" s="111"/>
      <c r="I21" s="112">
        <f>E21+F21*G21/100</f>
        <v>0</v>
      </c>
      <c r="BA21">
        <v>0</v>
      </c>
    </row>
    <row r="22" spans="1:57" ht="13.5" thickBot="1" x14ac:dyDescent="0.25">
      <c r="A22" s="113"/>
      <c r="B22" s="114" t="s">
        <v>56</v>
      </c>
      <c r="C22" s="115"/>
      <c r="D22" s="116"/>
      <c r="E22" s="117"/>
      <c r="F22" s="118"/>
      <c r="G22" s="118"/>
      <c r="H22" s="187">
        <f>SUM(I21:I21)</f>
        <v>0</v>
      </c>
      <c r="I22" s="188"/>
    </row>
    <row r="24" spans="1:57" x14ac:dyDescent="0.2">
      <c r="B24" s="93"/>
      <c r="F24" s="119"/>
      <c r="G24" s="120"/>
      <c r="H24" s="120"/>
      <c r="I24" s="121"/>
    </row>
    <row r="25" spans="1:57" x14ac:dyDescent="0.2">
      <c r="F25" s="119"/>
      <c r="G25" s="120"/>
      <c r="H25" s="120"/>
      <c r="I25" s="121"/>
    </row>
    <row r="26" spans="1:57" x14ac:dyDescent="0.2">
      <c r="F26" s="119"/>
      <c r="G26" s="120"/>
      <c r="H26" s="120"/>
      <c r="I26" s="121"/>
    </row>
    <row r="27" spans="1:57" x14ac:dyDescent="0.2">
      <c r="F27" s="119"/>
      <c r="G27" s="120"/>
      <c r="H27" s="120"/>
      <c r="I27" s="121"/>
    </row>
    <row r="28" spans="1:57" x14ac:dyDescent="0.2">
      <c r="F28" s="119"/>
      <c r="G28" s="120"/>
      <c r="H28" s="120"/>
      <c r="I28" s="121"/>
    </row>
    <row r="29" spans="1:57" x14ac:dyDescent="0.2">
      <c r="F29" s="119"/>
      <c r="G29" s="120"/>
      <c r="H29" s="120"/>
      <c r="I29" s="121"/>
    </row>
    <row r="30" spans="1:57" x14ac:dyDescent="0.2">
      <c r="F30" s="119"/>
      <c r="G30" s="120"/>
      <c r="H30" s="120"/>
      <c r="I30" s="121"/>
    </row>
    <row r="31" spans="1:57" x14ac:dyDescent="0.2">
      <c r="F31" s="119"/>
      <c r="G31" s="120"/>
      <c r="H31" s="120"/>
      <c r="I31" s="121"/>
    </row>
    <row r="32" spans="1:57" x14ac:dyDescent="0.2"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  <row r="68" spans="6:9" x14ac:dyDescent="0.2">
      <c r="F68" s="119"/>
      <c r="G68" s="120"/>
      <c r="H68" s="120"/>
      <c r="I68" s="121"/>
    </row>
    <row r="69" spans="6:9" x14ac:dyDescent="0.2">
      <c r="F69" s="119"/>
      <c r="G69" s="120"/>
      <c r="H69" s="120"/>
      <c r="I69" s="121"/>
    </row>
    <row r="70" spans="6:9" x14ac:dyDescent="0.2">
      <c r="F70" s="119"/>
      <c r="G70" s="120"/>
      <c r="H70" s="120"/>
      <c r="I70" s="121"/>
    </row>
    <row r="71" spans="6:9" x14ac:dyDescent="0.2">
      <c r="F71" s="119"/>
      <c r="G71" s="120"/>
      <c r="H71" s="120"/>
      <c r="I71" s="121"/>
    </row>
    <row r="72" spans="6:9" x14ac:dyDescent="0.2">
      <c r="F72" s="119"/>
      <c r="G72" s="120"/>
      <c r="H72" s="120"/>
      <c r="I72" s="121"/>
    </row>
    <row r="73" spans="6:9" x14ac:dyDescent="0.2">
      <c r="F73" s="119"/>
      <c r="G73" s="120"/>
      <c r="H73" s="120"/>
      <c r="I73" s="121"/>
    </row>
  </sheetData>
  <mergeCells count="4">
    <mergeCell ref="A1:B1"/>
    <mergeCell ref="A2:B2"/>
    <mergeCell ref="G2:I2"/>
    <mergeCell ref="H22:I2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37"/>
  <sheetViews>
    <sheetView showGridLines="0" showZeros="0" zoomScale="80" zoomScaleNormal="100" workbookViewId="0">
      <selection activeCell="A70" sqref="A70:IV72"/>
    </sheetView>
  </sheetViews>
  <sheetFormatPr defaultColWidth="9.140625" defaultRowHeight="12.75" x14ac:dyDescent="0.2"/>
  <cols>
    <col min="1" max="1" width="4.42578125" style="122" customWidth="1"/>
    <col min="2" max="2" width="14.140625" style="122" customWidth="1"/>
    <col min="3" max="3" width="47.5703125" style="122" customWidth="1"/>
    <col min="4" max="4" width="5.5703125" style="122" customWidth="1"/>
    <col min="5" max="5" width="10" style="164" customWidth="1"/>
    <col min="6" max="6" width="11.28515625" style="122" customWidth="1"/>
    <col min="7" max="7" width="16.140625" style="122" customWidth="1"/>
    <col min="8" max="8" width="13.140625" style="122" customWidth="1"/>
    <col min="9" max="9" width="14.5703125" style="122" customWidth="1"/>
    <col min="10" max="10" width="13.140625" style="122" customWidth="1"/>
    <col min="11" max="11" width="13.5703125" style="122" customWidth="1"/>
    <col min="12" max="16384" width="9.140625" style="122"/>
  </cols>
  <sheetData>
    <row r="1" spans="1:59" ht="15.75" x14ac:dyDescent="0.25">
      <c r="A1" s="189" t="s">
        <v>57</v>
      </c>
      <c r="B1" s="189"/>
      <c r="C1" s="189"/>
      <c r="D1" s="189"/>
      <c r="E1" s="189"/>
      <c r="F1" s="189"/>
      <c r="G1" s="189"/>
      <c r="H1" s="189"/>
      <c r="I1" s="189"/>
    </row>
    <row r="2" spans="1:59" ht="13.5" thickBot="1" x14ac:dyDescent="0.25">
      <c r="B2" s="123"/>
      <c r="C2" s="124"/>
      <c r="D2" s="124"/>
      <c r="E2" s="125"/>
      <c r="F2" s="124"/>
      <c r="G2" s="124"/>
    </row>
    <row r="3" spans="1:59" ht="13.5" thickTop="1" x14ac:dyDescent="0.2">
      <c r="A3" s="181" t="s">
        <v>5</v>
      </c>
      <c r="B3" s="182"/>
      <c r="C3" s="69" t="str">
        <f>CONCATENATE(cislostavby," ",nazevstavby)</f>
        <v xml:space="preserve"> SCHODIŠTĚ K  VDJ  Kolín</v>
      </c>
      <c r="D3" s="70"/>
      <c r="E3" s="71"/>
      <c r="F3" s="70"/>
      <c r="G3" s="126"/>
      <c r="H3" s="127">
        <f>Rekapitulace!H1</f>
        <v>0</v>
      </c>
      <c r="I3" s="128"/>
    </row>
    <row r="4" spans="1:59" ht="13.5" thickBot="1" x14ac:dyDescent="0.25">
      <c r="A4" s="190" t="s">
        <v>1</v>
      </c>
      <c r="B4" s="184"/>
      <c r="C4" s="75" t="str">
        <f>CONCATENATE(cisloobjektu," ",nazevobjektu)</f>
        <v xml:space="preserve"> stavební část</v>
      </c>
      <c r="D4" s="76"/>
      <c r="E4" s="77"/>
      <c r="F4" s="76"/>
      <c r="G4" s="191"/>
      <c r="H4" s="191"/>
      <c r="I4" s="192"/>
    </row>
    <row r="5" spans="1:59" ht="13.5" thickTop="1" x14ac:dyDescent="0.2">
      <c r="A5" s="129"/>
      <c r="B5" s="130"/>
      <c r="C5" s="130"/>
      <c r="D5" s="131"/>
      <c r="E5" s="132"/>
      <c r="F5" s="131"/>
      <c r="G5" s="133"/>
      <c r="H5" s="131"/>
      <c r="I5" s="131"/>
    </row>
    <row r="6" spans="1:59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  <c r="H6" s="138" t="s">
        <v>65</v>
      </c>
      <c r="I6" s="138" t="s">
        <v>66</v>
      </c>
      <c r="J6" s="138" t="s">
        <v>67</v>
      </c>
      <c r="K6" s="138" t="s">
        <v>68</v>
      </c>
    </row>
    <row r="7" spans="1:59" x14ac:dyDescent="0.2">
      <c r="A7" s="139" t="s">
        <v>69</v>
      </c>
      <c r="B7" s="140" t="s">
        <v>70</v>
      </c>
      <c r="C7" s="141" t="s">
        <v>71</v>
      </c>
      <c r="D7" s="142"/>
      <c r="E7" s="143"/>
      <c r="F7" s="143"/>
      <c r="G7" s="144"/>
      <c r="H7" s="145"/>
      <c r="I7" s="145"/>
      <c r="J7" s="145"/>
      <c r="K7" s="145"/>
      <c r="Q7" s="146">
        <v>1</v>
      </c>
    </row>
    <row r="8" spans="1:59" ht="25.5" x14ac:dyDescent="0.2">
      <c r="A8" s="147">
        <v>1</v>
      </c>
      <c r="B8" s="148" t="s">
        <v>75</v>
      </c>
      <c r="C8" s="149" t="s">
        <v>76</v>
      </c>
      <c r="D8" s="150" t="s">
        <v>77</v>
      </c>
      <c r="E8" s="151">
        <v>7.5</v>
      </c>
      <c r="F8" s="151">
        <v>0</v>
      </c>
      <c r="G8" s="152">
        <f t="shared" ref="G8:G18" si="0">E8*F8</f>
        <v>0</v>
      </c>
      <c r="H8" s="153">
        <v>0</v>
      </c>
      <c r="I8" s="153">
        <f t="shared" ref="I8:I18" si="1">E8*H8</f>
        <v>0</v>
      </c>
      <c r="J8" s="153">
        <v>0</v>
      </c>
      <c r="K8" s="153">
        <f t="shared" ref="K8:K18" si="2">E8*J8</f>
        <v>0</v>
      </c>
      <c r="Q8" s="146">
        <v>2</v>
      </c>
      <c r="AA8" s="122">
        <v>12</v>
      </c>
      <c r="AB8" s="122">
        <v>0</v>
      </c>
      <c r="AC8" s="122">
        <v>1</v>
      </c>
      <c r="BB8" s="122">
        <v>1</v>
      </c>
      <c r="BC8" s="122">
        <f t="shared" ref="BC8:BC18" si="3">IF(BB8=1,G8,0)</f>
        <v>0</v>
      </c>
      <c r="BD8" s="122">
        <f t="shared" ref="BD8:BD18" si="4">IF(BB8=2,G8,0)</f>
        <v>0</v>
      </c>
      <c r="BE8" s="122">
        <f t="shared" ref="BE8:BE18" si="5">IF(BB8=3,G8,0)</f>
        <v>0</v>
      </c>
      <c r="BF8" s="122">
        <f t="shared" ref="BF8:BF18" si="6">IF(BB8=4,G8,0)</f>
        <v>0</v>
      </c>
      <c r="BG8" s="122">
        <f t="shared" ref="BG8:BG18" si="7">IF(BB8=5,G8,0)</f>
        <v>0</v>
      </c>
    </row>
    <row r="9" spans="1:59" ht="25.5" x14ac:dyDescent="0.2">
      <c r="A9" s="147">
        <v>2</v>
      </c>
      <c r="B9" s="148" t="s">
        <v>78</v>
      </c>
      <c r="C9" s="149" t="s">
        <v>79</v>
      </c>
      <c r="D9" s="150" t="s">
        <v>77</v>
      </c>
      <c r="E9" s="151">
        <v>15.5</v>
      </c>
      <c r="F9" s="151">
        <v>0</v>
      </c>
      <c r="G9" s="152">
        <f t="shared" si="0"/>
        <v>0</v>
      </c>
      <c r="H9" s="153">
        <v>0</v>
      </c>
      <c r="I9" s="153">
        <f t="shared" si="1"/>
        <v>0</v>
      </c>
      <c r="J9" s="153">
        <v>0</v>
      </c>
      <c r="K9" s="153">
        <f t="shared" si="2"/>
        <v>0</v>
      </c>
      <c r="Q9" s="146">
        <v>2</v>
      </c>
      <c r="AA9" s="122">
        <v>12</v>
      </c>
      <c r="AB9" s="122">
        <v>0</v>
      </c>
      <c r="AC9" s="122">
        <v>2</v>
      </c>
      <c r="BB9" s="122">
        <v>1</v>
      </c>
      <c r="BC9" s="122">
        <f t="shared" si="3"/>
        <v>0</v>
      </c>
      <c r="BD9" s="122">
        <f t="shared" si="4"/>
        <v>0</v>
      </c>
      <c r="BE9" s="122">
        <f t="shared" si="5"/>
        <v>0</v>
      </c>
      <c r="BF9" s="122">
        <f t="shared" si="6"/>
        <v>0</v>
      </c>
      <c r="BG9" s="122">
        <f t="shared" si="7"/>
        <v>0</v>
      </c>
    </row>
    <row r="10" spans="1:59" x14ac:dyDescent="0.2">
      <c r="A10" s="147">
        <v>3</v>
      </c>
      <c r="B10" s="148" t="s">
        <v>80</v>
      </c>
      <c r="C10" s="149" t="s">
        <v>81</v>
      </c>
      <c r="D10" s="150" t="s">
        <v>77</v>
      </c>
      <c r="E10" s="151">
        <v>22.5</v>
      </c>
      <c r="F10" s="151">
        <v>0</v>
      </c>
      <c r="G10" s="152">
        <f t="shared" si="0"/>
        <v>0</v>
      </c>
      <c r="H10" s="153">
        <v>0</v>
      </c>
      <c r="I10" s="153">
        <f t="shared" si="1"/>
        <v>0</v>
      </c>
      <c r="J10" s="153">
        <v>0</v>
      </c>
      <c r="K10" s="153">
        <f t="shared" si="2"/>
        <v>0</v>
      </c>
      <c r="Q10" s="146">
        <v>2</v>
      </c>
      <c r="AA10" s="122">
        <v>12</v>
      </c>
      <c r="AB10" s="122">
        <v>0</v>
      </c>
      <c r="AC10" s="122">
        <v>3</v>
      </c>
      <c r="BB10" s="122">
        <v>1</v>
      </c>
      <c r="BC10" s="122">
        <f t="shared" si="3"/>
        <v>0</v>
      </c>
      <c r="BD10" s="122">
        <f t="shared" si="4"/>
        <v>0</v>
      </c>
      <c r="BE10" s="122">
        <f t="shared" si="5"/>
        <v>0</v>
      </c>
      <c r="BF10" s="122">
        <f t="shared" si="6"/>
        <v>0</v>
      </c>
      <c r="BG10" s="122">
        <f t="shared" si="7"/>
        <v>0</v>
      </c>
    </row>
    <row r="11" spans="1:59" x14ac:dyDescent="0.2">
      <c r="A11" s="147">
        <v>4</v>
      </c>
      <c r="B11" s="148" t="s">
        <v>82</v>
      </c>
      <c r="C11" s="149" t="s">
        <v>83</v>
      </c>
      <c r="D11" s="150" t="s">
        <v>77</v>
      </c>
      <c r="E11" s="151">
        <v>22.5</v>
      </c>
      <c r="F11" s="151">
        <v>0</v>
      </c>
      <c r="G11" s="152">
        <f t="shared" si="0"/>
        <v>0</v>
      </c>
      <c r="H11" s="153">
        <v>0</v>
      </c>
      <c r="I11" s="153">
        <f t="shared" si="1"/>
        <v>0</v>
      </c>
      <c r="J11" s="153">
        <v>0</v>
      </c>
      <c r="K11" s="153">
        <f t="shared" si="2"/>
        <v>0</v>
      </c>
      <c r="Q11" s="146">
        <v>2</v>
      </c>
      <c r="AA11" s="122">
        <v>12</v>
      </c>
      <c r="AB11" s="122">
        <v>0</v>
      </c>
      <c r="AC11" s="122">
        <v>4</v>
      </c>
      <c r="BB11" s="122">
        <v>1</v>
      </c>
      <c r="BC11" s="122">
        <f t="shared" si="3"/>
        <v>0</v>
      </c>
      <c r="BD11" s="122">
        <f t="shared" si="4"/>
        <v>0</v>
      </c>
      <c r="BE11" s="122">
        <f t="shared" si="5"/>
        <v>0</v>
      </c>
      <c r="BF11" s="122">
        <f t="shared" si="6"/>
        <v>0</v>
      </c>
      <c r="BG11" s="122">
        <f t="shared" si="7"/>
        <v>0</v>
      </c>
    </row>
    <row r="12" spans="1:59" ht="25.5" x14ac:dyDescent="0.2">
      <c r="A12" s="147">
        <v>5</v>
      </c>
      <c r="B12" s="148" t="s">
        <v>84</v>
      </c>
      <c r="C12" s="149" t="s">
        <v>85</v>
      </c>
      <c r="D12" s="150" t="s">
        <v>77</v>
      </c>
      <c r="E12" s="151">
        <v>472.5</v>
      </c>
      <c r="F12" s="151">
        <v>0</v>
      </c>
      <c r="G12" s="152">
        <f t="shared" si="0"/>
        <v>0</v>
      </c>
      <c r="H12" s="153">
        <v>0</v>
      </c>
      <c r="I12" s="153">
        <f t="shared" si="1"/>
        <v>0</v>
      </c>
      <c r="J12" s="153">
        <v>0</v>
      </c>
      <c r="K12" s="153">
        <f t="shared" si="2"/>
        <v>0</v>
      </c>
      <c r="Q12" s="146">
        <v>2</v>
      </c>
      <c r="AA12" s="122">
        <v>12</v>
      </c>
      <c r="AB12" s="122">
        <v>0</v>
      </c>
      <c r="AC12" s="122">
        <v>5</v>
      </c>
      <c r="BB12" s="122">
        <v>1</v>
      </c>
      <c r="BC12" s="122">
        <f t="shared" si="3"/>
        <v>0</v>
      </c>
      <c r="BD12" s="122">
        <f t="shared" si="4"/>
        <v>0</v>
      </c>
      <c r="BE12" s="122">
        <f t="shared" si="5"/>
        <v>0</v>
      </c>
      <c r="BF12" s="122">
        <f t="shared" si="6"/>
        <v>0</v>
      </c>
      <c r="BG12" s="122">
        <f t="shared" si="7"/>
        <v>0</v>
      </c>
    </row>
    <row r="13" spans="1:59" x14ac:dyDescent="0.2">
      <c r="A13" s="147">
        <v>6</v>
      </c>
      <c r="B13" s="148" t="s">
        <v>86</v>
      </c>
      <c r="C13" s="149" t="s">
        <v>87</v>
      </c>
      <c r="D13" s="150" t="s">
        <v>77</v>
      </c>
      <c r="E13" s="151">
        <v>7.5</v>
      </c>
      <c r="F13" s="151">
        <v>0</v>
      </c>
      <c r="G13" s="152">
        <f t="shared" si="0"/>
        <v>0</v>
      </c>
      <c r="H13" s="153">
        <v>0</v>
      </c>
      <c r="I13" s="153">
        <f t="shared" si="1"/>
        <v>0</v>
      </c>
      <c r="J13" s="153">
        <v>0</v>
      </c>
      <c r="K13" s="153">
        <f t="shared" si="2"/>
        <v>0</v>
      </c>
      <c r="Q13" s="146">
        <v>2</v>
      </c>
      <c r="AA13" s="122">
        <v>12</v>
      </c>
      <c r="AB13" s="122">
        <v>0</v>
      </c>
      <c r="AC13" s="122">
        <v>6</v>
      </c>
      <c r="BB13" s="122">
        <v>1</v>
      </c>
      <c r="BC13" s="122">
        <f t="shared" si="3"/>
        <v>0</v>
      </c>
      <c r="BD13" s="122">
        <f t="shared" si="4"/>
        <v>0</v>
      </c>
      <c r="BE13" s="122">
        <f t="shared" si="5"/>
        <v>0</v>
      </c>
      <c r="BF13" s="122">
        <f t="shared" si="6"/>
        <v>0</v>
      </c>
      <c r="BG13" s="122">
        <f t="shared" si="7"/>
        <v>0</v>
      </c>
    </row>
    <row r="14" spans="1:59" ht="25.5" x14ac:dyDescent="0.2">
      <c r="A14" s="147">
        <v>7</v>
      </c>
      <c r="B14" s="148" t="s">
        <v>88</v>
      </c>
      <c r="C14" s="149" t="s">
        <v>89</v>
      </c>
      <c r="D14" s="150" t="s">
        <v>90</v>
      </c>
      <c r="E14" s="151">
        <v>1</v>
      </c>
      <c r="F14" s="151">
        <v>0</v>
      </c>
      <c r="G14" s="152">
        <f t="shared" si="0"/>
        <v>0</v>
      </c>
      <c r="H14" s="153">
        <v>0</v>
      </c>
      <c r="I14" s="153">
        <f t="shared" si="1"/>
        <v>0</v>
      </c>
      <c r="J14" s="153">
        <v>0</v>
      </c>
      <c r="K14" s="153">
        <f t="shared" si="2"/>
        <v>0</v>
      </c>
      <c r="Q14" s="146">
        <v>2</v>
      </c>
      <c r="AA14" s="122">
        <v>12</v>
      </c>
      <c r="AB14" s="122">
        <v>0</v>
      </c>
      <c r="AC14" s="122">
        <v>7</v>
      </c>
      <c r="BB14" s="122">
        <v>1</v>
      </c>
      <c r="BC14" s="122">
        <f t="shared" si="3"/>
        <v>0</v>
      </c>
      <c r="BD14" s="122">
        <f t="shared" si="4"/>
        <v>0</v>
      </c>
      <c r="BE14" s="122">
        <f t="shared" si="5"/>
        <v>0</v>
      </c>
      <c r="BF14" s="122">
        <f t="shared" si="6"/>
        <v>0</v>
      </c>
      <c r="BG14" s="122">
        <f t="shared" si="7"/>
        <v>0</v>
      </c>
    </row>
    <row r="15" spans="1:59" x14ac:dyDescent="0.2">
      <c r="A15" s="147">
        <v>8</v>
      </c>
      <c r="B15" s="148" t="s">
        <v>91</v>
      </c>
      <c r="C15" s="149" t="s">
        <v>92</v>
      </c>
      <c r="D15" s="150" t="s">
        <v>93</v>
      </c>
      <c r="E15" s="151">
        <v>26</v>
      </c>
      <c r="F15" s="151">
        <v>0</v>
      </c>
      <c r="G15" s="152">
        <f t="shared" si="0"/>
        <v>0</v>
      </c>
      <c r="H15" s="153">
        <v>0</v>
      </c>
      <c r="I15" s="153">
        <f t="shared" si="1"/>
        <v>0</v>
      </c>
      <c r="J15" s="153">
        <v>-0.04</v>
      </c>
      <c r="K15" s="153">
        <f t="shared" si="2"/>
        <v>-1.04</v>
      </c>
      <c r="Q15" s="146">
        <v>2</v>
      </c>
      <c r="AA15" s="122">
        <v>12</v>
      </c>
      <c r="AB15" s="122">
        <v>0</v>
      </c>
      <c r="AC15" s="122">
        <v>8</v>
      </c>
      <c r="BB15" s="122">
        <v>1</v>
      </c>
      <c r="BC15" s="122">
        <f t="shared" si="3"/>
        <v>0</v>
      </c>
      <c r="BD15" s="122">
        <f t="shared" si="4"/>
        <v>0</v>
      </c>
      <c r="BE15" s="122">
        <f t="shared" si="5"/>
        <v>0</v>
      </c>
      <c r="BF15" s="122">
        <f t="shared" si="6"/>
        <v>0</v>
      </c>
      <c r="BG15" s="122">
        <f t="shared" si="7"/>
        <v>0</v>
      </c>
    </row>
    <row r="16" spans="1:59" ht="25.5" x14ac:dyDescent="0.2">
      <c r="A16" s="147">
        <v>9</v>
      </c>
      <c r="B16" s="148" t="s">
        <v>94</v>
      </c>
      <c r="C16" s="149" t="s">
        <v>95</v>
      </c>
      <c r="D16" s="150" t="s">
        <v>77</v>
      </c>
      <c r="E16" s="151">
        <v>15.5</v>
      </c>
      <c r="F16" s="151">
        <v>0</v>
      </c>
      <c r="G16" s="152">
        <f t="shared" si="0"/>
        <v>0</v>
      </c>
      <c r="H16" s="153">
        <v>0</v>
      </c>
      <c r="I16" s="153">
        <f t="shared" si="1"/>
        <v>0</v>
      </c>
      <c r="J16" s="153">
        <v>-1.3</v>
      </c>
      <c r="K16" s="153">
        <f t="shared" si="2"/>
        <v>-20.150000000000002</v>
      </c>
      <c r="Q16" s="146">
        <v>2</v>
      </c>
      <c r="AA16" s="122">
        <v>12</v>
      </c>
      <c r="AB16" s="122">
        <v>0</v>
      </c>
      <c r="AC16" s="122">
        <v>9</v>
      </c>
      <c r="BB16" s="122">
        <v>1</v>
      </c>
      <c r="BC16" s="122">
        <f t="shared" si="3"/>
        <v>0</v>
      </c>
      <c r="BD16" s="122">
        <f t="shared" si="4"/>
        <v>0</v>
      </c>
      <c r="BE16" s="122">
        <f t="shared" si="5"/>
        <v>0</v>
      </c>
      <c r="BF16" s="122">
        <f t="shared" si="6"/>
        <v>0</v>
      </c>
      <c r="BG16" s="122">
        <f t="shared" si="7"/>
        <v>0</v>
      </c>
    </row>
    <row r="17" spans="1:59" ht="25.5" x14ac:dyDescent="0.2">
      <c r="A17" s="147">
        <v>10</v>
      </c>
      <c r="B17" s="148" t="s">
        <v>96</v>
      </c>
      <c r="C17" s="149" t="s">
        <v>97</v>
      </c>
      <c r="D17" s="150" t="s">
        <v>77</v>
      </c>
      <c r="E17" s="151">
        <v>3</v>
      </c>
      <c r="F17" s="151">
        <v>0</v>
      </c>
      <c r="G17" s="152">
        <f t="shared" si="0"/>
        <v>0</v>
      </c>
      <c r="H17" s="153">
        <v>0</v>
      </c>
      <c r="I17" s="153">
        <f t="shared" si="1"/>
        <v>0</v>
      </c>
      <c r="J17" s="153">
        <v>0</v>
      </c>
      <c r="K17" s="153">
        <f t="shared" si="2"/>
        <v>0</v>
      </c>
      <c r="Q17" s="146">
        <v>2</v>
      </c>
      <c r="AA17" s="122">
        <v>12</v>
      </c>
      <c r="AB17" s="122">
        <v>0</v>
      </c>
      <c r="AC17" s="122">
        <v>10</v>
      </c>
      <c r="BB17" s="122">
        <v>1</v>
      </c>
      <c r="BC17" s="122">
        <f t="shared" si="3"/>
        <v>0</v>
      </c>
      <c r="BD17" s="122">
        <f t="shared" si="4"/>
        <v>0</v>
      </c>
      <c r="BE17" s="122">
        <f t="shared" si="5"/>
        <v>0</v>
      </c>
      <c r="BF17" s="122">
        <f t="shared" si="6"/>
        <v>0</v>
      </c>
      <c r="BG17" s="122">
        <f t="shared" si="7"/>
        <v>0</v>
      </c>
    </row>
    <row r="18" spans="1:59" x14ac:dyDescent="0.2">
      <c r="A18" s="147">
        <v>11</v>
      </c>
      <c r="B18" s="148" t="s">
        <v>98</v>
      </c>
      <c r="C18" s="149" t="s">
        <v>99</v>
      </c>
      <c r="D18" s="150" t="s">
        <v>77</v>
      </c>
      <c r="E18" s="151">
        <v>8</v>
      </c>
      <c r="F18" s="151">
        <v>0</v>
      </c>
      <c r="G18" s="152">
        <f t="shared" si="0"/>
        <v>0</v>
      </c>
      <c r="H18" s="153">
        <v>0</v>
      </c>
      <c r="I18" s="153">
        <f t="shared" si="1"/>
        <v>0</v>
      </c>
      <c r="J18" s="153">
        <v>0</v>
      </c>
      <c r="K18" s="153">
        <f t="shared" si="2"/>
        <v>0</v>
      </c>
      <c r="Q18" s="146">
        <v>2</v>
      </c>
      <c r="AA18" s="122">
        <v>12</v>
      </c>
      <c r="AB18" s="122">
        <v>0</v>
      </c>
      <c r="AC18" s="122">
        <v>11</v>
      </c>
      <c r="BB18" s="122">
        <v>1</v>
      </c>
      <c r="BC18" s="122">
        <f t="shared" si="3"/>
        <v>0</v>
      </c>
      <c r="BD18" s="122">
        <f t="shared" si="4"/>
        <v>0</v>
      </c>
      <c r="BE18" s="122">
        <f t="shared" si="5"/>
        <v>0</v>
      </c>
      <c r="BF18" s="122">
        <f t="shared" si="6"/>
        <v>0</v>
      </c>
      <c r="BG18" s="122">
        <f t="shared" si="7"/>
        <v>0</v>
      </c>
    </row>
    <row r="19" spans="1:59" x14ac:dyDescent="0.2">
      <c r="A19" s="154"/>
      <c r="B19" s="155" t="s">
        <v>72</v>
      </c>
      <c r="C19" s="156" t="str">
        <f>CONCATENATE(B7," ",C7)</f>
        <v>1 Zemní práce</v>
      </c>
      <c r="D19" s="154"/>
      <c r="E19" s="157"/>
      <c r="F19" s="157"/>
      <c r="G19" s="158">
        <f>SUM(G7:G18)</f>
        <v>0</v>
      </c>
      <c r="H19" s="159"/>
      <c r="I19" s="160">
        <f>SUM(I7:I18)</f>
        <v>0</v>
      </c>
      <c r="J19" s="159"/>
      <c r="K19" s="160">
        <f>SUM(K7:K18)</f>
        <v>-21.19</v>
      </c>
      <c r="Q19" s="146">
        <v>4</v>
      </c>
      <c r="BC19" s="161">
        <f>SUM(BC7:BC18)</f>
        <v>0</v>
      </c>
      <c r="BD19" s="161">
        <f>SUM(BD7:BD18)</f>
        <v>0</v>
      </c>
      <c r="BE19" s="161">
        <f>SUM(BE7:BE18)</f>
        <v>0</v>
      </c>
      <c r="BF19" s="161">
        <f>SUM(BF7:BF18)</f>
        <v>0</v>
      </c>
      <c r="BG19" s="161">
        <f>SUM(BG7:BG18)</f>
        <v>0</v>
      </c>
    </row>
    <row r="20" spans="1:59" x14ac:dyDescent="0.2">
      <c r="A20" s="139" t="s">
        <v>69</v>
      </c>
      <c r="B20" s="140" t="s">
        <v>100</v>
      </c>
      <c r="C20" s="141" t="s">
        <v>101</v>
      </c>
      <c r="D20" s="142"/>
      <c r="E20" s="143"/>
      <c r="F20" s="143"/>
      <c r="G20" s="144"/>
      <c r="H20" s="145"/>
      <c r="I20" s="145"/>
      <c r="J20" s="145"/>
      <c r="K20" s="145"/>
      <c r="Q20" s="146">
        <v>1</v>
      </c>
    </row>
    <row r="21" spans="1:59" ht="25.5" x14ac:dyDescent="0.2">
      <c r="A21" s="147">
        <v>12</v>
      </c>
      <c r="B21" s="148" t="s">
        <v>102</v>
      </c>
      <c r="C21" s="149" t="s">
        <v>103</v>
      </c>
      <c r="D21" s="150" t="s">
        <v>104</v>
      </c>
      <c r="E21" s="151">
        <v>50</v>
      </c>
      <c r="F21" s="151">
        <v>0</v>
      </c>
      <c r="G21" s="152">
        <f>E21*F21</f>
        <v>0</v>
      </c>
      <c r="H21" s="153">
        <v>5.9000000000000003E-4</v>
      </c>
      <c r="I21" s="153">
        <f>E21*H21</f>
        <v>2.9500000000000002E-2</v>
      </c>
      <c r="J21" s="153">
        <v>0</v>
      </c>
      <c r="K21" s="153">
        <f>E21*J21</f>
        <v>0</v>
      </c>
      <c r="Q21" s="146">
        <v>2</v>
      </c>
      <c r="AA21" s="122">
        <v>12</v>
      </c>
      <c r="AB21" s="122">
        <v>0</v>
      </c>
      <c r="AC21" s="122">
        <v>12</v>
      </c>
      <c r="BB21" s="122">
        <v>1</v>
      </c>
      <c r="BC21" s="122">
        <f>IF(BB21=1,G21,0)</f>
        <v>0</v>
      </c>
      <c r="BD21" s="122">
        <f>IF(BB21=2,G21,0)</f>
        <v>0</v>
      </c>
      <c r="BE21" s="122">
        <f>IF(BB21=3,G21,0)</f>
        <v>0</v>
      </c>
      <c r="BF21" s="122">
        <f>IF(BB21=4,G21,0)</f>
        <v>0</v>
      </c>
      <c r="BG21" s="122">
        <f>IF(BB21=5,G21,0)</f>
        <v>0</v>
      </c>
    </row>
    <row r="22" spans="1:59" x14ac:dyDescent="0.2">
      <c r="A22" s="147">
        <v>13</v>
      </c>
      <c r="B22" s="148" t="s">
        <v>105</v>
      </c>
      <c r="C22" s="149" t="s">
        <v>106</v>
      </c>
      <c r="D22" s="150" t="s">
        <v>77</v>
      </c>
      <c r="E22" s="151">
        <v>9</v>
      </c>
      <c r="F22" s="151">
        <v>0</v>
      </c>
      <c r="G22" s="152">
        <f>E22*F22</f>
        <v>0</v>
      </c>
      <c r="H22" s="153">
        <v>2.4462199999999998</v>
      </c>
      <c r="I22" s="153">
        <f>E22*H22</f>
        <v>22.015979999999999</v>
      </c>
      <c r="J22" s="153">
        <v>0</v>
      </c>
      <c r="K22" s="153">
        <f>E22*J22</f>
        <v>0</v>
      </c>
      <c r="Q22" s="146">
        <v>2</v>
      </c>
      <c r="AA22" s="122">
        <v>12</v>
      </c>
      <c r="AB22" s="122">
        <v>0</v>
      </c>
      <c r="AC22" s="122">
        <v>13</v>
      </c>
      <c r="BB22" s="122">
        <v>1</v>
      </c>
      <c r="BC22" s="122">
        <f>IF(BB22=1,G22,0)</f>
        <v>0</v>
      </c>
      <c r="BD22" s="122">
        <f>IF(BB22=2,G22,0)</f>
        <v>0</v>
      </c>
      <c r="BE22" s="122">
        <f>IF(BB22=3,G22,0)</f>
        <v>0</v>
      </c>
      <c r="BF22" s="122">
        <f>IF(BB22=4,G22,0)</f>
        <v>0</v>
      </c>
      <c r="BG22" s="122">
        <f>IF(BB22=5,G22,0)</f>
        <v>0</v>
      </c>
    </row>
    <row r="23" spans="1:59" x14ac:dyDescent="0.2">
      <c r="A23" s="147">
        <v>14</v>
      </c>
      <c r="B23" s="148" t="s">
        <v>107</v>
      </c>
      <c r="C23" s="149" t="s">
        <v>108</v>
      </c>
      <c r="D23" s="150" t="s">
        <v>77</v>
      </c>
      <c r="E23" s="151">
        <v>11.5</v>
      </c>
      <c r="F23" s="151">
        <v>0</v>
      </c>
      <c r="G23" s="152">
        <f>E23*F23</f>
        <v>0</v>
      </c>
      <c r="H23" s="153">
        <v>2.4462199999999998</v>
      </c>
      <c r="I23" s="153">
        <f>E23*H23</f>
        <v>28.131529999999998</v>
      </c>
      <c r="J23" s="153">
        <v>0</v>
      </c>
      <c r="K23" s="153">
        <f>E23*J23</f>
        <v>0</v>
      </c>
      <c r="Q23" s="146">
        <v>2</v>
      </c>
      <c r="AA23" s="122">
        <v>12</v>
      </c>
      <c r="AB23" s="122">
        <v>0</v>
      </c>
      <c r="AC23" s="122">
        <v>14</v>
      </c>
      <c r="BB23" s="122">
        <v>1</v>
      </c>
      <c r="BC23" s="122">
        <f>IF(BB23=1,G23,0)</f>
        <v>0</v>
      </c>
      <c r="BD23" s="122">
        <f>IF(BB23=2,G23,0)</f>
        <v>0</v>
      </c>
      <c r="BE23" s="122">
        <f>IF(BB23=3,G23,0)</f>
        <v>0</v>
      </c>
      <c r="BF23" s="122">
        <f>IF(BB23=4,G23,0)</f>
        <v>0</v>
      </c>
      <c r="BG23" s="122">
        <f>IF(BB23=5,G23,0)</f>
        <v>0</v>
      </c>
    </row>
    <row r="24" spans="1:59" x14ac:dyDescent="0.2">
      <c r="A24" s="154"/>
      <c r="B24" s="155" t="s">
        <v>72</v>
      </c>
      <c r="C24" s="156" t="str">
        <f>CONCATENATE(B20," ",C20)</f>
        <v>2 Základy,zvláštní zakládání</v>
      </c>
      <c r="D24" s="154"/>
      <c r="E24" s="157"/>
      <c r="F24" s="157"/>
      <c r="G24" s="158">
        <f>SUM(G20:G23)</f>
        <v>0</v>
      </c>
      <c r="H24" s="159"/>
      <c r="I24" s="160">
        <f>SUM(I20:I23)</f>
        <v>50.177009999999996</v>
      </c>
      <c r="J24" s="159"/>
      <c r="K24" s="160">
        <f>SUM(K20:K23)</f>
        <v>0</v>
      </c>
      <c r="Q24" s="146">
        <v>4</v>
      </c>
      <c r="BC24" s="161">
        <f>SUM(BC20:BC23)</f>
        <v>0</v>
      </c>
      <c r="BD24" s="161">
        <f>SUM(BD20:BD23)</f>
        <v>0</v>
      </c>
      <c r="BE24" s="161">
        <f>SUM(BE20:BE23)</f>
        <v>0</v>
      </c>
      <c r="BF24" s="161">
        <f>SUM(BF20:BF23)</f>
        <v>0</v>
      </c>
      <c r="BG24" s="161">
        <f>SUM(BG20:BG23)</f>
        <v>0</v>
      </c>
    </row>
    <row r="25" spans="1:59" x14ac:dyDescent="0.2">
      <c r="A25" s="139" t="s">
        <v>69</v>
      </c>
      <c r="B25" s="140" t="s">
        <v>109</v>
      </c>
      <c r="C25" s="141" t="s">
        <v>110</v>
      </c>
      <c r="D25" s="142"/>
      <c r="E25" s="143"/>
      <c r="F25" s="143"/>
      <c r="G25" s="144"/>
      <c r="H25" s="145"/>
      <c r="I25" s="145"/>
      <c r="J25" s="145"/>
      <c r="K25" s="145"/>
      <c r="Q25" s="146">
        <v>1</v>
      </c>
    </row>
    <row r="26" spans="1:59" ht="25.5" x14ac:dyDescent="0.2">
      <c r="A26" s="147">
        <v>15</v>
      </c>
      <c r="B26" s="148" t="s">
        <v>111</v>
      </c>
      <c r="C26" s="149" t="s">
        <v>112</v>
      </c>
      <c r="D26" s="150" t="s">
        <v>104</v>
      </c>
      <c r="E26" s="151">
        <v>6</v>
      </c>
      <c r="F26" s="151">
        <v>0</v>
      </c>
      <c r="G26" s="152">
        <f>E26*F26</f>
        <v>0</v>
      </c>
      <c r="H26" s="153">
        <v>1.4449999999999999E-2</v>
      </c>
      <c r="I26" s="153">
        <f>E26*H26</f>
        <v>8.6699999999999999E-2</v>
      </c>
      <c r="J26" s="153">
        <v>0</v>
      </c>
      <c r="K26" s="153">
        <f>E26*J26</f>
        <v>0</v>
      </c>
      <c r="Q26" s="146">
        <v>2</v>
      </c>
      <c r="AA26" s="122">
        <v>12</v>
      </c>
      <c r="AB26" s="122">
        <v>0</v>
      </c>
      <c r="AC26" s="122">
        <v>15</v>
      </c>
      <c r="BB26" s="122">
        <v>1</v>
      </c>
      <c r="BC26" s="122">
        <f>IF(BB26=1,G26,0)</f>
        <v>0</v>
      </c>
      <c r="BD26" s="122">
        <f>IF(BB26=2,G26,0)</f>
        <v>0</v>
      </c>
      <c r="BE26" s="122">
        <f>IF(BB26=3,G26,0)</f>
        <v>0</v>
      </c>
      <c r="BF26" s="122">
        <f>IF(BB26=4,G26,0)</f>
        <v>0</v>
      </c>
      <c r="BG26" s="122">
        <f>IF(BB26=5,G26,0)</f>
        <v>0</v>
      </c>
    </row>
    <row r="27" spans="1:59" ht="25.5" x14ac:dyDescent="0.2">
      <c r="A27" s="147">
        <v>16</v>
      </c>
      <c r="B27" s="148" t="s">
        <v>113</v>
      </c>
      <c r="C27" s="149" t="s">
        <v>114</v>
      </c>
      <c r="D27" s="150" t="s">
        <v>104</v>
      </c>
      <c r="E27" s="151">
        <v>18</v>
      </c>
      <c r="F27" s="151">
        <v>0</v>
      </c>
      <c r="G27" s="152">
        <f>E27*F27</f>
        <v>0</v>
      </c>
      <c r="H27" s="153">
        <v>4.6760000000000003E-2</v>
      </c>
      <c r="I27" s="153">
        <f>E27*H27</f>
        <v>0.84168000000000009</v>
      </c>
      <c r="J27" s="153">
        <v>0</v>
      </c>
      <c r="K27" s="153">
        <f>E27*J27</f>
        <v>0</v>
      </c>
      <c r="Q27" s="146">
        <v>2</v>
      </c>
      <c r="AA27" s="122">
        <v>12</v>
      </c>
      <c r="AB27" s="122">
        <v>0</v>
      </c>
      <c r="AC27" s="122">
        <v>16</v>
      </c>
      <c r="BB27" s="122">
        <v>1</v>
      </c>
      <c r="BC27" s="122">
        <f>IF(BB27=1,G27,0)</f>
        <v>0</v>
      </c>
      <c r="BD27" s="122">
        <f>IF(BB27=2,G27,0)</f>
        <v>0</v>
      </c>
      <c r="BE27" s="122">
        <f>IF(BB27=3,G27,0)</f>
        <v>0</v>
      </c>
      <c r="BF27" s="122">
        <f>IF(BB27=4,G27,0)</f>
        <v>0</v>
      </c>
      <c r="BG27" s="122">
        <f>IF(BB27=5,G27,0)</f>
        <v>0</v>
      </c>
    </row>
    <row r="28" spans="1:59" x14ac:dyDescent="0.2">
      <c r="A28" s="147">
        <v>17</v>
      </c>
      <c r="B28" s="148" t="s">
        <v>115</v>
      </c>
      <c r="C28" s="149" t="s">
        <v>116</v>
      </c>
      <c r="D28" s="150" t="s">
        <v>104</v>
      </c>
      <c r="E28" s="151">
        <v>18</v>
      </c>
      <c r="F28" s="151">
        <v>0</v>
      </c>
      <c r="G28" s="152">
        <f>E28*F28</f>
        <v>0</v>
      </c>
      <c r="H28" s="153">
        <v>0</v>
      </c>
      <c r="I28" s="153">
        <f>E28*H28</f>
        <v>0</v>
      </c>
      <c r="J28" s="153">
        <v>0</v>
      </c>
      <c r="K28" s="153">
        <f>E28*J28</f>
        <v>0</v>
      </c>
      <c r="Q28" s="146">
        <v>2</v>
      </c>
      <c r="AA28" s="122">
        <v>12</v>
      </c>
      <c r="AB28" s="122">
        <v>0</v>
      </c>
      <c r="AC28" s="122">
        <v>17</v>
      </c>
      <c r="BB28" s="122">
        <v>1</v>
      </c>
      <c r="BC28" s="122">
        <f>IF(BB28=1,G28,0)</f>
        <v>0</v>
      </c>
      <c r="BD28" s="122">
        <f>IF(BB28=2,G28,0)</f>
        <v>0</v>
      </c>
      <c r="BE28" s="122">
        <f>IF(BB28=3,G28,0)</f>
        <v>0</v>
      </c>
      <c r="BF28" s="122">
        <f>IF(BB28=4,G28,0)</f>
        <v>0</v>
      </c>
      <c r="BG28" s="122">
        <f>IF(BB28=5,G28,0)</f>
        <v>0</v>
      </c>
    </row>
    <row r="29" spans="1:59" ht="25.5" x14ac:dyDescent="0.2">
      <c r="A29" s="147">
        <v>18</v>
      </c>
      <c r="B29" s="148" t="s">
        <v>117</v>
      </c>
      <c r="C29" s="149" t="s">
        <v>118</v>
      </c>
      <c r="D29" s="150" t="s">
        <v>104</v>
      </c>
      <c r="E29" s="151">
        <v>3.2</v>
      </c>
      <c r="F29" s="151">
        <v>0</v>
      </c>
      <c r="G29" s="152">
        <f>E29*F29</f>
        <v>0</v>
      </c>
      <c r="H29" s="153">
        <v>1.2237199999999999</v>
      </c>
      <c r="I29" s="153">
        <f>E29*H29</f>
        <v>3.9159039999999998</v>
      </c>
      <c r="J29" s="153">
        <v>0</v>
      </c>
      <c r="K29" s="153">
        <f>E29*J29</f>
        <v>0</v>
      </c>
      <c r="Q29" s="146">
        <v>2</v>
      </c>
      <c r="AA29" s="122">
        <v>12</v>
      </c>
      <c r="AB29" s="122">
        <v>0</v>
      </c>
      <c r="AC29" s="122">
        <v>18</v>
      </c>
      <c r="BB29" s="122">
        <v>1</v>
      </c>
      <c r="BC29" s="122">
        <f>IF(BB29=1,G29,0)</f>
        <v>0</v>
      </c>
      <c r="BD29" s="122">
        <f>IF(BB29=2,G29,0)</f>
        <v>0</v>
      </c>
      <c r="BE29" s="122">
        <f>IF(BB29=3,G29,0)</f>
        <v>0</v>
      </c>
      <c r="BF29" s="122">
        <f>IF(BB29=4,G29,0)</f>
        <v>0</v>
      </c>
      <c r="BG29" s="122">
        <f>IF(BB29=5,G29,0)</f>
        <v>0</v>
      </c>
    </row>
    <row r="30" spans="1:59" x14ac:dyDescent="0.2">
      <c r="A30" s="154"/>
      <c r="B30" s="155" t="s">
        <v>72</v>
      </c>
      <c r="C30" s="156" t="str">
        <f>CONCATENATE(B25," ",C25)</f>
        <v>3 Svislé a kompletní konstrukce</v>
      </c>
      <c r="D30" s="154"/>
      <c r="E30" s="157"/>
      <c r="F30" s="157"/>
      <c r="G30" s="158">
        <f>SUM(G25:G29)</f>
        <v>0</v>
      </c>
      <c r="H30" s="159"/>
      <c r="I30" s="160">
        <f>SUM(I25:I29)</f>
        <v>4.844284</v>
      </c>
      <c r="J30" s="159"/>
      <c r="K30" s="160">
        <f>SUM(K25:K29)</f>
        <v>0</v>
      </c>
      <c r="Q30" s="146">
        <v>4</v>
      </c>
      <c r="BC30" s="161">
        <f>SUM(BC25:BC29)</f>
        <v>0</v>
      </c>
      <c r="BD30" s="161">
        <f>SUM(BD25:BD29)</f>
        <v>0</v>
      </c>
      <c r="BE30" s="161">
        <f>SUM(BE25:BE29)</f>
        <v>0</v>
      </c>
      <c r="BF30" s="161">
        <f>SUM(BF25:BF29)</f>
        <v>0</v>
      </c>
      <c r="BG30" s="161">
        <f>SUM(BG25:BG29)</f>
        <v>0</v>
      </c>
    </row>
    <row r="31" spans="1:59" x14ac:dyDescent="0.2">
      <c r="A31" s="139" t="s">
        <v>69</v>
      </c>
      <c r="B31" s="140" t="s">
        <v>119</v>
      </c>
      <c r="C31" s="141" t="s">
        <v>120</v>
      </c>
      <c r="D31" s="142"/>
      <c r="E31" s="143"/>
      <c r="F31" s="143"/>
      <c r="G31" s="144"/>
      <c r="H31" s="145"/>
      <c r="I31" s="145"/>
      <c r="J31" s="145"/>
      <c r="K31" s="145"/>
      <c r="Q31" s="146">
        <v>1</v>
      </c>
    </row>
    <row r="32" spans="1:59" ht="25.5" x14ac:dyDescent="0.2">
      <c r="A32" s="147">
        <v>19</v>
      </c>
      <c r="B32" s="148" t="s">
        <v>121</v>
      </c>
      <c r="C32" s="149" t="s">
        <v>122</v>
      </c>
      <c r="D32" s="150" t="s">
        <v>104</v>
      </c>
      <c r="E32" s="151">
        <v>9.5</v>
      </c>
      <c r="F32" s="151">
        <v>0</v>
      </c>
      <c r="G32" s="152">
        <f t="shared" ref="G32:G38" si="8">E32*F32</f>
        <v>0</v>
      </c>
      <c r="H32" s="153">
        <v>3.449E-2</v>
      </c>
      <c r="I32" s="153">
        <f t="shared" ref="I32:I38" si="9">E32*H32</f>
        <v>0.32765499999999997</v>
      </c>
      <c r="J32" s="153">
        <v>0</v>
      </c>
      <c r="K32" s="153">
        <f t="shared" ref="K32:K38" si="10">E32*J32</f>
        <v>0</v>
      </c>
      <c r="Q32" s="146">
        <v>2</v>
      </c>
      <c r="AA32" s="122">
        <v>12</v>
      </c>
      <c r="AB32" s="122">
        <v>0</v>
      </c>
      <c r="AC32" s="122">
        <v>19</v>
      </c>
      <c r="BB32" s="122">
        <v>1</v>
      </c>
      <c r="BC32" s="122">
        <f t="shared" ref="BC32:BC38" si="11">IF(BB32=1,G32,0)</f>
        <v>0</v>
      </c>
      <c r="BD32" s="122">
        <f t="shared" ref="BD32:BD38" si="12">IF(BB32=2,G32,0)</f>
        <v>0</v>
      </c>
      <c r="BE32" s="122">
        <f t="shared" ref="BE32:BE38" si="13">IF(BB32=3,G32,0)</f>
        <v>0</v>
      </c>
      <c r="BF32" s="122">
        <f t="shared" ref="BF32:BF38" si="14">IF(BB32=4,G32,0)</f>
        <v>0</v>
      </c>
      <c r="BG32" s="122">
        <f t="shared" ref="BG32:BG38" si="15">IF(BB32=5,G32,0)</f>
        <v>0</v>
      </c>
    </row>
    <row r="33" spans="1:59" x14ac:dyDescent="0.2">
      <c r="A33" s="147">
        <v>20</v>
      </c>
      <c r="B33" s="148" t="s">
        <v>123</v>
      </c>
      <c r="C33" s="149" t="s">
        <v>124</v>
      </c>
      <c r="D33" s="150" t="s">
        <v>104</v>
      </c>
      <c r="E33" s="151">
        <v>9.5</v>
      </c>
      <c r="F33" s="151">
        <v>0</v>
      </c>
      <c r="G33" s="152">
        <f t="shared" si="8"/>
        <v>0</v>
      </c>
      <c r="H33" s="153">
        <v>0</v>
      </c>
      <c r="I33" s="153">
        <f t="shared" si="9"/>
        <v>0</v>
      </c>
      <c r="J33" s="153">
        <v>0</v>
      </c>
      <c r="K33" s="153">
        <f t="shared" si="10"/>
        <v>0</v>
      </c>
      <c r="Q33" s="146">
        <v>2</v>
      </c>
      <c r="AA33" s="122">
        <v>12</v>
      </c>
      <c r="AB33" s="122">
        <v>0</v>
      </c>
      <c r="AC33" s="122">
        <v>20</v>
      </c>
      <c r="BB33" s="122">
        <v>1</v>
      </c>
      <c r="BC33" s="122">
        <f t="shared" si="11"/>
        <v>0</v>
      </c>
      <c r="BD33" s="122">
        <f t="shared" si="12"/>
        <v>0</v>
      </c>
      <c r="BE33" s="122">
        <f t="shared" si="13"/>
        <v>0</v>
      </c>
      <c r="BF33" s="122">
        <f t="shared" si="14"/>
        <v>0</v>
      </c>
      <c r="BG33" s="122">
        <f t="shared" si="15"/>
        <v>0</v>
      </c>
    </row>
    <row r="34" spans="1:59" ht="25.5" x14ac:dyDescent="0.2">
      <c r="A34" s="147">
        <v>21</v>
      </c>
      <c r="B34" s="148" t="s">
        <v>125</v>
      </c>
      <c r="C34" s="149" t="s">
        <v>126</v>
      </c>
      <c r="D34" s="150" t="s">
        <v>127</v>
      </c>
      <c r="E34" s="151">
        <v>0.372</v>
      </c>
      <c r="F34" s="151">
        <v>0</v>
      </c>
      <c r="G34" s="152">
        <f t="shared" si="8"/>
        <v>0</v>
      </c>
      <c r="H34" s="153">
        <v>1.0535399999999999</v>
      </c>
      <c r="I34" s="153">
        <f t="shared" si="9"/>
        <v>0.39191687999999997</v>
      </c>
      <c r="J34" s="153">
        <v>0</v>
      </c>
      <c r="K34" s="153">
        <f t="shared" si="10"/>
        <v>0</v>
      </c>
      <c r="Q34" s="146">
        <v>2</v>
      </c>
      <c r="AA34" s="122">
        <v>12</v>
      </c>
      <c r="AB34" s="122">
        <v>0</v>
      </c>
      <c r="AC34" s="122">
        <v>21</v>
      </c>
      <c r="BB34" s="122">
        <v>1</v>
      </c>
      <c r="BC34" s="122">
        <f t="shared" si="11"/>
        <v>0</v>
      </c>
      <c r="BD34" s="122">
        <f t="shared" si="12"/>
        <v>0</v>
      </c>
      <c r="BE34" s="122">
        <f t="shared" si="13"/>
        <v>0</v>
      </c>
      <c r="BF34" s="122">
        <f t="shared" si="14"/>
        <v>0</v>
      </c>
      <c r="BG34" s="122">
        <f t="shared" si="15"/>
        <v>0</v>
      </c>
    </row>
    <row r="35" spans="1:59" ht="25.5" x14ac:dyDescent="0.2">
      <c r="A35" s="147">
        <v>22</v>
      </c>
      <c r="B35" s="148" t="s">
        <v>128</v>
      </c>
      <c r="C35" s="149" t="s">
        <v>129</v>
      </c>
      <c r="D35" s="150" t="s">
        <v>93</v>
      </c>
      <c r="E35" s="151">
        <v>84</v>
      </c>
      <c r="F35" s="151">
        <v>0</v>
      </c>
      <c r="G35" s="152">
        <f t="shared" si="8"/>
        <v>0</v>
      </c>
      <c r="H35" s="153">
        <v>0.10886</v>
      </c>
      <c r="I35" s="153">
        <f t="shared" si="9"/>
        <v>9.1442399999999999</v>
      </c>
      <c r="J35" s="153">
        <v>0</v>
      </c>
      <c r="K35" s="153">
        <f t="shared" si="10"/>
        <v>0</v>
      </c>
      <c r="Q35" s="146">
        <v>2</v>
      </c>
      <c r="AA35" s="122">
        <v>12</v>
      </c>
      <c r="AB35" s="122">
        <v>0</v>
      </c>
      <c r="AC35" s="122">
        <v>22</v>
      </c>
      <c r="BB35" s="122">
        <v>1</v>
      </c>
      <c r="BC35" s="122">
        <f t="shared" si="11"/>
        <v>0</v>
      </c>
      <c r="BD35" s="122">
        <f t="shared" si="12"/>
        <v>0</v>
      </c>
      <c r="BE35" s="122">
        <f t="shared" si="13"/>
        <v>0</v>
      </c>
      <c r="BF35" s="122">
        <f t="shared" si="14"/>
        <v>0</v>
      </c>
      <c r="BG35" s="122">
        <f t="shared" si="15"/>
        <v>0</v>
      </c>
    </row>
    <row r="36" spans="1:59" x14ac:dyDescent="0.2">
      <c r="A36" s="147">
        <v>23</v>
      </c>
      <c r="B36" s="148" t="s">
        <v>130</v>
      </c>
      <c r="C36" s="149" t="s">
        <v>131</v>
      </c>
      <c r="D36" s="150" t="s">
        <v>104</v>
      </c>
      <c r="E36" s="151">
        <v>50</v>
      </c>
      <c r="F36" s="151">
        <v>0</v>
      </c>
      <c r="G36" s="152">
        <f t="shared" si="8"/>
        <v>0</v>
      </c>
      <c r="H36" s="153">
        <v>2E-3</v>
      </c>
      <c r="I36" s="153">
        <f t="shared" si="9"/>
        <v>0.1</v>
      </c>
      <c r="J36" s="153">
        <v>0</v>
      </c>
      <c r="K36" s="153">
        <f t="shared" si="10"/>
        <v>0</v>
      </c>
      <c r="Q36" s="146">
        <v>2</v>
      </c>
      <c r="AA36" s="122">
        <v>12</v>
      </c>
      <c r="AB36" s="122">
        <v>0</v>
      </c>
      <c r="AC36" s="122">
        <v>23</v>
      </c>
      <c r="BB36" s="122">
        <v>1</v>
      </c>
      <c r="BC36" s="122">
        <f t="shared" si="11"/>
        <v>0</v>
      </c>
      <c r="BD36" s="122">
        <f t="shared" si="12"/>
        <v>0</v>
      </c>
      <c r="BE36" s="122">
        <f t="shared" si="13"/>
        <v>0</v>
      </c>
      <c r="BF36" s="122">
        <f t="shared" si="14"/>
        <v>0</v>
      </c>
      <c r="BG36" s="122">
        <f t="shared" si="15"/>
        <v>0</v>
      </c>
    </row>
    <row r="37" spans="1:59" ht="25.5" x14ac:dyDescent="0.2">
      <c r="A37" s="147">
        <v>24</v>
      </c>
      <c r="B37" s="148" t="s">
        <v>132</v>
      </c>
      <c r="C37" s="149" t="s">
        <v>133</v>
      </c>
      <c r="D37" s="150" t="s">
        <v>134</v>
      </c>
      <c r="E37" s="151">
        <v>1</v>
      </c>
      <c r="F37" s="151">
        <v>0</v>
      </c>
      <c r="G37" s="152">
        <f t="shared" si="8"/>
        <v>0</v>
      </c>
      <c r="H37" s="153">
        <v>0.34499999999999997</v>
      </c>
      <c r="I37" s="153">
        <f t="shared" si="9"/>
        <v>0.34499999999999997</v>
      </c>
      <c r="J37" s="153">
        <v>0</v>
      </c>
      <c r="K37" s="153">
        <f t="shared" si="10"/>
        <v>0</v>
      </c>
      <c r="Q37" s="146">
        <v>2</v>
      </c>
      <c r="AA37" s="122">
        <v>12</v>
      </c>
      <c r="AB37" s="122">
        <v>1</v>
      </c>
      <c r="AC37" s="122">
        <v>24</v>
      </c>
      <c r="BB37" s="122">
        <v>1</v>
      </c>
      <c r="BC37" s="122">
        <f t="shared" si="11"/>
        <v>0</v>
      </c>
      <c r="BD37" s="122">
        <f t="shared" si="12"/>
        <v>0</v>
      </c>
      <c r="BE37" s="122">
        <f t="shared" si="13"/>
        <v>0</v>
      </c>
      <c r="BF37" s="122">
        <f t="shared" si="14"/>
        <v>0</v>
      </c>
      <c r="BG37" s="122">
        <f t="shared" si="15"/>
        <v>0</v>
      </c>
    </row>
    <row r="38" spans="1:59" x14ac:dyDescent="0.2">
      <c r="A38" s="147">
        <v>25</v>
      </c>
      <c r="B38" s="148" t="s">
        <v>135</v>
      </c>
      <c r="C38" s="149" t="s">
        <v>136</v>
      </c>
      <c r="D38" s="150" t="s">
        <v>104</v>
      </c>
      <c r="E38" s="151">
        <v>50</v>
      </c>
      <c r="F38" s="151">
        <v>0</v>
      </c>
      <c r="G38" s="152">
        <f t="shared" si="8"/>
        <v>0</v>
      </c>
      <c r="H38" s="153">
        <v>3.4000000000000002E-4</v>
      </c>
      <c r="I38" s="153">
        <f t="shared" si="9"/>
        <v>1.7000000000000001E-2</v>
      </c>
      <c r="J38" s="153">
        <v>0</v>
      </c>
      <c r="K38" s="153">
        <f t="shared" si="10"/>
        <v>0</v>
      </c>
      <c r="Q38" s="146">
        <v>2</v>
      </c>
      <c r="AA38" s="122">
        <v>12</v>
      </c>
      <c r="AB38" s="122">
        <v>1</v>
      </c>
      <c r="AC38" s="122">
        <v>25</v>
      </c>
      <c r="BB38" s="122">
        <v>1</v>
      </c>
      <c r="BC38" s="122">
        <f t="shared" si="11"/>
        <v>0</v>
      </c>
      <c r="BD38" s="122">
        <f t="shared" si="12"/>
        <v>0</v>
      </c>
      <c r="BE38" s="122">
        <f t="shared" si="13"/>
        <v>0</v>
      </c>
      <c r="BF38" s="122">
        <f t="shared" si="14"/>
        <v>0</v>
      </c>
      <c r="BG38" s="122">
        <f t="shared" si="15"/>
        <v>0</v>
      </c>
    </row>
    <row r="39" spans="1:59" x14ac:dyDescent="0.2">
      <c r="A39" s="154"/>
      <c r="B39" s="155" t="s">
        <v>72</v>
      </c>
      <c r="C39" s="156" t="str">
        <f>CONCATENATE(B31," ",C31)</f>
        <v>4 Vodorovné konstrukce</v>
      </c>
      <c r="D39" s="154"/>
      <c r="E39" s="157"/>
      <c r="F39" s="157"/>
      <c r="G39" s="158">
        <f>SUM(G31:G38)</f>
        <v>0</v>
      </c>
      <c r="H39" s="159"/>
      <c r="I39" s="160">
        <f>SUM(I31:I38)</f>
        <v>10.32581188</v>
      </c>
      <c r="J39" s="159"/>
      <c r="K39" s="160">
        <f>SUM(K31:K38)</f>
        <v>0</v>
      </c>
      <c r="Q39" s="146">
        <v>4</v>
      </c>
      <c r="BC39" s="161">
        <f>SUM(BC31:BC38)</f>
        <v>0</v>
      </c>
      <c r="BD39" s="161">
        <f>SUM(BD31:BD38)</f>
        <v>0</v>
      </c>
      <c r="BE39" s="161">
        <f>SUM(BE31:BE38)</f>
        <v>0</v>
      </c>
      <c r="BF39" s="161">
        <f>SUM(BF31:BF38)</f>
        <v>0</v>
      </c>
      <c r="BG39" s="161">
        <f>SUM(BG31:BG38)</f>
        <v>0</v>
      </c>
    </row>
    <row r="40" spans="1:59" x14ac:dyDescent="0.2">
      <c r="A40" s="139" t="s">
        <v>69</v>
      </c>
      <c r="B40" s="140" t="s">
        <v>137</v>
      </c>
      <c r="C40" s="141" t="s">
        <v>138</v>
      </c>
      <c r="D40" s="142"/>
      <c r="E40" s="143"/>
      <c r="F40" s="143"/>
      <c r="G40" s="144"/>
      <c r="H40" s="145"/>
      <c r="I40" s="145"/>
      <c r="J40" s="145"/>
      <c r="K40" s="145"/>
      <c r="Q40" s="146">
        <v>1</v>
      </c>
    </row>
    <row r="41" spans="1:59" ht="25.5" x14ac:dyDescent="0.2">
      <c r="A41" s="147">
        <v>26</v>
      </c>
      <c r="B41" s="148" t="s">
        <v>139</v>
      </c>
      <c r="C41" s="149" t="s">
        <v>140</v>
      </c>
      <c r="D41" s="150" t="s">
        <v>104</v>
      </c>
      <c r="E41" s="151">
        <v>5</v>
      </c>
      <c r="F41" s="151">
        <v>0</v>
      </c>
      <c r="G41" s="152">
        <f t="shared" ref="G41:G47" si="16">E41*F41</f>
        <v>0</v>
      </c>
      <c r="H41" s="153">
        <v>0.4108</v>
      </c>
      <c r="I41" s="153">
        <f t="shared" ref="I41:I47" si="17">E41*H41</f>
        <v>2.0539999999999998</v>
      </c>
      <c r="J41" s="153">
        <v>0</v>
      </c>
      <c r="K41" s="153">
        <f t="shared" ref="K41:K47" si="18">E41*J41</f>
        <v>0</v>
      </c>
      <c r="Q41" s="146">
        <v>2</v>
      </c>
      <c r="AA41" s="122">
        <v>12</v>
      </c>
      <c r="AB41" s="122">
        <v>0</v>
      </c>
      <c r="AC41" s="122">
        <v>26</v>
      </c>
      <c r="BB41" s="122">
        <v>1</v>
      </c>
      <c r="BC41" s="122">
        <f t="shared" ref="BC41:BC47" si="19">IF(BB41=1,G41,0)</f>
        <v>0</v>
      </c>
      <c r="BD41" s="122">
        <f t="shared" ref="BD41:BD47" si="20">IF(BB41=2,G41,0)</f>
        <v>0</v>
      </c>
      <c r="BE41" s="122">
        <f t="shared" ref="BE41:BE47" si="21">IF(BB41=3,G41,0)</f>
        <v>0</v>
      </c>
      <c r="BF41" s="122">
        <f t="shared" ref="BF41:BF47" si="22">IF(BB41=4,G41,0)</f>
        <v>0</v>
      </c>
      <c r="BG41" s="122">
        <f t="shared" ref="BG41:BG47" si="23">IF(BB41=5,G41,0)</f>
        <v>0</v>
      </c>
    </row>
    <row r="42" spans="1:59" ht="25.5" x14ac:dyDescent="0.2">
      <c r="A42" s="147">
        <v>27</v>
      </c>
      <c r="B42" s="148" t="s">
        <v>141</v>
      </c>
      <c r="C42" s="149" t="s">
        <v>142</v>
      </c>
      <c r="D42" s="150" t="s">
        <v>104</v>
      </c>
      <c r="E42" s="151">
        <v>62</v>
      </c>
      <c r="F42" s="151">
        <v>0</v>
      </c>
      <c r="G42" s="152">
        <f t="shared" si="16"/>
        <v>0</v>
      </c>
      <c r="H42" s="153">
        <v>0</v>
      </c>
      <c r="I42" s="153">
        <f t="shared" si="17"/>
        <v>0</v>
      </c>
      <c r="J42" s="153">
        <v>-0.41699999999999998</v>
      </c>
      <c r="K42" s="153">
        <f t="shared" si="18"/>
        <v>-25.853999999999999</v>
      </c>
      <c r="Q42" s="146">
        <v>2</v>
      </c>
      <c r="AA42" s="122">
        <v>12</v>
      </c>
      <c r="AB42" s="122">
        <v>0</v>
      </c>
      <c r="AC42" s="122">
        <v>27</v>
      </c>
      <c r="BB42" s="122">
        <v>1</v>
      </c>
      <c r="BC42" s="122">
        <f t="shared" si="19"/>
        <v>0</v>
      </c>
      <c r="BD42" s="122">
        <f t="shared" si="20"/>
        <v>0</v>
      </c>
      <c r="BE42" s="122">
        <f t="shared" si="21"/>
        <v>0</v>
      </c>
      <c r="BF42" s="122">
        <f t="shared" si="22"/>
        <v>0</v>
      </c>
      <c r="BG42" s="122">
        <f t="shared" si="23"/>
        <v>0</v>
      </c>
    </row>
    <row r="43" spans="1:59" ht="25.5" x14ac:dyDescent="0.2">
      <c r="A43" s="147">
        <v>28</v>
      </c>
      <c r="B43" s="148" t="s">
        <v>143</v>
      </c>
      <c r="C43" s="149" t="s">
        <v>144</v>
      </c>
      <c r="D43" s="150" t="s">
        <v>104</v>
      </c>
      <c r="E43" s="151">
        <v>5</v>
      </c>
      <c r="F43" s="151">
        <v>0</v>
      </c>
      <c r="G43" s="152">
        <f t="shared" si="16"/>
        <v>0</v>
      </c>
      <c r="H43" s="153">
        <v>0</v>
      </c>
      <c r="I43" s="153">
        <f t="shared" si="17"/>
        <v>0</v>
      </c>
      <c r="J43" s="153">
        <v>-0.13800000000000001</v>
      </c>
      <c r="K43" s="153">
        <f t="shared" si="18"/>
        <v>-0.69000000000000006</v>
      </c>
      <c r="Q43" s="146">
        <v>2</v>
      </c>
      <c r="AA43" s="122">
        <v>12</v>
      </c>
      <c r="AB43" s="122">
        <v>0</v>
      </c>
      <c r="AC43" s="122">
        <v>28</v>
      </c>
      <c r="BB43" s="122">
        <v>1</v>
      </c>
      <c r="BC43" s="122">
        <f t="shared" si="19"/>
        <v>0</v>
      </c>
      <c r="BD43" s="122">
        <f t="shared" si="20"/>
        <v>0</v>
      </c>
      <c r="BE43" s="122">
        <f t="shared" si="21"/>
        <v>0</v>
      </c>
      <c r="BF43" s="122">
        <f t="shared" si="22"/>
        <v>0</v>
      </c>
      <c r="BG43" s="122">
        <f t="shared" si="23"/>
        <v>0</v>
      </c>
    </row>
    <row r="44" spans="1:59" ht="25.5" x14ac:dyDescent="0.2">
      <c r="A44" s="147">
        <v>29</v>
      </c>
      <c r="B44" s="148" t="s">
        <v>145</v>
      </c>
      <c r="C44" s="149" t="s">
        <v>146</v>
      </c>
      <c r="D44" s="150" t="s">
        <v>104</v>
      </c>
      <c r="E44" s="151">
        <v>67</v>
      </c>
      <c r="F44" s="151">
        <v>0</v>
      </c>
      <c r="G44" s="152">
        <f t="shared" si="16"/>
        <v>0</v>
      </c>
      <c r="H44" s="153">
        <v>0.20907000000000001</v>
      </c>
      <c r="I44" s="153">
        <f t="shared" si="17"/>
        <v>14.00769</v>
      </c>
      <c r="J44" s="153">
        <v>0</v>
      </c>
      <c r="K44" s="153">
        <f t="shared" si="18"/>
        <v>0</v>
      </c>
      <c r="Q44" s="146">
        <v>2</v>
      </c>
      <c r="AA44" s="122">
        <v>12</v>
      </c>
      <c r="AB44" s="122">
        <v>0</v>
      </c>
      <c r="AC44" s="122">
        <v>29</v>
      </c>
      <c r="BB44" s="122">
        <v>1</v>
      </c>
      <c r="BC44" s="122">
        <f t="shared" si="19"/>
        <v>0</v>
      </c>
      <c r="BD44" s="122">
        <f t="shared" si="20"/>
        <v>0</v>
      </c>
      <c r="BE44" s="122">
        <f t="shared" si="21"/>
        <v>0</v>
      </c>
      <c r="BF44" s="122">
        <f t="shared" si="22"/>
        <v>0</v>
      </c>
      <c r="BG44" s="122">
        <f t="shared" si="23"/>
        <v>0</v>
      </c>
    </row>
    <row r="45" spans="1:59" ht="25.5" x14ac:dyDescent="0.2">
      <c r="A45" s="147">
        <v>30</v>
      </c>
      <c r="B45" s="148" t="s">
        <v>147</v>
      </c>
      <c r="C45" s="149" t="s">
        <v>148</v>
      </c>
      <c r="D45" s="150" t="s">
        <v>77</v>
      </c>
      <c r="E45" s="151">
        <v>13.4</v>
      </c>
      <c r="F45" s="151">
        <v>0</v>
      </c>
      <c r="G45" s="152">
        <f t="shared" si="16"/>
        <v>0</v>
      </c>
      <c r="H45" s="153">
        <v>1.931</v>
      </c>
      <c r="I45" s="153">
        <f t="shared" si="17"/>
        <v>25.875400000000003</v>
      </c>
      <c r="J45" s="153">
        <v>0</v>
      </c>
      <c r="K45" s="153">
        <f t="shared" si="18"/>
        <v>0</v>
      </c>
      <c r="Q45" s="146">
        <v>2</v>
      </c>
      <c r="AA45" s="122">
        <v>12</v>
      </c>
      <c r="AB45" s="122">
        <v>0</v>
      </c>
      <c r="AC45" s="122">
        <v>30</v>
      </c>
      <c r="BB45" s="122">
        <v>1</v>
      </c>
      <c r="BC45" s="122">
        <f t="shared" si="19"/>
        <v>0</v>
      </c>
      <c r="BD45" s="122">
        <f t="shared" si="20"/>
        <v>0</v>
      </c>
      <c r="BE45" s="122">
        <f t="shared" si="21"/>
        <v>0</v>
      </c>
      <c r="BF45" s="122">
        <f t="shared" si="22"/>
        <v>0</v>
      </c>
      <c r="BG45" s="122">
        <f t="shared" si="23"/>
        <v>0</v>
      </c>
    </row>
    <row r="46" spans="1:59" ht="25.5" x14ac:dyDescent="0.2">
      <c r="A46" s="147">
        <v>31</v>
      </c>
      <c r="B46" s="148" t="s">
        <v>149</v>
      </c>
      <c r="C46" s="149" t="s">
        <v>150</v>
      </c>
      <c r="D46" s="150" t="s">
        <v>104</v>
      </c>
      <c r="E46" s="151">
        <v>62</v>
      </c>
      <c r="F46" s="151">
        <v>0</v>
      </c>
      <c r="G46" s="152">
        <f t="shared" si="16"/>
        <v>0</v>
      </c>
      <c r="H46" s="153">
        <v>0.113</v>
      </c>
      <c r="I46" s="153">
        <f t="shared" si="17"/>
        <v>7.0060000000000002</v>
      </c>
      <c r="J46" s="153">
        <v>0</v>
      </c>
      <c r="K46" s="153">
        <f t="shared" si="18"/>
        <v>0</v>
      </c>
      <c r="Q46" s="146">
        <v>2</v>
      </c>
      <c r="AA46" s="122">
        <v>12</v>
      </c>
      <c r="AB46" s="122">
        <v>0</v>
      </c>
      <c r="AC46" s="122">
        <v>31</v>
      </c>
      <c r="BB46" s="122">
        <v>1</v>
      </c>
      <c r="BC46" s="122">
        <f t="shared" si="19"/>
        <v>0</v>
      </c>
      <c r="BD46" s="122">
        <f t="shared" si="20"/>
        <v>0</v>
      </c>
      <c r="BE46" s="122">
        <f t="shared" si="21"/>
        <v>0</v>
      </c>
      <c r="BF46" s="122">
        <f t="shared" si="22"/>
        <v>0</v>
      </c>
      <c r="BG46" s="122">
        <f t="shared" si="23"/>
        <v>0</v>
      </c>
    </row>
    <row r="47" spans="1:59" ht="25.5" x14ac:dyDescent="0.2">
      <c r="A47" s="147">
        <v>32</v>
      </c>
      <c r="B47" s="148" t="s">
        <v>151</v>
      </c>
      <c r="C47" s="149" t="s">
        <v>152</v>
      </c>
      <c r="D47" s="150" t="s">
        <v>104</v>
      </c>
      <c r="E47" s="151">
        <v>5</v>
      </c>
      <c r="F47" s="151">
        <v>0</v>
      </c>
      <c r="G47" s="152">
        <f t="shared" si="16"/>
        <v>0</v>
      </c>
      <c r="H47" s="153">
        <v>7.3899999999999993E-2</v>
      </c>
      <c r="I47" s="153">
        <f t="shared" si="17"/>
        <v>0.36949999999999994</v>
      </c>
      <c r="J47" s="153">
        <v>0</v>
      </c>
      <c r="K47" s="153">
        <f t="shared" si="18"/>
        <v>0</v>
      </c>
      <c r="Q47" s="146">
        <v>2</v>
      </c>
      <c r="AA47" s="122">
        <v>12</v>
      </c>
      <c r="AB47" s="122">
        <v>0</v>
      </c>
      <c r="AC47" s="122">
        <v>32</v>
      </c>
      <c r="BB47" s="122">
        <v>1</v>
      </c>
      <c r="BC47" s="122">
        <f t="shared" si="19"/>
        <v>0</v>
      </c>
      <c r="BD47" s="122">
        <f t="shared" si="20"/>
        <v>0</v>
      </c>
      <c r="BE47" s="122">
        <f t="shared" si="21"/>
        <v>0</v>
      </c>
      <c r="BF47" s="122">
        <f t="shared" si="22"/>
        <v>0</v>
      </c>
      <c r="BG47" s="122">
        <f t="shared" si="23"/>
        <v>0</v>
      </c>
    </row>
    <row r="48" spans="1:59" x14ac:dyDescent="0.2">
      <c r="A48" s="154"/>
      <c r="B48" s="155" t="s">
        <v>72</v>
      </c>
      <c r="C48" s="156" t="str">
        <f>CONCATENATE(B40," ",C40)</f>
        <v>5 Komunikace</v>
      </c>
      <c r="D48" s="154"/>
      <c r="E48" s="157"/>
      <c r="F48" s="157"/>
      <c r="G48" s="158">
        <f>SUM(G40:G47)</f>
        <v>0</v>
      </c>
      <c r="H48" s="159"/>
      <c r="I48" s="160">
        <f>SUM(I40:I47)</f>
        <v>49.31259</v>
      </c>
      <c r="J48" s="159"/>
      <c r="K48" s="160">
        <f>SUM(K40:K47)</f>
        <v>-26.544</v>
      </c>
      <c r="Q48" s="146">
        <v>4</v>
      </c>
      <c r="BC48" s="161">
        <f>SUM(BC40:BC47)</f>
        <v>0</v>
      </c>
      <c r="BD48" s="161">
        <f>SUM(BD40:BD47)</f>
        <v>0</v>
      </c>
      <c r="BE48" s="161">
        <f>SUM(BE40:BE47)</f>
        <v>0</v>
      </c>
      <c r="BF48" s="161">
        <f>SUM(BF40:BF47)</f>
        <v>0</v>
      </c>
      <c r="BG48" s="161">
        <f>SUM(BG40:BG47)</f>
        <v>0</v>
      </c>
    </row>
    <row r="49" spans="1:59" x14ac:dyDescent="0.2">
      <c r="A49" s="139" t="s">
        <v>69</v>
      </c>
      <c r="B49" s="140" t="s">
        <v>153</v>
      </c>
      <c r="C49" s="141" t="s">
        <v>154</v>
      </c>
      <c r="D49" s="142"/>
      <c r="E49" s="143"/>
      <c r="F49" s="143"/>
      <c r="G49" s="144"/>
      <c r="H49" s="145"/>
      <c r="I49" s="145"/>
      <c r="J49" s="145"/>
      <c r="K49" s="145"/>
      <c r="Q49" s="146">
        <v>1</v>
      </c>
    </row>
    <row r="50" spans="1:59" ht="25.5" x14ac:dyDescent="0.2">
      <c r="A50" s="147">
        <v>33</v>
      </c>
      <c r="B50" s="148" t="s">
        <v>155</v>
      </c>
      <c r="C50" s="149" t="s">
        <v>156</v>
      </c>
      <c r="D50" s="150" t="s">
        <v>104</v>
      </c>
      <c r="E50" s="151">
        <v>21.5</v>
      </c>
      <c r="F50" s="151">
        <v>0</v>
      </c>
      <c r="G50" s="152">
        <f>E50*F50</f>
        <v>0</v>
      </c>
      <c r="H50" s="153">
        <v>6.1799999999999997E-3</v>
      </c>
      <c r="I50" s="153">
        <f>E50*H50</f>
        <v>0.13286999999999999</v>
      </c>
      <c r="J50" s="153">
        <v>0</v>
      </c>
      <c r="K50" s="153">
        <f>E50*J50</f>
        <v>0</v>
      </c>
      <c r="Q50" s="146">
        <v>2</v>
      </c>
      <c r="AA50" s="122">
        <v>12</v>
      </c>
      <c r="AB50" s="122">
        <v>0</v>
      </c>
      <c r="AC50" s="122">
        <v>33</v>
      </c>
      <c r="BB50" s="122">
        <v>1</v>
      </c>
      <c r="BC50" s="122">
        <f>IF(BB50=1,G50,0)</f>
        <v>0</v>
      </c>
      <c r="BD50" s="122">
        <f>IF(BB50=2,G50,0)</f>
        <v>0</v>
      </c>
      <c r="BE50" s="122">
        <f>IF(BB50=3,G50,0)</f>
        <v>0</v>
      </c>
      <c r="BF50" s="122">
        <f>IF(BB50=4,G50,0)</f>
        <v>0</v>
      </c>
      <c r="BG50" s="122">
        <f>IF(BB50=5,G50,0)</f>
        <v>0</v>
      </c>
    </row>
    <row r="51" spans="1:59" ht="25.5" x14ac:dyDescent="0.2">
      <c r="A51" s="147">
        <v>34</v>
      </c>
      <c r="B51" s="148" t="s">
        <v>157</v>
      </c>
      <c r="C51" s="149" t="s">
        <v>158</v>
      </c>
      <c r="D51" s="150" t="s">
        <v>159</v>
      </c>
      <c r="E51" s="151">
        <v>50</v>
      </c>
      <c r="F51" s="151">
        <v>0</v>
      </c>
      <c r="G51" s="152">
        <f>E51*F51</f>
        <v>0</v>
      </c>
      <c r="H51" s="153">
        <v>1E-3</v>
      </c>
      <c r="I51" s="153">
        <f>E51*H51</f>
        <v>0.05</v>
      </c>
      <c r="J51" s="153">
        <v>0</v>
      </c>
      <c r="K51" s="153">
        <f>E51*J51</f>
        <v>0</v>
      </c>
      <c r="Q51" s="146">
        <v>2</v>
      </c>
      <c r="AA51" s="122">
        <v>12</v>
      </c>
      <c r="AB51" s="122">
        <v>1</v>
      </c>
      <c r="AC51" s="122">
        <v>34</v>
      </c>
      <c r="BB51" s="122">
        <v>1</v>
      </c>
      <c r="BC51" s="122">
        <f>IF(BB51=1,G51,0)</f>
        <v>0</v>
      </c>
      <c r="BD51" s="122">
        <f>IF(BB51=2,G51,0)</f>
        <v>0</v>
      </c>
      <c r="BE51" s="122">
        <f>IF(BB51=3,G51,0)</f>
        <v>0</v>
      </c>
      <c r="BF51" s="122">
        <f>IF(BB51=4,G51,0)</f>
        <v>0</v>
      </c>
      <c r="BG51" s="122">
        <f>IF(BB51=5,G51,0)</f>
        <v>0</v>
      </c>
    </row>
    <row r="52" spans="1:59" ht="25.5" x14ac:dyDescent="0.2">
      <c r="A52" s="147">
        <v>35</v>
      </c>
      <c r="B52" s="148" t="s">
        <v>160</v>
      </c>
      <c r="C52" s="149" t="s">
        <v>161</v>
      </c>
      <c r="D52" s="150" t="s">
        <v>104</v>
      </c>
      <c r="E52" s="151">
        <v>29.1</v>
      </c>
      <c r="F52" s="151">
        <v>0</v>
      </c>
      <c r="G52" s="152">
        <f>E52*F52</f>
        <v>0</v>
      </c>
      <c r="H52" s="153">
        <v>4.0000000000000001E-3</v>
      </c>
      <c r="I52" s="153">
        <f>E52*H52</f>
        <v>0.1164</v>
      </c>
      <c r="J52" s="153">
        <v>0</v>
      </c>
      <c r="K52" s="153">
        <f>E52*J52</f>
        <v>0</v>
      </c>
      <c r="Q52" s="146">
        <v>2</v>
      </c>
      <c r="AA52" s="122">
        <v>12</v>
      </c>
      <c r="AB52" s="122">
        <v>0</v>
      </c>
      <c r="AC52" s="122">
        <v>35</v>
      </c>
      <c r="BB52" s="122">
        <v>1</v>
      </c>
      <c r="BC52" s="122">
        <f>IF(BB52=1,G52,0)</f>
        <v>0</v>
      </c>
      <c r="BD52" s="122">
        <f>IF(BB52=2,G52,0)</f>
        <v>0</v>
      </c>
      <c r="BE52" s="122">
        <f>IF(BB52=3,G52,0)</f>
        <v>0</v>
      </c>
      <c r="BF52" s="122">
        <f>IF(BB52=4,G52,0)</f>
        <v>0</v>
      </c>
      <c r="BG52" s="122">
        <f>IF(BB52=5,G52,0)</f>
        <v>0</v>
      </c>
    </row>
    <row r="53" spans="1:59" x14ac:dyDescent="0.2">
      <c r="A53" s="154"/>
      <c r="B53" s="155" t="s">
        <v>72</v>
      </c>
      <c r="C53" s="156" t="str">
        <f>CONCATENATE(B49," ",C49)</f>
        <v>62 Upravy povrchů vnější</v>
      </c>
      <c r="D53" s="154"/>
      <c r="E53" s="157"/>
      <c r="F53" s="157"/>
      <c r="G53" s="158">
        <f>SUM(G49:G52)</f>
        <v>0</v>
      </c>
      <c r="H53" s="159"/>
      <c r="I53" s="160">
        <f>SUM(I49:I52)</f>
        <v>0.29926999999999998</v>
      </c>
      <c r="J53" s="159"/>
      <c r="K53" s="160">
        <f>SUM(K49:K52)</f>
        <v>0</v>
      </c>
      <c r="Q53" s="146">
        <v>4</v>
      </c>
      <c r="BC53" s="161">
        <f>SUM(BC49:BC52)</f>
        <v>0</v>
      </c>
      <c r="BD53" s="161">
        <f>SUM(BD49:BD52)</f>
        <v>0</v>
      </c>
      <c r="BE53" s="161">
        <f>SUM(BE49:BE52)</f>
        <v>0</v>
      </c>
      <c r="BF53" s="161">
        <f>SUM(BF49:BF52)</f>
        <v>0</v>
      </c>
      <c r="BG53" s="161">
        <f>SUM(BG49:BG52)</f>
        <v>0</v>
      </c>
    </row>
    <row r="54" spans="1:59" x14ac:dyDescent="0.2">
      <c r="A54" s="139" t="s">
        <v>69</v>
      </c>
      <c r="B54" s="140" t="s">
        <v>162</v>
      </c>
      <c r="C54" s="141" t="s">
        <v>163</v>
      </c>
      <c r="D54" s="142"/>
      <c r="E54" s="143"/>
      <c r="F54" s="143"/>
      <c r="G54" s="144"/>
      <c r="H54" s="145"/>
      <c r="I54" s="145"/>
      <c r="J54" s="145"/>
      <c r="K54" s="145"/>
      <c r="Q54" s="146">
        <v>1</v>
      </c>
    </row>
    <row r="55" spans="1:59" ht="25.5" x14ac:dyDescent="0.2">
      <c r="A55" s="147">
        <v>36</v>
      </c>
      <c r="B55" s="148" t="s">
        <v>164</v>
      </c>
      <c r="C55" s="149" t="s">
        <v>165</v>
      </c>
      <c r="D55" s="150" t="s">
        <v>93</v>
      </c>
      <c r="E55" s="151">
        <v>12</v>
      </c>
      <c r="F55" s="151">
        <v>0</v>
      </c>
      <c r="G55" s="152">
        <f>E55*F55</f>
        <v>0</v>
      </c>
      <c r="H55" s="153">
        <v>0.17732999999999999</v>
      </c>
      <c r="I55" s="153">
        <f>E55*H55</f>
        <v>2.1279599999999999</v>
      </c>
      <c r="J55" s="153">
        <v>0</v>
      </c>
      <c r="K55" s="153">
        <f>E55*J55</f>
        <v>0</v>
      </c>
      <c r="Q55" s="146">
        <v>2</v>
      </c>
      <c r="AA55" s="122">
        <v>12</v>
      </c>
      <c r="AB55" s="122">
        <v>0</v>
      </c>
      <c r="AC55" s="122">
        <v>36</v>
      </c>
      <c r="BB55" s="122">
        <v>1</v>
      </c>
      <c r="BC55" s="122">
        <f>IF(BB55=1,G55,0)</f>
        <v>0</v>
      </c>
      <c r="BD55" s="122">
        <f>IF(BB55=2,G55,0)</f>
        <v>0</v>
      </c>
      <c r="BE55" s="122">
        <f>IF(BB55=3,G55,0)</f>
        <v>0</v>
      </c>
      <c r="BF55" s="122">
        <f>IF(BB55=4,G55,0)</f>
        <v>0</v>
      </c>
      <c r="BG55" s="122">
        <f>IF(BB55=5,G55,0)</f>
        <v>0</v>
      </c>
    </row>
    <row r="56" spans="1:59" x14ac:dyDescent="0.2">
      <c r="A56" s="147">
        <v>37</v>
      </c>
      <c r="B56" s="148" t="s">
        <v>166</v>
      </c>
      <c r="C56" s="149" t="s">
        <v>167</v>
      </c>
      <c r="D56" s="150" t="s">
        <v>168</v>
      </c>
      <c r="E56" s="151">
        <v>7.75</v>
      </c>
      <c r="F56" s="151">
        <v>0</v>
      </c>
      <c r="G56" s="152">
        <f>E56*F56</f>
        <v>0</v>
      </c>
      <c r="H56" s="153">
        <v>1</v>
      </c>
      <c r="I56" s="153">
        <f>E56*H56</f>
        <v>7.75</v>
      </c>
      <c r="J56" s="153">
        <v>0</v>
      </c>
      <c r="K56" s="153">
        <f>E56*J56</f>
        <v>0</v>
      </c>
      <c r="Q56" s="146">
        <v>2</v>
      </c>
      <c r="AA56" s="122">
        <v>12</v>
      </c>
      <c r="AB56" s="122">
        <v>1</v>
      </c>
      <c r="AC56" s="122">
        <v>37</v>
      </c>
      <c r="BB56" s="122">
        <v>1</v>
      </c>
      <c r="BC56" s="122">
        <f>IF(BB56=1,G56,0)</f>
        <v>0</v>
      </c>
      <c r="BD56" s="122">
        <f>IF(BB56=2,G56,0)</f>
        <v>0</v>
      </c>
      <c r="BE56" s="122">
        <f>IF(BB56=3,G56,0)</f>
        <v>0</v>
      </c>
      <c r="BF56" s="122">
        <f>IF(BB56=4,G56,0)</f>
        <v>0</v>
      </c>
      <c r="BG56" s="122">
        <f>IF(BB56=5,G56,0)</f>
        <v>0</v>
      </c>
    </row>
    <row r="57" spans="1:59" x14ac:dyDescent="0.2">
      <c r="A57" s="147">
        <v>38</v>
      </c>
      <c r="B57" s="148" t="s">
        <v>169</v>
      </c>
      <c r="C57" s="149" t="s">
        <v>170</v>
      </c>
      <c r="D57" s="150" t="s">
        <v>93</v>
      </c>
      <c r="E57" s="151">
        <v>12</v>
      </c>
      <c r="F57" s="151">
        <v>0</v>
      </c>
      <c r="G57" s="152">
        <f>E57*F57</f>
        <v>0</v>
      </c>
      <c r="H57" s="153">
        <v>0.105</v>
      </c>
      <c r="I57" s="153">
        <f>E57*H57</f>
        <v>1.26</v>
      </c>
      <c r="J57" s="153">
        <v>0</v>
      </c>
      <c r="K57" s="153">
        <f>E57*J57</f>
        <v>0</v>
      </c>
      <c r="Q57" s="146">
        <v>2</v>
      </c>
      <c r="AA57" s="122">
        <v>12</v>
      </c>
      <c r="AB57" s="122">
        <v>1</v>
      </c>
      <c r="AC57" s="122">
        <v>38</v>
      </c>
      <c r="BB57" s="122">
        <v>1</v>
      </c>
      <c r="BC57" s="122">
        <f>IF(BB57=1,G57,0)</f>
        <v>0</v>
      </c>
      <c r="BD57" s="122">
        <f>IF(BB57=2,G57,0)</f>
        <v>0</v>
      </c>
      <c r="BE57" s="122">
        <f>IF(BB57=3,G57,0)</f>
        <v>0</v>
      </c>
      <c r="BF57" s="122">
        <f>IF(BB57=4,G57,0)</f>
        <v>0</v>
      </c>
      <c r="BG57" s="122">
        <f>IF(BB57=5,G57,0)</f>
        <v>0</v>
      </c>
    </row>
    <row r="58" spans="1:59" x14ac:dyDescent="0.2">
      <c r="A58" s="154"/>
      <c r="B58" s="155" t="s">
        <v>72</v>
      </c>
      <c r="C58" s="156" t="str">
        <f>CONCATENATE(B54," ",C54)</f>
        <v>91 Doplňující práce na komunikaci</v>
      </c>
      <c r="D58" s="154"/>
      <c r="E58" s="157"/>
      <c r="F58" s="157"/>
      <c r="G58" s="158">
        <f>SUM(G54:G57)</f>
        <v>0</v>
      </c>
      <c r="H58" s="159"/>
      <c r="I58" s="160">
        <f>SUM(I54:I57)</f>
        <v>11.13796</v>
      </c>
      <c r="J58" s="159"/>
      <c r="K58" s="160">
        <f>SUM(K54:K57)</f>
        <v>0</v>
      </c>
      <c r="Q58" s="146">
        <v>4</v>
      </c>
      <c r="BC58" s="161">
        <f>SUM(BC54:BC57)</f>
        <v>0</v>
      </c>
      <c r="BD58" s="161">
        <f>SUM(BD54:BD57)</f>
        <v>0</v>
      </c>
      <c r="BE58" s="161">
        <f>SUM(BE54:BE57)</f>
        <v>0</v>
      </c>
      <c r="BF58" s="161">
        <f>SUM(BF54:BF57)</f>
        <v>0</v>
      </c>
      <c r="BG58" s="161">
        <f>SUM(BG54:BG57)</f>
        <v>0</v>
      </c>
    </row>
    <row r="59" spans="1:59" x14ac:dyDescent="0.2">
      <c r="A59" s="139" t="s">
        <v>69</v>
      </c>
      <c r="B59" s="140" t="s">
        <v>171</v>
      </c>
      <c r="C59" s="141" t="s">
        <v>172</v>
      </c>
      <c r="D59" s="142"/>
      <c r="E59" s="143"/>
      <c r="F59" s="143"/>
      <c r="G59" s="144"/>
      <c r="H59" s="145"/>
      <c r="I59" s="145"/>
      <c r="J59" s="145"/>
      <c r="K59" s="145"/>
      <c r="Q59" s="146">
        <v>1</v>
      </c>
    </row>
    <row r="60" spans="1:59" x14ac:dyDescent="0.2">
      <c r="A60" s="147">
        <v>39</v>
      </c>
      <c r="B60" s="148" t="s">
        <v>173</v>
      </c>
      <c r="C60" s="149" t="s">
        <v>174</v>
      </c>
      <c r="D60" s="150" t="s">
        <v>127</v>
      </c>
      <c r="E60" s="151">
        <v>8</v>
      </c>
      <c r="F60" s="151">
        <v>0</v>
      </c>
      <c r="G60" s="152">
        <f t="shared" ref="G60:G66" si="24">E60*F60</f>
        <v>0</v>
      </c>
      <c r="H60" s="153">
        <v>0</v>
      </c>
      <c r="I60" s="153">
        <f t="shared" ref="I60:I66" si="25">E60*H60</f>
        <v>0</v>
      </c>
      <c r="J60" s="153">
        <v>0</v>
      </c>
      <c r="K60" s="153">
        <f t="shared" ref="K60:K66" si="26">E60*J60</f>
        <v>0</v>
      </c>
      <c r="Q60" s="146">
        <v>2</v>
      </c>
      <c r="AA60" s="122">
        <v>12</v>
      </c>
      <c r="AB60" s="122">
        <v>0</v>
      </c>
      <c r="AC60" s="122">
        <v>39</v>
      </c>
      <c r="BB60" s="122">
        <v>1</v>
      </c>
      <c r="BC60" s="122">
        <f t="shared" ref="BC60:BC66" si="27">IF(BB60=1,G60,0)</f>
        <v>0</v>
      </c>
      <c r="BD60" s="122">
        <f t="shared" ref="BD60:BD66" si="28">IF(BB60=2,G60,0)</f>
        <v>0</v>
      </c>
      <c r="BE60" s="122">
        <f t="shared" ref="BE60:BE66" si="29">IF(BB60=3,G60,0)</f>
        <v>0</v>
      </c>
      <c r="BF60" s="122">
        <f t="shared" ref="BF60:BF66" si="30">IF(BB60=4,G60,0)</f>
        <v>0</v>
      </c>
      <c r="BG60" s="122">
        <f t="shared" ref="BG60:BG66" si="31">IF(BB60=5,G60,0)</f>
        <v>0</v>
      </c>
    </row>
    <row r="61" spans="1:59" ht="25.5" x14ac:dyDescent="0.2">
      <c r="A61" s="147">
        <v>40</v>
      </c>
      <c r="B61" s="148" t="s">
        <v>175</v>
      </c>
      <c r="C61" s="149" t="s">
        <v>176</v>
      </c>
      <c r="D61" s="150" t="s">
        <v>127</v>
      </c>
      <c r="E61" s="151">
        <v>152</v>
      </c>
      <c r="F61" s="151">
        <v>0</v>
      </c>
      <c r="G61" s="152">
        <f t="shared" si="24"/>
        <v>0</v>
      </c>
      <c r="H61" s="153">
        <v>0</v>
      </c>
      <c r="I61" s="153">
        <f t="shared" si="25"/>
        <v>0</v>
      </c>
      <c r="J61" s="153">
        <v>0</v>
      </c>
      <c r="K61" s="153">
        <f t="shared" si="26"/>
        <v>0</v>
      </c>
      <c r="Q61" s="146">
        <v>2</v>
      </c>
      <c r="AA61" s="122">
        <v>12</v>
      </c>
      <c r="AB61" s="122">
        <v>0</v>
      </c>
      <c r="AC61" s="122">
        <v>40</v>
      </c>
      <c r="BB61" s="122">
        <v>1</v>
      </c>
      <c r="BC61" s="122">
        <f t="shared" si="27"/>
        <v>0</v>
      </c>
      <c r="BD61" s="122">
        <f t="shared" si="28"/>
        <v>0</v>
      </c>
      <c r="BE61" s="122">
        <f t="shared" si="29"/>
        <v>0</v>
      </c>
      <c r="BF61" s="122">
        <f t="shared" si="30"/>
        <v>0</v>
      </c>
      <c r="BG61" s="122">
        <f t="shared" si="31"/>
        <v>0</v>
      </c>
    </row>
    <row r="62" spans="1:59" x14ac:dyDescent="0.2">
      <c r="A62" s="147">
        <v>41</v>
      </c>
      <c r="B62" s="148" t="s">
        <v>177</v>
      </c>
      <c r="C62" s="149" t="s">
        <v>178</v>
      </c>
      <c r="D62" s="150" t="s">
        <v>127</v>
      </c>
      <c r="E62" s="151">
        <v>8</v>
      </c>
      <c r="F62" s="151">
        <v>0</v>
      </c>
      <c r="G62" s="152">
        <f t="shared" si="24"/>
        <v>0</v>
      </c>
      <c r="H62" s="153">
        <v>0</v>
      </c>
      <c r="I62" s="153">
        <f t="shared" si="25"/>
        <v>0</v>
      </c>
      <c r="J62" s="153">
        <v>0</v>
      </c>
      <c r="K62" s="153">
        <f t="shared" si="26"/>
        <v>0</v>
      </c>
      <c r="Q62" s="146">
        <v>2</v>
      </c>
      <c r="AA62" s="122">
        <v>12</v>
      </c>
      <c r="AB62" s="122">
        <v>0</v>
      </c>
      <c r="AC62" s="122">
        <v>41</v>
      </c>
      <c r="BB62" s="122">
        <v>1</v>
      </c>
      <c r="BC62" s="122">
        <f t="shared" si="27"/>
        <v>0</v>
      </c>
      <c r="BD62" s="122">
        <f t="shared" si="28"/>
        <v>0</v>
      </c>
      <c r="BE62" s="122">
        <f t="shared" si="29"/>
        <v>0</v>
      </c>
      <c r="BF62" s="122">
        <f t="shared" si="30"/>
        <v>0</v>
      </c>
      <c r="BG62" s="122">
        <f t="shared" si="31"/>
        <v>0</v>
      </c>
    </row>
    <row r="63" spans="1:59" x14ac:dyDescent="0.2">
      <c r="A63" s="147">
        <v>42</v>
      </c>
      <c r="B63" s="148" t="s">
        <v>179</v>
      </c>
      <c r="C63" s="149" t="s">
        <v>180</v>
      </c>
      <c r="D63" s="150" t="s">
        <v>127</v>
      </c>
      <c r="E63" s="151">
        <v>8</v>
      </c>
      <c r="F63" s="151">
        <v>0</v>
      </c>
      <c r="G63" s="152">
        <f t="shared" si="24"/>
        <v>0</v>
      </c>
      <c r="H63" s="153">
        <v>0</v>
      </c>
      <c r="I63" s="153">
        <f t="shared" si="25"/>
        <v>0</v>
      </c>
      <c r="J63" s="153">
        <v>0</v>
      </c>
      <c r="K63" s="153">
        <f t="shared" si="26"/>
        <v>0</v>
      </c>
      <c r="Q63" s="146">
        <v>2</v>
      </c>
      <c r="AA63" s="122">
        <v>12</v>
      </c>
      <c r="AB63" s="122">
        <v>0</v>
      </c>
      <c r="AC63" s="122">
        <v>42</v>
      </c>
      <c r="BB63" s="122">
        <v>1</v>
      </c>
      <c r="BC63" s="122">
        <f t="shared" si="27"/>
        <v>0</v>
      </c>
      <c r="BD63" s="122">
        <f t="shared" si="28"/>
        <v>0</v>
      </c>
      <c r="BE63" s="122">
        <f t="shared" si="29"/>
        <v>0</v>
      </c>
      <c r="BF63" s="122">
        <f t="shared" si="30"/>
        <v>0</v>
      </c>
      <c r="BG63" s="122">
        <f t="shared" si="31"/>
        <v>0</v>
      </c>
    </row>
    <row r="64" spans="1:59" x14ac:dyDescent="0.2">
      <c r="A64" s="147">
        <v>43</v>
      </c>
      <c r="B64" s="148" t="s">
        <v>181</v>
      </c>
      <c r="C64" s="149" t="s">
        <v>182</v>
      </c>
      <c r="D64" s="150" t="s">
        <v>127</v>
      </c>
      <c r="E64" s="151">
        <v>8</v>
      </c>
      <c r="F64" s="151">
        <v>0</v>
      </c>
      <c r="G64" s="152">
        <f t="shared" si="24"/>
        <v>0</v>
      </c>
      <c r="H64" s="153">
        <v>0</v>
      </c>
      <c r="I64" s="153">
        <f t="shared" si="25"/>
        <v>0</v>
      </c>
      <c r="J64" s="153">
        <v>0</v>
      </c>
      <c r="K64" s="153">
        <f t="shared" si="26"/>
        <v>0</v>
      </c>
      <c r="Q64" s="146">
        <v>2</v>
      </c>
      <c r="AA64" s="122">
        <v>12</v>
      </c>
      <c r="AB64" s="122">
        <v>0</v>
      </c>
      <c r="AC64" s="122">
        <v>43</v>
      </c>
      <c r="BB64" s="122">
        <v>1</v>
      </c>
      <c r="BC64" s="122">
        <f t="shared" si="27"/>
        <v>0</v>
      </c>
      <c r="BD64" s="122">
        <f t="shared" si="28"/>
        <v>0</v>
      </c>
      <c r="BE64" s="122">
        <f t="shared" si="29"/>
        <v>0</v>
      </c>
      <c r="BF64" s="122">
        <f t="shared" si="30"/>
        <v>0</v>
      </c>
      <c r="BG64" s="122">
        <f t="shared" si="31"/>
        <v>0</v>
      </c>
    </row>
    <row r="65" spans="1:59" ht="25.5" x14ac:dyDescent="0.2">
      <c r="A65" s="147">
        <v>44</v>
      </c>
      <c r="B65" s="148" t="s">
        <v>183</v>
      </c>
      <c r="C65" s="149" t="s">
        <v>184</v>
      </c>
      <c r="D65" s="150" t="s">
        <v>77</v>
      </c>
      <c r="E65" s="151">
        <v>2.77</v>
      </c>
      <c r="F65" s="151">
        <v>0</v>
      </c>
      <c r="G65" s="152">
        <f t="shared" si="24"/>
        <v>0</v>
      </c>
      <c r="H65" s="153">
        <v>0</v>
      </c>
      <c r="I65" s="153">
        <f t="shared" si="25"/>
        <v>0</v>
      </c>
      <c r="J65" s="153">
        <v>0</v>
      </c>
      <c r="K65" s="153">
        <f t="shared" si="26"/>
        <v>0</v>
      </c>
      <c r="Q65" s="146">
        <v>2</v>
      </c>
      <c r="AA65" s="122">
        <v>12</v>
      </c>
      <c r="AB65" s="122">
        <v>0</v>
      </c>
      <c r="AC65" s="122">
        <v>44</v>
      </c>
      <c r="BB65" s="122">
        <v>1</v>
      </c>
      <c r="BC65" s="122">
        <f t="shared" si="27"/>
        <v>0</v>
      </c>
      <c r="BD65" s="122">
        <f t="shared" si="28"/>
        <v>0</v>
      </c>
      <c r="BE65" s="122">
        <f t="shared" si="29"/>
        <v>0</v>
      </c>
      <c r="BF65" s="122">
        <f t="shared" si="30"/>
        <v>0</v>
      </c>
      <c r="BG65" s="122">
        <f t="shared" si="31"/>
        <v>0</v>
      </c>
    </row>
    <row r="66" spans="1:59" x14ac:dyDescent="0.2">
      <c r="A66" s="147">
        <v>45</v>
      </c>
      <c r="B66" s="148" t="s">
        <v>173</v>
      </c>
      <c r="C66" s="149" t="s">
        <v>185</v>
      </c>
      <c r="D66" s="150" t="s">
        <v>127</v>
      </c>
      <c r="E66" s="151">
        <v>5</v>
      </c>
      <c r="F66" s="151">
        <v>0</v>
      </c>
      <c r="G66" s="152">
        <f t="shared" si="24"/>
        <v>0</v>
      </c>
      <c r="H66" s="153">
        <v>0</v>
      </c>
      <c r="I66" s="153">
        <f t="shared" si="25"/>
        <v>0</v>
      </c>
      <c r="J66" s="153">
        <v>0</v>
      </c>
      <c r="K66" s="153">
        <f t="shared" si="26"/>
        <v>0</v>
      </c>
      <c r="Q66" s="146">
        <v>2</v>
      </c>
      <c r="AA66" s="122">
        <v>12</v>
      </c>
      <c r="AB66" s="122">
        <v>0</v>
      </c>
      <c r="AC66" s="122">
        <v>45</v>
      </c>
      <c r="BB66" s="122">
        <v>1</v>
      </c>
      <c r="BC66" s="122">
        <f t="shared" si="27"/>
        <v>0</v>
      </c>
      <c r="BD66" s="122">
        <f t="shared" si="28"/>
        <v>0</v>
      </c>
      <c r="BE66" s="122">
        <f t="shared" si="29"/>
        <v>0</v>
      </c>
      <c r="BF66" s="122">
        <f t="shared" si="30"/>
        <v>0</v>
      </c>
      <c r="BG66" s="122">
        <f t="shared" si="31"/>
        <v>0</v>
      </c>
    </row>
    <row r="67" spans="1:59" x14ac:dyDescent="0.2">
      <c r="A67" s="154"/>
      <c r="B67" s="155" t="s">
        <v>72</v>
      </c>
      <c r="C67" s="156" t="str">
        <f>CONCATENATE(B59," ",C59)</f>
        <v>96 Bourání konstrukcí</v>
      </c>
      <c r="D67" s="154"/>
      <c r="E67" s="157"/>
      <c r="F67" s="157"/>
      <c r="G67" s="158">
        <f>SUM(G59:G66)</f>
        <v>0</v>
      </c>
      <c r="H67" s="159"/>
      <c r="I67" s="160">
        <f>SUM(I59:I66)</f>
        <v>0</v>
      </c>
      <c r="J67" s="159"/>
      <c r="K67" s="160">
        <f>SUM(K59:K66)</f>
        <v>0</v>
      </c>
      <c r="Q67" s="146">
        <v>4</v>
      </c>
      <c r="BC67" s="161">
        <f>SUM(BC59:BC66)</f>
        <v>0</v>
      </c>
      <c r="BD67" s="161">
        <f>SUM(BD59:BD66)</f>
        <v>0</v>
      </c>
      <c r="BE67" s="161">
        <f>SUM(BE59:BE66)</f>
        <v>0</v>
      </c>
      <c r="BF67" s="161">
        <f>SUM(BF59:BF66)</f>
        <v>0</v>
      </c>
      <c r="BG67" s="161">
        <f>SUM(BG59:BG66)</f>
        <v>0</v>
      </c>
    </row>
    <row r="68" spans="1:59" x14ac:dyDescent="0.2">
      <c r="A68" s="139" t="s">
        <v>69</v>
      </c>
      <c r="B68" s="140" t="s">
        <v>186</v>
      </c>
      <c r="C68" s="141" t="s">
        <v>187</v>
      </c>
      <c r="D68" s="142"/>
      <c r="E68" s="143"/>
      <c r="F68" s="143"/>
      <c r="G68" s="144"/>
      <c r="H68" s="145"/>
      <c r="I68" s="145"/>
      <c r="J68" s="145"/>
      <c r="K68" s="145"/>
      <c r="Q68" s="146">
        <v>1</v>
      </c>
    </row>
    <row r="69" spans="1:59" x14ac:dyDescent="0.2">
      <c r="A69" s="147">
        <v>46</v>
      </c>
      <c r="B69" s="148" t="s">
        <v>188</v>
      </c>
      <c r="C69" s="149" t="s">
        <v>189</v>
      </c>
      <c r="D69" s="150" t="s">
        <v>127</v>
      </c>
      <c r="E69" s="151">
        <v>126</v>
      </c>
      <c r="F69" s="151">
        <v>0</v>
      </c>
      <c r="G69" s="152">
        <f>E69*F69</f>
        <v>0</v>
      </c>
      <c r="H69" s="153">
        <v>0</v>
      </c>
      <c r="I69" s="153">
        <f>E69*H69</f>
        <v>0</v>
      </c>
      <c r="J69" s="153">
        <v>0</v>
      </c>
      <c r="K69" s="153">
        <f>E69*J69</f>
        <v>0</v>
      </c>
      <c r="Q69" s="146">
        <v>2</v>
      </c>
      <c r="AA69" s="122">
        <v>12</v>
      </c>
      <c r="AB69" s="122">
        <v>0</v>
      </c>
      <c r="AC69" s="122">
        <v>46</v>
      </c>
      <c r="BB69" s="122">
        <v>1</v>
      </c>
      <c r="BC69" s="122">
        <f>IF(BB69=1,G69,0)</f>
        <v>0</v>
      </c>
      <c r="BD69" s="122">
        <f>IF(BB69=2,G69,0)</f>
        <v>0</v>
      </c>
      <c r="BE69" s="122">
        <f>IF(BB69=3,G69,0)</f>
        <v>0</v>
      </c>
      <c r="BF69" s="122">
        <f>IF(BB69=4,G69,0)</f>
        <v>0</v>
      </c>
      <c r="BG69" s="122">
        <f>IF(BB69=5,G69,0)</f>
        <v>0</v>
      </c>
    </row>
    <row r="70" spans="1:59" x14ac:dyDescent="0.2">
      <c r="A70" s="154"/>
      <c r="B70" s="155" t="s">
        <v>72</v>
      </c>
      <c r="C70" s="156" t="str">
        <f>CONCATENATE(B68," ",C68)</f>
        <v>99 Staveništní přesun hmot</v>
      </c>
      <c r="D70" s="154"/>
      <c r="E70" s="157"/>
      <c r="F70" s="157"/>
      <c r="G70" s="158">
        <f>SUM(G68:G69)</f>
        <v>0</v>
      </c>
      <c r="H70" s="159"/>
      <c r="I70" s="160">
        <f>SUM(I68:I69)</f>
        <v>0</v>
      </c>
      <c r="J70" s="159"/>
      <c r="K70" s="160">
        <f>SUM(K68:K69)</f>
        <v>0</v>
      </c>
      <c r="Q70" s="146">
        <v>4</v>
      </c>
      <c r="BC70" s="161">
        <f>SUM(BC68:BC69)</f>
        <v>0</v>
      </c>
      <c r="BD70" s="161">
        <f>SUM(BD68:BD69)</f>
        <v>0</v>
      </c>
      <c r="BE70" s="161">
        <f>SUM(BE68:BE69)</f>
        <v>0</v>
      </c>
      <c r="BF70" s="161">
        <f>SUM(BF68:BF69)</f>
        <v>0</v>
      </c>
      <c r="BG70" s="161">
        <f>SUM(BG68:BG69)</f>
        <v>0</v>
      </c>
    </row>
    <row r="71" spans="1:59" x14ac:dyDescent="0.2">
      <c r="E71" s="122"/>
    </row>
    <row r="72" spans="1:59" x14ac:dyDescent="0.2">
      <c r="E72" s="122"/>
    </row>
    <row r="73" spans="1:59" x14ac:dyDescent="0.2">
      <c r="E73" s="122"/>
    </row>
    <row r="74" spans="1:59" x14ac:dyDescent="0.2">
      <c r="E74" s="122"/>
    </row>
    <row r="75" spans="1:59" x14ac:dyDescent="0.2">
      <c r="E75" s="122"/>
    </row>
    <row r="76" spans="1:59" x14ac:dyDescent="0.2">
      <c r="E76" s="122"/>
    </row>
    <row r="77" spans="1:59" x14ac:dyDescent="0.2">
      <c r="E77" s="122"/>
    </row>
    <row r="78" spans="1:59" x14ac:dyDescent="0.2">
      <c r="E78" s="122"/>
    </row>
    <row r="79" spans="1:59" x14ac:dyDescent="0.2">
      <c r="E79" s="122"/>
    </row>
    <row r="80" spans="1:59" x14ac:dyDescent="0.2">
      <c r="E80" s="122"/>
    </row>
    <row r="81" spans="1:7" x14ac:dyDescent="0.2">
      <c r="E81" s="122"/>
    </row>
    <row r="82" spans="1:7" x14ac:dyDescent="0.2">
      <c r="E82" s="122"/>
    </row>
    <row r="83" spans="1:7" x14ac:dyDescent="0.2">
      <c r="E83" s="122"/>
    </row>
    <row r="84" spans="1:7" x14ac:dyDescent="0.2">
      <c r="E84" s="122"/>
    </row>
    <row r="85" spans="1:7" x14ac:dyDescent="0.2">
      <c r="E85" s="122"/>
    </row>
    <row r="86" spans="1:7" x14ac:dyDescent="0.2">
      <c r="E86" s="122"/>
    </row>
    <row r="87" spans="1:7" x14ac:dyDescent="0.2">
      <c r="E87" s="122"/>
    </row>
    <row r="88" spans="1:7" x14ac:dyDescent="0.2">
      <c r="E88" s="122"/>
    </row>
    <row r="89" spans="1:7" x14ac:dyDescent="0.2">
      <c r="E89" s="122"/>
    </row>
    <row r="90" spans="1:7" x14ac:dyDescent="0.2">
      <c r="E90" s="122"/>
    </row>
    <row r="91" spans="1:7" x14ac:dyDescent="0.2">
      <c r="E91" s="122"/>
    </row>
    <row r="92" spans="1:7" x14ac:dyDescent="0.2">
      <c r="E92" s="122"/>
    </row>
    <row r="93" spans="1:7" x14ac:dyDescent="0.2">
      <c r="E93" s="122"/>
    </row>
    <row r="94" spans="1:7" x14ac:dyDescent="0.2">
      <c r="A94" s="162"/>
      <c r="B94" s="162"/>
      <c r="C94" s="162"/>
      <c r="D94" s="162"/>
      <c r="E94" s="162"/>
      <c r="F94" s="162"/>
      <c r="G94" s="162"/>
    </row>
    <row r="95" spans="1:7" x14ac:dyDescent="0.2">
      <c r="A95" s="162"/>
      <c r="B95" s="162"/>
      <c r="C95" s="162"/>
      <c r="D95" s="162"/>
      <c r="E95" s="162"/>
      <c r="F95" s="162"/>
      <c r="G95" s="162"/>
    </row>
    <row r="96" spans="1:7" x14ac:dyDescent="0.2">
      <c r="A96" s="162"/>
      <c r="B96" s="162"/>
      <c r="C96" s="162"/>
      <c r="D96" s="162"/>
      <c r="E96" s="162"/>
      <c r="F96" s="162"/>
      <c r="G96" s="162"/>
    </row>
    <row r="97" spans="1:7" x14ac:dyDescent="0.2">
      <c r="A97" s="162"/>
      <c r="B97" s="162"/>
      <c r="C97" s="162"/>
      <c r="D97" s="162"/>
      <c r="E97" s="162"/>
      <c r="F97" s="162"/>
      <c r="G97" s="162"/>
    </row>
    <row r="98" spans="1:7" x14ac:dyDescent="0.2">
      <c r="E98" s="122"/>
    </row>
    <row r="99" spans="1:7" x14ac:dyDescent="0.2">
      <c r="E99" s="122"/>
    </row>
    <row r="100" spans="1:7" x14ac:dyDescent="0.2">
      <c r="E100" s="122"/>
    </row>
    <row r="101" spans="1:7" x14ac:dyDescent="0.2">
      <c r="E101" s="122"/>
    </row>
    <row r="102" spans="1:7" x14ac:dyDescent="0.2">
      <c r="E102" s="122"/>
    </row>
    <row r="103" spans="1:7" x14ac:dyDescent="0.2">
      <c r="E103" s="122"/>
    </row>
    <row r="104" spans="1:7" x14ac:dyDescent="0.2">
      <c r="E104" s="122"/>
    </row>
    <row r="105" spans="1:7" x14ac:dyDescent="0.2">
      <c r="E105" s="122"/>
    </row>
    <row r="106" spans="1:7" x14ac:dyDescent="0.2">
      <c r="E106" s="122"/>
    </row>
    <row r="107" spans="1:7" x14ac:dyDescent="0.2">
      <c r="E107" s="122"/>
    </row>
    <row r="108" spans="1:7" x14ac:dyDescent="0.2">
      <c r="E108" s="122"/>
    </row>
    <row r="109" spans="1:7" x14ac:dyDescent="0.2">
      <c r="E109" s="122"/>
    </row>
    <row r="110" spans="1:7" x14ac:dyDescent="0.2">
      <c r="E110" s="122"/>
    </row>
    <row r="111" spans="1:7" x14ac:dyDescent="0.2">
      <c r="E111" s="122"/>
    </row>
    <row r="112" spans="1:7" x14ac:dyDescent="0.2">
      <c r="E112" s="122"/>
    </row>
    <row r="113" spans="1:7" x14ac:dyDescent="0.2">
      <c r="E113" s="122"/>
    </row>
    <row r="114" spans="1:7" x14ac:dyDescent="0.2">
      <c r="E114" s="122"/>
    </row>
    <row r="115" spans="1:7" x14ac:dyDescent="0.2">
      <c r="E115" s="122"/>
    </row>
    <row r="116" spans="1:7" x14ac:dyDescent="0.2">
      <c r="E116" s="122"/>
    </row>
    <row r="117" spans="1:7" x14ac:dyDescent="0.2">
      <c r="E117" s="122"/>
    </row>
    <row r="118" spans="1:7" x14ac:dyDescent="0.2">
      <c r="E118" s="122"/>
    </row>
    <row r="119" spans="1:7" x14ac:dyDescent="0.2">
      <c r="E119" s="122"/>
    </row>
    <row r="120" spans="1:7" x14ac:dyDescent="0.2">
      <c r="E120" s="122"/>
    </row>
    <row r="121" spans="1:7" x14ac:dyDescent="0.2">
      <c r="E121" s="122"/>
    </row>
    <row r="122" spans="1:7" x14ac:dyDescent="0.2">
      <c r="E122" s="122"/>
    </row>
    <row r="123" spans="1:7" x14ac:dyDescent="0.2">
      <c r="A123" s="163"/>
      <c r="B123" s="163"/>
    </row>
    <row r="124" spans="1:7" x14ac:dyDescent="0.2">
      <c r="A124" s="162"/>
      <c r="B124" s="162"/>
      <c r="C124" s="165"/>
      <c r="D124" s="165"/>
      <c r="E124" s="166"/>
      <c r="F124" s="165"/>
      <c r="G124" s="167"/>
    </row>
    <row r="125" spans="1:7" x14ac:dyDescent="0.2">
      <c r="A125" s="168"/>
      <c r="B125" s="168"/>
      <c r="C125" s="162"/>
      <c r="D125" s="162"/>
      <c r="E125" s="169"/>
      <c r="F125" s="162"/>
      <c r="G125" s="162"/>
    </row>
    <row r="126" spans="1:7" x14ac:dyDescent="0.2">
      <c r="A126" s="162"/>
      <c r="B126" s="162"/>
      <c r="C126" s="162"/>
      <c r="D126" s="162"/>
      <c r="E126" s="169"/>
      <c r="F126" s="162"/>
      <c r="G126" s="162"/>
    </row>
    <row r="127" spans="1:7" x14ac:dyDescent="0.2">
      <c r="A127" s="162"/>
      <c r="B127" s="162"/>
      <c r="C127" s="162"/>
      <c r="D127" s="162"/>
      <c r="E127" s="169"/>
      <c r="F127" s="162"/>
      <c r="G127" s="162"/>
    </row>
    <row r="128" spans="1:7" x14ac:dyDescent="0.2">
      <c r="A128" s="162"/>
      <c r="B128" s="162"/>
      <c r="C128" s="162"/>
      <c r="D128" s="162"/>
      <c r="E128" s="169"/>
      <c r="F128" s="162"/>
      <c r="G128" s="162"/>
    </row>
    <row r="129" spans="1:7" x14ac:dyDescent="0.2">
      <c r="A129" s="162"/>
      <c r="B129" s="162"/>
      <c r="C129" s="162"/>
      <c r="D129" s="162"/>
      <c r="E129" s="169"/>
      <c r="F129" s="162"/>
      <c r="G129" s="162"/>
    </row>
    <row r="130" spans="1:7" x14ac:dyDescent="0.2">
      <c r="A130" s="162"/>
      <c r="B130" s="162"/>
      <c r="C130" s="162"/>
      <c r="D130" s="162"/>
      <c r="E130" s="169"/>
      <c r="F130" s="162"/>
      <c r="G130" s="162"/>
    </row>
    <row r="131" spans="1:7" x14ac:dyDescent="0.2">
      <c r="A131" s="162"/>
      <c r="B131" s="162"/>
      <c r="C131" s="162"/>
      <c r="D131" s="162"/>
      <c r="E131" s="169"/>
      <c r="F131" s="162"/>
      <c r="G131" s="162"/>
    </row>
    <row r="132" spans="1:7" x14ac:dyDescent="0.2">
      <c r="A132" s="162"/>
      <c r="B132" s="162"/>
      <c r="C132" s="162"/>
      <c r="D132" s="162"/>
      <c r="E132" s="169"/>
      <c r="F132" s="162"/>
      <c r="G132" s="162"/>
    </row>
    <row r="133" spans="1:7" x14ac:dyDescent="0.2">
      <c r="A133" s="162"/>
      <c r="B133" s="162"/>
      <c r="C133" s="162"/>
      <c r="D133" s="162"/>
      <c r="E133" s="169"/>
      <c r="F133" s="162"/>
      <c r="G133" s="162"/>
    </row>
    <row r="134" spans="1:7" x14ac:dyDescent="0.2">
      <c r="A134" s="162"/>
      <c r="B134" s="162"/>
      <c r="C134" s="162"/>
      <c r="D134" s="162"/>
      <c r="E134" s="169"/>
      <c r="F134" s="162"/>
      <c r="G134" s="162"/>
    </row>
    <row r="135" spans="1:7" x14ac:dyDescent="0.2">
      <c r="A135" s="162"/>
      <c r="B135" s="162"/>
      <c r="C135" s="162"/>
      <c r="D135" s="162"/>
      <c r="E135" s="169"/>
      <c r="F135" s="162"/>
      <c r="G135" s="162"/>
    </row>
    <row r="136" spans="1:7" x14ac:dyDescent="0.2">
      <c r="A136" s="162"/>
      <c r="B136" s="162"/>
      <c r="C136" s="162"/>
      <c r="D136" s="162"/>
      <c r="E136" s="169"/>
      <c r="F136" s="162"/>
      <c r="G136" s="162"/>
    </row>
    <row r="137" spans="1:7" x14ac:dyDescent="0.2">
      <c r="A137" s="162"/>
      <c r="B137" s="162"/>
      <c r="C137" s="162"/>
      <c r="D137" s="162"/>
      <c r="E137" s="169"/>
      <c r="F137" s="162"/>
      <c r="G137" s="162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KOZLOVSKÝ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Váňová Radka</cp:lastModifiedBy>
  <dcterms:created xsi:type="dcterms:W3CDTF">2018-06-24T16:53:03Z</dcterms:created>
  <dcterms:modified xsi:type="dcterms:W3CDTF">2018-11-14T06:35:10Z</dcterms:modified>
</cp:coreProperties>
</file>