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060" windowHeight="12255" activeTab="0"/>
  </bookViews>
  <sheets>
    <sheet name="1. SO1 VÝMĚNA SVÍTIDEL" sheetId="3" r:id="rId1"/>
    <sheet name="2.SO2 REKONSTRUKCE-OPTIMALIZACE" sheetId="4" r:id="rId2"/>
    <sheet name="3. PROTOKOL Z MĚŘENÍ" sheetId="5" r:id="rId3"/>
    <sheet name="4. MĚŘENÍ A VYHODNOCENÍ ÚSPORY" sheetId="6" r:id="rId4"/>
    <sheet name="souhrn přehled pro EFEKT" sheetId="1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<sst xmlns="http://schemas.openxmlformats.org/spreadsheetml/2006/main" count="402" uniqueCount="215">
  <si>
    <t>Položkový rozpočet k akci:</t>
  </si>
  <si>
    <t>č.</t>
  </si>
  <si>
    <t xml:space="preserve">Položka </t>
  </si>
  <si>
    <t>Počet</t>
  </si>
  <si>
    <t>MJ</t>
  </si>
  <si>
    <t>Výdaje v Kč bez DPH</t>
  </si>
  <si>
    <t>Kč/MJ</t>
  </si>
  <si>
    <t xml:space="preserve">Způsobilé </t>
  </si>
  <si>
    <t>Nezpůsobilé</t>
  </si>
  <si>
    <t>Osvětlovací soustava</t>
  </si>
  <si>
    <t>Řídící systém</t>
  </si>
  <si>
    <t>ks</t>
  </si>
  <si>
    <t>Montáž svítidel</t>
  </si>
  <si>
    <t>Redukce na stožár, vč.montáže</t>
  </si>
  <si>
    <t>Rekonstrukce rozvaděče</t>
  </si>
  <si>
    <t>Montáž rozvaděče</t>
  </si>
  <si>
    <t>Montáž regulátoru a zprovoznění</t>
  </si>
  <si>
    <t>m</t>
  </si>
  <si>
    <t>Pronájem mobilní plošiny</t>
  </si>
  <si>
    <t>hod</t>
  </si>
  <si>
    <t>Demontáž stávajících svítidel</t>
  </si>
  <si>
    <t>Demontáž stávajícího rozvaděče</t>
  </si>
  <si>
    <t>Zpracování revizní zprávy</t>
  </si>
  <si>
    <t>kpl.</t>
  </si>
  <si>
    <t>∑</t>
  </si>
  <si>
    <t>Rekapitulace</t>
  </si>
  <si>
    <t>podíl</t>
  </si>
  <si>
    <t>bez DPH</t>
  </si>
  <si>
    <t>DPH (21%)</t>
  </si>
  <si>
    <t>s DPH</t>
  </si>
  <si>
    <t>Celkové výdaje</t>
  </si>
  <si>
    <t>tis.Kč</t>
  </si>
  <si>
    <t>Z toho způsobilé výdaje</t>
  </si>
  <si>
    <t>Z toho nezpůsobilé výdaje</t>
  </si>
  <si>
    <t>Způsobilé výdaje</t>
  </si>
  <si>
    <t>Z toho výdaje na osvětlovací soustavu</t>
  </si>
  <si>
    <t>Z toho výdaje na řídící systém</t>
  </si>
  <si>
    <t>Opatření ke snížení energetické náročnosti VO</t>
  </si>
  <si>
    <t>Svítidlo sadové 1x70W, IP44/43.</t>
  </si>
  <si>
    <t>Svítidlo silniční 1x100W, IP66/44.</t>
  </si>
  <si>
    <t>Řídící SW</t>
  </si>
  <si>
    <t>hod.</t>
  </si>
  <si>
    <t>Elektromontáže</t>
  </si>
  <si>
    <t>Zemní práce</t>
  </si>
  <si>
    <t>Přesun hmot, PPV, Doprava</t>
  </si>
  <si>
    <t>Podružný materiál</t>
  </si>
  <si>
    <t>Svítidlo silniční 1x70W, IP66/44.</t>
  </si>
  <si>
    <t>Přípojný kabel kabel CYKY-J 3x1,5 / 2x1,5 mm2</t>
  </si>
  <si>
    <t>Regulátor s napěťovou regulací a stabilizací, 3 fázový, 26 kVA/40A - RVO 1</t>
  </si>
  <si>
    <t xml:space="preserve">Úprava rozvaděcě na propojovací jistící skříň PRVO -RVO 3 a RVO 4 </t>
  </si>
  <si>
    <t>město Kolín EFEKT 2018</t>
  </si>
  <si>
    <t>Svítidlo silniční 1x150W, IP66/44.</t>
  </si>
  <si>
    <t>Svítidlo sadové LED technologie16-32W IP66</t>
  </si>
  <si>
    <t>Svítidlo silniční LED technologie 40-90W IP66</t>
  </si>
  <si>
    <t xml:space="preserve">Akce:  </t>
  </si>
  <si>
    <t>Rekonstrukce veřejného osvětlení MĚSTO KOLÍN – EFEKT 2018 – MPO 80551/2017</t>
  </si>
  <si>
    <t>Objekt:</t>
  </si>
  <si>
    <r>
      <t xml:space="preserve">SO1 - Výměna svítidel VO V RÁMCI VÝBĚRU ODBĚRNÝCH MÍST </t>
    </r>
    <r>
      <rPr>
        <sz val="12"/>
        <color indexed="8"/>
        <rFont val="Calibri"/>
        <family val="2"/>
      </rPr>
      <t xml:space="preserve">RVO2, RVO6, RVO10, RVO34, RVO35, RVO36, RVO37, RVO43, RVO44, RVO45 </t>
    </r>
  </si>
  <si>
    <t xml:space="preserve">Vypracoval:  </t>
  </si>
  <si>
    <t xml:space="preserve">Datum:  </t>
  </si>
  <si>
    <t>číslo</t>
  </si>
  <si>
    <t>položka</t>
  </si>
  <si>
    <t>množtví</t>
  </si>
  <si>
    <t>jedn</t>
  </si>
  <si>
    <t>materiál</t>
  </si>
  <si>
    <t>montáž</t>
  </si>
  <si>
    <t>cena celk</t>
  </si>
  <si>
    <t>001</t>
  </si>
  <si>
    <t>Demontáž stávajícího svítidla</t>
  </si>
  <si>
    <t>002</t>
  </si>
  <si>
    <t>Demontáž stávající kabeláže ve stožáru</t>
  </si>
  <si>
    <t>003</t>
  </si>
  <si>
    <t xml:space="preserve">Demontáž stávajícího jednovýložníku </t>
  </si>
  <si>
    <t>004</t>
  </si>
  <si>
    <t>Demontáž stávájícího šestivýložníku</t>
  </si>
  <si>
    <t>005</t>
  </si>
  <si>
    <t>Redukce výložníku 70-60mm NEBO ÚPRAVY VÝLOŽNÍKŮ</t>
  </si>
  <si>
    <t>006</t>
  </si>
  <si>
    <t xml:space="preserve">Dvojvýložník zinkovaný např. J2/2000/120 ZN </t>
  </si>
  <si>
    <t>007</t>
  </si>
  <si>
    <t>Šesti výložník rovný např. UD6-1000 ZN</t>
  </si>
  <si>
    <t>008</t>
  </si>
  <si>
    <t>009</t>
  </si>
  <si>
    <t>010</t>
  </si>
  <si>
    <t>011</t>
  </si>
  <si>
    <t>012</t>
  </si>
  <si>
    <t>013</t>
  </si>
  <si>
    <t>Sodíková výbojka 150W</t>
  </si>
  <si>
    <t>014</t>
  </si>
  <si>
    <t>Sodíková výbojka 100W</t>
  </si>
  <si>
    <t>015</t>
  </si>
  <si>
    <t>Sodíková výbojka 70W</t>
  </si>
  <si>
    <t>016</t>
  </si>
  <si>
    <t>Kabel CYKY 3x1,5</t>
  </si>
  <si>
    <t>017</t>
  </si>
  <si>
    <t>Doprava</t>
  </si>
  <si>
    <t>soub</t>
  </si>
  <si>
    <t>018</t>
  </si>
  <si>
    <t>Odvoz a likvidace odpadu</t>
  </si>
  <si>
    <t>019</t>
  </si>
  <si>
    <t>Koordinace se správci sítí</t>
  </si>
  <si>
    <t>020</t>
  </si>
  <si>
    <t xml:space="preserve">Výkon plošiny demontáže montáže </t>
  </si>
  <si>
    <t>021</t>
  </si>
  <si>
    <t>Výchozí revize</t>
  </si>
  <si>
    <t>022</t>
  </si>
  <si>
    <t>Dopravní značení</t>
  </si>
  <si>
    <t>023</t>
  </si>
  <si>
    <t>Projektová dokumentace skutečného provedení</t>
  </si>
  <si>
    <t>Celkem bez DPH</t>
  </si>
  <si>
    <t>DPH 21%</t>
  </si>
  <si>
    <t>Kč</t>
  </si>
  <si>
    <t>CELKEM CENA VČETNĚ DPH 21%</t>
  </si>
  <si>
    <r>
      <t xml:space="preserve">SO 02 - REKONSTRUKCE - OPTIMALIZACE ODBĚRNÝCH MÍST </t>
    </r>
    <r>
      <rPr>
        <sz val="12"/>
        <color indexed="8"/>
        <rFont val="Calibri"/>
        <family val="2"/>
      </rPr>
      <t xml:space="preserve">RVO2, RVO6, RVO10, RVO34, RVO35, RVO36, RVO37, RVO43, RVO44, RVO45. REGULACE NA RVO 10, RVO 35, RVO 44  </t>
    </r>
  </si>
  <si>
    <t>cena celkem</t>
  </si>
  <si>
    <t>Rekonstrukce RVO10 sloučení RVO 2, 6 ,10 - úprava RVO2, 6</t>
  </si>
  <si>
    <t>Demontáž stávajícího rozvaděče RVO10</t>
  </si>
  <si>
    <t>Rozvaděč RVO10 V OPLETKÁCH - samostatně stojící, dle PD vybavený - NOVÁ POLOHA U PODCHODU</t>
  </si>
  <si>
    <t>Rozvaděč RVO2 - úprava - přepojení</t>
  </si>
  <si>
    <t xml:space="preserve">Rozvaděč RVO6 - úprava - přepojení  </t>
  </si>
  <si>
    <t>Betonový základ pro RVO10 + regulátor dle PD, 1.2m3</t>
  </si>
  <si>
    <t>Výkop pro betonový základ RVO + regulátoru</t>
  </si>
  <si>
    <t>Nový přívod napájení RVO ze stávající RYS CYKY 4B 4*16mm</t>
  </si>
  <si>
    <t>bm</t>
  </si>
  <si>
    <t>Nový vývod k SM2493,10 z RVO10 CYKY 4B 4*16mm</t>
  </si>
  <si>
    <t>Nový vývod k SM2488,10 z RVO10 CYKY 4B 4*16mm</t>
  </si>
  <si>
    <t>Nový vývod k SM2501,10 z RVO10 CYKY 4B 4*16mm</t>
  </si>
  <si>
    <t>Nový vývod k SM2499,10 z RVO10 CYKY 4B 4*16mm - podchod</t>
  </si>
  <si>
    <t xml:space="preserve">Propojení RVO 10 na vývod do ul v Opletkách </t>
  </si>
  <si>
    <t xml:space="preserve">Kabel CYKY 4x16 propoj RVO A REGULÁTORU  </t>
  </si>
  <si>
    <t>Kabel CYKY 3x1,5 OVLÁDÁNÍ PROPOJE REGULACE</t>
  </si>
  <si>
    <t>Kabel CYKY 5x1,5 OVLÁDÁNÍ PROPOJE REGULACE</t>
  </si>
  <si>
    <t>Zemnící drát FeZn 10mm nové rozvody napojení</t>
  </si>
  <si>
    <t>Chránička KOPOFLEX 75 nové rozvody napojení</t>
  </si>
  <si>
    <t>Krycí desky / výstražná fólie nové rozvody napojení</t>
  </si>
  <si>
    <t>Zemní kabelová spojka  4x16mm2 spoj vývod v Opletkách</t>
  </si>
  <si>
    <t>Výkop 30x70cm</t>
  </si>
  <si>
    <t>Zához, hutnění 30x50cm</t>
  </si>
  <si>
    <t>Pískové lože 20cm</t>
  </si>
  <si>
    <t>024</t>
  </si>
  <si>
    <t>Spojovací a montážní materiál</t>
  </si>
  <si>
    <t>025</t>
  </si>
  <si>
    <t>Napojení na stávající rozvody</t>
  </si>
  <si>
    <t xml:space="preserve">CELKEM OPTIMALIZACE RVO 10, RVO 6, RVO 2 </t>
  </si>
  <si>
    <t>Rekonstrukce RVO35 sloučení RVO 34, 35 , 36, 37 - úprava RVO 34, 36, 37</t>
  </si>
  <si>
    <t>026</t>
  </si>
  <si>
    <t>Demontáž stávajícího rozvaděče RVO35</t>
  </si>
  <si>
    <t>027</t>
  </si>
  <si>
    <t xml:space="preserve">Rozvaděč RVO35 U MÝTA - samostatně stojící, dle PD vybavený  </t>
  </si>
  <si>
    <t>028</t>
  </si>
  <si>
    <t>029</t>
  </si>
  <si>
    <t>Rozvaděč RVO34 - úprava - přepojení</t>
  </si>
  <si>
    <t>030</t>
  </si>
  <si>
    <t>Rozvaděč RVO36 - úprava - přepojení</t>
  </si>
  <si>
    <t>031</t>
  </si>
  <si>
    <t>Rozvaděč RVO37 - úprava - přepojení</t>
  </si>
  <si>
    <t>032</t>
  </si>
  <si>
    <t xml:space="preserve">ÚPRAVA Betonového základu pro RVO35 + regulátor dle PD </t>
  </si>
  <si>
    <t>033</t>
  </si>
  <si>
    <t>034</t>
  </si>
  <si>
    <t>035</t>
  </si>
  <si>
    <t>036</t>
  </si>
  <si>
    <t>037</t>
  </si>
  <si>
    <t xml:space="preserve">CELKEM OPTIMALIZACE RVO 35, RVO 34, RVO 36, RVO 37 </t>
  </si>
  <si>
    <t>Rekonstrukce RVO44 sloučení RVO 44, 45, 43 - úprava RVO 43, 45</t>
  </si>
  <si>
    <t>38</t>
  </si>
  <si>
    <t>Demontáž stávajícího rozvaděče RVO44</t>
  </si>
  <si>
    <t>39</t>
  </si>
  <si>
    <t>Rozvaděč RVO44 TŘÍDVORSKÁ, RATIBOŘSKÁ  - samostatně stojící, dle PD vybavený - NOVÁ POLOHA VEDLE ST. RVO</t>
  </si>
  <si>
    <t>40</t>
  </si>
  <si>
    <t>41</t>
  </si>
  <si>
    <t>Rozvaděč RVO43 - úprava - přepojení</t>
  </si>
  <si>
    <t>42</t>
  </si>
  <si>
    <t>Rozvaděč RVO45 - úprava - přepojení</t>
  </si>
  <si>
    <t>44</t>
  </si>
  <si>
    <t>Betonový základ pro RVO44 + regulátor dle PD, 1.2m3</t>
  </si>
  <si>
    <t>45</t>
  </si>
  <si>
    <t>46</t>
  </si>
  <si>
    <t>47</t>
  </si>
  <si>
    <t>48</t>
  </si>
  <si>
    <t>49</t>
  </si>
  <si>
    <t>50</t>
  </si>
  <si>
    <t xml:space="preserve">CELKEM OPTIMALIZACE RVO 44, RVO 43, RVO 45 </t>
  </si>
  <si>
    <t>Ostatní náklady související s rekonstrukcí RVO a přepojení sloučených RVO</t>
  </si>
  <si>
    <t>51</t>
  </si>
  <si>
    <t>Pronájem PLOŠINY JEŘÁBU</t>
  </si>
  <si>
    <t>52</t>
  </si>
  <si>
    <t>53</t>
  </si>
  <si>
    <t>54</t>
  </si>
  <si>
    <t>Koordinace se správcem sítě VO</t>
  </si>
  <si>
    <t>55</t>
  </si>
  <si>
    <t>Úpravy na rozvodné síti VO slučovaných RVO</t>
  </si>
  <si>
    <t>56</t>
  </si>
  <si>
    <t>Výchozí revize RVO 10, RVO 35, RVO 44</t>
  </si>
  <si>
    <t>57</t>
  </si>
  <si>
    <t>Projektová dokumentace skutečného provedení bloková schémata zapojení popisy vývodů z RVO a PRVO</t>
  </si>
  <si>
    <t xml:space="preserve">CELKEM OSTATNÍ NÁKLADY OPTIMALIZACE SLOUČENÝCH RVO </t>
  </si>
  <si>
    <t>Položka</t>
  </si>
  <si>
    <t>Cena</t>
  </si>
  <si>
    <t>Jednotka</t>
  </si>
  <si>
    <t>DPH 21 %</t>
  </si>
  <si>
    <t>Cena včetně DPH</t>
  </si>
  <si>
    <t>(pro účely dotačního titulu EFEKT)</t>
  </si>
  <si>
    <t>Cena za měření světelně technických parametrů 
(bez DPH)</t>
  </si>
  <si>
    <t>Cena za měření spotřeby po realizaci a vyhodnocení dosažené úspory (bez DPH)</t>
  </si>
  <si>
    <t>Svítidlo uliční 150W dle TZ</t>
  </si>
  <si>
    <t>Svítidlo uliční 100W dle TZ</t>
  </si>
  <si>
    <t>Svítidlo uliční 70W dle TZ</t>
  </si>
  <si>
    <t>LED svítidlo / 5102 / 24 LED / 700 mA / 55W / 3000K</t>
  </si>
  <si>
    <t>LED svítidlo / 5121 / 64 LED / 700 mA / 139W / 3000K</t>
  </si>
  <si>
    <t>ROZPĚTÍ REGULACE 180V -220V STABILIZACE NAPĚTÍ 220V</t>
  </si>
  <si>
    <t>Regulátor dle TZ, 3 fázový, 36 kVA/50A</t>
  </si>
  <si>
    <t>Regulátor  dle TZ, 3 fázový, 26 kVA/40A</t>
  </si>
  <si>
    <t>Položkový rozpočet</t>
  </si>
  <si>
    <t>Výbojky včetně  recyklačních poplatků poplatky likvidace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</si>
</sst>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/>
    <xf numFmtId="0" fontId="8" fillId="0" borderId="0" xfId="0" applyFont="1"/>
    <xf numFmtId="49" fontId="8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4" fontId="7" fillId="0" borderId="1" xfId="0" applyNumberFormat="1" applyFont="1" applyBorder="1"/>
    <xf numFmtId="0" fontId="7" fillId="0" borderId="0" xfId="0" applyFont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2" fillId="0" borderId="0" xfId="0" applyFont="1"/>
    <xf numFmtId="2" fontId="8" fillId="0" borderId="1" xfId="0" applyNumberFormat="1" applyFont="1" applyBorder="1"/>
    <xf numFmtId="10" fontId="8" fillId="0" borderId="1" xfId="0" applyNumberFormat="1" applyFont="1" applyBorder="1"/>
    <xf numFmtId="0" fontId="0" fillId="0" borderId="0" xfId="0" applyAlignment="1">
      <alignment/>
    </xf>
    <xf numFmtId="4" fontId="8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/>
    <xf numFmtId="0" fontId="8" fillId="2" borderId="1" xfId="0" applyFont="1" applyFill="1" applyBorder="1"/>
    <xf numFmtId="0" fontId="8" fillId="2" borderId="0" xfId="0" applyFont="1" applyFill="1"/>
    <xf numFmtId="4" fontId="7" fillId="2" borderId="1" xfId="0" applyNumberFormat="1" applyFont="1" applyFill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0" xfId="0" applyNumberFormat="1" applyBorder="1"/>
    <xf numFmtId="0" fontId="0" fillId="0" borderId="0" xfId="0" applyBorder="1"/>
    <xf numFmtId="4" fontId="0" fillId="0" borderId="0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0" fontId="0" fillId="0" borderId="5" xfId="0" applyBorder="1"/>
    <xf numFmtId="4" fontId="0" fillId="0" borderId="5" xfId="0" applyNumberFormat="1" applyBorder="1"/>
    <xf numFmtId="4" fontId="0" fillId="0" borderId="6" xfId="0" applyNumberFormat="1" applyBorder="1"/>
    <xf numFmtId="49" fontId="0" fillId="0" borderId="7" xfId="0" applyNumberFormat="1" applyBorder="1"/>
    <xf numFmtId="49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4" fontId="0" fillId="0" borderId="8" xfId="0" applyNumberFormat="1" applyBorder="1"/>
    <xf numFmtId="4" fontId="0" fillId="3" borderId="1" xfId="0" applyNumberFormat="1" applyFill="1" applyBorder="1"/>
    <xf numFmtId="49" fontId="0" fillId="0" borderId="1" xfId="0" applyNumberFormat="1" applyFill="1" applyBorder="1"/>
    <xf numFmtId="0" fontId="0" fillId="0" borderId="1" xfId="0" applyFill="1" applyBorder="1"/>
    <xf numFmtId="49" fontId="0" fillId="0" borderId="9" xfId="0" applyNumberFormat="1" applyBorder="1"/>
    <xf numFmtId="49" fontId="0" fillId="0" borderId="10" xfId="0" applyNumberFormat="1" applyBorder="1"/>
    <xf numFmtId="0" fontId="0" fillId="0" borderId="10" xfId="0" applyBorder="1"/>
    <xf numFmtId="3" fontId="0" fillId="3" borderId="10" xfId="0" applyNumberFormat="1" applyFill="1" applyBorder="1"/>
    <xf numFmtId="4" fontId="0" fillId="0" borderId="11" xfId="0" applyNumberFormat="1" applyBorder="1"/>
    <xf numFmtId="49" fontId="0" fillId="0" borderId="0" xfId="0" applyNumberFormat="1"/>
    <xf numFmtId="4" fontId="0" fillId="0" borderId="0" xfId="0" applyNumberFormat="1"/>
    <xf numFmtId="49" fontId="15" fillId="0" borderId="12" xfId="0" applyNumberFormat="1" applyFont="1" applyBorder="1"/>
    <xf numFmtId="0" fontId="15" fillId="0" borderId="13" xfId="0" applyFont="1" applyBorder="1"/>
    <xf numFmtId="4" fontId="15" fillId="0" borderId="13" xfId="0" applyNumberFormat="1" applyFont="1" applyBorder="1"/>
    <xf numFmtId="4" fontId="15" fillId="0" borderId="14" xfId="0" applyNumberFormat="1" applyFont="1" applyBorder="1"/>
    <xf numFmtId="4" fontId="0" fillId="0" borderId="0" xfId="0" applyNumberFormat="1" applyBorder="1" applyAlignment="1">
      <alignment horizontal="right" vertical="center"/>
    </xf>
    <xf numFmtId="4" fontId="0" fillId="0" borderId="15" xfId="0" applyNumberFormat="1" applyBorder="1"/>
    <xf numFmtId="49" fontId="16" fillId="0" borderId="3" xfId="0" applyNumberFormat="1" applyFont="1" applyBorder="1"/>
    <xf numFmtId="0" fontId="2" fillId="0" borderId="16" xfId="0" applyFont="1" applyBorder="1"/>
    <xf numFmtId="4" fontId="2" fillId="0" borderId="16" xfId="0" applyNumberFormat="1" applyFont="1" applyBorder="1"/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/>
    <xf numFmtId="49" fontId="17" fillId="0" borderId="0" xfId="0" applyNumberFormat="1" applyFont="1"/>
    <xf numFmtId="49" fontId="9" fillId="4" borderId="0" xfId="0" applyNumberFormat="1" applyFont="1" applyFill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" fontId="18" fillId="0" borderId="5" xfId="0" applyNumberFormat="1" applyFont="1" applyBorder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8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0" fillId="5" borderId="7" xfId="0" applyNumberFormat="1" applyFill="1" applyBorder="1" applyAlignment="1">
      <alignment vertical="center"/>
    </xf>
    <xf numFmtId="4" fontId="2" fillId="5" borderId="8" xfId="0" applyNumberFormat="1" applyFont="1" applyFill="1" applyBorder="1" applyAlignment="1">
      <alignment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8" fillId="0" borderId="8" xfId="0" applyNumberFormat="1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49" fontId="0" fillId="6" borderId="7" xfId="0" applyNumberFormat="1" applyFill="1" applyBorder="1" applyAlignment="1">
      <alignment vertical="center"/>
    </xf>
    <xf numFmtId="4" fontId="2" fillId="6" borderId="19" xfId="0" applyNumberFormat="1" applyFont="1" applyFill="1" applyBorder="1" applyAlignment="1">
      <alignment vertical="center"/>
    </xf>
    <xf numFmtId="49" fontId="0" fillId="7" borderId="18" xfId="0" applyNumberFormat="1" applyFont="1" applyFill="1" applyBorder="1" applyAlignment="1">
      <alignment vertical="center"/>
    </xf>
    <xf numFmtId="4" fontId="2" fillId="7" borderId="8" xfId="0" applyNumberFormat="1" applyFont="1" applyFill="1" applyBorder="1" applyAlignment="1">
      <alignment vertical="center"/>
    </xf>
    <xf numFmtId="49" fontId="0" fillId="8" borderId="9" xfId="0" applyNumberFormat="1" applyFill="1" applyBorder="1" applyAlignment="1">
      <alignment vertical="center"/>
    </xf>
    <xf numFmtId="4" fontId="2" fillId="8" borderId="11" xfId="0" applyNumberFormat="1" applyFont="1" applyFill="1" applyBorder="1" applyAlignment="1">
      <alignment vertical="center"/>
    </xf>
    <xf numFmtId="4" fontId="15" fillId="0" borderId="13" xfId="0" applyNumberFormat="1" applyFont="1" applyBorder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2" fillId="7" borderId="20" xfId="0" applyNumberFormat="1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49" fontId="2" fillId="8" borderId="18" xfId="0" applyNumberFormat="1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49" fontId="2" fillId="8" borderId="10" xfId="0" applyNumberFormat="1" applyFont="1" applyFill="1" applyBorder="1" applyAlignment="1">
      <alignment vertical="center" wrapText="1"/>
    </xf>
    <xf numFmtId="0" fontId="2" fillId="8" borderId="10" xfId="0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2" fillId="6" borderId="18" xfId="0" applyNumberFormat="1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49" fontId="2" fillId="6" borderId="20" xfId="0" applyNumberFormat="1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49" fontId="2" fillId="7" borderId="18" xfId="0" applyNumberFormat="1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49" fontId="2" fillId="5" borderId="18" xfId="0" applyNumberFormat="1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left"/>
    </xf>
    <xf numFmtId="3" fontId="7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85" zoomScaleNormal="85" workbookViewId="0" topLeftCell="A1">
      <selection activeCell="B19" sqref="B19"/>
    </sheetView>
  </sheetViews>
  <sheetFormatPr defaultColWidth="9.140625" defaultRowHeight="15"/>
  <cols>
    <col min="1" max="1" width="11.140625" style="48" customWidth="1"/>
    <col min="2" max="2" width="62.57421875" style="48" customWidth="1"/>
    <col min="3" max="3" width="8.00390625" style="0" bestFit="1" customWidth="1"/>
    <col min="4" max="4" width="5.28125" style="0" bestFit="1" customWidth="1"/>
    <col min="5" max="5" width="10.00390625" style="49" bestFit="1" customWidth="1"/>
    <col min="6" max="6" width="10.00390625" style="49" customWidth="1"/>
    <col min="7" max="7" width="11.421875" style="49" bestFit="1" customWidth="1"/>
  </cols>
  <sheetData>
    <row r="1" spans="1:7" ht="21">
      <c r="A1" s="94" t="s">
        <v>213</v>
      </c>
      <c r="B1" s="95"/>
      <c r="C1" s="95"/>
      <c r="D1" s="95"/>
      <c r="E1" s="95"/>
      <c r="F1" s="95"/>
      <c r="G1" s="96"/>
    </row>
    <row r="2" spans="1:7" ht="18.75">
      <c r="A2" s="25" t="s">
        <v>54</v>
      </c>
      <c r="B2" s="97" t="s">
        <v>55</v>
      </c>
      <c r="C2" s="97"/>
      <c r="D2" s="97"/>
      <c r="E2" s="97"/>
      <c r="F2" s="97"/>
      <c r="G2" s="98"/>
    </row>
    <row r="3" spans="1:7" ht="33.75" customHeight="1">
      <c r="A3" s="25" t="s">
        <v>56</v>
      </c>
      <c r="B3" s="99" t="s">
        <v>57</v>
      </c>
      <c r="C3" s="100"/>
      <c r="D3" s="100"/>
      <c r="E3" s="100"/>
      <c r="F3" s="100"/>
      <c r="G3" s="101"/>
    </row>
    <row r="4" spans="1:7" ht="15">
      <c r="A4" s="25" t="s">
        <v>58</v>
      </c>
      <c r="B4" s="102"/>
      <c r="C4" s="102"/>
      <c r="D4" s="102"/>
      <c r="E4" s="102"/>
      <c r="F4" s="102"/>
      <c r="G4" s="103"/>
    </row>
    <row r="5" spans="1:7" ht="15.75" thickBot="1">
      <c r="A5" s="26" t="s">
        <v>59</v>
      </c>
      <c r="B5" s="104"/>
      <c r="C5" s="104"/>
      <c r="D5" s="104"/>
      <c r="E5" s="104"/>
      <c r="F5" s="104"/>
      <c r="G5" s="105"/>
    </row>
    <row r="6" spans="1:7" ht="15.75" thickBot="1">
      <c r="A6" s="27"/>
      <c r="B6" s="27"/>
      <c r="C6" s="28"/>
      <c r="D6" s="28"/>
      <c r="E6" s="29"/>
      <c r="F6" s="29"/>
      <c r="G6" s="29"/>
    </row>
    <row r="7" spans="1:7" ht="15">
      <c r="A7" s="30" t="s">
        <v>60</v>
      </c>
      <c r="B7" s="31" t="s">
        <v>61</v>
      </c>
      <c r="C7" s="32" t="s">
        <v>62</v>
      </c>
      <c r="D7" s="32" t="s">
        <v>63</v>
      </c>
      <c r="E7" s="33" t="s">
        <v>64</v>
      </c>
      <c r="F7" s="33" t="s">
        <v>65</v>
      </c>
      <c r="G7" s="34" t="s">
        <v>66</v>
      </c>
    </row>
    <row r="8" spans="1:7" ht="15">
      <c r="A8" s="35"/>
      <c r="B8" s="36"/>
      <c r="C8" s="37"/>
      <c r="D8" s="37"/>
      <c r="E8" s="38"/>
      <c r="F8" s="38"/>
      <c r="G8" s="39"/>
    </row>
    <row r="9" spans="1:7" ht="15">
      <c r="A9" s="35" t="s">
        <v>67</v>
      </c>
      <c r="B9" s="36" t="s">
        <v>68</v>
      </c>
      <c r="C9" s="37">
        <v>391</v>
      </c>
      <c r="D9" s="37" t="s">
        <v>11</v>
      </c>
      <c r="E9" s="40"/>
      <c r="F9" s="40"/>
      <c r="G9" s="39">
        <f aca="true" t="shared" si="0" ref="G9:G31">(E9+F9)*C9</f>
        <v>0</v>
      </c>
    </row>
    <row r="10" spans="1:7" ht="15">
      <c r="A10" s="35" t="s">
        <v>69</v>
      </c>
      <c r="B10" s="36" t="s">
        <v>70</v>
      </c>
      <c r="C10" s="37">
        <v>391</v>
      </c>
      <c r="D10" s="37" t="s">
        <v>11</v>
      </c>
      <c r="E10" s="40"/>
      <c r="F10" s="40"/>
      <c r="G10" s="39">
        <f t="shared" si="0"/>
        <v>0</v>
      </c>
    </row>
    <row r="11" spans="1:7" ht="15">
      <c r="A11" s="35" t="s">
        <v>71</v>
      </c>
      <c r="B11" s="36" t="s">
        <v>72</v>
      </c>
      <c r="C11" s="37">
        <v>9</v>
      </c>
      <c r="D11" s="37" t="s">
        <v>11</v>
      </c>
      <c r="E11" s="40"/>
      <c r="F11" s="40"/>
      <c r="G11" s="39">
        <f t="shared" si="0"/>
        <v>0</v>
      </c>
    </row>
    <row r="12" spans="1:7" ht="15">
      <c r="A12" s="35" t="s">
        <v>73</v>
      </c>
      <c r="B12" s="36" t="s">
        <v>74</v>
      </c>
      <c r="C12" s="37">
        <v>1</v>
      </c>
      <c r="D12" s="37" t="s">
        <v>11</v>
      </c>
      <c r="E12" s="40"/>
      <c r="F12" s="40"/>
      <c r="G12" s="39">
        <f t="shared" si="0"/>
        <v>0</v>
      </c>
    </row>
    <row r="13" spans="1:7" ht="15">
      <c r="A13" s="35" t="s">
        <v>75</v>
      </c>
      <c r="B13" s="36" t="s">
        <v>76</v>
      </c>
      <c r="C13" s="37">
        <v>381</v>
      </c>
      <c r="D13" s="37" t="s">
        <v>11</v>
      </c>
      <c r="E13" s="40"/>
      <c r="F13" s="40"/>
      <c r="G13" s="39">
        <f t="shared" si="0"/>
        <v>0</v>
      </c>
    </row>
    <row r="14" spans="1:7" ht="15">
      <c r="A14" s="35" t="s">
        <v>77</v>
      </c>
      <c r="B14" s="36" t="s">
        <v>78</v>
      </c>
      <c r="C14" s="37">
        <v>9</v>
      </c>
      <c r="D14" s="37" t="s">
        <v>11</v>
      </c>
      <c r="E14" s="40"/>
      <c r="F14" s="40"/>
      <c r="G14" s="39">
        <f t="shared" si="0"/>
        <v>0</v>
      </c>
    </row>
    <row r="15" spans="1:7" ht="15">
      <c r="A15" s="35" t="s">
        <v>79</v>
      </c>
      <c r="B15" s="36" t="s">
        <v>80</v>
      </c>
      <c r="C15" s="37">
        <v>1</v>
      </c>
      <c r="D15" s="37" t="s">
        <v>11</v>
      </c>
      <c r="E15" s="40"/>
      <c r="F15" s="40"/>
      <c r="G15" s="39">
        <f t="shared" si="0"/>
        <v>0</v>
      </c>
    </row>
    <row r="16" spans="1:7" ht="15">
      <c r="A16" s="35" t="s">
        <v>81</v>
      </c>
      <c r="B16" s="41" t="s">
        <v>205</v>
      </c>
      <c r="C16" s="42">
        <v>103</v>
      </c>
      <c r="D16" s="42" t="s">
        <v>11</v>
      </c>
      <c r="E16" s="40"/>
      <c r="F16" s="40"/>
      <c r="G16" s="39">
        <f t="shared" si="0"/>
        <v>0</v>
      </c>
    </row>
    <row r="17" spans="1:7" ht="15">
      <c r="A17" s="35" t="s">
        <v>82</v>
      </c>
      <c r="B17" s="41" t="s">
        <v>206</v>
      </c>
      <c r="C17" s="42">
        <v>33</v>
      </c>
      <c r="D17" s="42" t="s">
        <v>11</v>
      </c>
      <c r="E17" s="40"/>
      <c r="F17" s="40"/>
      <c r="G17" s="39">
        <f t="shared" si="0"/>
        <v>0</v>
      </c>
    </row>
    <row r="18" spans="1:7" ht="15">
      <c r="A18" s="35" t="s">
        <v>83</v>
      </c>
      <c r="B18" s="41" t="s">
        <v>207</v>
      </c>
      <c r="C18" s="42">
        <v>182</v>
      </c>
      <c r="D18" s="42" t="s">
        <v>11</v>
      </c>
      <c r="E18" s="40"/>
      <c r="F18" s="40"/>
      <c r="G18" s="39">
        <f t="shared" si="0"/>
        <v>0</v>
      </c>
    </row>
    <row r="19" spans="1:7" ht="15">
      <c r="A19" s="35" t="s">
        <v>84</v>
      </c>
      <c r="B19" s="41" t="s">
        <v>208</v>
      </c>
      <c r="C19" s="42">
        <v>31</v>
      </c>
      <c r="D19" s="42" t="s">
        <v>11</v>
      </c>
      <c r="E19" s="40"/>
      <c r="F19" s="40"/>
      <c r="G19" s="39">
        <f t="shared" si="0"/>
        <v>0</v>
      </c>
    </row>
    <row r="20" spans="1:7" ht="15">
      <c r="A20" s="35" t="s">
        <v>85</v>
      </c>
      <c r="B20" s="41" t="s">
        <v>209</v>
      </c>
      <c r="C20" s="42">
        <v>42</v>
      </c>
      <c r="D20" s="42" t="s">
        <v>11</v>
      </c>
      <c r="E20" s="40"/>
      <c r="F20" s="40"/>
      <c r="G20" s="39">
        <f t="shared" si="0"/>
        <v>0</v>
      </c>
    </row>
    <row r="21" spans="1:7" ht="15">
      <c r="A21" s="35" t="s">
        <v>86</v>
      </c>
      <c r="B21" s="41" t="s">
        <v>87</v>
      </c>
      <c r="C21" s="42">
        <v>103</v>
      </c>
      <c r="D21" s="42" t="s">
        <v>11</v>
      </c>
      <c r="E21" s="40"/>
      <c r="F21" s="40"/>
      <c r="G21" s="39">
        <f t="shared" si="0"/>
        <v>0</v>
      </c>
    </row>
    <row r="22" spans="1:7" ht="15">
      <c r="A22" s="35" t="s">
        <v>88</v>
      </c>
      <c r="B22" s="41" t="s">
        <v>89</v>
      </c>
      <c r="C22" s="42">
        <v>33</v>
      </c>
      <c r="D22" s="42"/>
      <c r="E22" s="40"/>
      <c r="F22" s="40"/>
      <c r="G22" s="39">
        <f t="shared" si="0"/>
        <v>0</v>
      </c>
    </row>
    <row r="23" spans="1:7" ht="15">
      <c r="A23" s="35" t="s">
        <v>90</v>
      </c>
      <c r="B23" s="41" t="s">
        <v>91</v>
      </c>
      <c r="C23" s="42">
        <v>182</v>
      </c>
      <c r="D23" s="42" t="s">
        <v>11</v>
      </c>
      <c r="E23" s="40"/>
      <c r="F23" s="40"/>
      <c r="G23" s="39">
        <f t="shared" si="0"/>
        <v>0</v>
      </c>
    </row>
    <row r="24" spans="1:7" ht="15">
      <c r="A24" s="35" t="s">
        <v>92</v>
      </c>
      <c r="B24" s="36" t="s">
        <v>93</v>
      </c>
      <c r="C24" s="37">
        <v>3910</v>
      </c>
      <c r="D24" s="37" t="s">
        <v>17</v>
      </c>
      <c r="E24" s="40"/>
      <c r="F24" s="40"/>
      <c r="G24" s="39">
        <f t="shared" si="0"/>
        <v>0</v>
      </c>
    </row>
    <row r="25" spans="1:7" ht="15">
      <c r="A25" s="35" t="s">
        <v>94</v>
      </c>
      <c r="B25" s="36" t="s">
        <v>95</v>
      </c>
      <c r="C25" s="37">
        <v>1</v>
      </c>
      <c r="D25" s="37" t="s">
        <v>96</v>
      </c>
      <c r="E25" s="40"/>
      <c r="F25" s="40"/>
      <c r="G25" s="39">
        <f t="shared" si="0"/>
        <v>0</v>
      </c>
    </row>
    <row r="26" spans="1:7" ht="15">
      <c r="A26" s="35" t="s">
        <v>97</v>
      </c>
      <c r="B26" s="36" t="s">
        <v>98</v>
      </c>
      <c r="C26" s="37">
        <v>1</v>
      </c>
      <c r="D26" s="37" t="s">
        <v>96</v>
      </c>
      <c r="E26" s="40"/>
      <c r="F26" s="40"/>
      <c r="G26" s="39">
        <f t="shared" si="0"/>
        <v>0</v>
      </c>
    </row>
    <row r="27" spans="1:7" ht="15">
      <c r="A27" s="35" t="s">
        <v>99</v>
      </c>
      <c r="B27" s="36" t="s">
        <v>100</v>
      </c>
      <c r="C27" s="37">
        <v>20</v>
      </c>
      <c r="D27" s="37" t="s">
        <v>19</v>
      </c>
      <c r="E27" s="40"/>
      <c r="F27" s="40"/>
      <c r="G27" s="39">
        <f t="shared" si="0"/>
        <v>0</v>
      </c>
    </row>
    <row r="28" spans="1:7" ht="15">
      <c r="A28" s="35" t="s">
        <v>101</v>
      </c>
      <c r="B28" s="36" t="s">
        <v>102</v>
      </c>
      <c r="C28" s="37">
        <v>400</v>
      </c>
      <c r="D28" s="37" t="s">
        <v>19</v>
      </c>
      <c r="E28" s="40"/>
      <c r="F28" s="40"/>
      <c r="G28" s="39">
        <f t="shared" si="0"/>
        <v>0</v>
      </c>
    </row>
    <row r="29" spans="1:7" ht="15">
      <c r="A29" s="35" t="s">
        <v>103</v>
      </c>
      <c r="B29" s="36" t="s">
        <v>104</v>
      </c>
      <c r="C29" s="37">
        <v>3</v>
      </c>
      <c r="D29" s="37" t="s">
        <v>11</v>
      </c>
      <c r="E29" s="40"/>
      <c r="F29" s="40"/>
      <c r="G29" s="39">
        <f t="shared" si="0"/>
        <v>0</v>
      </c>
    </row>
    <row r="30" spans="1:7" ht="15">
      <c r="A30" s="35" t="s">
        <v>105</v>
      </c>
      <c r="B30" s="36" t="s">
        <v>106</v>
      </c>
      <c r="C30" s="37">
        <v>1</v>
      </c>
      <c r="D30" s="37" t="s">
        <v>96</v>
      </c>
      <c r="E30" s="40"/>
      <c r="F30" s="40"/>
      <c r="G30" s="39">
        <f t="shared" si="0"/>
        <v>0</v>
      </c>
    </row>
    <row r="31" spans="1:7" ht="15.75" thickBot="1">
      <c r="A31" s="43" t="s">
        <v>107</v>
      </c>
      <c r="B31" s="44" t="s">
        <v>108</v>
      </c>
      <c r="C31" s="45">
        <v>1</v>
      </c>
      <c r="D31" s="45" t="s">
        <v>11</v>
      </c>
      <c r="E31" s="46"/>
      <c r="F31" s="40"/>
      <c r="G31" s="47">
        <f t="shared" si="0"/>
        <v>0</v>
      </c>
    </row>
    <row r="32" ht="15.75" thickBot="1"/>
    <row r="33" spans="2:7" ht="15">
      <c r="B33" s="50" t="s">
        <v>109</v>
      </c>
      <c r="C33" s="51"/>
      <c r="D33" s="51"/>
      <c r="E33" s="52"/>
      <c r="F33" s="52"/>
      <c r="G33" s="53">
        <f>SUM(G9:G32)</f>
        <v>0</v>
      </c>
    </row>
    <row r="34" spans="2:7" ht="15">
      <c r="B34" s="25" t="s">
        <v>110</v>
      </c>
      <c r="C34" s="28"/>
      <c r="D34" s="28"/>
      <c r="E34" s="29"/>
      <c r="F34" s="54" t="s">
        <v>111</v>
      </c>
      <c r="G34" s="55">
        <f>SUM(G33*21%)</f>
        <v>0</v>
      </c>
    </row>
    <row r="35" spans="2:7" ht="15.75" thickBot="1">
      <c r="B35" s="56" t="s">
        <v>112</v>
      </c>
      <c r="C35" s="57"/>
      <c r="D35" s="57"/>
      <c r="E35" s="58"/>
      <c r="F35" s="59" t="s">
        <v>111</v>
      </c>
      <c r="G35" s="60">
        <f>SUM(G33:G34)</f>
        <v>0</v>
      </c>
    </row>
    <row r="36" ht="15">
      <c r="B36" s="61"/>
    </row>
    <row r="37" ht="15">
      <c r="B37" s="62" t="s">
        <v>210</v>
      </c>
    </row>
  </sheetData>
  <mergeCells count="5">
    <mergeCell ref="A1:G1"/>
    <mergeCell ref="B2:G2"/>
    <mergeCell ref="B3:G3"/>
    <mergeCell ref="B4:G4"/>
    <mergeCell ref="B5:G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zoomScale="85" zoomScaleNormal="85" workbookViewId="0" topLeftCell="A52">
      <selection activeCell="A1" sqref="A1:G1"/>
    </sheetView>
  </sheetViews>
  <sheetFormatPr defaultColWidth="9.140625" defaultRowHeight="15"/>
  <cols>
    <col min="1" max="1" width="11.140625" style="48" customWidth="1"/>
    <col min="2" max="2" width="56.00390625" style="48" bestFit="1" customWidth="1"/>
    <col min="3" max="3" width="8.00390625" style="0" bestFit="1" customWidth="1"/>
    <col min="4" max="4" width="5.28125" style="0" bestFit="1" customWidth="1"/>
    <col min="5" max="5" width="10.00390625" style="49" bestFit="1" customWidth="1"/>
    <col min="6" max="6" width="10.00390625" style="49" customWidth="1"/>
    <col min="7" max="7" width="11.421875" style="49" bestFit="1" customWidth="1"/>
  </cols>
  <sheetData>
    <row r="1" spans="1:7" ht="21">
      <c r="A1" s="94" t="s">
        <v>213</v>
      </c>
      <c r="B1" s="95"/>
      <c r="C1" s="95"/>
      <c r="D1" s="95"/>
      <c r="E1" s="95"/>
      <c r="F1" s="95"/>
      <c r="G1" s="96"/>
    </row>
    <row r="2" spans="1:7" ht="18.75">
      <c r="A2" s="25" t="s">
        <v>54</v>
      </c>
      <c r="B2" s="97" t="s">
        <v>55</v>
      </c>
      <c r="C2" s="97"/>
      <c r="D2" s="97"/>
      <c r="E2" s="97"/>
      <c r="F2" s="97"/>
      <c r="G2" s="98"/>
    </row>
    <row r="3" spans="1:7" ht="33.75" customHeight="1">
      <c r="A3" s="25" t="s">
        <v>56</v>
      </c>
      <c r="B3" s="99" t="s">
        <v>113</v>
      </c>
      <c r="C3" s="100"/>
      <c r="D3" s="100"/>
      <c r="E3" s="100"/>
      <c r="F3" s="100"/>
      <c r="G3" s="101"/>
    </row>
    <row r="4" spans="1:7" ht="15">
      <c r="A4" s="25" t="s">
        <v>58</v>
      </c>
      <c r="B4" s="102"/>
      <c r="C4" s="102"/>
      <c r="D4" s="102"/>
      <c r="E4" s="102"/>
      <c r="F4" s="102"/>
      <c r="G4" s="103"/>
    </row>
    <row r="5" spans="1:7" ht="15.75" thickBot="1">
      <c r="A5" s="26" t="s">
        <v>59</v>
      </c>
      <c r="B5" s="104"/>
      <c r="C5" s="104"/>
      <c r="D5" s="104"/>
      <c r="E5" s="104"/>
      <c r="F5" s="104"/>
      <c r="G5" s="105"/>
    </row>
    <row r="6" spans="1:7" ht="15.75" thickBot="1">
      <c r="A6" s="27"/>
      <c r="B6" s="27"/>
      <c r="C6" s="28"/>
      <c r="D6" s="28"/>
      <c r="E6" s="29"/>
      <c r="F6" s="29"/>
      <c r="G6" s="29"/>
    </row>
    <row r="7" spans="1:7" ht="15">
      <c r="A7" s="63" t="s">
        <v>60</v>
      </c>
      <c r="B7" s="64" t="s">
        <v>61</v>
      </c>
      <c r="C7" s="65" t="s">
        <v>62</v>
      </c>
      <c r="D7" s="65" t="s">
        <v>63</v>
      </c>
      <c r="E7" s="66" t="s">
        <v>64</v>
      </c>
      <c r="F7" s="66" t="s">
        <v>65</v>
      </c>
      <c r="G7" s="67" t="s">
        <v>114</v>
      </c>
    </row>
    <row r="8" spans="1:7" ht="15">
      <c r="A8" s="135" t="s">
        <v>115</v>
      </c>
      <c r="B8" s="136"/>
      <c r="C8" s="137"/>
      <c r="D8" s="137"/>
      <c r="E8" s="137"/>
      <c r="F8" s="137"/>
      <c r="G8" s="138"/>
    </row>
    <row r="9" spans="1:7" ht="15">
      <c r="A9" s="68" t="s">
        <v>67</v>
      </c>
      <c r="B9" s="69" t="s">
        <v>116</v>
      </c>
      <c r="C9" s="70">
        <v>1</v>
      </c>
      <c r="D9" s="70" t="s">
        <v>11</v>
      </c>
      <c r="E9" s="71"/>
      <c r="F9" s="71"/>
      <c r="G9" s="72">
        <f aca="true" t="shared" si="0" ref="G9:G75">(E9+F9)*C9</f>
        <v>0</v>
      </c>
    </row>
    <row r="10" spans="1:7" ht="30">
      <c r="A10" s="68" t="s">
        <v>69</v>
      </c>
      <c r="B10" s="73" t="s">
        <v>117</v>
      </c>
      <c r="C10" s="70">
        <v>1</v>
      </c>
      <c r="D10" s="70" t="s">
        <v>11</v>
      </c>
      <c r="E10" s="71"/>
      <c r="F10" s="71"/>
      <c r="G10" s="72">
        <f t="shared" si="0"/>
        <v>0</v>
      </c>
    </row>
    <row r="11" spans="1:7" ht="15">
      <c r="A11" s="68" t="s">
        <v>71</v>
      </c>
      <c r="B11" s="69" t="s">
        <v>211</v>
      </c>
      <c r="C11" s="70">
        <v>1</v>
      </c>
      <c r="D11" s="70" t="s">
        <v>11</v>
      </c>
      <c r="E11" s="71"/>
      <c r="F11" s="71"/>
      <c r="G11" s="72">
        <f t="shared" si="0"/>
        <v>0</v>
      </c>
    </row>
    <row r="12" spans="1:7" ht="15">
      <c r="A12" s="68" t="s">
        <v>73</v>
      </c>
      <c r="B12" s="69" t="s">
        <v>118</v>
      </c>
      <c r="C12" s="70">
        <v>1</v>
      </c>
      <c r="D12" s="70" t="s">
        <v>11</v>
      </c>
      <c r="E12" s="71"/>
      <c r="F12" s="71"/>
      <c r="G12" s="72">
        <f t="shared" si="0"/>
        <v>0</v>
      </c>
    </row>
    <row r="13" spans="1:7" ht="15">
      <c r="A13" s="68" t="s">
        <v>75</v>
      </c>
      <c r="B13" s="69" t="s">
        <v>119</v>
      </c>
      <c r="C13" s="70">
        <v>1</v>
      </c>
      <c r="D13" s="70" t="s">
        <v>11</v>
      </c>
      <c r="E13" s="71"/>
      <c r="F13" s="71"/>
      <c r="G13" s="72">
        <f t="shared" si="0"/>
        <v>0</v>
      </c>
    </row>
    <row r="14" spans="1:7" ht="15">
      <c r="A14" s="68" t="s">
        <v>77</v>
      </c>
      <c r="B14" s="69" t="s">
        <v>120</v>
      </c>
      <c r="C14" s="70">
        <v>1</v>
      </c>
      <c r="D14" s="70" t="s">
        <v>11</v>
      </c>
      <c r="E14" s="71"/>
      <c r="F14" s="71"/>
      <c r="G14" s="72">
        <f t="shared" si="0"/>
        <v>0</v>
      </c>
    </row>
    <row r="15" spans="1:7" ht="15">
      <c r="A15" s="68" t="s">
        <v>79</v>
      </c>
      <c r="B15" s="69" t="s">
        <v>121</v>
      </c>
      <c r="C15" s="70">
        <v>1</v>
      </c>
      <c r="D15" s="70" t="s">
        <v>11</v>
      </c>
      <c r="E15" s="71"/>
      <c r="F15" s="71"/>
      <c r="G15" s="72">
        <f t="shared" si="0"/>
        <v>0</v>
      </c>
    </row>
    <row r="16" spans="1:7" ht="15">
      <c r="A16" s="68" t="s">
        <v>81</v>
      </c>
      <c r="B16" s="69" t="s">
        <v>122</v>
      </c>
      <c r="C16" s="70">
        <v>22</v>
      </c>
      <c r="D16" s="70" t="s">
        <v>123</v>
      </c>
      <c r="E16" s="71"/>
      <c r="F16" s="71"/>
      <c r="G16" s="72">
        <f t="shared" si="0"/>
        <v>0</v>
      </c>
    </row>
    <row r="17" spans="1:7" ht="15">
      <c r="A17" s="68" t="s">
        <v>82</v>
      </c>
      <c r="B17" s="69" t="s">
        <v>124</v>
      </c>
      <c r="C17" s="70">
        <v>10</v>
      </c>
      <c r="D17" s="70" t="s">
        <v>123</v>
      </c>
      <c r="E17" s="71"/>
      <c r="F17" s="71"/>
      <c r="G17" s="72">
        <f t="shared" si="0"/>
        <v>0</v>
      </c>
    </row>
    <row r="18" spans="1:7" ht="15">
      <c r="A18" s="68" t="s">
        <v>83</v>
      </c>
      <c r="B18" s="69" t="s">
        <v>125</v>
      </c>
      <c r="C18" s="70">
        <v>17</v>
      </c>
      <c r="D18" s="70" t="s">
        <v>123</v>
      </c>
      <c r="E18" s="71"/>
      <c r="F18" s="71"/>
      <c r="G18" s="72">
        <f t="shared" si="0"/>
        <v>0</v>
      </c>
    </row>
    <row r="19" spans="1:7" ht="15">
      <c r="A19" s="68" t="s">
        <v>84</v>
      </c>
      <c r="B19" s="69" t="s">
        <v>126</v>
      </c>
      <c r="C19" s="70">
        <v>40</v>
      </c>
      <c r="D19" s="70" t="s">
        <v>123</v>
      </c>
      <c r="E19" s="71"/>
      <c r="F19" s="71"/>
      <c r="G19" s="72">
        <f t="shared" si="0"/>
        <v>0</v>
      </c>
    </row>
    <row r="20" spans="1:7" ht="15">
      <c r="A20" s="68" t="s">
        <v>85</v>
      </c>
      <c r="B20" s="69" t="s">
        <v>127</v>
      </c>
      <c r="C20" s="70">
        <v>35</v>
      </c>
      <c r="D20" s="70" t="s">
        <v>123</v>
      </c>
      <c r="E20" s="71"/>
      <c r="F20" s="71"/>
      <c r="G20" s="72">
        <f t="shared" si="0"/>
        <v>0</v>
      </c>
    </row>
    <row r="21" spans="1:7" ht="15">
      <c r="A21" s="68" t="s">
        <v>86</v>
      </c>
      <c r="B21" s="69" t="s">
        <v>128</v>
      </c>
      <c r="C21" s="70">
        <v>22</v>
      </c>
      <c r="D21" s="70" t="s">
        <v>123</v>
      </c>
      <c r="E21" s="71"/>
      <c r="F21" s="71"/>
      <c r="G21" s="72">
        <f t="shared" si="0"/>
        <v>0</v>
      </c>
    </row>
    <row r="22" spans="1:7" ht="15">
      <c r="A22" s="68" t="s">
        <v>88</v>
      </c>
      <c r="B22" s="69" t="s">
        <v>129</v>
      </c>
      <c r="C22" s="70">
        <v>2</v>
      </c>
      <c r="D22" s="70" t="s">
        <v>17</v>
      </c>
      <c r="E22" s="71"/>
      <c r="F22" s="71"/>
      <c r="G22" s="72">
        <f t="shared" si="0"/>
        <v>0</v>
      </c>
    </row>
    <row r="23" spans="1:7" ht="15">
      <c r="A23" s="68" t="s">
        <v>90</v>
      </c>
      <c r="B23" s="69" t="s">
        <v>130</v>
      </c>
      <c r="C23" s="70">
        <v>2</v>
      </c>
      <c r="D23" s="70" t="s">
        <v>17</v>
      </c>
      <c r="E23" s="71"/>
      <c r="F23" s="71"/>
      <c r="G23" s="72">
        <f t="shared" si="0"/>
        <v>0</v>
      </c>
    </row>
    <row r="24" spans="1:7" ht="15">
      <c r="A24" s="68" t="s">
        <v>92</v>
      </c>
      <c r="B24" s="69" t="s">
        <v>131</v>
      </c>
      <c r="C24" s="70">
        <v>2</v>
      </c>
      <c r="D24" s="70" t="s">
        <v>17</v>
      </c>
      <c r="E24" s="71"/>
      <c r="F24" s="71"/>
      <c r="G24" s="72">
        <f t="shared" si="0"/>
        <v>0</v>
      </c>
    </row>
    <row r="25" spans="1:7" ht="15">
      <c r="A25" s="68" t="s">
        <v>94</v>
      </c>
      <c r="B25" s="69" t="s">
        <v>132</v>
      </c>
      <c r="C25" s="70">
        <v>110</v>
      </c>
      <c r="D25" s="70" t="s">
        <v>17</v>
      </c>
      <c r="E25" s="71"/>
      <c r="F25" s="71"/>
      <c r="G25" s="72">
        <f t="shared" si="0"/>
        <v>0</v>
      </c>
    </row>
    <row r="26" spans="1:7" ht="15">
      <c r="A26" s="68" t="s">
        <v>97</v>
      </c>
      <c r="B26" s="69" t="s">
        <v>133</v>
      </c>
      <c r="C26" s="70">
        <v>110</v>
      </c>
      <c r="D26" s="70" t="s">
        <v>17</v>
      </c>
      <c r="E26" s="71"/>
      <c r="F26" s="71"/>
      <c r="G26" s="72">
        <f t="shared" si="0"/>
        <v>0</v>
      </c>
    </row>
    <row r="27" spans="1:7" ht="15">
      <c r="A27" s="68" t="s">
        <v>99</v>
      </c>
      <c r="B27" s="69" t="s">
        <v>134</v>
      </c>
      <c r="C27" s="70">
        <v>110</v>
      </c>
      <c r="D27" s="70" t="s">
        <v>17</v>
      </c>
      <c r="E27" s="71"/>
      <c r="F27" s="71"/>
      <c r="G27" s="72">
        <f t="shared" si="0"/>
        <v>0</v>
      </c>
    </row>
    <row r="28" spans="1:7" ht="15">
      <c r="A28" s="68" t="s">
        <v>101</v>
      </c>
      <c r="B28" s="69" t="s">
        <v>135</v>
      </c>
      <c r="C28" s="70">
        <v>4</v>
      </c>
      <c r="D28" s="70" t="s">
        <v>11</v>
      </c>
      <c r="E28" s="71"/>
      <c r="F28" s="71"/>
      <c r="G28" s="72">
        <f t="shared" si="0"/>
        <v>0</v>
      </c>
    </row>
    <row r="29" spans="1:7" ht="15">
      <c r="A29" s="68" t="s">
        <v>103</v>
      </c>
      <c r="B29" s="69" t="s">
        <v>136</v>
      </c>
      <c r="C29" s="70">
        <v>110</v>
      </c>
      <c r="D29" s="70" t="s">
        <v>123</v>
      </c>
      <c r="E29" s="71"/>
      <c r="F29" s="71"/>
      <c r="G29" s="72">
        <f t="shared" si="0"/>
        <v>0</v>
      </c>
    </row>
    <row r="30" spans="1:7" ht="15">
      <c r="A30" s="68" t="s">
        <v>105</v>
      </c>
      <c r="B30" s="69" t="s">
        <v>137</v>
      </c>
      <c r="C30" s="70">
        <v>110</v>
      </c>
      <c r="D30" s="70" t="s">
        <v>123</v>
      </c>
      <c r="E30" s="71"/>
      <c r="F30" s="71"/>
      <c r="G30" s="72">
        <f t="shared" si="0"/>
        <v>0</v>
      </c>
    </row>
    <row r="31" spans="1:7" ht="15">
      <c r="A31" s="68" t="s">
        <v>107</v>
      </c>
      <c r="B31" s="69" t="s">
        <v>138</v>
      </c>
      <c r="C31" s="70">
        <v>110</v>
      </c>
      <c r="D31" s="70" t="s">
        <v>123</v>
      </c>
      <c r="E31" s="71"/>
      <c r="F31" s="71"/>
      <c r="G31" s="72">
        <f t="shared" si="0"/>
        <v>0</v>
      </c>
    </row>
    <row r="32" spans="1:7" ht="15">
      <c r="A32" s="68" t="s">
        <v>139</v>
      </c>
      <c r="B32" s="69" t="s">
        <v>140</v>
      </c>
      <c r="C32" s="70">
        <v>1</v>
      </c>
      <c r="D32" s="70" t="s">
        <v>96</v>
      </c>
      <c r="E32" s="71"/>
      <c r="F32" s="71"/>
      <c r="G32" s="72">
        <f t="shared" si="0"/>
        <v>0</v>
      </c>
    </row>
    <row r="33" spans="1:7" ht="15">
      <c r="A33" s="68" t="s">
        <v>141</v>
      </c>
      <c r="B33" s="69" t="s">
        <v>142</v>
      </c>
      <c r="C33" s="70">
        <v>16</v>
      </c>
      <c r="D33" s="70" t="s">
        <v>11</v>
      </c>
      <c r="E33" s="71"/>
      <c r="F33" s="71"/>
      <c r="G33" s="72">
        <f t="shared" si="0"/>
        <v>0</v>
      </c>
    </row>
    <row r="34" spans="1:7" ht="15">
      <c r="A34" s="74"/>
      <c r="B34" s="117" t="s">
        <v>143</v>
      </c>
      <c r="C34" s="118"/>
      <c r="D34" s="118"/>
      <c r="E34" s="118"/>
      <c r="F34" s="119"/>
      <c r="G34" s="75">
        <f>SUM(G9:G33)</f>
        <v>0</v>
      </c>
    </row>
    <row r="35" spans="1:7" ht="15">
      <c r="A35" s="120"/>
      <c r="B35" s="121"/>
      <c r="C35" s="122"/>
      <c r="D35" s="122"/>
      <c r="E35" s="122"/>
      <c r="F35" s="122"/>
      <c r="G35" s="123"/>
    </row>
    <row r="36" spans="1:7" ht="15">
      <c r="A36" s="76" t="s">
        <v>60</v>
      </c>
      <c r="B36" s="77" t="s">
        <v>61</v>
      </c>
      <c r="C36" s="78" t="s">
        <v>62</v>
      </c>
      <c r="D36" s="78" t="s">
        <v>63</v>
      </c>
      <c r="E36" s="79" t="s">
        <v>64</v>
      </c>
      <c r="F36" s="79" t="s">
        <v>65</v>
      </c>
      <c r="G36" s="80" t="s">
        <v>114</v>
      </c>
    </row>
    <row r="37" spans="1:7" ht="15">
      <c r="A37" s="124" t="s">
        <v>144</v>
      </c>
      <c r="B37" s="125"/>
      <c r="C37" s="126"/>
      <c r="D37" s="126"/>
      <c r="E37" s="126"/>
      <c r="F37" s="126"/>
      <c r="G37" s="127"/>
    </row>
    <row r="38" spans="1:7" ht="15">
      <c r="A38" s="81" t="s">
        <v>145</v>
      </c>
      <c r="B38" s="69" t="s">
        <v>146</v>
      </c>
      <c r="C38" s="70">
        <v>1</v>
      </c>
      <c r="D38" s="70" t="s">
        <v>11</v>
      </c>
      <c r="E38" s="71"/>
      <c r="F38" s="71"/>
      <c r="G38" s="72">
        <f t="shared" si="0"/>
        <v>0</v>
      </c>
    </row>
    <row r="39" spans="1:7" ht="15" customHeight="1">
      <c r="A39" s="81" t="s">
        <v>147</v>
      </c>
      <c r="B39" s="73" t="s">
        <v>148</v>
      </c>
      <c r="C39" s="70">
        <v>1</v>
      </c>
      <c r="D39" s="70" t="s">
        <v>11</v>
      </c>
      <c r="E39" s="71"/>
      <c r="F39" s="71"/>
      <c r="G39" s="72">
        <f t="shared" si="0"/>
        <v>0</v>
      </c>
    </row>
    <row r="40" spans="1:7" ht="15">
      <c r="A40" s="81" t="s">
        <v>149</v>
      </c>
      <c r="B40" s="69" t="s">
        <v>211</v>
      </c>
      <c r="C40" s="70">
        <v>1</v>
      </c>
      <c r="D40" s="70" t="s">
        <v>11</v>
      </c>
      <c r="E40" s="71"/>
      <c r="F40" s="71"/>
      <c r="G40" s="72">
        <f t="shared" si="0"/>
        <v>0</v>
      </c>
    </row>
    <row r="41" spans="1:7" ht="15">
      <c r="A41" s="81" t="s">
        <v>150</v>
      </c>
      <c r="B41" s="69" t="s">
        <v>151</v>
      </c>
      <c r="C41" s="70">
        <v>1</v>
      </c>
      <c r="D41" s="70" t="s">
        <v>11</v>
      </c>
      <c r="E41" s="71"/>
      <c r="F41" s="71"/>
      <c r="G41" s="72">
        <f t="shared" si="0"/>
        <v>0</v>
      </c>
    </row>
    <row r="42" spans="1:7" ht="15">
      <c r="A42" s="81" t="s">
        <v>152</v>
      </c>
      <c r="B42" s="69" t="s">
        <v>153</v>
      </c>
      <c r="C42" s="70">
        <v>1</v>
      </c>
      <c r="D42" s="70" t="s">
        <v>11</v>
      </c>
      <c r="E42" s="71"/>
      <c r="F42" s="71"/>
      <c r="G42" s="72">
        <f t="shared" si="0"/>
        <v>0</v>
      </c>
    </row>
    <row r="43" spans="1:7" ht="15">
      <c r="A43" s="81" t="s">
        <v>154</v>
      </c>
      <c r="B43" s="69" t="s">
        <v>155</v>
      </c>
      <c r="C43" s="70">
        <v>1</v>
      </c>
      <c r="D43" s="70" t="s">
        <v>11</v>
      </c>
      <c r="E43" s="71"/>
      <c r="F43" s="71"/>
      <c r="G43" s="72">
        <f t="shared" si="0"/>
        <v>0</v>
      </c>
    </row>
    <row r="44" spans="1:7" ht="15">
      <c r="A44" s="81" t="s">
        <v>156</v>
      </c>
      <c r="B44" s="69" t="s">
        <v>157</v>
      </c>
      <c r="C44" s="70">
        <v>1</v>
      </c>
      <c r="D44" s="70" t="s">
        <v>11</v>
      </c>
      <c r="E44" s="71"/>
      <c r="F44" s="71"/>
      <c r="G44" s="72">
        <f t="shared" si="0"/>
        <v>0</v>
      </c>
    </row>
    <row r="45" spans="1:7" ht="15">
      <c r="A45" s="81" t="s">
        <v>158</v>
      </c>
      <c r="B45" s="69" t="s">
        <v>129</v>
      </c>
      <c r="C45" s="70">
        <v>2</v>
      </c>
      <c r="D45" s="70" t="s">
        <v>17</v>
      </c>
      <c r="E45" s="71"/>
      <c r="F45" s="71"/>
      <c r="G45" s="72">
        <f t="shared" si="0"/>
        <v>0</v>
      </c>
    </row>
    <row r="46" spans="1:7" ht="15">
      <c r="A46" s="81" t="s">
        <v>159</v>
      </c>
      <c r="B46" s="69" t="s">
        <v>130</v>
      </c>
      <c r="C46" s="70">
        <v>2</v>
      </c>
      <c r="D46" s="70" t="s">
        <v>17</v>
      </c>
      <c r="E46" s="71"/>
      <c r="F46" s="71"/>
      <c r="G46" s="72">
        <f t="shared" si="0"/>
        <v>0</v>
      </c>
    </row>
    <row r="47" spans="1:7" ht="15">
      <c r="A47" s="81" t="s">
        <v>160</v>
      </c>
      <c r="B47" s="69" t="s">
        <v>131</v>
      </c>
      <c r="C47" s="70">
        <v>2</v>
      </c>
      <c r="D47" s="70" t="s">
        <v>17</v>
      </c>
      <c r="E47" s="71"/>
      <c r="F47" s="71"/>
      <c r="G47" s="72">
        <f t="shared" si="0"/>
        <v>0</v>
      </c>
    </row>
    <row r="48" spans="1:7" ht="15">
      <c r="A48" s="81" t="s">
        <v>161</v>
      </c>
      <c r="B48" s="69" t="s">
        <v>140</v>
      </c>
      <c r="C48" s="70">
        <v>1</v>
      </c>
      <c r="D48" s="70" t="s">
        <v>96</v>
      </c>
      <c r="E48" s="71"/>
      <c r="F48" s="71"/>
      <c r="G48" s="72">
        <f t="shared" si="0"/>
        <v>0</v>
      </c>
    </row>
    <row r="49" spans="1:7" ht="15">
      <c r="A49" s="81" t="s">
        <v>162</v>
      </c>
      <c r="B49" s="69" t="s">
        <v>142</v>
      </c>
      <c r="C49" s="70">
        <v>28</v>
      </c>
      <c r="D49" s="70" t="s">
        <v>11</v>
      </c>
      <c r="E49" s="71"/>
      <c r="F49" s="71"/>
      <c r="G49" s="72">
        <f t="shared" si="0"/>
        <v>0</v>
      </c>
    </row>
    <row r="50" spans="1:7" ht="15">
      <c r="A50" s="82"/>
      <c r="B50" s="128" t="s">
        <v>163</v>
      </c>
      <c r="C50" s="129"/>
      <c r="D50" s="129"/>
      <c r="E50" s="129"/>
      <c r="F50" s="130"/>
      <c r="G50" s="83">
        <f>SUM(G38:G49)</f>
        <v>0</v>
      </c>
    </row>
    <row r="51" spans="1:7" ht="15">
      <c r="A51" s="120"/>
      <c r="B51" s="110"/>
      <c r="C51" s="110"/>
      <c r="D51" s="110"/>
      <c r="E51" s="110"/>
      <c r="F51" s="110"/>
      <c r="G51" s="111"/>
    </row>
    <row r="52" spans="1:7" ht="15">
      <c r="A52" s="76" t="s">
        <v>60</v>
      </c>
      <c r="B52" s="77" t="s">
        <v>61</v>
      </c>
      <c r="C52" s="78" t="s">
        <v>62</v>
      </c>
      <c r="D52" s="78" t="s">
        <v>63</v>
      </c>
      <c r="E52" s="79" t="s">
        <v>64</v>
      </c>
      <c r="F52" s="79" t="s">
        <v>65</v>
      </c>
      <c r="G52" s="80" t="s">
        <v>114</v>
      </c>
    </row>
    <row r="53" spans="1:7" ht="15">
      <c r="A53" s="131" t="s">
        <v>164</v>
      </c>
      <c r="B53" s="132"/>
      <c r="C53" s="133"/>
      <c r="D53" s="133"/>
      <c r="E53" s="133"/>
      <c r="F53" s="133"/>
      <c r="G53" s="134"/>
    </row>
    <row r="54" spans="1:7" ht="15">
      <c r="A54" s="81" t="s">
        <v>165</v>
      </c>
      <c r="B54" s="69" t="s">
        <v>166</v>
      </c>
      <c r="C54" s="70">
        <v>1</v>
      </c>
      <c r="D54" s="70" t="s">
        <v>11</v>
      </c>
      <c r="E54" s="71"/>
      <c r="F54" s="71"/>
      <c r="G54" s="72">
        <f aca="true" t="shared" si="1" ref="G54:G65">(E54+F54)*C54</f>
        <v>0</v>
      </c>
    </row>
    <row r="55" spans="1:7" ht="30" customHeight="1">
      <c r="A55" s="81" t="s">
        <v>167</v>
      </c>
      <c r="B55" s="73" t="s">
        <v>168</v>
      </c>
      <c r="C55" s="70">
        <v>1</v>
      </c>
      <c r="D55" s="70" t="s">
        <v>11</v>
      </c>
      <c r="E55" s="71"/>
      <c r="F55" s="71"/>
      <c r="G55" s="72">
        <f t="shared" si="1"/>
        <v>0</v>
      </c>
    </row>
    <row r="56" spans="1:7" ht="15">
      <c r="A56" s="81" t="s">
        <v>169</v>
      </c>
      <c r="B56" s="69" t="s">
        <v>212</v>
      </c>
      <c r="C56" s="70">
        <v>1</v>
      </c>
      <c r="D56" s="70" t="s">
        <v>11</v>
      </c>
      <c r="E56" s="71"/>
      <c r="F56" s="71"/>
      <c r="G56" s="72">
        <f t="shared" si="1"/>
        <v>0</v>
      </c>
    </row>
    <row r="57" spans="1:7" ht="15">
      <c r="A57" s="81" t="s">
        <v>170</v>
      </c>
      <c r="B57" s="69" t="s">
        <v>171</v>
      </c>
      <c r="C57" s="70">
        <v>1</v>
      </c>
      <c r="D57" s="70" t="s">
        <v>11</v>
      </c>
      <c r="E57" s="71"/>
      <c r="F57" s="71"/>
      <c r="G57" s="72">
        <f t="shared" si="1"/>
        <v>0</v>
      </c>
    </row>
    <row r="58" spans="1:7" ht="15">
      <c r="A58" s="81" t="s">
        <v>172</v>
      </c>
      <c r="B58" s="69" t="s">
        <v>173</v>
      </c>
      <c r="C58" s="70">
        <v>1</v>
      </c>
      <c r="D58" s="70" t="s">
        <v>11</v>
      </c>
      <c r="E58" s="71"/>
      <c r="F58" s="71"/>
      <c r="G58" s="72">
        <f t="shared" si="1"/>
        <v>0</v>
      </c>
    </row>
    <row r="59" spans="1:7" ht="15">
      <c r="A59" s="81" t="s">
        <v>174</v>
      </c>
      <c r="B59" s="69" t="s">
        <v>175</v>
      </c>
      <c r="C59" s="70">
        <v>1</v>
      </c>
      <c r="D59" s="70" t="s">
        <v>11</v>
      </c>
      <c r="E59" s="71"/>
      <c r="F59" s="71"/>
      <c r="G59" s="72">
        <f t="shared" si="1"/>
        <v>0</v>
      </c>
    </row>
    <row r="60" spans="1:7" ht="15">
      <c r="A60" s="81" t="s">
        <v>176</v>
      </c>
      <c r="B60" s="69" t="s">
        <v>121</v>
      </c>
      <c r="C60" s="70">
        <v>1</v>
      </c>
      <c r="D60" s="70" t="s">
        <v>11</v>
      </c>
      <c r="E60" s="71"/>
      <c r="F60" s="71"/>
      <c r="G60" s="72">
        <f t="shared" si="1"/>
        <v>0</v>
      </c>
    </row>
    <row r="61" spans="1:7" ht="15">
      <c r="A61" s="81" t="s">
        <v>177</v>
      </c>
      <c r="B61" s="69" t="s">
        <v>129</v>
      </c>
      <c r="C61" s="70">
        <v>2</v>
      </c>
      <c r="D61" s="70" t="s">
        <v>17</v>
      </c>
      <c r="E61" s="71"/>
      <c r="F61" s="71"/>
      <c r="G61" s="72">
        <f t="shared" si="1"/>
        <v>0</v>
      </c>
    </row>
    <row r="62" spans="1:7" ht="15">
      <c r="A62" s="81" t="s">
        <v>178</v>
      </c>
      <c r="B62" s="69" t="s">
        <v>130</v>
      </c>
      <c r="C62" s="70">
        <v>2</v>
      </c>
      <c r="D62" s="70" t="s">
        <v>17</v>
      </c>
      <c r="E62" s="71"/>
      <c r="F62" s="71"/>
      <c r="G62" s="72">
        <f t="shared" si="1"/>
        <v>0</v>
      </c>
    </row>
    <row r="63" spans="1:7" ht="15">
      <c r="A63" s="81" t="s">
        <v>179</v>
      </c>
      <c r="B63" s="69" t="s">
        <v>131</v>
      </c>
      <c r="C63" s="70">
        <v>2</v>
      </c>
      <c r="D63" s="70" t="s">
        <v>17</v>
      </c>
      <c r="E63" s="71"/>
      <c r="F63" s="71"/>
      <c r="G63" s="72">
        <f t="shared" si="1"/>
        <v>0</v>
      </c>
    </row>
    <row r="64" spans="1:7" ht="15">
      <c r="A64" s="81" t="s">
        <v>180</v>
      </c>
      <c r="B64" s="69" t="s">
        <v>140</v>
      </c>
      <c r="C64" s="70">
        <v>1</v>
      </c>
      <c r="D64" s="70" t="s">
        <v>96</v>
      </c>
      <c r="E64" s="71"/>
      <c r="F64" s="71"/>
      <c r="G64" s="72">
        <f t="shared" si="1"/>
        <v>0</v>
      </c>
    </row>
    <row r="65" spans="1:7" ht="15">
      <c r="A65" s="81" t="s">
        <v>181</v>
      </c>
      <c r="B65" s="69" t="s">
        <v>142</v>
      </c>
      <c r="C65" s="70">
        <v>16</v>
      </c>
      <c r="D65" s="70" t="s">
        <v>11</v>
      </c>
      <c r="E65" s="71"/>
      <c r="F65" s="71"/>
      <c r="G65" s="72">
        <f t="shared" si="1"/>
        <v>0</v>
      </c>
    </row>
    <row r="66" spans="1:7" ht="15">
      <c r="A66" s="84"/>
      <c r="B66" s="106" t="s">
        <v>182</v>
      </c>
      <c r="C66" s="107"/>
      <c r="D66" s="107"/>
      <c r="E66" s="107"/>
      <c r="F66" s="108"/>
      <c r="G66" s="85">
        <f>SUM(G54:G65)</f>
        <v>0</v>
      </c>
    </row>
    <row r="67" spans="1:7" ht="15">
      <c r="A67" s="109"/>
      <c r="B67" s="110"/>
      <c r="C67" s="110"/>
      <c r="D67" s="110"/>
      <c r="E67" s="110"/>
      <c r="F67" s="110"/>
      <c r="G67" s="111"/>
    </row>
    <row r="68" spans="1:7" ht="15">
      <c r="A68" s="112" t="s">
        <v>183</v>
      </c>
      <c r="B68" s="113"/>
      <c r="C68" s="113"/>
      <c r="D68" s="113"/>
      <c r="E68" s="113"/>
      <c r="F68" s="113"/>
      <c r="G68" s="114"/>
    </row>
    <row r="69" spans="1:7" ht="15">
      <c r="A69" s="68" t="s">
        <v>184</v>
      </c>
      <c r="B69" s="69" t="s">
        <v>185</v>
      </c>
      <c r="C69" s="70">
        <v>5</v>
      </c>
      <c r="D69" s="70" t="s">
        <v>19</v>
      </c>
      <c r="E69" s="71"/>
      <c r="F69" s="71"/>
      <c r="G69" s="72">
        <f t="shared" si="0"/>
        <v>0</v>
      </c>
    </row>
    <row r="70" spans="1:7" ht="15">
      <c r="A70" s="68" t="s">
        <v>186</v>
      </c>
      <c r="B70" s="69" t="s">
        <v>95</v>
      </c>
      <c r="C70" s="70">
        <v>1</v>
      </c>
      <c r="D70" s="70" t="s">
        <v>96</v>
      </c>
      <c r="E70" s="71"/>
      <c r="F70" s="71"/>
      <c r="G70" s="72">
        <f t="shared" si="0"/>
        <v>0</v>
      </c>
    </row>
    <row r="71" spans="1:7" ht="15">
      <c r="A71" s="68" t="s">
        <v>187</v>
      </c>
      <c r="B71" s="69" t="s">
        <v>98</v>
      </c>
      <c r="C71" s="70">
        <v>1</v>
      </c>
      <c r="D71" s="70" t="s">
        <v>96</v>
      </c>
      <c r="E71" s="71"/>
      <c r="F71" s="71"/>
      <c r="G71" s="72">
        <f t="shared" si="0"/>
        <v>0</v>
      </c>
    </row>
    <row r="72" spans="1:7" ht="15">
      <c r="A72" s="68" t="s">
        <v>188</v>
      </c>
      <c r="B72" s="69" t="s">
        <v>189</v>
      </c>
      <c r="C72" s="70">
        <v>20</v>
      </c>
      <c r="D72" s="70" t="s">
        <v>19</v>
      </c>
      <c r="E72" s="71"/>
      <c r="F72" s="71"/>
      <c r="G72" s="72">
        <f t="shared" si="0"/>
        <v>0</v>
      </c>
    </row>
    <row r="73" spans="1:7" ht="15">
      <c r="A73" s="68" t="s">
        <v>190</v>
      </c>
      <c r="B73" s="69" t="s">
        <v>191</v>
      </c>
      <c r="C73" s="70">
        <v>1</v>
      </c>
      <c r="D73" s="70" t="s">
        <v>96</v>
      </c>
      <c r="E73" s="71"/>
      <c r="F73" s="71"/>
      <c r="G73" s="72">
        <f t="shared" si="0"/>
        <v>0</v>
      </c>
    </row>
    <row r="74" spans="1:7" ht="15">
      <c r="A74" s="68" t="s">
        <v>192</v>
      </c>
      <c r="B74" s="69" t="s">
        <v>193</v>
      </c>
      <c r="C74" s="70">
        <v>3</v>
      </c>
      <c r="D74" s="70" t="s">
        <v>11</v>
      </c>
      <c r="E74" s="71"/>
      <c r="F74" s="71"/>
      <c r="G74" s="72">
        <f t="shared" si="0"/>
        <v>0</v>
      </c>
    </row>
    <row r="75" spans="1:7" ht="30" customHeight="1">
      <c r="A75" s="68" t="s">
        <v>194</v>
      </c>
      <c r="B75" s="73" t="s">
        <v>195</v>
      </c>
      <c r="C75" s="70">
        <v>1</v>
      </c>
      <c r="D75" s="70" t="s">
        <v>11</v>
      </c>
      <c r="E75" s="71"/>
      <c r="F75" s="71"/>
      <c r="G75" s="72">
        <f t="shared" si="0"/>
        <v>0</v>
      </c>
    </row>
    <row r="76" spans="1:7" ht="15" customHeight="1" thickBot="1">
      <c r="A76" s="86"/>
      <c r="B76" s="115" t="s">
        <v>196</v>
      </c>
      <c r="C76" s="116"/>
      <c r="D76" s="116"/>
      <c r="E76" s="116"/>
      <c r="F76" s="116"/>
      <c r="G76" s="87">
        <f>SUM(G69:G75)</f>
        <v>0</v>
      </c>
    </row>
    <row r="77" ht="15.75" thickBot="1"/>
    <row r="78" spans="2:7" ht="15">
      <c r="B78" s="50" t="s">
        <v>109</v>
      </c>
      <c r="C78" s="51"/>
      <c r="D78" s="51"/>
      <c r="E78" s="52"/>
      <c r="F78" s="88" t="s">
        <v>111</v>
      </c>
      <c r="G78" s="53">
        <f>SUM(G34+G50+G66+G76)</f>
        <v>0</v>
      </c>
    </row>
    <row r="79" spans="2:7" ht="15">
      <c r="B79" s="25" t="s">
        <v>110</v>
      </c>
      <c r="C79" s="28"/>
      <c r="D79" s="28"/>
      <c r="E79" s="29"/>
      <c r="F79" s="54" t="s">
        <v>111</v>
      </c>
      <c r="G79" s="55">
        <f>SUM(G78*21%)</f>
        <v>0</v>
      </c>
    </row>
    <row r="80" spans="2:7" ht="15.75" thickBot="1">
      <c r="B80" s="56" t="s">
        <v>112</v>
      </c>
      <c r="C80" s="57"/>
      <c r="D80" s="57"/>
      <c r="E80" s="58"/>
      <c r="F80" s="59" t="s">
        <v>111</v>
      </c>
      <c r="G80" s="60">
        <f>SUM(G78:G79)</f>
        <v>0</v>
      </c>
    </row>
    <row r="81" ht="15">
      <c r="B81" s="61"/>
    </row>
  </sheetData>
  <mergeCells count="16">
    <mergeCell ref="A8:G8"/>
    <mergeCell ref="A1:G1"/>
    <mergeCell ref="B2:G2"/>
    <mergeCell ref="B3:G3"/>
    <mergeCell ref="B4:G4"/>
    <mergeCell ref="B5:G5"/>
    <mergeCell ref="B66:F66"/>
    <mergeCell ref="A67:G67"/>
    <mergeCell ref="A68:G68"/>
    <mergeCell ref="B76:F76"/>
    <mergeCell ref="B34:F34"/>
    <mergeCell ref="A35:G35"/>
    <mergeCell ref="A37:G37"/>
    <mergeCell ref="B50:F50"/>
    <mergeCell ref="A51:G51"/>
    <mergeCell ref="A53:G53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 topLeftCell="A1">
      <selection activeCell="B3" sqref="B3"/>
    </sheetView>
  </sheetViews>
  <sheetFormatPr defaultColWidth="9.140625" defaultRowHeight="15"/>
  <cols>
    <col min="2" max="2" width="48.28125" style="0" customWidth="1"/>
    <col min="3" max="3" width="21.28125" style="0" customWidth="1"/>
  </cols>
  <sheetData>
    <row r="1" spans="1:7" ht="21">
      <c r="A1" s="94" t="s">
        <v>213</v>
      </c>
      <c r="B1" s="95"/>
      <c r="C1" s="95"/>
      <c r="D1" s="95"/>
      <c r="E1" s="95"/>
      <c r="F1" s="95"/>
      <c r="G1" s="96"/>
    </row>
    <row r="2" spans="2:4" ht="15">
      <c r="B2" s="15" t="s">
        <v>197</v>
      </c>
      <c r="C2" s="15" t="s">
        <v>198</v>
      </c>
      <c r="D2" s="15" t="s">
        <v>199</v>
      </c>
    </row>
    <row r="3" spans="2:5" ht="29.25" customHeight="1">
      <c r="B3" s="90" t="s">
        <v>203</v>
      </c>
      <c r="C3" s="92"/>
      <c r="D3" s="91" t="s">
        <v>111</v>
      </c>
      <c r="E3" s="89"/>
    </row>
    <row r="4" spans="2:5" ht="15">
      <c r="B4" s="90" t="s">
        <v>200</v>
      </c>
      <c r="C4" s="38">
        <f>C3*0.21</f>
        <v>0</v>
      </c>
      <c r="D4" s="91" t="s">
        <v>111</v>
      </c>
      <c r="E4" s="89"/>
    </row>
    <row r="5" spans="2:4" ht="15">
      <c r="B5" s="37" t="s">
        <v>201</v>
      </c>
      <c r="C5" s="38">
        <f>C3+C4</f>
        <v>0</v>
      </c>
      <c r="D5" s="91" t="s">
        <v>111</v>
      </c>
    </row>
  </sheetData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 topLeftCell="A1">
      <selection activeCell="B18" sqref="B18"/>
    </sheetView>
  </sheetViews>
  <sheetFormatPr defaultColWidth="9.140625" defaultRowHeight="15"/>
  <cols>
    <col min="2" max="2" width="48.28125" style="0" customWidth="1"/>
    <col min="3" max="3" width="21.28125" style="0" customWidth="1"/>
  </cols>
  <sheetData>
    <row r="1" spans="1:7" ht="21">
      <c r="A1" s="94" t="s">
        <v>213</v>
      </c>
      <c r="B1" s="95"/>
      <c r="C1" s="95"/>
      <c r="D1" s="95"/>
      <c r="E1" s="95"/>
      <c r="F1" s="95"/>
      <c r="G1" s="96"/>
    </row>
    <row r="2" spans="2:4" ht="15">
      <c r="B2" s="15" t="s">
        <v>197</v>
      </c>
      <c r="C2" s="15" t="s">
        <v>198</v>
      </c>
      <c r="D2" s="15" t="s">
        <v>199</v>
      </c>
    </row>
    <row r="3" spans="2:5" ht="29.25" customHeight="1">
      <c r="B3" s="90" t="s">
        <v>204</v>
      </c>
      <c r="C3" s="92"/>
      <c r="D3" s="91" t="s">
        <v>111</v>
      </c>
      <c r="E3" s="89"/>
    </row>
    <row r="4" spans="2:5" ht="15">
      <c r="B4" s="90" t="s">
        <v>200</v>
      </c>
      <c r="C4" s="38">
        <f>C3*0.21</f>
        <v>0</v>
      </c>
      <c r="D4" s="91" t="s">
        <v>111</v>
      </c>
      <c r="E4" s="89"/>
    </row>
    <row r="5" spans="2:4" ht="15">
      <c r="B5" s="37" t="s">
        <v>201</v>
      </c>
      <c r="C5" s="38">
        <f>C3+C4</f>
        <v>0</v>
      </c>
      <c r="D5" s="91" t="s">
        <v>111</v>
      </c>
    </row>
  </sheetData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 topLeftCell="A1">
      <selection activeCell="B15" sqref="B15"/>
    </sheetView>
  </sheetViews>
  <sheetFormatPr defaultColWidth="9.140625" defaultRowHeight="15"/>
  <cols>
    <col min="1" max="1" width="3.7109375" style="2" customWidth="1"/>
    <col min="2" max="2" width="69.57421875" style="0" customWidth="1"/>
    <col min="3" max="3" width="5.57421875" style="0" customWidth="1"/>
    <col min="4" max="4" width="13.8515625" style="2" customWidth="1"/>
    <col min="5" max="5" width="9.7109375" style="18" customWidth="1"/>
    <col min="6" max="6" width="12.00390625" style="0" customWidth="1"/>
    <col min="7" max="7" width="11.421875" style="0" customWidth="1"/>
    <col min="8" max="8" width="10.7109375" style="0" customWidth="1"/>
    <col min="10" max="10" width="11.28125" style="0" bestFit="1" customWidth="1"/>
  </cols>
  <sheetData>
    <row r="1" spans="1:8" s="1" customFormat="1" ht="18.75">
      <c r="A1" s="147" t="s">
        <v>0</v>
      </c>
      <c r="B1" s="148"/>
      <c r="C1" s="149" t="s">
        <v>37</v>
      </c>
      <c r="D1" s="150"/>
      <c r="E1" s="150"/>
      <c r="F1" s="150"/>
      <c r="G1" s="150"/>
      <c r="H1" s="150"/>
    </row>
    <row r="2" spans="1:8" ht="17.25">
      <c r="A2" s="93" t="s">
        <v>202</v>
      </c>
      <c r="C2" s="149" t="s">
        <v>50</v>
      </c>
      <c r="D2" s="150"/>
      <c r="E2" s="150"/>
      <c r="F2" s="150"/>
      <c r="G2" s="150"/>
      <c r="H2" s="150"/>
    </row>
    <row r="3" spans="1:8" ht="15">
      <c r="A3" s="151" t="s">
        <v>1</v>
      </c>
      <c r="B3" s="153" t="s">
        <v>2</v>
      </c>
      <c r="C3" s="151" t="s">
        <v>3</v>
      </c>
      <c r="D3" s="151" t="s">
        <v>4</v>
      </c>
      <c r="E3" s="155" t="s">
        <v>5</v>
      </c>
      <c r="F3" s="155"/>
      <c r="G3" s="155"/>
      <c r="H3" s="155"/>
    </row>
    <row r="4" spans="1:8" ht="15">
      <c r="A4" s="152"/>
      <c r="B4" s="154"/>
      <c r="C4" s="152"/>
      <c r="D4" s="152"/>
      <c r="E4" s="151" t="s">
        <v>6</v>
      </c>
      <c r="F4" s="156" t="s">
        <v>7</v>
      </c>
      <c r="G4" s="156"/>
      <c r="H4" s="157" t="s">
        <v>8</v>
      </c>
    </row>
    <row r="5" spans="1:8" ht="25.5">
      <c r="A5" s="152"/>
      <c r="B5" s="154"/>
      <c r="C5" s="152"/>
      <c r="D5" s="152"/>
      <c r="E5" s="152"/>
      <c r="F5" s="20" t="s">
        <v>9</v>
      </c>
      <c r="G5" s="20" t="s">
        <v>10</v>
      </c>
      <c r="H5" s="158"/>
    </row>
    <row r="6" spans="1:8" s="6" customFormat="1" ht="15">
      <c r="A6" s="3">
        <v>1</v>
      </c>
      <c r="B6" s="4" t="s">
        <v>38</v>
      </c>
      <c r="C6" s="5">
        <v>20</v>
      </c>
      <c r="D6" s="3" t="s">
        <v>11</v>
      </c>
      <c r="E6" s="40"/>
      <c r="F6" s="21">
        <f>E6*C6</f>
        <v>0</v>
      </c>
      <c r="G6" s="22"/>
      <c r="H6" s="22"/>
    </row>
    <row r="7" spans="1:8" s="6" customFormat="1" ht="15.75" customHeight="1">
      <c r="A7" s="3">
        <v>2</v>
      </c>
      <c r="B7" s="4" t="s">
        <v>46</v>
      </c>
      <c r="C7" s="5">
        <v>91</v>
      </c>
      <c r="D7" s="3" t="s">
        <v>11</v>
      </c>
      <c r="E7" s="40"/>
      <c r="F7" s="21">
        <f aca="true" t="shared" si="0" ref="F7:F16">E7*C7</f>
        <v>0</v>
      </c>
      <c r="G7" s="22"/>
      <c r="H7" s="22"/>
    </row>
    <row r="8" spans="1:8" s="6" customFormat="1" ht="15">
      <c r="A8" s="3">
        <v>3</v>
      </c>
      <c r="B8" s="4" t="s">
        <v>39</v>
      </c>
      <c r="C8" s="5">
        <v>50</v>
      </c>
      <c r="D8" s="3" t="s">
        <v>11</v>
      </c>
      <c r="E8" s="40"/>
      <c r="F8" s="21">
        <f t="shared" si="0"/>
        <v>0</v>
      </c>
      <c r="G8" s="22"/>
      <c r="H8" s="22"/>
    </row>
    <row r="9" spans="1:8" s="6" customFormat="1" ht="15">
      <c r="A9" s="3">
        <v>4</v>
      </c>
      <c r="B9" s="4" t="s">
        <v>51</v>
      </c>
      <c r="C9" s="5">
        <v>160</v>
      </c>
      <c r="D9" s="3" t="s">
        <v>11</v>
      </c>
      <c r="E9" s="40"/>
      <c r="F9" s="21">
        <f t="shared" si="0"/>
        <v>0</v>
      </c>
      <c r="G9" s="22"/>
      <c r="H9" s="22"/>
    </row>
    <row r="10" spans="1:8" s="6" customFormat="1" ht="15">
      <c r="A10" s="3">
        <v>5</v>
      </c>
      <c r="B10" s="4" t="s">
        <v>52</v>
      </c>
      <c r="C10" s="5">
        <v>50</v>
      </c>
      <c r="D10" s="3" t="s">
        <v>11</v>
      </c>
      <c r="E10" s="40"/>
      <c r="F10" s="21">
        <f t="shared" si="0"/>
        <v>0</v>
      </c>
      <c r="G10" s="22"/>
      <c r="H10" s="22"/>
    </row>
    <row r="11" spans="1:8" s="6" customFormat="1" ht="15">
      <c r="A11" s="3">
        <v>6</v>
      </c>
      <c r="B11" s="4" t="s">
        <v>53</v>
      </c>
      <c r="C11" s="5">
        <v>20</v>
      </c>
      <c r="D11" s="3" t="s">
        <v>11</v>
      </c>
      <c r="E11" s="40"/>
      <c r="F11" s="21">
        <f t="shared" si="0"/>
        <v>0</v>
      </c>
      <c r="G11" s="22"/>
      <c r="H11" s="22"/>
    </row>
    <row r="12" spans="1:8" s="6" customFormat="1" ht="15">
      <c r="A12" s="3">
        <v>7</v>
      </c>
      <c r="B12" s="4" t="s">
        <v>214</v>
      </c>
      <c r="C12" s="5">
        <f>SUM(C6:C9)</f>
        <v>321</v>
      </c>
      <c r="D12" s="3" t="s">
        <v>11</v>
      </c>
      <c r="E12" s="40"/>
      <c r="F12" s="21">
        <f t="shared" si="0"/>
        <v>0</v>
      </c>
      <c r="G12" s="22"/>
      <c r="H12" s="22"/>
    </row>
    <row r="13" spans="1:10" s="6" customFormat="1" ht="15">
      <c r="A13" s="3">
        <v>8</v>
      </c>
      <c r="B13" s="4" t="s">
        <v>12</v>
      </c>
      <c r="C13" s="5">
        <v>391</v>
      </c>
      <c r="D13" s="3" t="s">
        <v>11</v>
      </c>
      <c r="E13" s="40"/>
      <c r="F13" s="21">
        <f t="shared" si="0"/>
        <v>0</v>
      </c>
      <c r="G13" s="22"/>
      <c r="H13" s="22"/>
      <c r="J13" s="19"/>
    </row>
    <row r="14" spans="1:8" s="6" customFormat="1" ht="15">
      <c r="A14" s="3">
        <v>9</v>
      </c>
      <c r="B14" s="4" t="s">
        <v>20</v>
      </c>
      <c r="C14" s="5">
        <v>391</v>
      </c>
      <c r="D14" s="3" t="s">
        <v>11</v>
      </c>
      <c r="E14" s="40"/>
      <c r="F14" s="21">
        <f t="shared" si="0"/>
        <v>0</v>
      </c>
      <c r="G14" s="22"/>
      <c r="H14" s="22"/>
    </row>
    <row r="15" spans="1:10" s="6" customFormat="1" ht="15">
      <c r="A15" s="3">
        <v>10</v>
      </c>
      <c r="B15" s="4" t="s">
        <v>47</v>
      </c>
      <c r="C15" s="5">
        <v>3910</v>
      </c>
      <c r="D15" s="3" t="s">
        <v>17</v>
      </c>
      <c r="E15" s="40"/>
      <c r="F15" s="21">
        <f t="shared" si="0"/>
        <v>0</v>
      </c>
      <c r="G15" s="22"/>
      <c r="H15" s="22"/>
      <c r="J15" s="19"/>
    </row>
    <row r="16" spans="1:8" s="6" customFormat="1" ht="15">
      <c r="A16" s="3">
        <v>11</v>
      </c>
      <c r="B16" s="4" t="s">
        <v>18</v>
      </c>
      <c r="C16" s="5">
        <v>391</v>
      </c>
      <c r="D16" s="3" t="s">
        <v>19</v>
      </c>
      <c r="E16" s="40"/>
      <c r="F16" s="21">
        <f t="shared" si="0"/>
        <v>0</v>
      </c>
      <c r="G16" s="22"/>
      <c r="H16" s="22"/>
    </row>
    <row r="17" spans="1:8" s="6" customFormat="1" ht="15">
      <c r="A17" s="3">
        <v>12</v>
      </c>
      <c r="B17" s="4" t="s">
        <v>14</v>
      </c>
      <c r="C17" s="5">
        <v>3</v>
      </c>
      <c r="D17" s="3" t="s">
        <v>11</v>
      </c>
      <c r="E17" s="40"/>
      <c r="F17" s="21"/>
      <c r="G17" s="21">
        <f aca="true" t="shared" si="1" ref="G17:G24">E17*C17</f>
        <v>0</v>
      </c>
      <c r="H17" s="22"/>
    </row>
    <row r="18" spans="1:8" s="6" customFormat="1" ht="15">
      <c r="A18" s="3">
        <v>13</v>
      </c>
      <c r="B18" s="4" t="s">
        <v>49</v>
      </c>
      <c r="C18" s="5">
        <v>7</v>
      </c>
      <c r="D18" s="3" t="s">
        <v>11</v>
      </c>
      <c r="E18" s="40"/>
      <c r="F18" s="21"/>
      <c r="G18" s="21">
        <f t="shared" si="1"/>
        <v>0</v>
      </c>
      <c r="H18" s="22"/>
    </row>
    <row r="19" spans="1:8" s="6" customFormat="1" ht="15">
      <c r="A19" s="3">
        <v>14</v>
      </c>
      <c r="B19" s="4" t="s">
        <v>15</v>
      </c>
      <c r="C19" s="5">
        <v>3</v>
      </c>
      <c r="D19" s="3" t="s">
        <v>11</v>
      </c>
      <c r="E19" s="40"/>
      <c r="F19" s="21"/>
      <c r="G19" s="21">
        <f t="shared" si="1"/>
        <v>0</v>
      </c>
      <c r="H19" s="22"/>
    </row>
    <row r="20" spans="1:8" s="6" customFormat="1" ht="15">
      <c r="A20" s="3">
        <v>15</v>
      </c>
      <c r="B20" s="7" t="s">
        <v>48</v>
      </c>
      <c r="C20" s="5">
        <v>1</v>
      </c>
      <c r="D20" s="3" t="s">
        <v>11</v>
      </c>
      <c r="E20" s="40"/>
      <c r="F20" s="21"/>
      <c r="G20" s="21">
        <f t="shared" si="1"/>
        <v>0</v>
      </c>
      <c r="H20" s="22"/>
    </row>
    <row r="21" spans="1:8" s="6" customFormat="1" ht="15">
      <c r="A21" s="3">
        <v>16</v>
      </c>
      <c r="B21" s="7" t="s">
        <v>48</v>
      </c>
      <c r="C21" s="5">
        <v>1</v>
      </c>
      <c r="D21" s="3" t="s">
        <v>11</v>
      </c>
      <c r="E21" s="40"/>
      <c r="F21" s="21"/>
      <c r="G21" s="21">
        <f t="shared" si="1"/>
        <v>0</v>
      </c>
      <c r="H21" s="22"/>
    </row>
    <row r="22" spans="1:8" s="6" customFormat="1" ht="15">
      <c r="A22" s="3">
        <v>17</v>
      </c>
      <c r="B22" s="7" t="s">
        <v>48</v>
      </c>
      <c r="C22" s="5">
        <v>1</v>
      </c>
      <c r="D22" s="3" t="s">
        <v>11</v>
      </c>
      <c r="E22" s="40"/>
      <c r="F22" s="21"/>
      <c r="G22" s="21">
        <f t="shared" si="1"/>
        <v>0</v>
      </c>
      <c r="H22" s="22"/>
    </row>
    <row r="23" spans="1:8" s="6" customFormat="1" ht="15">
      <c r="A23" s="3">
        <v>18</v>
      </c>
      <c r="B23" s="7" t="s">
        <v>40</v>
      </c>
      <c r="C23" s="5">
        <v>1</v>
      </c>
      <c r="D23" s="3" t="s">
        <v>11</v>
      </c>
      <c r="E23" s="40"/>
      <c r="F23" s="21"/>
      <c r="G23" s="21">
        <f t="shared" si="1"/>
        <v>0</v>
      </c>
      <c r="H23" s="22"/>
    </row>
    <row r="24" spans="1:8" s="6" customFormat="1" ht="15">
      <c r="A24" s="3">
        <v>19</v>
      </c>
      <c r="B24" s="4" t="s">
        <v>16</v>
      </c>
      <c r="C24" s="5">
        <v>3</v>
      </c>
      <c r="D24" s="3" t="s">
        <v>11</v>
      </c>
      <c r="E24" s="40"/>
      <c r="F24" s="21"/>
      <c r="G24" s="21">
        <f t="shared" si="1"/>
        <v>0</v>
      </c>
      <c r="H24" s="22"/>
    </row>
    <row r="25" spans="1:8" s="6" customFormat="1" ht="15">
      <c r="A25" s="3">
        <v>20</v>
      </c>
      <c r="B25" s="4" t="s">
        <v>21</v>
      </c>
      <c r="C25" s="5">
        <v>10</v>
      </c>
      <c r="D25" s="3" t="s">
        <v>11</v>
      </c>
      <c r="E25" s="40"/>
      <c r="F25" s="21">
        <f>E25*C25</f>
        <v>0</v>
      </c>
      <c r="G25" s="23"/>
      <c r="H25" s="22"/>
    </row>
    <row r="26" spans="1:8" s="6" customFormat="1" ht="15">
      <c r="A26" s="3">
        <v>22</v>
      </c>
      <c r="B26" s="4" t="s">
        <v>13</v>
      </c>
      <c r="C26" s="5">
        <v>391</v>
      </c>
      <c r="D26" s="3" t="s">
        <v>11</v>
      </c>
      <c r="E26" s="40"/>
      <c r="F26" s="21"/>
      <c r="G26" s="22"/>
      <c r="H26" s="21">
        <f>E26*C26</f>
        <v>0</v>
      </c>
    </row>
    <row r="27" spans="1:8" s="6" customFormat="1" ht="15">
      <c r="A27" s="3">
        <v>23</v>
      </c>
      <c r="B27" s="4" t="s">
        <v>22</v>
      </c>
      <c r="C27" s="5">
        <v>30</v>
      </c>
      <c r="D27" s="3" t="s">
        <v>41</v>
      </c>
      <c r="E27" s="40"/>
      <c r="F27" s="21">
        <f>E27*C27</f>
        <v>0</v>
      </c>
      <c r="G27" s="23"/>
      <c r="H27" s="23"/>
    </row>
    <row r="28" spans="1:8" s="6" customFormat="1" ht="15">
      <c r="A28" s="3">
        <v>24</v>
      </c>
      <c r="B28" s="4" t="s">
        <v>42</v>
      </c>
      <c r="C28" s="5">
        <v>1</v>
      </c>
      <c r="D28" s="3" t="s">
        <v>11</v>
      </c>
      <c r="E28" s="40"/>
      <c r="F28" s="21"/>
      <c r="G28" s="21"/>
      <c r="H28" s="21">
        <f>E28*C28</f>
        <v>0</v>
      </c>
    </row>
    <row r="29" spans="1:8" s="6" customFormat="1" ht="15">
      <c r="A29" s="3">
        <v>25</v>
      </c>
      <c r="B29" s="4" t="s">
        <v>43</v>
      </c>
      <c r="C29" s="5">
        <v>1</v>
      </c>
      <c r="D29" s="3" t="s">
        <v>23</v>
      </c>
      <c r="E29" s="40"/>
      <c r="F29" s="21"/>
      <c r="G29" s="21"/>
      <c r="H29" s="21">
        <f>E29*C29</f>
        <v>0</v>
      </c>
    </row>
    <row r="30" spans="1:8" s="6" customFormat="1" ht="15">
      <c r="A30" s="3">
        <v>26</v>
      </c>
      <c r="B30" s="4" t="s">
        <v>44</v>
      </c>
      <c r="C30" s="5">
        <v>1</v>
      </c>
      <c r="D30" s="3" t="s">
        <v>23</v>
      </c>
      <c r="E30" s="40"/>
      <c r="F30" s="21"/>
      <c r="G30" s="21"/>
      <c r="H30" s="21">
        <f>E30*C30</f>
        <v>0</v>
      </c>
    </row>
    <row r="31" spans="1:8" s="6" customFormat="1" ht="15">
      <c r="A31" s="3">
        <v>27</v>
      </c>
      <c r="B31" s="4" t="s">
        <v>45</v>
      </c>
      <c r="C31" s="5">
        <v>1</v>
      </c>
      <c r="D31" s="3" t="s">
        <v>23</v>
      </c>
      <c r="E31" s="40"/>
      <c r="F31" s="21"/>
      <c r="G31" s="21"/>
      <c r="H31" s="21">
        <f>E31*C31</f>
        <v>0</v>
      </c>
    </row>
    <row r="32" spans="1:8" s="10" customFormat="1" ht="15">
      <c r="A32" s="8" t="s">
        <v>24</v>
      </c>
      <c r="B32" s="9">
        <f>SUM(F32:H32)</f>
        <v>0</v>
      </c>
      <c r="C32" s="143"/>
      <c r="D32" s="144"/>
      <c r="E32" s="145"/>
      <c r="F32" s="24">
        <f>SUM(F6:F31)</f>
        <v>0</v>
      </c>
      <c r="G32" s="24">
        <f>SUM(G6:G31)</f>
        <v>0</v>
      </c>
      <c r="H32" s="24">
        <f>SUM(H6:H31)</f>
        <v>0</v>
      </c>
    </row>
    <row r="34" spans="1:8" s="15" customFormat="1" ht="15">
      <c r="A34" s="11"/>
      <c r="B34" s="146" t="s">
        <v>25</v>
      </c>
      <c r="C34" s="145"/>
      <c r="D34" s="12" t="s">
        <v>26</v>
      </c>
      <c r="E34" s="13"/>
      <c r="F34" s="14" t="s">
        <v>27</v>
      </c>
      <c r="G34" s="14" t="s">
        <v>28</v>
      </c>
      <c r="H34" s="14" t="s">
        <v>29</v>
      </c>
    </row>
    <row r="35" spans="1:8" s="6" customFormat="1" ht="12.75">
      <c r="A35" s="3">
        <v>1</v>
      </c>
      <c r="B35" s="140" t="s">
        <v>30</v>
      </c>
      <c r="C35" s="141"/>
      <c r="D35" s="4"/>
      <c r="E35" s="3" t="s">
        <v>31</v>
      </c>
      <c r="F35" s="16">
        <f>B32/1000</f>
        <v>0</v>
      </c>
      <c r="G35" s="16">
        <f>F35*0.21</f>
        <v>0</v>
      </c>
      <c r="H35" s="16">
        <f>SUM(F35:G35)</f>
        <v>0</v>
      </c>
    </row>
    <row r="36" spans="1:8" s="6" customFormat="1" ht="12.75">
      <c r="A36" s="3">
        <v>2</v>
      </c>
      <c r="B36" s="140" t="s">
        <v>32</v>
      </c>
      <c r="C36" s="141"/>
      <c r="D36" s="17" t="e">
        <f>F36/F35</f>
        <v>#DIV/0!</v>
      </c>
      <c r="E36" s="3" t="s">
        <v>31</v>
      </c>
      <c r="F36" s="16">
        <f>(F32+G32)/1000</f>
        <v>0</v>
      </c>
      <c r="G36" s="16">
        <f>F36*0.21</f>
        <v>0</v>
      </c>
      <c r="H36" s="16">
        <f>SUM(F36:G36)</f>
        <v>0</v>
      </c>
    </row>
    <row r="37" spans="1:8" s="6" customFormat="1" ht="12.75">
      <c r="A37" s="3">
        <v>3</v>
      </c>
      <c r="B37" s="140" t="s">
        <v>33</v>
      </c>
      <c r="C37" s="141"/>
      <c r="D37" s="17" t="e">
        <f>F37/F35</f>
        <v>#DIV/0!</v>
      </c>
      <c r="E37" s="3" t="s">
        <v>31</v>
      </c>
      <c r="F37" s="16">
        <f>H32/1000</f>
        <v>0</v>
      </c>
      <c r="G37" s="16">
        <f>F37*0.21</f>
        <v>0</v>
      </c>
      <c r="H37" s="16">
        <f>SUM(F37:G37)</f>
        <v>0</v>
      </c>
    </row>
    <row r="38" ht="7.5" customHeight="1">
      <c r="E38" s="2"/>
    </row>
    <row r="39" spans="1:8" s="6" customFormat="1" ht="12.75">
      <c r="A39" s="3">
        <v>4</v>
      </c>
      <c r="B39" s="140" t="s">
        <v>34</v>
      </c>
      <c r="C39" s="141"/>
      <c r="D39" s="4"/>
      <c r="E39" s="3" t="s">
        <v>31</v>
      </c>
      <c r="F39" s="16">
        <f>F36</f>
        <v>0</v>
      </c>
      <c r="G39" s="16">
        <f>F39*0.21</f>
        <v>0</v>
      </c>
      <c r="H39" s="16">
        <f>SUM(F39:G39)</f>
        <v>0</v>
      </c>
    </row>
    <row r="40" spans="1:8" s="6" customFormat="1" ht="12.75">
      <c r="A40" s="3">
        <v>5</v>
      </c>
      <c r="B40" s="140" t="s">
        <v>35</v>
      </c>
      <c r="C40" s="141"/>
      <c r="D40" s="17" t="e">
        <f>F40/F39</f>
        <v>#DIV/0!</v>
      </c>
      <c r="E40" s="3" t="s">
        <v>31</v>
      </c>
      <c r="F40" s="16">
        <f>F32/1000</f>
        <v>0</v>
      </c>
      <c r="G40" s="16">
        <f>F40*0.21</f>
        <v>0</v>
      </c>
      <c r="H40" s="16">
        <f>SUM(F40:G40)</f>
        <v>0</v>
      </c>
    </row>
    <row r="41" spans="1:8" s="6" customFormat="1" ht="12.75">
      <c r="A41" s="3">
        <v>6</v>
      </c>
      <c r="B41" s="140" t="s">
        <v>36</v>
      </c>
      <c r="C41" s="141"/>
      <c r="D41" s="17" t="e">
        <f>F41/F39</f>
        <v>#DIV/0!</v>
      </c>
      <c r="E41" s="3" t="s">
        <v>31</v>
      </c>
      <c r="F41" s="16">
        <f>G32/1000</f>
        <v>0</v>
      </c>
      <c r="G41" s="16">
        <f>F41*0.21</f>
        <v>0</v>
      </c>
      <c r="H41" s="16">
        <f>SUM(F41:G41)</f>
        <v>0</v>
      </c>
    </row>
    <row r="43" spans="1:8" ht="15">
      <c r="A43" s="142"/>
      <c r="B43" s="142"/>
      <c r="E43" s="139"/>
      <c r="F43" s="139"/>
      <c r="G43" s="139"/>
      <c r="H43" s="139"/>
    </row>
  </sheetData>
  <mergeCells count="21">
    <mergeCell ref="C32:E32"/>
    <mergeCell ref="B34:C34"/>
    <mergeCell ref="B35:C35"/>
    <mergeCell ref="A1:B1"/>
    <mergeCell ref="C1:H1"/>
    <mergeCell ref="C2:H2"/>
    <mergeCell ref="A3:A5"/>
    <mergeCell ref="B3:B5"/>
    <mergeCell ref="C3:C5"/>
    <mergeCell ref="D3:D5"/>
    <mergeCell ref="E3:H3"/>
    <mergeCell ref="E4:E5"/>
    <mergeCell ref="F4:G4"/>
    <mergeCell ref="H4:H5"/>
    <mergeCell ref="E43:H43"/>
    <mergeCell ref="B36:C36"/>
    <mergeCell ref="B39:C39"/>
    <mergeCell ref="B40:C40"/>
    <mergeCell ref="B41:C41"/>
    <mergeCell ref="A43:B43"/>
    <mergeCell ref="B37:C37"/>
  </mergeCells>
  <printOptions horizontalCentered="1"/>
  <pageMargins left="0.7086614173228347" right="0.7086614173228347" top="0.7874015748031497" bottom="0.7874015748031497" header="0.31496062992125984" footer="0.31496062992125984"/>
  <pageSetup fitToWidth="0" fitToHeight="1" horizontalDpi="600" verticalDpi="600" orientation="landscape" paperSize="9" scale="85" r:id="rId1"/>
  <ignoredErrors>
    <ignoredError sqref="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Tesař</dc:creator>
  <cp:keywords/>
  <dc:description/>
  <cp:lastModifiedBy>Diana Omámíková</cp:lastModifiedBy>
  <cp:lastPrinted>2018-04-30T10:05:11Z</cp:lastPrinted>
  <dcterms:created xsi:type="dcterms:W3CDTF">2017-02-15T15:24:49Z</dcterms:created>
  <dcterms:modified xsi:type="dcterms:W3CDTF">2018-07-18T13:53:41Z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