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.01 - Výměna vodovodníc..." sheetId="2" r:id="rId2"/>
    <sheet name="SO.02 - Vodovodní přípojky" sheetId="3" r:id="rId3"/>
    <sheet name="OST - Ostatní a vedlejší ..." sheetId="4" r:id="rId4"/>
    <sheet name="Seznam figur" sheetId="5" r:id="rId5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'SO.01 - Výměna vodovodníc...'!$C$125:$K$421</definedName>
    <definedName name="_xlnm.Print_Area" localSheetId="1">'SO.01 - Výměna vodovodníc...'!$C$4:$J$76,'SO.01 - Výměna vodovodníc...'!$C$82:$J$107,'SO.01 - Výměna vodovodníc...'!$C$113:$K$421</definedName>
    <definedName name="_xlnm.Print_Titles" localSheetId="1">'SO.01 - Výměna vodovodníc...'!$125:$125</definedName>
    <definedName name="_xlnm._FilterDatabase" localSheetId="2" hidden="1">'SO.02 - Vodovodní přípojky'!$C$125:$K$258</definedName>
    <definedName name="_xlnm.Print_Area" localSheetId="2">'SO.02 - Vodovodní přípojky'!$C$4:$J$76,'SO.02 - Vodovodní přípojky'!$C$82:$J$107,'SO.02 - Vodovodní přípojky'!$C$113:$K$258</definedName>
    <definedName name="_xlnm.Print_Titles" localSheetId="2">'SO.02 - Vodovodní přípojky'!$125:$125</definedName>
    <definedName name="_xlnm._FilterDatabase" localSheetId="3" hidden="1">'OST - Ostatní a vedlejší ...'!$C$118:$K$133</definedName>
    <definedName name="_xlnm.Print_Area" localSheetId="3">'OST - Ostatní a vedlejší ...'!$C$4:$J$76,'OST - Ostatní a vedlejší ...'!$C$82:$J$100,'OST - Ostatní a vedlejší ...'!$C$106:$K$133</definedName>
    <definedName name="_xlnm.Print_Titles" localSheetId="3">'OST - Ostatní a vedlejší ...'!$118:$118</definedName>
    <definedName name="_xlnm.Print_Area" localSheetId="4">'Seznam figur'!$C$4:$G$113</definedName>
    <definedName name="_xlnm.Print_Titles" localSheetId="4">'Seznam figur'!$9:$9</definedName>
  </definedNames>
  <calcPr/>
</workbook>
</file>

<file path=xl/calcChain.xml><?xml version="1.0" encoding="utf-8"?>
<calcChain xmlns="http://schemas.openxmlformats.org/spreadsheetml/2006/main">
  <c i="5" l="1" r="D7"/>
  <c i="4" r="J37"/>
  <c r="J36"/>
  <c i="1" r="AY97"/>
  <c i="4" r="J35"/>
  <c i="1" r="AX97"/>
  <c i="4"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J116"/>
  <c r="F115"/>
  <c r="F113"/>
  <c r="E111"/>
  <c r="J92"/>
  <c r="F91"/>
  <c r="F89"/>
  <c r="E87"/>
  <c r="J21"/>
  <c r="E21"/>
  <c r="J91"/>
  <c r="J20"/>
  <c r="J18"/>
  <c r="E18"/>
  <c r="F92"/>
  <c r="J17"/>
  <c r="J12"/>
  <c r="J113"/>
  <c r="E7"/>
  <c r="E85"/>
  <c i="3" r="J37"/>
  <c r="J36"/>
  <c i="1" r="AY96"/>
  <c i="3" r="J35"/>
  <c i="1" r="AX96"/>
  <c i="3" r="BI257"/>
  <c r="BH257"/>
  <c r="BG257"/>
  <c r="BF257"/>
  <c r="T257"/>
  <c r="R257"/>
  <c r="P257"/>
  <c r="BI255"/>
  <c r="BH255"/>
  <c r="BG255"/>
  <c r="BF255"/>
  <c r="T255"/>
  <c r="R255"/>
  <c r="P255"/>
  <c r="BI252"/>
  <c r="BH252"/>
  <c r="BG252"/>
  <c r="BF252"/>
  <c r="T252"/>
  <c r="R252"/>
  <c r="P252"/>
  <c r="BI249"/>
  <c r="BH249"/>
  <c r="BG249"/>
  <c r="BF249"/>
  <c r="T249"/>
  <c r="R249"/>
  <c r="P249"/>
  <c r="BI247"/>
  <c r="BH247"/>
  <c r="BG247"/>
  <c r="BF247"/>
  <c r="T247"/>
  <c r="R247"/>
  <c r="P247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39"/>
  <c r="BH239"/>
  <c r="BG239"/>
  <c r="BF239"/>
  <c r="T239"/>
  <c r="R239"/>
  <c r="P239"/>
  <c r="BI237"/>
  <c r="BH237"/>
  <c r="BG237"/>
  <c r="BF237"/>
  <c r="T237"/>
  <c r="R237"/>
  <c r="P237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7"/>
  <c r="BH207"/>
  <c r="BG207"/>
  <c r="BF207"/>
  <c r="T207"/>
  <c r="R207"/>
  <c r="P207"/>
  <c r="BI206"/>
  <c r="BH206"/>
  <c r="BG206"/>
  <c r="BF206"/>
  <c r="T206"/>
  <c r="R206"/>
  <c r="P206"/>
  <c r="BI204"/>
  <c r="BH204"/>
  <c r="BG204"/>
  <c r="BF204"/>
  <c r="T204"/>
  <c r="R204"/>
  <c r="P204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2"/>
  <c r="BH182"/>
  <c r="BG182"/>
  <c r="BF182"/>
  <c r="T182"/>
  <c r="R182"/>
  <c r="P182"/>
  <c r="BI179"/>
  <c r="BH179"/>
  <c r="BG179"/>
  <c r="BF179"/>
  <c r="T179"/>
  <c r="R179"/>
  <c r="P179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5"/>
  <c r="BH165"/>
  <c r="BG165"/>
  <c r="BF165"/>
  <c r="T165"/>
  <c r="R165"/>
  <c r="P165"/>
  <c r="BI163"/>
  <c r="BH163"/>
  <c r="BG163"/>
  <c r="BF163"/>
  <c r="T163"/>
  <c r="R163"/>
  <c r="P163"/>
  <c r="BI160"/>
  <c r="BH160"/>
  <c r="BG160"/>
  <c r="BF160"/>
  <c r="T160"/>
  <c r="T159"/>
  <c r="R160"/>
  <c r="R159"/>
  <c r="P160"/>
  <c r="P159"/>
  <c r="BI156"/>
  <c r="BH156"/>
  <c r="BG156"/>
  <c r="BF156"/>
  <c r="T156"/>
  <c r="R156"/>
  <c r="P156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R139"/>
  <c r="P139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J123"/>
  <c r="F122"/>
  <c r="F120"/>
  <c r="E118"/>
  <c r="J92"/>
  <c r="F91"/>
  <c r="F89"/>
  <c r="E87"/>
  <c r="J21"/>
  <c r="E21"/>
  <c r="J122"/>
  <c r="J20"/>
  <c r="J18"/>
  <c r="E18"/>
  <c r="F123"/>
  <c r="J17"/>
  <c r="J12"/>
  <c r="J120"/>
  <c r="E7"/>
  <c r="E116"/>
  <c i="2" r="J37"/>
  <c r="J36"/>
  <c i="1" r="AY95"/>
  <c i="2" r="J35"/>
  <c i="1" r="AX95"/>
  <c i="2" r="BI420"/>
  <c r="BH420"/>
  <c r="BG420"/>
  <c r="BF420"/>
  <c r="T420"/>
  <c r="R420"/>
  <c r="P420"/>
  <c r="BI418"/>
  <c r="BH418"/>
  <c r="BG418"/>
  <c r="BF418"/>
  <c r="T418"/>
  <c r="R418"/>
  <c r="P418"/>
  <c r="BI415"/>
  <c r="BH415"/>
  <c r="BG415"/>
  <c r="BF415"/>
  <c r="T415"/>
  <c r="R415"/>
  <c r="P415"/>
  <c r="BI412"/>
  <c r="BH412"/>
  <c r="BG412"/>
  <c r="BF412"/>
  <c r="T412"/>
  <c r="R412"/>
  <c r="P412"/>
  <c r="BI410"/>
  <c r="BH410"/>
  <c r="BG410"/>
  <c r="BF410"/>
  <c r="T410"/>
  <c r="R410"/>
  <c r="P410"/>
  <c r="BI408"/>
  <c r="BH408"/>
  <c r="BG408"/>
  <c r="BF408"/>
  <c r="T408"/>
  <c r="R408"/>
  <c r="P408"/>
  <c r="BI407"/>
  <c r="BH407"/>
  <c r="BG407"/>
  <c r="BF407"/>
  <c r="T407"/>
  <c r="R407"/>
  <c r="P407"/>
  <c r="BI405"/>
  <c r="BH405"/>
  <c r="BG405"/>
  <c r="BF405"/>
  <c r="T405"/>
  <c r="R405"/>
  <c r="P405"/>
  <c r="BI403"/>
  <c r="BH403"/>
  <c r="BG403"/>
  <c r="BF403"/>
  <c r="T403"/>
  <c r="R403"/>
  <c r="P403"/>
  <c r="BI401"/>
  <c r="BH401"/>
  <c r="BG401"/>
  <c r="BF401"/>
  <c r="T401"/>
  <c r="R401"/>
  <c r="P401"/>
  <c r="BI399"/>
  <c r="BH399"/>
  <c r="BG399"/>
  <c r="BF399"/>
  <c r="T399"/>
  <c r="R399"/>
  <c r="P399"/>
  <c r="BI397"/>
  <c r="BH397"/>
  <c r="BG397"/>
  <c r="BF397"/>
  <c r="T397"/>
  <c r="R397"/>
  <c r="P397"/>
  <c r="BI395"/>
  <c r="BH395"/>
  <c r="BG395"/>
  <c r="BF395"/>
  <c r="T395"/>
  <c r="R395"/>
  <c r="P395"/>
  <c r="BI393"/>
  <c r="BH393"/>
  <c r="BG393"/>
  <c r="BF393"/>
  <c r="T393"/>
  <c r="R393"/>
  <c r="P393"/>
  <c r="BI391"/>
  <c r="BH391"/>
  <c r="BG391"/>
  <c r="BF391"/>
  <c r="T391"/>
  <c r="R391"/>
  <c r="P391"/>
  <c r="BI389"/>
  <c r="BH389"/>
  <c r="BG389"/>
  <c r="BF389"/>
  <c r="T389"/>
  <c r="R389"/>
  <c r="P389"/>
  <c r="BI387"/>
  <c r="BH387"/>
  <c r="BG387"/>
  <c r="BF387"/>
  <c r="T387"/>
  <c r="R387"/>
  <c r="P387"/>
  <c r="BI385"/>
  <c r="BH385"/>
  <c r="BG385"/>
  <c r="BF385"/>
  <c r="T385"/>
  <c r="R385"/>
  <c r="P385"/>
  <c r="BI383"/>
  <c r="BH383"/>
  <c r="BG383"/>
  <c r="BF383"/>
  <c r="T383"/>
  <c r="R383"/>
  <c r="P383"/>
  <c r="BI381"/>
  <c r="BH381"/>
  <c r="BG381"/>
  <c r="BF381"/>
  <c r="T381"/>
  <c r="R381"/>
  <c r="P381"/>
  <c r="BI380"/>
  <c r="BH380"/>
  <c r="BG380"/>
  <c r="BF380"/>
  <c r="T380"/>
  <c r="R380"/>
  <c r="P380"/>
  <c r="BI379"/>
  <c r="BH379"/>
  <c r="BG379"/>
  <c r="BF379"/>
  <c r="T379"/>
  <c r="R379"/>
  <c r="P379"/>
  <c r="BI378"/>
  <c r="BH378"/>
  <c r="BG378"/>
  <c r="BF378"/>
  <c r="T378"/>
  <c r="R378"/>
  <c r="P378"/>
  <c r="BI376"/>
  <c r="BH376"/>
  <c r="BG376"/>
  <c r="BF376"/>
  <c r="T376"/>
  <c r="R376"/>
  <c r="P376"/>
  <c r="BI374"/>
  <c r="BH374"/>
  <c r="BG374"/>
  <c r="BF374"/>
  <c r="T374"/>
  <c r="R374"/>
  <c r="P374"/>
  <c r="BI372"/>
  <c r="BH372"/>
  <c r="BG372"/>
  <c r="BF372"/>
  <c r="T372"/>
  <c r="R372"/>
  <c r="P372"/>
  <c r="BI370"/>
  <c r="BH370"/>
  <c r="BG370"/>
  <c r="BF370"/>
  <c r="T370"/>
  <c r="R370"/>
  <c r="P370"/>
  <c r="BI368"/>
  <c r="BH368"/>
  <c r="BG368"/>
  <c r="BF368"/>
  <c r="T368"/>
  <c r="R368"/>
  <c r="P368"/>
  <c r="BI366"/>
  <c r="BH366"/>
  <c r="BG366"/>
  <c r="BF366"/>
  <c r="T366"/>
  <c r="R366"/>
  <c r="P366"/>
  <c r="BI364"/>
  <c r="BH364"/>
  <c r="BG364"/>
  <c r="BF364"/>
  <c r="T364"/>
  <c r="R364"/>
  <c r="P364"/>
  <c r="BI362"/>
  <c r="BH362"/>
  <c r="BG362"/>
  <c r="BF362"/>
  <c r="T362"/>
  <c r="R362"/>
  <c r="P362"/>
  <c r="BI360"/>
  <c r="BH360"/>
  <c r="BG360"/>
  <c r="BF360"/>
  <c r="T360"/>
  <c r="R360"/>
  <c r="P360"/>
  <c r="BI358"/>
  <c r="BH358"/>
  <c r="BG358"/>
  <c r="BF358"/>
  <c r="T358"/>
  <c r="R358"/>
  <c r="P358"/>
  <c r="BI356"/>
  <c r="BH356"/>
  <c r="BG356"/>
  <c r="BF356"/>
  <c r="T356"/>
  <c r="R356"/>
  <c r="P356"/>
  <c r="BI354"/>
  <c r="BH354"/>
  <c r="BG354"/>
  <c r="BF354"/>
  <c r="T354"/>
  <c r="R354"/>
  <c r="P354"/>
  <c r="BI352"/>
  <c r="BH352"/>
  <c r="BG352"/>
  <c r="BF352"/>
  <c r="T352"/>
  <c r="R352"/>
  <c r="P352"/>
  <c r="BI350"/>
  <c r="BH350"/>
  <c r="BG350"/>
  <c r="BF350"/>
  <c r="T350"/>
  <c r="R350"/>
  <c r="P350"/>
  <c r="BI349"/>
  <c r="BH349"/>
  <c r="BG349"/>
  <c r="BF349"/>
  <c r="T349"/>
  <c r="R349"/>
  <c r="P349"/>
  <c r="BI347"/>
  <c r="BH347"/>
  <c r="BG347"/>
  <c r="BF347"/>
  <c r="T347"/>
  <c r="R347"/>
  <c r="P347"/>
  <c r="BI345"/>
  <c r="BH345"/>
  <c r="BG345"/>
  <c r="BF345"/>
  <c r="T345"/>
  <c r="R345"/>
  <c r="P345"/>
  <c r="BI343"/>
  <c r="BH343"/>
  <c r="BG343"/>
  <c r="BF343"/>
  <c r="T343"/>
  <c r="R343"/>
  <c r="P343"/>
  <c r="BI341"/>
  <c r="BH341"/>
  <c r="BG341"/>
  <c r="BF341"/>
  <c r="T341"/>
  <c r="R341"/>
  <c r="P341"/>
  <c r="BI339"/>
  <c r="BH339"/>
  <c r="BG339"/>
  <c r="BF339"/>
  <c r="T339"/>
  <c r="R339"/>
  <c r="P339"/>
  <c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31"/>
  <c r="BH331"/>
  <c r="BG331"/>
  <c r="BF331"/>
  <c r="T331"/>
  <c r="R331"/>
  <c r="P331"/>
  <c r="BI329"/>
  <c r="BH329"/>
  <c r="BG329"/>
  <c r="BF329"/>
  <c r="T329"/>
  <c r="R329"/>
  <c r="P329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50"/>
  <c r="BH250"/>
  <c r="BG250"/>
  <c r="BF250"/>
  <c r="T250"/>
  <c r="R250"/>
  <c r="P250"/>
  <c r="BI248"/>
  <c r="BH248"/>
  <c r="BG248"/>
  <c r="BF248"/>
  <c r="T248"/>
  <c r="R248"/>
  <c r="P248"/>
  <c r="BI245"/>
  <c r="BH245"/>
  <c r="BG245"/>
  <c r="BF245"/>
  <c r="T245"/>
  <c r="R245"/>
  <c r="P245"/>
  <c r="BI242"/>
  <c r="BH242"/>
  <c r="BG242"/>
  <c r="BF242"/>
  <c r="T242"/>
  <c r="R242"/>
  <c r="P242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09"/>
  <c r="BH209"/>
  <c r="BG209"/>
  <c r="BF209"/>
  <c r="T209"/>
  <c r="R209"/>
  <c r="P209"/>
  <c r="BI206"/>
  <c r="BH206"/>
  <c r="BG206"/>
  <c r="BF206"/>
  <c r="T206"/>
  <c r="R206"/>
  <c r="P206"/>
  <c r="BI202"/>
  <c r="BH202"/>
  <c r="BG202"/>
  <c r="BF202"/>
  <c r="T202"/>
  <c r="R202"/>
  <c r="P202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9"/>
  <c r="BH189"/>
  <c r="BG189"/>
  <c r="BF189"/>
  <c r="T189"/>
  <c r="R189"/>
  <c r="P189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4"/>
  <c r="BH164"/>
  <c r="BG164"/>
  <c r="BF164"/>
  <c r="T164"/>
  <c r="R164"/>
  <c r="P164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3"/>
  <c r="BH143"/>
  <c r="BG143"/>
  <c r="BF143"/>
  <c r="T143"/>
  <c r="R143"/>
  <c r="P143"/>
  <c r="BI137"/>
  <c r="BH137"/>
  <c r="BG137"/>
  <c r="BF137"/>
  <c r="T137"/>
  <c r="R137"/>
  <c r="P137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J123"/>
  <c r="F122"/>
  <c r="F120"/>
  <c r="E118"/>
  <c r="J92"/>
  <c r="F91"/>
  <c r="F89"/>
  <c r="E87"/>
  <c r="J21"/>
  <c r="E21"/>
  <c r="J122"/>
  <c r="J20"/>
  <c r="J18"/>
  <c r="E18"/>
  <c r="F92"/>
  <c r="J17"/>
  <c r="J12"/>
  <c r="J89"/>
  <c r="E7"/>
  <c r="E85"/>
  <c i="1" r="L90"/>
  <c r="AM90"/>
  <c r="AM89"/>
  <c r="L89"/>
  <c r="AM87"/>
  <c r="L87"/>
  <c r="L85"/>
  <c r="L84"/>
  <c i="2" r="BK405"/>
  <c r="BK378"/>
  <c r="J358"/>
  <c r="BK323"/>
  <c r="BK281"/>
  <c r="BK253"/>
  <c r="J225"/>
  <c r="J184"/>
  <c r="BK149"/>
  <c r="J379"/>
  <c r="BK347"/>
  <c r="BK319"/>
  <c r="J269"/>
  <c r="BK231"/>
  <c r="J213"/>
  <c r="J167"/>
  <c r="BK418"/>
  <c r="BK368"/>
  <c r="BK335"/>
  <c r="J295"/>
  <c r="J281"/>
  <c r="J267"/>
  <c r="BK250"/>
  <c r="BK227"/>
  <c r="BK173"/>
  <c r="J133"/>
  <c r="BK401"/>
  <c r="J378"/>
  <c r="BK343"/>
  <c r="J317"/>
  <c r="J297"/>
  <c r="BK277"/>
  <c r="J215"/>
  <c r="J169"/>
  <c r="J397"/>
  <c r="J370"/>
  <c r="BK327"/>
  <c r="J255"/>
  <c r="BK233"/>
  <c r="BK191"/>
  <c r="J180"/>
  <c r="BK415"/>
  <c r="J401"/>
  <c r="BK383"/>
  <c r="BK358"/>
  <c r="J343"/>
  <c r="J327"/>
  <c r="BK301"/>
  <c r="BK279"/>
  <c r="BK257"/>
  <c r="J231"/>
  <c r="BK213"/>
  <c r="BK169"/>
  <c i="3" r="J242"/>
  <c r="BK220"/>
  <c r="J212"/>
  <c r="BK192"/>
  <c r="BK142"/>
  <c r="J214"/>
  <c r="BK169"/>
  <c r="BK133"/>
  <c r="J237"/>
  <c r="J203"/>
  <c r="BK165"/>
  <c r="J249"/>
  <c r="BK209"/>
  <c r="J169"/>
  <c r="BK149"/>
  <c r="J218"/>
  <c r="BK206"/>
  <c r="J186"/>
  <c r="J131"/>
  <c r="J230"/>
  <c r="J216"/>
  <c r="BK179"/>
  <c r="J163"/>
  <c r="BK139"/>
  <c i="4" r="BK129"/>
  <c r="J126"/>
  <c r="J131"/>
  <c r="BK131"/>
  <c r="BK122"/>
  <c i="2" r="BK403"/>
  <c r="BK379"/>
  <c r="J366"/>
  <c r="J352"/>
  <c r="BK311"/>
  <c r="BK261"/>
  <c r="J229"/>
  <c r="BK215"/>
  <c r="BK182"/>
  <c r="BK397"/>
  <c r="BK372"/>
  <c r="J349"/>
  <c r="J325"/>
  <c r="J293"/>
  <c r="BK259"/>
  <c r="J151"/>
  <c r="BK410"/>
  <c r="J356"/>
  <c r="BK333"/>
  <c r="J311"/>
  <c r="BK283"/>
  <c r="BK269"/>
  <c r="BK255"/>
  <c r="J209"/>
  <c r="BK154"/>
  <c r="J420"/>
  <c r="BK393"/>
  <c r="J364"/>
  <c r="BK339"/>
  <c r="J301"/>
  <c r="J285"/>
  <c r="J242"/>
  <c r="BK197"/>
  <c r="BK131"/>
  <c r="J405"/>
  <c r="BK376"/>
  <c r="J339"/>
  <c r="J307"/>
  <c r="J253"/>
  <c r="BK206"/>
  <c r="J182"/>
  <c r="J164"/>
  <c r="BK407"/>
  <c r="BK389"/>
  <c r="BK362"/>
  <c r="J341"/>
  <c r="J321"/>
  <c r="BK297"/>
  <c r="BK267"/>
  <c r="J248"/>
  <c r="BK225"/>
  <c r="BK209"/>
  <c r="J131"/>
  <c i="3" r="J228"/>
  <c r="J215"/>
  <c r="J201"/>
  <c r="BK182"/>
  <c r="J160"/>
  <c r="BK224"/>
  <c r="BK199"/>
  <c r="J139"/>
  <c r="BK252"/>
  <c r="BK217"/>
  <c r="J192"/>
  <c r="J133"/>
  <c r="BK242"/>
  <c r="J211"/>
  <c r="BK172"/>
  <c r="BK151"/>
  <c r="BK230"/>
  <c r="BK211"/>
  <c r="J194"/>
  <c r="BK255"/>
  <c r="J232"/>
  <c r="J199"/>
  <c r="BK188"/>
  <c r="BK147"/>
  <c i="4" r="BK123"/>
  <c r="J124"/>
  <c r="BK125"/>
  <c r="BK133"/>
  <c i="2" r="J410"/>
  <c r="BK395"/>
  <c r="J360"/>
  <c r="BK329"/>
  <c r="BK285"/>
  <c r="J233"/>
  <c r="BK223"/>
  <c r="BK186"/>
  <c r="J171"/>
  <c r="J376"/>
  <c r="BK364"/>
  <c r="J337"/>
  <c r="BK305"/>
  <c r="BK265"/>
  <c r="BK229"/>
  <c r="J206"/>
  <c r="BK143"/>
  <c r="J389"/>
  <c r="BK350"/>
  <c r="J323"/>
  <c r="J289"/>
  <c r="J265"/>
  <c r="J245"/>
  <c r="BK219"/>
  <c r="BK164"/>
  <c r="J143"/>
  <c r="J415"/>
  <c r="J383"/>
  <c r="J362"/>
  <c r="J333"/>
  <c r="J305"/>
  <c r="BK289"/>
  <c r="BK273"/>
  <c r="J221"/>
  <c r="BK151"/>
  <c r="BK408"/>
  <c r="J391"/>
  <c r="BK349"/>
  <c r="BK275"/>
  <c r="BK245"/>
  <c r="J186"/>
  <c r="BK167"/>
  <c r="BK137"/>
  <c r="BK391"/>
  <c r="BK374"/>
  <c r="J347"/>
  <c r="J331"/>
  <c r="J315"/>
  <c r="BK287"/>
  <c r="J263"/>
  <c r="J235"/>
  <c r="J191"/>
  <c r="BK157"/>
  <c i="3" r="BK239"/>
  <c r="BK213"/>
  <c r="J207"/>
  <c r="BK190"/>
  <c r="BK153"/>
  <c r="J217"/>
  <c r="J156"/>
  <c r="BK129"/>
  <c r="BK244"/>
  <c r="BK226"/>
  <c r="J197"/>
  <c r="J147"/>
  <c r="J252"/>
  <c r="J220"/>
  <c r="BK156"/>
  <c r="J246"/>
  <c r="BK216"/>
  <c r="BK203"/>
  <c r="J182"/>
  <c r="J129"/>
  <c r="BK237"/>
  <c r="BK222"/>
  <c r="BK194"/>
  <c r="J149"/>
  <c i="4" r="J133"/>
  <c r="BK127"/>
  <c r="J128"/>
  <c r="J132"/>
  <c i="2" r="J418"/>
  <c r="J387"/>
  <c r="J374"/>
  <c r="BK356"/>
  <c r="BK321"/>
  <c r="J303"/>
  <c r="J271"/>
  <c r="J227"/>
  <c r="J202"/>
  <c r="BK178"/>
  <c r="BK387"/>
  <c r="BK370"/>
  <c r="BK360"/>
  <c r="J309"/>
  <c r="J287"/>
  <c r="J257"/>
  <c r="J217"/>
  <c r="BK189"/>
  <c r="BK399"/>
  <c r="J345"/>
  <c r="BK315"/>
  <c r="J291"/>
  <c r="J277"/>
  <c r="BK263"/>
  <c r="BK235"/>
  <c r="J154"/>
  <c r="BK129"/>
  <c r="J399"/>
  <c r="BK366"/>
  <c r="BK354"/>
  <c r="BK331"/>
  <c r="BK299"/>
  <c r="J283"/>
  <c r="J237"/>
  <c r="BK194"/>
  <c r="BK133"/>
  <c r="J407"/>
  <c r="BK381"/>
  <c r="BK345"/>
  <c r="BK309"/>
  <c r="J261"/>
  <c r="BK237"/>
  <c r="J197"/>
  <c r="BK171"/>
  <c r="J408"/>
  <c r="J395"/>
  <c r="J380"/>
  <c r="BK352"/>
  <c r="J329"/>
  <c r="BK313"/>
  <c r="BK291"/>
  <c r="BK239"/>
  <c r="J219"/>
  <c r="BK180"/>
  <c r="J137"/>
  <c i="3" r="BK234"/>
  <c r="BK218"/>
  <c r="J210"/>
  <c r="BK197"/>
  <c r="J172"/>
  <c r="BK249"/>
  <c r="BK212"/>
  <c r="BK144"/>
  <c r="J255"/>
  <c r="J239"/>
  <c r="J213"/>
  <c r="J188"/>
  <c r="J144"/>
  <c r="BK232"/>
  <c r="J204"/>
  <c r="J153"/>
  <c r="J222"/>
  <c r="BK215"/>
  <c r="BK201"/>
  <c r="BK160"/>
  <c r="J244"/>
  <c r="J219"/>
  <c r="J190"/>
  <c r="J165"/>
  <c i="4" r="J127"/>
  <c r="J129"/>
  <c r="J122"/>
  <c r="J123"/>
  <c r="BK128"/>
  <c i="2" r="J412"/>
  <c r="J381"/>
  <c r="J372"/>
  <c r="BK337"/>
  <c r="BK307"/>
  <c r="J273"/>
  <c r="J251"/>
  <c r="BK221"/>
  <c r="J129"/>
  <c r="J385"/>
  <c r="J368"/>
  <c r="BK341"/>
  <c r="J279"/>
  <c r="J239"/>
  <c r="J173"/>
  <c r="BK420"/>
  <c r="BK380"/>
  <c r="BK325"/>
  <c r="BK303"/>
  <c r="J275"/>
  <c r="J259"/>
  <c r="BK242"/>
  <c r="J194"/>
  <c r="J149"/>
  <c i="1" r="AS94"/>
  <c i="2" r="J313"/>
  <c r="BK293"/>
  <c r="BK248"/>
  <c r="BK202"/>
  <c r="J178"/>
  <c r="BK412"/>
  <c r="J393"/>
  <c r="J350"/>
  <c r="J319"/>
  <c r="BK295"/>
  <c r="J250"/>
  <c r="BK217"/>
  <c r="J189"/>
  <c r="J157"/>
  <c r="J403"/>
  <c r="BK385"/>
  <c r="J354"/>
  <c r="J335"/>
  <c r="BK317"/>
  <c r="J299"/>
  <c r="BK271"/>
  <c r="BK251"/>
  <c r="J223"/>
  <c r="BK184"/>
  <c i="3" r="BK246"/>
  <c r="J224"/>
  <c r="BK214"/>
  <c r="J206"/>
  <c r="J179"/>
  <c r="BK131"/>
  <c r="BK210"/>
  <c r="J151"/>
  <c r="J257"/>
  <c r="J234"/>
  <c r="BK207"/>
  <c r="BK186"/>
  <c r="BK257"/>
  <c r="BK228"/>
  <c r="BK175"/>
  <c r="J247"/>
  <c r="BK219"/>
  <c r="J209"/>
  <c r="BK163"/>
  <c r="BK247"/>
  <c r="J226"/>
  <c r="BK204"/>
  <c r="J175"/>
  <c r="J142"/>
  <c i="4" r="J125"/>
  <c r="BK132"/>
  <c r="BK124"/>
  <c r="BK126"/>
  <c i="2" l="1" r="P128"/>
  <c r="T179"/>
  <c r="P188"/>
  <c r="T188"/>
  <c r="P193"/>
  <c r="T193"/>
  <c r="P212"/>
  <c r="R212"/>
  <c r="R382"/>
  <c i="3" r="BK162"/>
  <c r="J162"/>
  <c r="J100"/>
  <c r="R168"/>
  <c r="BK185"/>
  <c r="J185"/>
  <c r="J102"/>
  <c r="T185"/>
  <c r="P236"/>
  <c r="T241"/>
  <c i="4" r="T121"/>
  <c i="2" r="BK179"/>
  <c r="J179"/>
  <c r="J99"/>
  <c r="T244"/>
  <c r="T402"/>
  <c i="3" r="T128"/>
  <c r="T162"/>
  <c r="BK196"/>
  <c r="J196"/>
  <c r="J103"/>
  <c r="P241"/>
  <c r="T254"/>
  <c i="4" r="R121"/>
  <c i="2" r="R128"/>
  <c r="BK188"/>
  <c r="J188"/>
  <c r="J100"/>
  <c r="R188"/>
  <c r="BK193"/>
  <c r="J193"/>
  <c r="J101"/>
  <c r="R193"/>
  <c r="BK212"/>
  <c r="J212"/>
  <c r="J102"/>
  <c r="T212"/>
  <c r="P382"/>
  <c r="P402"/>
  <c r="R417"/>
  <c i="3" r="R128"/>
  <c r="P162"/>
  <c r="T168"/>
  <c r="P185"/>
  <c r="R185"/>
  <c r="BK236"/>
  <c r="J236"/>
  <c r="J104"/>
  <c r="R241"/>
  <c i="4" r="BK130"/>
  <c r="J130"/>
  <c r="J99"/>
  <c i="2" r="P179"/>
  <c r="R244"/>
  <c r="BK402"/>
  <c r="J402"/>
  <c r="J105"/>
  <c r="P417"/>
  <c i="3" r="P168"/>
  <c r="P196"/>
  <c r="BK241"/>
  <c r="J241"/>
  <c r="J105"/>
  <c r="R254"/>
  <c i="4" r="BK121"/>
  <c r="J121"/>
  <c r="J98"/>
  <c r="P130"/>
  <c i="2" r="T128"/>
  <c r="BK244"/>
  <c r="J244"/>
  <c r="J103"/>
  <c r="BK382"/>
  <c r="J382"/>
  <c r="J104"/>
  <c r="R402"/>
  <c r="T417"/>
  <c i="3" r="P128"/>
  <c r="BK168"/>
  <c r="J168"/>
  <c r="J101"/>
  <c r="R196"/>
  <c r="R236"/>
  <c r="BK254"/>
  <c r="J254"/>
  <c r="J106"/>
  <c i="4" r="T130"/>
  <c i="2" r="BK128"/>
  <c r="J128"/>
  <c r="J98"/>
  <c r="R179"/>
  <c r="P244"/>
  <c r="T382"/>
  <c r="BK417"/>
  <c r="J417"/>
  <c r="J106"/>
  <c i="3" r="BK128"/>
  <c r="J128"/>
  <c r="J98"/>
  <c r="R162"/>
  <c r="T196"/>
  <c r="T236"/>
  <c r="P254"/>
  <c i="4" r="P121"/>
  <c r="P120"/>
  <c r="P119"/>
  <c i="1" r="AU97"/>
  <c i="4" r="R130"/>
  <c i="3" r="BK159"/>
  <c r="J159"/>
  <c r="J99"/>
  <c i="4" r="E109"/>
  <c r="F116"/>
  <c r="BE125"/>
  <c r="BE129"/>
  <c r="BE132"/>
  <c r="BE123"/>
  <c r="BE124"/>
  <c r="BE127"/>
  <c i="3" r="BK127"/>
  <c r="J127"/>
  <c r="J97"/>
  <c i="4" r="J89"/>
  <c r="J115"/>
  <c r="BE133"/>
  <c r="BE122"/>
  <c r="BE131"/>
  <c r="BE126"/>
  <c r="BE128"/>
  <c i="2" r="BK127"/>
  <c r="J127"/>
  <c r="J97"/>
  <c i="3" r="E85"/>
  <c r="F92"/>
  <c r="BE133"/>
  <c r="BE144"/>
  <c r="BE160"/>
  <c r="BE172"/>
  <c r="BE179"/>
  <c r="BE186"/>
  <c r="BE203"/>
  <c r="BE212"/>
  <c r="BE215"/>
  <c r="BE224"/>
  <c r="BE228"/>
  <c r="BE234"/>
  <c r="BE242"/>
  <c r="BE246"/>
  <c r="BE175"/>
  <c r="BE192"/>
  <c r="BE204"/>
  <c r="BE210"/>
  <c r="BE214"/>
  <c r="BE247"/>
  <c r="BE252"/>
  <c r="BE255"/>
  <c r="J89"/>
  <c r="BE219"/>
  <c r="BE226"/>
  <c r="BE237"/>
  <c r="BE239"/>
  <c r="J91"/>
  <c r="BE129"/>
  <c r="BE131"/>
  <c r="BE163"/>
  <c r="BE182"/>
  <c r="BE190"/>
  <c r="BE199"/>
  <c r="BE220"/>
  <c r="BE222"/>
  <c r="BE142"/>
  <c r="BE153"/>
  <c r="BE165"/>
  <c r="BE188"/>
  <c r="BE197"/>
  <c r="BE201"/>
  <c r="BE206"/>
  <c r="BE207"/>
  <c r="BE209"/>
  <c r="BE211"/>
  <c r="BE213"/>
  <c r="BE218"/>
  <c r="BE230"/>
  <c r="BE244"/>
  <c r="BE139"/>
  <c r="BE147"/>
  <c r="BE149"/>
  <c r="BE151"/>
  <c r="BE156"/>
  <c r="BE169"/>
  <c r="BE194"/>
  <c r="BE216"/>
  <c r="BE217"/>
  <c r="BE232"/>
  <c r="BE249"/>
  <c r="BE257"/>
  <c i="2" r="E116"/>
  <c r="BE129"/>
  <c r="BE149"/>
  <c r="BE171"/>
  <c r="BE182"/>
  <c r="BE186"/>
  <c r="BE189"/>
  <c r="BE221"/>
  <c r="BE233"/>
  <c r="BE242"/>
  <c r="BE253"/>
  <c r="BE255"/>
  <c r="BE261"/>
  <c r="BE265"/>
  <c r="BE269"/>
  <c r="BE277"/>
  <c r="BE285"/>
  <c r="BE295"/>
  <c r="BE325"/>
  <c r="BE333"/>
  <c r="BE339"/>
  <c r="BE356"/>
  <c r="BE381"/>
  <c r="BE387"/>
  <c r="BE399"/>
  <c r="J91"/>
  <c r="F123"/>
  <c r="BE131"/>
  <c r="BE133"/>
  <c r="BE169"/>
  <c r="BE178"/>
  <c r="BE202"/>
  <c r="BE215"/>
  <c r="BE223"/>
  <c r="BE225"/>
  <c r="BE227"/>
  <c r="BE229"/>
  <c r="BE231"/>
  <c r="BE235"/>
  <c r="BE251"/>
  <c r="BE259"/>
  <c r="BE303"/>
  <c r="BE305"/>
  <c r="BE362"/>
  <c r="BE374"/>
  <c r="BE380"/>
  <c r="BE389"/>
  <c r="BE395"/>
  <c r="BE403"/>
  <c r="BE410"/>
  <c r="BE415"/>
  <c r="J120"/>
  <c r="BE137"/>
  <c r="BE167"/>
  <c r="BE173"/>
  <c r="BE191"/>
  <c r="BE209"/>
  <c r="BE245"/>
  <c r="BE275"/>
  <c r="BE279"/>
  <c r="BE281"/>
  <c r="BE307"/>
  <c r="BE311"/>
  <c r="BE327"/>
  <c r="BE329"/>
  <c r="BE337"/>
  <c r="BE341"/>
  <c r="BE358"/>
  <c r="BE360"/>
  <c r="BE401"/>
  <c r="BE408"/>
  <c r="BE418"/>
  <c r="BE151"/>
  <c r="BE154"/>
  <c r="BE157"/>
  <c r="BE206"/>
  <c r="BE217"/>
  <c r="BE237"/>
  <c r="BE239"/>
  <c r="BE248"/>
  <c r="BE257"/>
  <c r="BE273"/>
  <c r="BE287"/>
  <c r="BE293"/>
  <c r="BE299"/>
  <c r="BE301"/>
  <c r="BE309"/>
  <c r="BE313"/>
  <c r="BE321"/>
  <c r="BE323"/>
  <c r="BE331"/>
  <c r="BE343"/>
  <c r="BE347"/>
  <c r="BE352"/>
  <c r="BE354"/>
  <c r="BE364"/>
  <c r="BE372"/>
  <c r="BE379"/>
  <c r="BE393"/>
  <c r="BE405"/>
  <c r="BE412"/>
  <c r="BE164"/>
  <c r="BE184"/>
  <c r="BE250"/>
  <c r="BE267"/>
  <c r="BE271"/>
  <c r="BE289"/>
  <c r="BE291"/>
  <c r="BE297"/>
  <c r="BE315"/>
  <c r="BE317"/>
  <c r="BE345"/>
  <c r="BE366"/>
  <c r="BE378"/>
  <c r="BE383"/>
  <c r="BE391"/>
  <c r="BE143"/>
  <c r="BE180"/>
  <c r="BE194"/>
  <c r="BE197"/>
  <c r="BE213"/>
  <c r="BE219"/>
  <c r="BE263"/>
  <c r="BE283"/>
  <c r="BE319"/>
  <c r="BE335"/>
  <c r="BE349"/>
  <c r="BE350"/>
  <c r="BE368"/>
  <c r="BE370"/>
  <c r="BE376"/>
  <c r="BE385"/>
  <c r="BE397"/>
  <c r="BE407"/>
  <c r="BE420"/>
  <c r="F36"/>
  <c i="1" r="BC95"/>
  <c i="4" r="F35"/>
  <c i="1" r="BB97"/>
  <c i="2" r="F34"/>
  <c i="1" r="BA95"/>
  <c i="4" r="J34"/>
  <c i="1" r="AW97"/>
  <c i="2" r="F37"/>
  <c i="1" r="BD95"/>
  <c i="3" r="F34"/>
  <c i="1" r="BA96"/>
  <c i="4" r="F36"/>
  <c i="1" r="BC97"/>
  <c i="2" r="F35"/>
  <c i="1" r="BB95"/>
  <c i="4" r="F34"/>
  <c i="1" r="BA97"/>
  <c i="3" r="J34"/>
  <c i="1" r="AW96"/>
  <c i="3" r="F36"/>
  <c i="1" r="BC96"/>
  <c i="3" r="F35"/>
  <c i="1" r="BB96"/>
  <c i="4" r="F37"/>
  <c i="1" r="BD97"/>
  <c i="2" r="J34"/>
  <c i="1" r="AW95"/>
  <c i="3" r="F37"/>
  <c i="1" r="BD96"/>
  <c i="3" l="1" r="R127"/>
  <c r="R126"/>
  <c r="P127"/>
  <c r="P126"/>
  <c i="1" r="AU96"/>
  <c i="4" r="T120"/>
  <c r="T119"/>
  <c i="2" r="R127"/>
  <c r="R126"/>
  <c r="T127"/>
  <c r="T126"/>
  <c i="4" r="R120"/>
  <c r="R119"/>
  <c i="3" r="T127"/>
  <c r="T126"/>
  <c i="2" r="P127"/>
  <c r="P126"/>
  <c i="1" r="AU95"/>
  <c i="4" r="BK120"/>
  <c r="BK119"/>
  <c r="J119"/>
  <c r="J96"/>
  <c i="3" r="BK126"/>
  <c r="J126"/>
  <c i="2" r="BK126"/>
  <c r="J126"/>
  <c i="3" r="F33"/>
  <c i="1" r="AZ96"/>
  <c i="2" r="J33"/>
  <c i="1" r="AV95"/>
  <c r="AT95"/>
  <c i="2" r="F33"/>
  <c i="1" r="AZ95"/>
  <c i="2" r="J30"/>
  <c i="1" r="AG95"/>
  <c i="3" r="J30"/>
  <c i="1" r="AG96"/>
  <c i="4" r="J33"/>
  <c i="1" r="AV97"/>
  <c r="AT97"/>
  <c i="4" r="F33"/>
  <c i="1" r="AZ97"/>
  <c r="BD94"/>
  <c r="W33"/>
  <c i="3" r="J33"/>
  <c i="1" r="AV96"/>
  <c r="AT96"/>
  <c r="BC94"/>
  <c r="W32"/>
  <c r="BB94"/>
  <c r="W31"/>
  <c r="BA94"/>
  <c r="W30"/>
  <c i="4" l="1" r="J120"/>
  <c r="J97"/>
  <c i="1" r="AN96"/>
  <c i="3" r="J96"/>
  <c i="1" r="AN95"/>
  <c i="2" r="J96"/>
  <c i="3" r="J39"/>
  <c i="2" r="J39"/>
  <c i="1" r="AU94"/>
  <c i="4" r="J30"/>
  <c i="1" r="AG97"/>
  <c r="AG94"/>
  <c r="AK26"/>
  <c r="AY94"/>
  <c r="AX94"/>
  <c r="AZ94"/>
  <c r="AV94"/>
  <c r="AK29"/>
  <c r="AW94"/>
  <c r="AK30"/>
  <c i="4" l="1" r="J39"/>
  <c i="1" r="AK35"/>
  <c r="AN97"/>
  <c r="W29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<sst xmlns="http://schemas.openxmlformats.org/spreadsheetml/2006/main">
  <si>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</si>
  <si>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</si>
  <si>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</si>
  <si>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</si>
  <si>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</si>
  <si>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{3ad6191d-61d0-45a2-850f-a17b27ab9133}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</si>
  <si>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</si>
  <si>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</si>
  <si>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</si>
  <si>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</si>
  <si>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</si>
  <si>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</si>
  <si>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</si>
  <si>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</si>
  <si>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210525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</si>
  <si>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</si>
  <si>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</si>
  <si>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Výměna vodovodu v ul. Královská cesta, Kolín</t>
  </si>
  <si>
    <t>KSO:</t>
  </si>
  <si>
    <t>CC-CZ:</t>
  </si>
  <si>
    <t>Místo:</t>
  </si>
  <si>
    <t xml:space="preserve"> </t>
  </si>
  <si>
    <t>Datum:</t>
  </si>
  <si>
    <t>6. 12. 2022</t>
  </si>
  <si>
    <t>Zadavatel:</t>
  </si>
  <si>
    <t>IČ:</t>
  </si>
  <si>
    <t>61882976</t>
  </si>
  <si>
    <t>Vodohospodářské sdružení Kolín</t>
  </si>
  <si>
    <t>DIČ:</t>
  </si>
  <si>
    <t>Uchazeč:</t>
  </si>
  <si>
    <t>Vyplň údaj</t>
  </si>
  <si>
    <t>Projektant:</t>
  </si>
  <si>
    <t>True</t>
  </si>
  <si>
    <t>Zpracovatel:</t>
  </si>
  <si>
    <t>05089425</t>
  </si>
  <si>
    <t>TIMAO s.r.o.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</si>
  <si>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</si>
  <si>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</si>
  <si>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</si>
  <si>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</si>
  <si>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</si>
  <si>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</si>
  <si>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</si>
  <si>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</si>
  <si>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</si>
  <si>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</si>
  <si>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</si>
  <si>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</si>
  <si>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</si>
  <si>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</si>
  <si>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</si>
  <si>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</si>
  <si>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</si>
  <si>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</si>
  <si>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</si>
  <si>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</si>
  <si>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</si>
  <si>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</si>
  <si>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</si>
  <si>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</si>
  <si>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</si>
  <si>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</si>
  <si>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</si>
  <si>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</si>
  <si>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</si>
  <si>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</si>
  <si>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</si>
  <si>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</si>
  <si>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</si>
  <si>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</si>
  <si>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</si>
  <si>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</si>
  <si>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</si>
  <si>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</si>
  <si>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</si>
  <si>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</si>
  <si>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</si>
  <si>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</si>
  <si>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</si>
  <si>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</si>
  <si>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</si>
  <si>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</si>
  <si>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SO.01</t>
  </si>
  <si>
    <t>Výměna vodovodních řadů</t>
  </si>
  <si>
    <t>STA</t>
  </si>
  <si>
    <t>1</t>
  </si>
  <si>
    <t>{95853b40-4268-4d4a-b2f4-e860d53c577a}</t>
  </si>
  <si>
    <t>2</t>
  </si>
  <si>
    <t>SO.02</t>
  </si>
  <si>
    <t>Vodovodní přípojky</t>
  </si>
  <si>
    <t>{6071028f-1d9b-4e3d-9424-906e6ac7b86c}</t>
  </si>
  <si>
    <t>OST</t>
  </si>
  <si>
    <t>Ostatní a vedlejší náklady</t>
  </si>
  <si>
    <t>{01be69cf-d1d7-4fbd-ad96-06859ba2d2ca}</t>
  </si>
  <si>
    <t>BOX</t>
  </si>
  <si>
    <t>3493,908</t>
  </si>
  <si>
    <t>LOZE</t>
  </si>
  <si>
    <t>101,992</t>
  </si>
  <si>
    <t>KRYCÍ LIST SOUPISU PRACÍ</t>
  </si>
  <si>
    <t>OBSYP</t>
  </si>
  <si>
    <t>577,568</t>
  </si>
  <si>
    <t>RYHA</t>
  </si>
  <si>
    <t>1889,239</t>
  </si>
  <si>
    <t>RYHA_2</t>
  </si>
  <si>
    <t>657,598</t>
  </si>
  <si>
    <t>VYKOP</t>
  </si>
  <si>
    <t>2546,837</t>
  </si>
  <si>
    <t>Objekt:</t>
  </si>
  <si>
    <t>VYKOP_PROVIZORNI</t>
  </si>
  <si>
    <t>47,78</t>
  </si>
  <si>
    <t>SO.01 - Výměna vodovodních řadů</t>
  </si>
  <si>
    <t>Kolín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</si>
  <si>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</si>
  <si>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</si>
  <si>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</si>
  <si>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</si>
  <si>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</si>
  <si>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</si>
  <si>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</si>
  <si>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1-1 - Zemní práce - odstranění povchů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</si>
  <si>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</si>
  <si>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</si>
  <si>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</si>
  <si>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</si>
  <si>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</si>
  <si>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</si>
  <si>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</si>
  <si>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</si>
  <si>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</si>
  <si>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</si>
  <si>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</si>
  <si>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</si>
  <si>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</si>
  <si>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</si>
  <si>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</si>
  <si>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</si>
  <si>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</si>
  <si>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</si>
  <si>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</si>
  <si>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</si>
  <si>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</si>
  <si>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</si>
  <si>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</si>
  <si>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</si>
  <si>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34</t>
  </si>
  <si>
    <t>K</t>
  </si>
  <si>
    <t>119001401</t>
  </si>
  <si>
    <t>Dočasné zajištění potrubí ocelového nebo litinového DN do 200 mm</t>
  </si>
  <si>
    <t>m</t>
  </si>
  <si>
    <t>CS ÚRS 2022 02</t>
  </si>
  <si>
    <t>4</t>
  </si>
  <si>
    <t>207195195</t>
  </si>
  <si>
    <t>VV</t>
  </si>
  <si>
    <t>"předpokládané křížení s plynovodem, počet křížení * šířka výkopu"( 4*1,1)+(2*1,0)</t>
  </si>
  <si>
    <t>5</t>
  </si>
  <si>
    <t>119001405</t>
  </si>
  <si>
    <t>Dočasné zajištění potrubí z PE DN do 200 mm</t>
  </si>
  <si>
    <t>-616270110</t>
  </si>
  <si>
    <t>"předpokládané křížení s plynovodem, počet křížení * šířka výkopu" (1*3)+(17*2,3)+(18*1,)</t>
  </si>
  <si>
    <t>33</t>
  </si>
  <si>
    <t>119001406</t>
  </si>
  <si>
    <t>Dočasné zajištění potrubí z PE DN přes 200 do 500 mm</t>
  </si>
  <si>
    <t>111689086</t>
  </si>
  <si>
    <t>"předpokládané křížení s teplovodem, počet křížení * šířka výkopu" (1*1)+(1*2,3)</t>
  </si>
  <si>
    <t>"předpokládané křížení s plynovodem, počet křížení * šířka výkopu"( 1*3) + (1*8)</t>
  </si>
  <si>
    <t>Součet</t>
  </si>
  <si>
    <t>6</t>
  </si>
  <si>
    <t>119001422</t>
  </si>
  <si>
    <t>Dočasné zajištění kabelů a kabelových tratí z 6 volně ložených kabelů</t>
  </si>
  <si>
    <t>1830917858</t>
  </si>
  <si>
    <t>"předpokládané křížení se sdělovacím vedením "( 1*1,1)+(9*2,3)+(10*1,0)</t>
  </si>
  <si>
    <t>"předpokládané křížení se sil. vedením NN "( 4*2,3) + (4*1,0)</t>
  </si>
  <si>
    <t>"předpokládané křížení se sil. vedením VN "( 3*2,7)</t>
  </si>
  <si>
    <t>"předpokládané křížení s kabelovodem "( 2*2,3)+(2*1,0)</t>
  </si>
  <si>
    <t>139</t>
  </si>
  <si>
    <t>132151251</t>
  </si>
  <si>
    <t>Hloubení rýh nezapažených š do 2000 mm v hornině třídy těžitelnosti I skupiny 1 a 2 objem do 20 m3 strojně</t>
  </si>
  <si>
    <t>m3</t>
  </si>
  <si>
    <t>-1336002997</t>
  </si>
  <si>
    <t>"výkop provizorního povrchu za křižovatkou s ul. Polepská" 50,2*0,2</t>
  </si>
  <si>
    <t>"výkop provizorního povrchu u ul. Vávrova" 105*0,2</t>
  </si>
  <si>
    <t>"výkop v místě kopané sondy" 2*2*2,1</t>
  </si>
  <si>
    <t>"výkop provizorního povrchu v křižovatce s ul. Polepská (správa KSÚS)" 27,8*0,3</t>
  </si>
  <si>
    <t>7</t>
  </si>
  <si>
    <t>139001101</t>
  </si>
  <si>
    <t>Příplatek za ztížení vykopávky v blízkosti podzemního vedení</t>
  </si>
  <si>
    <t>-1733597441</t>
  </si>
  <si>
    <t>"celková délka křížení * 1,0 m délky výkopu * průměrná hloubka výkopu" (6,4+60,1+14,3+59,7)*1*2,19</t>
  </si>
  <si>
    <t>8</t>
  </si>
  <si>
    <t>132251255</t>
  </si>
  <si>
    <t>Hloubení rýh nezapažených š do 2000 mm v hornině třídy těžitelnosti I skupiny 3 objem do 1000 m3 strojně</t>
  </si>
  <si>
    <t>-796202247</t>
  </si>
  <si>
    <t>hloubení ve skupině 3 (30%)</t>
  </si>
  <si>
    <t>VYKOP*0,3</t>
  </si>
  <si>
    <t>9</t>
  </si>
  <si>
    <t>132354205</t>
  </si>
  <si>
    <t>Hloubení zapažených rýh š do 2000 mm v hornině třídy těžitelnosti II skupiny 4 objem do 1000 m3</t>
  </si>
  <si>
    <t>928186095</t>
  </si>
  <si>
    <t>hloubení ve skupině 4 (30%)</t>
  </si>
  <si>
    <t>10</t>
  </si>
  <si>
    <t>132451255</t>
  </si>
  <si>
    <t>Hloubení rýh nezapažených š do 2000 mm v hornině třídy těžitelnosti II skupiny 5 objem do 1000 m3 strojně</t>
  </si>
  <si>
    <t>110985146</t>
  </si>
  <si>
    <t xml:space="preserve">plocha výkopu * (průměrná hloubka výkopu - průměrná skladba povrchu) *1,1 (10% nadvýlom) </t>
  </si>
  <si>
    <t>"řad D43 + řad B7"766,218 *(2,19-0,41)*1,1 + "hloubení mimo úpravu MK" (53,066+1,71+104,6952+2)*2,19*1,1</t>
  </si>
  <si>
    <t>"výkop pro demontáž stáv. řadu DN 400" 410,4*(1,8-0,41)*1,1 + "výkop mimo úpravu MK" (15,2*1,8*1,1)</t>
  </si>
  <si>
    <t>RYHA+RYHA_2</t>
  </si>
  <si>
    <t>hloubení ve skupině 5 (40%)</t>
  </si>
  <si>
    <t>VYKOP*0,4</t>
  </si>
  <si>
    <t>11</t>
  </si>
  <si>
    <t>151811132</t>
  </si>
  <si>
    <t>Osazení pažicího boxu hl výkopu do 4 m š přes 1,2 do 2,5 m</t>
  </si>
  <si>
    <t>m2</t>
  </si>
  <si>
    <t>-2052655798</t>
  </si>
  <si>
    <t>Délka výkopu * průměrná hloubka *2</t>
  </si>
  <si>
    <t>(339*2,19*1)+(648,6*1,8*2)+(95,1*2,19*2)</t>
  </si>
  <si>
    <t>12</t>
  </si>
  <si>
    <t>151811232</t>
  </si>
  <si>
    <t>Odstranění pažicího boxu hl výkopu do 4 m š přes 1,2 do 2,5 m</t>
  </si>
  <si>
    <t>920802212</t>
  </si>
  <si>
    <t>144</t>
  </si>
  <si>
    <t>162351103</t>
  </si>
  <si>
    <t>Vodorovné přemístění přes 50 do 500 m výkopku/sypaniny z horniny třídy těžitelnosti I skupiny 1 až 3</t>
  </si>
  <si>
    <t>-1278553274</t>
  </si>
  <si>
    <t>"vodorovná vnitrostaveništní doprava sypanin cca 30% dovezeného materiálu" 860</t>
  </si>
  <si>
    <t>145</t>
  </si>
  <si>
    <t>167151111</t>
  </si>
  <si>
    <t>Nakládání výkopku z hornin třídy těžitelnosti I skupiny 1 až 3 přes 100 m3</t>
  </si>
  <si>
    <t>1956482028</t>
  </si>
  <si>
    <t>"vnitrostaveništní doprava sypanin cca 30% dovezeného materiálu" 860</t>
  </si>
  <si>
    <t>13</t>
  </si>
  <si>
    <t>174151101</t>
  </si>
  <si>
    <t>Zásyp jam, šachet rýh nebo kolem objektů sypaninou se zhutněním</t>
  </si>
  <si>
    <t>1104820554</t>
  </si>
  <si>
    <t>"zásyp sond na přivaděči B7" 2*2*2,1</t>
  </si>
  <si>
    <t>Zpětný zásyp rýh a jam (výkop rýh - (podsyp + obsyp)</t>
  </si>
  <si>
    <t>ZASYP</t>
  </si>
  <si>
    <t>(RYHA-(LOZE+OBSYP))+RYHA_2</t>
  </si>
  <si>
    <t>14</t>
  </si>
  <si>
    <t>M</t>
  </si>
  <si>
    <t>58331200</t>
  </si>
  <si>
    <t>štěrkopísek netříděný</t>
  </si>
  <si>
    <t>t</t>
  </si>
  <si>
    <t>2040308992</t>
  </si>
  <si>
    <t>1-1</t>
  </si>
  <si>
    <t>Zemní práce - odstranění povchů</t>
  </si>
  <si>
    <t>30</t>
  </si>
  <si>
    <t>113107184</t>
  </si>
  <si>
    <t>Odstranění podkladu živičného tl přes 150 do 200 mm strojně pl přes 50 do 200 m2</t>
  </si>
  <si>
    <t>532658872</t>
  </si>
  <si>
    <t>"odstranění asfaltové vrstvy vozovky" 158,5</t>
  </si>
  <si>
    <t>134</t>
  </si>
  <si>
    <t>113107182</t>
  </si>
  <si>
    <t>Odstranění podkladu živičného tl přes 50 do 100 mm strojně pl přes 50 do 200 m2</t>
  </si>
  <si>
    <t>-262286268</t>
  </si>
  <si>
    <t>"odstranění asfaltové vrstvy vozovky ve správě KSUS" 41,4+"odstranění asfaltové vrstvy chodníku" 98</t>
  </si>
  <si>
    <t>31</t>
  </si>
  <si>
    <t>113107344</t>
  </si>
  <si>
    <t>Odstranění podkladu živičného tl přes 150 do 200 mm strojně pl do 50 m2</t>
  </si>
  <si>
    <t>-173546062</t>
  </si>
  <si>
    <t>"odstranění asfaltové vrstvy vozovky" 3,4</t>
  </si>
  <si>
    <t>121</t>
  </si>
  <si>
    <t>113202111</t>
  </si>
  <si>
    <t>Vytrhání obrub krajníků obrubníků stojatých</t>
  </si>
  <si>
    <t>-1242915887</t>
  </si>
  <si>
    <t>"Odstranění obruby a přídlažby" 2*5,1</t>
  </si>
  <si>
    <t>Zakládání</t>
  </si>
  <si>
    <t>115001101</t>
  </si>
  <si>
    <t>Převedení vody potrubím DN do 100</t>
  </si>
  <si>
    <t>1560276680</t>
  </si>
  <si>
    <t>"Čerpání případných srážkových vod z výkopu" 50</t>
  </si>
  <si>
    <t>115101201</t>
  </si>
  <si>
    <t>Čerpání vody na dopravní výšku do 10 m průměrný přítok do 500 l/min</t>
  </si>
  <si>
    <t>hod</t>
  </si>
  <si>
    <t>-441817391</t>
  </si>
  <si>
    <t>"předpokládaná doba čerpání případných srážkových vod z výkopu" 10*24</t>
  </si>
  <si>
    <t>Vodorovné konstrukce</t>
  </si>
  <si>
    <t>17</t>
  </si>
  <si>
    <t>451572111</t>
  </si>
  <si>
    <t>Lože pod potrubí otevřený výkop z kameniva drobného těženého</t>
  </si>
  <si>
    <t>-1312748616</t>
  </si>
  <si>
    <t>Lože pod potrubí mostnosti 0,1 m *1,1 (10 % nadvýlom)</t>
  </si>
  <si>
    <t>0,1*927,2*1,1</t>
  </si>
  <si>
    <t>175111101</t>
  </si>
  <si>
    <t>Obsypání potrubí ručně sypaninou bez prohození, uloženou do 3 m</t>
  </si>
  <si>
    <t>-30105138</t>
  </si>
  <si>
    <t xml:space="preserve">Obsyp potrubí 300 mm nad záklenek *1,1 (10% nadvýlom) </t>
  </si>
  <si>
    <t>"řad B7" (511,6*(0,5+0,3)*1,1)-((3,14*0,5*0,5/4)*380,2)</t>
  </si>
  <si>
    <t>"řad D43, propoj, D54 a D44" (415,6*(0,16+0,3)*1,1)-((3,14*0,16*0,16/4)*414)</t>
  </si>
  <si>
    <t>16</t>
  </si>
  <si>
    <t>58331351</t>
  </si>
  <si>
    <t>kamenivo těžené drobné frakce 0/4</t>
  </si>
  <si>
    <t>913506962</t>
  </si>
  <si>
    <t>Obsyp * 1,9 tun/m3</t>
  </si>
  <si>
    <t>OBSYP*1,9</t>
  </si>
  <si>
    <t>1097,379*1,1 'Přepočtené koeficientem množství</t>
  </si>
  <si>
    <t>18</t>
  </si>
  <si>
    <t>452311141</t>
  </si>
  <si>
    <t>Podkladní desky z betonu prostého tř. C 16/20 otevřený výkop</t>
  </si>
  <si>
    <t>681843298</t>
  </si>
  <si>
    <t>Podkladní bloky pod armatury dle kladečského schématu, bloky 0,3*0,3*0,15 m</t>
  </si>
  <si>
    <t>(("patní koleno" 2 + "šoupata na řadu" 19) * 0,3*0,3*0,15)+(0,5*0,8*0,15*2)</t>
  </si>
  <si>
    <t>19</t>
  </si>
  <si>
    <t>452353101</t>
  </si>
  <si>
    <t>Bednění podkladních bloků otevřený výkop</t>
  </si>
  <si>
    <t>22680330</t>
  </si>
  <si>
    <t>Podkladní bloky pod armatury dle kladečského schématu, 4*stěna bloku 0,3 * 0,15</t>
  </si>
  <si>
    <t>("patní koleno" 2 + "šoupata na řadu" 19)*0,3*0,15*4+1,3*0,15*4</t>
  </si>
  <si>
    <t>Komunikace pozemní</t>
  </si>
  <si>
    <t>20</t>
  </si>
  <si>
    <t>564871016</t>
  </si>
  <si>
    <t>Podklad ze štěrkodrtě ŠD plochy do 100 m2 tl 300 mm</t>
  </si>
  <si>
    <t>-1935102088</t>
  </si>
  <si>
    <t>"podklad štěrkodrtě (mocnost 300 mm) v místě obnovy asflatové vozovky" 58,01+1,71+25,4+15,2</t>
  </si>
  <si>
    <t>36</t>
  </si>
  <si>
    <t>564851011</t>
  </si>
  <si>
    <t>Podklad ze štěrkodrtě ŠD plochy do 100 m2 tl 150 mm</t>
  </si>
  <si>
    <t>697056623</t>
  </si>
  <si>
    <t>"podklad štěrkodrtě (mocnost 120 mm) v místě obnovy asflatového chodníku" 46,76</t>
  </si>
  <si>
    <t>135</t>
  </si>
  <si>
    <t>567132115</t>
  </si>
  <si>
    <t>Podklad ze směsi stmelené cementem SC C 8/10 (KSC I) tl 200 mm</t>
  </si>
  <si>
    <t>1157218241</t>
  </si>
  <si>
    <t>"podkladní betonová vrstva (mocnost 200 mm) C 8/10 u obnovy asfaltové vozovky ve správě KSUS" 27,8</t>
  </si>
  <si>
    <t>24</t>
  </si>
  <si>
    <t>577134111</t>
  </si>
  <si>
    <t>Asfaltový beton vrstva obrusná ACO 11 (ABS) tř. I tl 40 mm š do 3 m z nemodifikovaného asfaltu</t>
  </si>
  <si>
    <t>-394460038</t>
  </si>
  <si>
    <t>"obnova asfaltové vozovky" 158,5</t>
  </si>
  <si>
    <t>565155111</t>
  </si>
  <si>
    <t>Asfaltový beton vrstva podkladní ACP 16 (obalované kamenivo OKS) tl 70 mm š do 3 m</t>
  </si>
  <si>
    <t>1309283681</t>
  </si>
  <si>
    <t>136</t>
  </si>
  <si>
    <t>565166102</t>
  </si>
  <si>
    <t>Asfaltový beton vrstva podkladní ACP 22 (obalované kamenivo OKH) tl 90 mm š do 1,5 m</t>
  </si>
  <si>
    <t>767772886</t>
  </si>
  <si>
    <t>38</t>
  </si>
  <si>
    <t>577123111</t>
  </si>
  <si>
    <t>Asfaltový beton vrstva obrusná ACO 8 (ABJ) tl 30 mm š do 3 m z nemodifikovaného asfaltu</t>
  </si>
  <si>
    <t>2037902435</t>
  </si>
  <si>
    <t>"obnova asflatového chodníku" 98</t>
  </si>
  <si>
    <t>37</t>
  </si>
  <si>
    <t>733991743</t>
  </si>
  <si>
    <t>"obnova aslfatového chodníku" 98</t>
  </si>
  <si>
    <t>137</t>
  </si>
  <si>
    <t>577144111</t>
  </si>
  <si>
    <t>Asfaltový beton vrstva obrusná ACO 11 (ABS) tř. I tl 50 mm š do 3 m z nemodifikovaného asfaltu</t>
  </si>
  <si>
    <t>332364880</t>
  </si>
  <si>
    <t>"obnova asfaltové vozovky ve správě KSUS" 41,4</t>
  </si>
  <si>
    <t>138</t>
  </si>
  <si>
    <t>565135111</t>
  </si>
  <si>
    <t>Asfaltový beton vrstva podkladní ACP 16 (obalované kamenivo OKS) tl 50 mm š do 3 m</t>
  </si>
  <si>
    <t>29404774</t>
  </si>
  <si>
    <t>"obnova asfaltové vozovky ve správě KSUS" 27,8</t>
  </si>
  <si>
    <t>22</t>
  </si>
  <si>
    <t>573111112</t>
  </si>
  <si>
    <t>Postřik živičný infiltrační s posypem z asfaltu množství 1 kg/m2</t>
  </si>
  <si>
    <t>361128705</t>
  </si>
  <si>
    <t>"obnova povrchů vozovky a chodníku" 98+200</t>
  </si>
  <si>
    <t>23</t>
  </si>
  <si>
    <t>573211109</t>
  </si>
  <si>
    <t>Postřik živičný spojovací z asfaltu v množství 0,50 kg/m2</t>
  </si>
  <si>
    <t>-503526157</t>
  </si>
  <si>
    <t>"obnova povrchů vozovky a chodníku" 98+200+158,5</t>
  </si>
  <si>
    <t>129</t>
  </si>
  <si>
    <t>916241113</t>
  </si>
  <si>
    <t>Osazení obrubníku kamenného ležatého s boční opěrou do lože z betonu prostého</t>
  </si>
  <si>
    <t>-57959141</t>
  </si>
  <si>
    <t>"Osazení obrubníku s přídlažbou" 2*4,7</t>
  </si>
  <si>
    <t>130</t>
  </si>
  <si>
    <t>58380006</t>
  </si>
  <si>
    <t>obrubník kamenný žulový přímý 1000x200x200mm</t>
  </si>
  <si>
    <t>-1527879565</t>
  </si>
  <si>
    <t>4,7</t>
  </si>
  <si>
    <t>4,7*1,02 'Přepočtené koeficientem množství</t>
  </si>
  <si>
    <t>131</t>
  </si>
  <si>
    <t>59218001</t>
  </si>
  <si>
    <t>krajník betonový silniční 500x250x80mm</t>
  </si>
  <si>
    <t>-653536093</t>
  </si>
  <si>
    <t>Trubní vedení</t>
  </si>
  <si>
    <t>133</t>
  </si>
  <si>
    <t>899910212</t>
  </si>
  <si>
    <t>Výplň potrubí pod tlakem cementopopílkovou suspenzí délky potrubí přes 50 do 100 m</t>
  </si>
  <si>
    <t>-1219497086</t>
  </si>
  <si>
    <t xml:space="preserve">"výplň stáv. vodovodního přivaděče DN400 v křižovatce s ul. Polepská" </t>
  </si>
  <si>
    <t>150*(3,14*(0,4*0,4/4))</t>
  </si>
  <si>
    <t>25</t>
  </si>
  <si>
    <t>871321211</t>
  </si>
  <si>
    <t>Montáž potrubí z PE100 SDR 11 otevřený výkop svařovaných elektrotvarovkou D 160 x 14,6 mm</t>
  </si>
  <si>
    <t>-1273685034</t>
  </si>
  <si>
    <t>"celková délka potrubí" 416</t>
  </si>
  <si>
    <t>26</t>
  </si>
  <si>
    <t>28613553</t>
  </si>
  <si>
    <t>potrubí dvouvrstvé PE100 RC SDR11 160x14,6 dl 100m</t>
  </si>
  <si>
    <t>-194744744</t>
  </si>
  <si>
    <t>27</t>
  </si>
  <si>
    <t>87141R01</t>
  </si>
  <si>
    <t>Montáž potrubí z PE100 SDR 11 otevřený výkop svařovaných elektrotvarovkou D 500 mm</t>
  </si>
  <si>
    <t>-442362333</t>
  </si>
  <si>
    <t>"celková délka potrubí" 380,2</t>
  </si>
  <si>
    <t>28</t>
  </si>
  <si>
    <t>WVN.VP103232W</t>
  </si>
  <si>
    <t>Trubka dvouvrstvá PE 100 voda SDR11 potrubí 500x45,4 12m</t>
  </si>
  <si>
    <t>701491199</t>
  </si>
  <si>
    <t>"celková délka potrubí vč. 5% prořezu" 380,2*1,05</t>
  </si>
  <si>
    <t>57</t>
  </si>
  <si>
    <t>857242122</t>
  </si>
  <si>
    <t>Montáž litinových tvarovek jednoosých přírubových otevřený výkop DN 80</t>
  </si>
  <si>
    <t>kus</t>
  </si>
  <si>
    <t>-554162865</t>
  </si>
  <si>
    <t>"dle kladečského schématu" 3</t>
  </si>
  <si>
    <t>56</t>
  </si>
  <si>
    <t>55259910</t>
  </si>
  <si>
    <t>Koleno přírubové tvárná litina DN 80-11,25°</t>
  </si>
  <si>
    <t>-2094152564</t>
  </si>
  <si>
    <t>"dle kladečského schématu" 1</t>
  </si>
  <si>
    <t>59</t>
  </si>
  <si>
    <t>HWL.505008020016</t>
  </si>
  <si>
    <t>KOLENO PATNÍ PŘÍRUBOVÉ DLOUHÉ 80</t>
  </si>
  <si>
    <t>-1946161621</t>
  </si>
  <si>
    <t>"dle kladečského schématu" 2</t>
  </si>
  <si>
    <t>39</t>
  </si>
  <si>
    <t>857314122</t>
  </si>
  <si>
    <t>Montáž litinových tvarovek odbočných přírubových otevřený výkop DN 150</t>
  </si>
  <si>
    <t>723406316</t>
  </si>
  <si>
    <t>"dle kladečského schématu" 9</t>
  </si>
  <si>
    <t>44</t>
  </si>
  <si>
    <t>HWL.851015008016</t>
  </si>
  <si>
    <t>TVAROVKA T KUS 150-80</t>
  </si>
  <si>
    <t>-1540086316</t>
  </si>
  <si>
    <t>45</t>
  </si>
  <si>
    <t>HWL.851015015016</t>
  </si>
  <si>
    <t>TVAROVKA T KUS 150-150</t>
  </si>
  <si>
    <t>-350220815</t>
  </si>
  <si>
    <t>"dle kladečského schématu" 5</t>
  </si>
  <si>
    <t>58</t>
  </si>
  <si>
    <t>DKT.FFK150E22P16</t>
  </si>
  <si>
    <t>Koleno přírubové tvárná litina DN 150/22°</t>
  </si>
  <si>
    <t>-18015473</t>
  </si>
  <si>
    <t>42</t>
  </si>
  <si>
    <t>857424122</t>
  </si>
  <si>
    <t>Montáž litinových tvarovek odbočných přírubových otevřený výkop DN 500</t>
  </si>
  <si>
    <t>576350231</t>
  </si>
  <si>
    <t>54</t>
  </si>
  <si>
    <t>HWL.851050050010</t>
  </si>
  <si>
    <t>TVAROVKA T KUS 500-500</t>
  </si>
  <si>
    <t>1088348361</t>
  </si>
  <si>
    <t>46</t>
  </si>
  <si>
    <t>857312122</t>
  </si>
  <si>
    <t>Montáž litinových tvarovek jednoosých přírubových otevřený výkop DN 150</t>
  </si>
  <si>
    <t>-881180533</t>
  </si>
  <si>
    <t>47</t>
  </si>
  <si>
    <t>HWL.855015008016</t>
  </si>
  <si>
    <t>TVAROVKA REDUKČNÍ FFR 150-80</t>
  </si>
  <si>
    <t>1223177321</t>
  </si>
  <si>
    <t>48</t>
  </si>
  <si>
    <t>857352122</t>
  </si>
  <si>
    <t>Montáž litinových tvarovek jednoosých přírubových otevřený výkop DN 200</t>
  </si>
  <si>
    <t>991901474</t>
  </si>
  <si>
    <t>49</t>
  </si>
  <si>
    <t>AVK.5010200150</t>
  </si>
  <si>
    <t xml:space="preserve">TVAROVKA REDUKČNÍ  FFR 200-150</t>
  </si>
  <si>
    <t>-1274237443</t>
  </si>
  <si>
    <t>50</t>
  </si>
  <si>
    <t>857372122</t>
  </si>
  <si>
    <t>Montáž litinových tvarovek jednoosých přírubových otevřený výkop DN 300</t>
  </si>
  <si>
    <t>273442247</t>
  </si>
  <si>
    <t>51</t>
  </si>
  <si>
    <t>HWL.855030015010</t>
  </si>
  <si>
    <t>TVAROVKA REDUKČNÍ FFR 300-150</t>
  </si>
  <si>
    <t>-1991622367</t>
  </si>
  <si>
    <t>52</t>
  </si>
  <si>
    <t>857422122</t>
  </si>
  <si>
    <t>Montáž litinových tvarovek jednoosých přírubových otevřený výkop DN 500</t>
  </si>
  <si>
    <t>-1864781700</t>
  </si>
  <si>
    <t>53</t>
  </si>
  <si>
    <t>HWL.855050030010</t>
  </si>
  <si>
    <t>TVAROVKA REDUKČNÍ FFR 500-300</t>
  </si>
  <si>
    <t>1230159151</t>
  </si>
  <si>
    <t>60</t>
  </si>
  <si>
    <t>857311131</t>
  </si>
  <si>
    <t>Montáž litinových tvarovek jednoosých hrdlových otevřený výkop s integrovaným těsněním DN 150</t>
  </si>
  <si>
    <t>850076676</t>
  </si>
  <si>
    <t>"dle kladečského schématu" 6</t>
  </si>
  <si>
    <t>61</t>
  </si>
  <si>
    <t>HWL.799415000016</t>
  </si>
  <si>
    <t>SPOJKA S PŘÍRUBOU JIŠTĚNÁ PROTI POSUNU DN 150</t>
  </si>
  <si>
    <t>-983903402</t>
  </si>
  <si>
    <t>62</t>
  </si>
  <si>
    <t>HWL.797415000016</t>
  </si>
  <si>
    <t>SPOJKA JIŠTĚNÁ PROTI POSUNU DN 150</t>
  </si>
  <si>
    <t>626019023</t>
  </si>
  <si>
    <t>63</t>
  </si>
  <si>
    <t>857241131</t>
  </si>
  <si>
    <t>Montáž litinových tvarovek jednoosých hrdlových otevřený výkop s integrovaným těsněním DN 80</t>
  </si>
  <si>
    <t>-386881478</t>
  </si>
  <si>
    <t>64</t>
  </si>
  <si>
    <t>HWL.799408000016</t>
  </si>
  <si>
    <t>SPOJKA S PŘÍRUBOU JIŠTĚNÁ PROTI POSUNU DN 80</t>
  </si>
  <si>
    <t>-1154568329</t>
  </si>
  <si>
    <t>65</t>
  </si>
  <si>
    <t>857421131</t>
  </si>
  <si>
    <t>Montáž litinových tvarovek jednoosých hrdlových otevřený výkop s integrovaným těsněním DN 500</t>
  </si>
  <si>
    <t>1054264975</t>
  </si>
  <si>
    <t>66</t>
  </si>
  <si>
    <t>HWL.NS9450000016</t>
  </si>
  <si>
    <t>NOVA SIRIA MULTIGRIP - SPOJKA S PŘÍR PN16/10bar 500 PN16/10bar (515-545)</t>
  </si>
  <si>
    <t>-1573958637</t>
  </si>
  <si>
    <t>67</t>
  </si>
  <si>
    <t>HWL.NS7450000016</t>
  </si>
  <si>
    <t>NOVA SIRIA MULTIGRIP - SPOJKA (NEPRŮBĚŽNÉ ŠROUBY) 500 PN16 (515-545)</t>
  </si>
  <si>
    <t>-551567372</t>
  </si>
  <si>
    <t>75</t>
  </si>
  <si>
    <t>877321101</t>
  </si>
  <si>
    <t>Montáž elektrospojek na vodovodním potrubí z PE trub d 160</t>
  </si>
  <si>
    <t>1350565626</t>
  </si>
  <si>
    <t>"dle kladečského schématu" 52</t>
  </si>
  <si>
    <t>76</t>
  </si>
  <si>
    <t>WVN.FF485717W</t>
  </si>
  <si>
    <t>Elektrospojka PE100 SDR11 160</t>
  </si>
  <si>
    <t>1160381303</t>
  </si>
  <si>
    <t>"dle kladečského schématu" 18</t>
  </si>
  <si>
    <t>77</t>
  </si>
  <si>
    <t>NCL.616141</t>
  </si>
  <si>
    <t>elektrokoleno 11° d160, PE100, SDR11</t>
  </si>
  <si>
    <t>1023004302</t>
  </si>
  <si>
    <t>78</t>
  </si>
  <si>
    <t>WVN.FF485531W</t>
  </si>
  <si>
    <t>Lemový nákružek PE100 SDR11 160</t>
  </si>
  <si>
    <t>368953595</t>
  </si>
  <si>
    <t>"dle kladečského schématu" 16</t>
  </si>
  <si>
    <t>79</t>
  </si>
  <si>
    <t>WVN.PRI160XXXXX</t>
  </si>
  <si>
    <t>VOLNÁ PŘÍRUBA D 160 (K LEMOVÉMU NÁKRUŽKU)</t>
  </si>
  <si>
    <t>1456934805</t>
  </si>
  <si>
    <t>68</t>
  </si>
  <si>
    <t>877391101</t>
  </si>
  <si>
    <t>Montáž elektrospojek na vodovodním potrubí z PE trub d 400</t>
  </si>
  <si>
    <t>-1194732155</t>
  </si>
  <si>
    <t>"dle kladečského schématu" 25</t>
  </si>
  <si>
    <t>69</t>
  </si>
  <si>
    <t>WVN.FF911647W</t>
  </si>
  <si>
    <t>Elektrospojka PE100 SDR11 500</t>
  </si>
  <si>
    <t>-1549975550</t>
  </si>
  <si>
    <t>"dle kladečského schématu" 13</t>
  </si>
  <si>
    <t>70</t>
  </si>
  <si>
    <t>WVN.FF091027W</t>
  </si>
  <si>
    <t>Oblouk 11° PE100 SDR11 500</t>
  </si>
  <si>
    <t>-332297629</t>
  </si>
  <si>
    <t>"dle kladečského schématu" 4</t>
  </si>
  <si>
    <t>71</t>
  </si>
  <si>
    <t>WVN.FF061027W</t>
  </si>
  <si>
    <t>Oblouk 30° PE100 SDR11 500</t>
  </si>
  <si>
    <t>1291840180</t>
  </si>
  <si>
    <t>72</t>
  </si>
  <si>
    <t>WVN.FF051027W</t>
  </si>
  <si>
    <t>Oblouk 45° PE100 SDR11 500</t>
  </si>
  <si>
    <t>-1143159839</t>
  </si>
  <si>
    <t>73</t>
  </si>
  <si>
    <t>WVN.FF800907W</t>
  </si>
  <si>
    <t>Lemový nákružek PE100 SDR11 500</t>
  </si>
  <si>
    <t>1748729010</t>
  </si>
  <si>
    <t>74</t>
  </si>
  <si>
    <t>WVN.FF700427W</t>
  </si>
  <si>
    <t>Příruba profilovaná, PP/ocel PN10/10 500 DN500</t>
  </si>
  <si>
    <t>-1790223336</t>
  </si>
  <si>
    <t>80</t>
  </si>
  <si>
    <t>891241112</t>
  </si>
  <si>
    <t>Montáž vodovodních šoupátek otevřený výkop DN 80</t>
  </si>
  <si>
    <t>1650230571</t>
  </si>
  <si>
    <t>81</t>
  </si>
  <si>
    <t>42221116</t>
  </si>
  <si>
    <t>šoupátko s přírubami voda DN 80 PN16</t>
  </si>
  <si>
    <t>-66869293</t>
  </si>
  <si>
    <t>89</t>
  </si>
  <si>
    <t>HWL.950205010003</t>
  </si>
  <si>
    <t>SOUPRAVA ZEMNÍ TELESKOPICKÁ E2-1,3 -1,8 50-100 (1,3-1,8m)</t>
  </si>
  <si>
    <t>-613595389</t>
  </si>
  <si>
    <t>82</t>
  </si>
  <si>
    <t>891311112</t>
  </si>
  <si>
    <t>Montáž vodovodních šoupátek otevřený výkop DN 150</t>
  </si>
  <si>
    <t>-335241710</t>
  </si>
  <si>
    <t>"dle kladečského schématu" 27</t>
  </si>
  <si>
    <t>83</t>
  </si>
  <si>
    <t>42221119</t>
  </si>
  <si>
    <t>šoupátko s přírubami voda DN 150 PN16</t>
  </si>
  <si>
    <t>-511710269</t>
  </si>
  <si>
    <t>"dle kladečského schématu" 14</t>
  </si>
  <si>
    <t>90</t>
  </si>
  <si>
    <t>HWL.950212515003</t>
  </si>
  <si>
    <t>SOUPRAVA ZEMNÍ TELESKOPICKÁ E2-1,3 -1,8 125-150 (1,3-1,8m)</t>
  </si>
  <si>
    <t>-631079040</t>
  </si>
  <si>
    <t>84</t>
  </si>
  <si>
    <t>891421112</t>
  </si>
  <si>
    <t>Montáž vodovodních šoupátek otevřený výkop DN 500</t>
  </si>
  <si>
    <t>-1236167219</t>
  </si>
  <si>
    <t>85</t>
  </si>
  <si>
    <t>42221125</t>
  </si>
  <si>
    <t>šoupátko s přírubami voda DN 500 PN10</t>
  </si>
  <si>
    <t>-210340901</t>
  </si>
  <si>
    <t>88</t>
  </si>
  <si>
    <t>HWL.950250000005</t>
  </si>
  <si>
    <t>SOUPRAVA ZEMNÍ TELESKOPICKÁ 1,9-2,2 500 (1,9-2,2m)</t>
  </si>
  <si>
    <t>-1097088343</t>
  </si>
  <si>
    <t>132</t>
  </si>
  <si>
    <t>HWL.900250000005</t>
  </si>
  <si>
    <t>SOUPRAVA ZEMNÍ-1,9 m 500 (1,9m)</t>
  </si>
  <si>
    <t>1116471579</t>
  </si>
  <si>
    <t>91</t>
  </si>
  <si>
    <t>891247112</t>
  </si>
  <si>
    <t>Montáž hydrantů podzemních DN 80</t>
  </si>
  <si>
    <t>1205981058</t>
  </si>
  <si>
    <t>92</t>
  </si>
  <si>
    <t>HWL.K24008015016</t>
  </si>
  <si>
    <t>HYDRANT DUO PODZEMNÍ 80/1,5 m</t>
  </si>
  <si>
    <t>-215453460</t>
  </si>
  <si>
    <t>96</t>
  </si>
  <si>
    <t>892351111</t>
  </si>
  <si>
    <t>Tlaková zkouška vodou potrubí DN 150 nebo 200</t>
  </si>
  <si>
    <t>-645486507</t>
  </si>
  <si>
    <t>"celková délka potrubí" 397,3+108,3+90,7+3,0</t>
  </si>
  <si>
    <t>98</t>
  </si>
  <si>
    <t>892353122</t>
  </si>
  <si>
    <t>Proplach a dezinfekce vodovodního potrubí DN 150 nebo 200</t>
  </si>
  <si>
    <t>932759995</t>
  </si>
  <si>
    <t>97</t>
  </si>
  <si>
    <t>892421111</t>
  </si>
  <si>
    <t>Tlaková zkouška vodou potrubí DN 400 nebo 500</t>
  </si>
  <si>
    <t>-1867311923</t>
  </si>
  <si>
    <t>"délka potrubí" 380,3</t>
  </si>
  <si>
    <t>99</t>
  </si>
  <si>
    <t>892423122</t>
  </si>
  <si>
    <t>Proplach a dezinfekce vodovodního potrubí DN 400 nebo 500</t>
  </si>
  <si>
    <t>454812211</t>
  </si>
  <si>
    <t>117</t>
  </si>
  <si>
    <t>899401112</t>
  </si>
  <si>
    <t>Osazení poklopů litinových šoupátkových</t>
  </si>
  <si>
    <t>-1793124798</t>
  </si>
  <si>
    <t>118</t>
  </si>
  <si>
    <t>42291352</t>
  </si>
  <si>
    <t>poklop litinový šoupátkový pro zemní soupravy osazení do terénu a do vozovky</t>
  </si>
  <si>
    <t>-909656860</t>
  </si>
  <si>
    <t>"dle kladečského schématu" 19</t>
  </si>
  <si>
    <t>119</t>
  </si>
  <si>
    <t>HWL.348100000000</t>
  </si>
  <si>
    <t xml:space="preserve">PODKLAD. DESKA  UNI UNI</t>
  </si>
  <si>
    <t>1764528523</t>
  </si>
  <si>
    <t>93</t>
  </si>
  <si>
    <t>899401113</t>
  </si>
  <si>
    <t>Osazení poklopů litinových hydrantových</t>
  </si>
  <si>
    <t>-1197346604</t>
  </si>
  <si>
    <t>94</t>
  </si>
  <si>
    <t>42291452</t>
  </si>
  <si>
    <t>poklop litinový hydrantový DN 80</t>
  </si>
  <si>
    <t>1668495602</t>
  </si>
  <si>
    <t>95</t>
  </si>
  <si>
    <t>HWL.348200000000</t>
  </si>
  <si>
    <t xml:space="preserve">PODKLAD. DESKA  POD HYDRANT.POKLOP</t>
  </si>
  <si>
    <t>20426237</t>
  </si>
  <si>
    <t>100</t>
  </si>
  <si>
    <t>899712111</t>
  </si>
  <si>
    <t>Orientační tabulky na zdivu</t>
  </si>
  <si>
    <t>613803224</t>
  </si>
  <si>
    <t>"celkový počet poklopů k šoupatům a hydrantům"19+2</t>
  </si>
  <si>
    <t>101</t>
  </si>
  <si>
    <t>899721112</t>
  </si>
  <si>
    <t>Signalizační vodič DN přes 150 mm na potrubí</t>
  </si>
  <si>
    <t>1265821390</t>
  </si>
  <si>
    <t>"ceková délka potrubí řadů + vyvedení do poklopů" (414+380,2)+(18*2*1,5)</t>
  </si>
  <si>
    <t>102</t>
  </si>
  <si>
    <t>899722114</t>
  </si>
  <si>
    <t>Krytí potrubí z plastů výstražnou fólií z PVC 40 cm</t>
  </si>
  <si>
    <t>-1709048239</t>
  </si>
  <si>
    <t>"ceková délka potrubí řadů" 414+380,2</t>
  </si>
  <si>
    <t>103</t>
  </si>
  <si>
    <t>2022-001-NZV01</t>
  </si>
  <si>
    <t>Zřízení NZV v délce cca 400 m pro provizorní zásobování pitnou vodou vč. podélných spojů potrubí, propojení na uzlové body, dočasné přepojení přípojek a následné kompletní demontáže</t>
  </si>
  <si>
    <t>kpl</t>
  </si>
  <si>
    <t>401294045</t>
  </si>
  <si>
    <t>141</t>
  </si>
  <si>
    <t>TIM001</t>
  </si>
  <si>
    <t>Provizorní osazení armatur v rámci NZPV (včetně armatur a spojovacího materiálu)</t>
  </si>
  <si>
    <t>-1881855628</t>
  </si>
  <si>
    <t>104</t>
  </si>
  <si>
    <t>2022-001-999</t>
  </si>
  <si>
    <t>spojovací materiál - šrouby, matice, podložky korozivzdorné A2 (komplet pro celou stavbu)</t>
  </si>
  <si>
    <t>-507652719</t>
  </si>
  <si>
    <t>105</t>
  </si>
  <si>
    <t>2022-001-998</t>
  </si>
  <si>
    <t>pryžová těsnění pro přírubové spoje (komplet pro celou stavbu)</t>
  </si>
  <si>
    <t>1515556213</t>
  </si>
  <si>
    <t>Ostatní konstrukce a práce, bourání</t>
  </si>
  <si>
    <t>125</t>
  </si>
  <si>
    <t>850361811</t>
  </si>
  <si>
    <t>Bourání stávajícího potrubí z trub litinových DN přes 150 do 250</t>
  </si>
  <si>
    <t>1767038769</t>
  </si>
  <si>
    <t>"demontáž stávajícího potrubí DN 150" 397,6+3,7</t>
  </si>
  <si>
    <t>124</t>
  </si>
  <si>
    <t>850391811</t>
  </si>
  <si>
    <t>Bourání stávajícího potrubí z trub litinových DN přes 250 do 400</t>
  </si>
  <si>
    <t>-1079799227</t>
  </si>
  <si>
    <t>"demontáž stávajícího potrubí DN 400" 347,5</t>
  </si>
  <si>
    <t>126</t>
  </si>
  <si>
    <t>871275811</t>
  </si>
  <si>
    <t>Bourání stávajícího potrubí z PVC nebo PP DN 150</t>
  </si>
  <si>
    <t>-160718117</t>
  </si>
  <si>
    <t>"demontáž stávajícího potrubí d160" 14,4</t>
  </si>
  <si>
    <t>127</t>
  </si>
  <si>
    <t>891311811</t>
  </si>
  <si>
    <t>Demontáž vodovodních šoupátek otevřený výkop DN 150</t>
  </si>
  <si>
    <t>-1079402273</t>
  </si>
  <si>
    <t>"šoupata na řadu" 6</t>
  </si>
  <si>
    <t>128</t>
  </si>
  <si>
    <t>891421811</t>
  </si>
  <si>
    <t>Demontáž vodovodních šoupátek otevřený výkop DN 500</t>
  </si>
  <si>
    <t>-1913299038</t>
  </si>
  <si>
    <t>"šoupata na řadu" 1</t>
  </si>
  <si>
    <t>106</t>
  </si>
  <si>
    <t>919124121</t>
  </si>
  <si>
    <t>Dilatační spáry vkládané v cementobetonovém krytu s vyplněním spár asfaltovou zálivkou</t>
  </si>
  <si>
    <t>-1673582884</t>
  </si>
  <si>
    <t>"rozhrani nových asfaltových povrchů a stávajících" 221,7</t>
  </si>
  <si>
    <t>107</t>
  </si>
  <si>
    <t>919735112</t>
  </si>
  <si>
    <t>Řezání stávajícího živičného krytu hl přes 50 do 100 mm</t>
  </si>
  <si>
    <t>1792234973</t>
  </si>
  <si>
    <t>"Rozhraní nových povrchů a stávající komunikace" 207,2</t>
  </si>
  <si>
    <t>122</t>
  </si>
  <si>
    <t>966TIM02</t>
  </si>
  <si>
    <t>Provizorní odstranění sloupkového zábradlí</t>
  </si>
  <si>
    <t>-1045698896</t>
  </si>
  <si>
    <t>"odstranění zábradlí" 4,7</t>
  </si>
  <si>
    <t>123</t>
  </si>
  <si>
    <t>911111111</t>
  </si>
  <si>
    <t>Montáž zábradlí ocelového zabetonovaného</t>
  </si>
  <si>
    <t>-616275007</t>
  </si>
  <si>
    <t>"zpětná montáž zábradlí" 4,7</t>
  </si>
  <si>
    <t>140</t>
  </si>
  <si>
    <t>55391532</t>
  </si>
  <si>
    <t>zábradelní systém Pz s výplní z vodorovných ocelových tyčí ZSNH4/H2</t>
  </si>
  <si>
    <t>-2062720805</t>
  </si>
  <si>
    <t>997</t>
  </si>
  <si>
    <t>Přesun sutě</t>
  </si>
  <si>
    <t>108</t>
  </si>
  <si>
    <t>997221551</t>
  </si>
  <si>
    <t>Vodorovná doprava suti ze sypkých materiálů do 1 km</t>
  </si>
  <si>
    <t>1426117640</t>
  </si>
  <si>
    <t>(VYKOP+VYKOP_PROVIZORNI)*1,9</t>
  </si>
  <si>
    <t>109</t>
  </si>
  <si>
    <t>997221559</t>
  </si>
  <si>
    <t>Příplatek ZKD 1 km u vodorovné dopravy suti ze sypkých materiálů</t>
  </si>
  <si>
    <t>-1503353832</t>
  </si>
  <si>
    <t>4920,618*3"přepočtené koeficientem množství"</t>
  </si>
  <si>
    <t>110</t>
  </si>
  <si>
    <t>997221571</t>
  </si>
  <si>
    <t>Vodorovná doprava vybouraných hmot do 1 km</t>
  </si>
  <si>
    <t>-1861960446</t>
  </si>
  <si>
    <t>111</t>
  </si>
  <si>
    <t>997221579</t>
  </si>
  <si>
    <t>Příplatek ZKD 1 km u vodorovné dopravy vybouraných hmot</t>
  </si>
  <si>
    <t>2111488124</t>
  </si>
  <si>
    <t>207,018*3</t>
  </si>
  <si>
    <t>142</t>
  </si>
  <si>
    <t>997221861</t>
  </si>
  <si>
    <t>Poplatek za uložení stavebního odpadu na recyklační skládce (skládkovné) z prostého betonu pod kódem 17 01 01</t>
  </si>
  <si>
    <t>-1776763846</t>
  </si>
  <si>
    <t>"vytrhané obruby" 2,091</t>
  </si>
  <si>
    <t>112</t>
  </si>
  <si>
    <t>171201231</t>
  </si>
  <si>
    <t>Poplatek za uložení zeminy a kamení na recyklační skládce (skládkovné) kód odpadu 17 05 04</t>
  </si>
  <si>
    <t>1339992541</t>
  </si>
  <si>
    <t>odvoz výkopku na skládku * 1,9 t/m3</t>
  </si>
  <si>
    <t>114</t>
  </si>
  <si>
    <t>997221875</t>
  </si>
  <si>
    <t>Poplatek za uložení stavebního odpadu na recyklační skládce (skládkovné) asfaltového bez obsahu dehtu zatříděného do Katalogu odpadů pod kódem 17 03 02</t>
  </si>
  <si>
    <t>-498635743</t>
  </si>
  <si>
    <t>"vybourané asfaltové vrstvy" 103,523</t>
  </si>
  <si>
    <t>998</t>
  </si>
  <si>
    <t>Přesun hmot</t>
  </si>
  <si>
    <t>115</t>
  </si>
  <si>
    <t>998225111</t>
  </si>
  <si>
    <t>Přesun hmot pro pozemní komunikace s krytem z kamene, monolitickým betonovým nebo živičným</t>
  </si>
  <si>
    <t>-982289114</t>
  </si>
  <si>
    <t>219,659</t>
  </si>
  <si>
    <t>116</t>
  </si>
  <si>
    <t>998276101</t>
  </si>
  <si>
    <t>Přesun hmot pro trubní vedení z trub z plastických hmot otevřený výkop</t>
  </si>
  <si>
    <t>-486267883</t>
  </si>
  <si>
    <t>65,529+0,367</t>
  </si>
  <si>
    <t>BOX_3</t>
  </si>
  <si>
    <t>504,9</t>
  </si>
  <si>
    <t>JIL</t>
  </si>
  <si>
    <t>5,232</t>
  </si>
  <si>
    <t>LOZE_3</t>
  </si>
  <si>
    <t>18,535</t>
  </si>
  <si>
    <t>48,075</t>
  </si>
  <si>
    <t>OBSYP_3</t>
  </si>
  <si>
    <t>61,405</t>
  </si>
  <si>
    <t>RYHA_3</t>
  </si>
  <si>
    <t>146,997</t>
  </si>
  <si>
    <t>ZASYP_3</t>
  </si>
  <si>
    <t>72,289</t>
  </si>
  <si>
    <t>SO.02 - Vodovodní přípojky</t>
  </si>
  <si>
    <t xml:space="preserve">    1-1 - Zemní práce - odstranění povrchů</t>
  </si>
  <si>
    <t>97310927</t>
  </si>
  <si>
    <t>"předpokládané křížení s plynovodem, počet křížení * šířka výkopu" 7*1</t>
  </si>
  <si>
    <t>-1923904982</t>
  </si>
  <si>
    <t>"předpokládané křížení s plynovodem, počet křížení * šířka výkopu" (1*5,2)+(1*5,8)+(1*1,9)</t>
  </si>
  <si>
    <t>-991184835</t>
  </si>
  <si>
    <t>"předpokládané křížení se sdělovacím vedením " (16*1)+(16*1)+</t>
  </si>
  <si>
    <t>"předpokládané křížení se sil. vedením NN " 16*1</t>
  </si>
  <si>
    <t>"předpokládané křížení se sil. vedením VN " 1*1</t>
  </si>
  <si>
    <t>"předpokládané křížení s kabelovodem " 1*1</t>
  </si>
  <si>
    <t>132154201</t>
  </si>
  <si>
    <t>Hloubení zapažených rýh š do 2000 mm v hornině třídy těžitelnosti I skupiny 1 a 2 objem do 20 m3</t>
  </si>
  <si>
    <t>1302459670</t>
  </si>
  <si>
    <t>plocha výkopu * (průměrná hloubka výkopu - průměrná skladba povrchu) *1,1 (10% nadvýlom)</t>
  </si>
  <si>
    <t>"přípojky" 122,6*(1,5-0,41)*1,1</t>
  </si>
  <si>
    <t>965559242</t>
  </si>
  <si>
    <t>"celková délka křížení * 1,0 m délky výkopu * průměrná hloubka výkopu" (7+12,9+18)*1*1,5</t>
  </si>
  <si>
    <t>651497354</t>
  </si>
  <si>
    <t>168,3*1,5*2</t>
  </si>
  <si>
    <t>239044203</t>
  </si>
  <si>
    <t>-2130975620</t>
  </si>
  <si>
    <t>"vodorovná vnitrostaveništní doprava sypanin cca 30% dovezeného materiálu" 49,6</t>
  </si>
  <si>
    <t>1246548046</t>
  </si>
  <si>
    <t>"vnitrostaveništní doprava sypanin cca 30% dovezeného materiálu" 49,6</t>
  </si>
  <si>
    <t>-1257021549</t>
  </si>
  <si>
    <t>RYHA_3-(LOZE_3+OBSYP_3-JIL)</t>
  </si>
  <si>
    <t>401558036</t>
  </si>
  <si>
    <t>Zásypový materiál 1,9 t / m3</t>
  </si>
  <si>
    <t>ZASYP_3*1,9</t>
  </si>
  <si>
    <t>Zemní práce - odstranění povrchů</t>
  </si>
  <si>
    <t>113107342</t>
  </si>
  <si>
    <t>Odstranění podkladu živičného tl přes 50 do 100 mm strojně pl do 50 m2</t>
  </si>
  <si>
    <t>-982997217</t>
  </si>
  <si>
    <t>"odstranění asfaltové vrstvy chodníku" 9,1</t>
  </si>
  <si>
    <t>41</t>
  </si>
  <si>
    <t>247681R01</t>
  </si>
  <si>
    <t>Těsnění rýhy z jílu se zhutněním</t>
  </si>
  <si>
    <t>2095055463</t>
  </si>
  <si>
    <t>"jílové těsnění u kanalizačních přípojek" 0,8*0,3*1,09*20</t>
  </si>
  <si>
    <t>58125110</t>
  </si>
  <si>
    <t>jíl surový kusový</t>
  </si>
  <si>
    <t>-172509146</t>
  </si>
  <si>
    <t>Zásypový materiál 2,1 t / m3</t>
  </si>
  <si>
    <t>JIL*2,1</t>
  </si>
  <si>
    <t>-1599654304</t>
  </si>
  <si>
    <t>0,1*(168,5*1)*1,1</t>
  </si>
  <si>
    <t>1301632640</t>
  </si>
  <si>
    <t>"přípojky" ((168,5*1)*(0,032+0,3)*1,1)-((3,14*0,032*0,032/4)*163,2)</t>
  </si>
  <si>
    <t>1452429198</t>
  </si>
  <si>
    <t>OBSYP_3*1,9</t>
  </si>
  <si>
    <t>116,67*1,1 'Přepočtené koeficientem množství</t>
  </si>
  <si>
    <t>573205866</t>
  </si>
  <si>
    <t>"domovní šoupátka" 20*0,3*0,3*0,15</t>
  </si>
  <si>
    <t>-747878204</t>
  </si>
  <si>
    <t>"domovní šoupátka" 20*0,3*0,15*4</t>
  </si>
  <si>
    <t>336834459</t>
  </si>
  <si>
    <t>"podklad štěrkodrtě (mocnost 120 mm) v místě obnovy asflatového chodníku" 4,5</t>
  </si>
  <si>
    <t>-1181517649</t>
  </si>
  <si>
    <t>"obnova aslfatového chodníku" 9,1</t>
  </si>
  <si>
    <t>1834589173</t>
  </si>
  <si>
    <t>2023639092</t>
  </si>
  <si>
    <t>-1208917813</t>
  </si>
  <si>
    <t>871241211</t>
  </si>
  <si>
    <t>Montáž potrubí z PE100 SDR 11 otevřený výkop svařovaných elektrotvarovkou D 90 x 8,2 mm</t>
  </si>
  <si>
    <t>-2108392960</t>
  </si>
  <si>
    <t>"vodovodní přípojka SOŠ a SOU" 5</t>
  </si>
  <si>
    <t>28613556</t>
  </si>
  <si>
    <t>potrubí dvouvrstvé PE100 RC SDR11 90x8,2 dl 12m</t>
  </si>
  <si>
    <t>-1552399882</t>
  </si>
  <si>
    <t>5*1,015 'Přepočtené koeficientem množství</t>
  </si>
  <si>
    <t>32</t>
  </si>
  <si>
    <t>871161211</t>
  </si>
  <si>
    <t>Montáž potrubí z PE100 SDR 11 otevřený výkop svařovaných elektrotvarovkou D 32 x 3,0 mm</t>
  </si>
  <si>
    <t>927681240</t>
  </si>
  <si>
    <t>"celková délka potrubí přípojek" 162</t>
  </si>
  <si>
    <t>28613170</t>
  </si>
  <si>
    <t>trubka vodovodní PE100 SDR11 se signalizační vrstvou 32x3,0mm</t>
  </si>
  <si>
    <t>-1086074561</t>
  </si>
  <si>
    <t>891319111</t>
  </si>
  <si>
    <t>Montáž navrtávacích pasů na potrubí z jakýchkoli trub DN 150</t>
  </si>
  <si>
    <t>-12317182</t>
  </si>
  <si>
    <t>"dle kladečského schématu" 20</t>
  </si>
  <si>
    <t>35</t>
  </si>
  <si>
    <t>42271415</t>
  </si>
  <si>
    <t>pás navrtávací z tvárné litiny DN 150, pro litinové a ocelové potrubí, se závitovým výstupem 1",5/4",6/4",2"</t>
  </si>
  <si>
    <t>-1435136656</t>
  </si>
  <si>
    <t>891181112</t>
  </si>
  <si>
    <t>Montáž vodovodních šoupátek otevřený výkop DN 40</t>
  </si>
  <si>
    <t>-1720951711</t>
  </si>
  <si>
    <t>HWL.260000103216</t>
  </si>
  <si>
    <t>ŠOUPÁTKO ISO DOMOVNÍ PŘÍPOJKY 32</t>
  </si>
  <si>
    <t>1531762821</t>
  </si>
  <si>
    <t>HWL.960113018004</t>
  </si>
  <si>
    <t>SOUPRAVA ZEMNÍ TELESKOPICKÁ DOM. ŠOUPÁTKA-1,3-1,8 3/4"-2" (1,3-1,8m)</t>
  </si>
  <si>
    <t>-512270480</t>
  </si>
  <si>
    <t>43</t>
  </si>
  <si>
    <t>HWL.630003203216</t>
  </si>
  <si>
    <t>TVAROVKA ISO SPOJKA 32-32</t>
  </si>
  <si>
    <t>-2012121285</t>
  </si>
  <si>
    <t>2032863476</t>
  </si>
  <si>
    <t>HWL.351015008016</t>
  </si>
  <si>
    <t>PAS NAVRTÁVACÍ PŘÍRUBOVÝ VÝSTUP 150-80</t>
  </si>
  <si>
    <t>2007060054</t>
  </si>
  <si>
    <t>28653135</t>
  </si>
  <si>
    <t>nákružek lemový PE 100 SDR11 90mm</t>
  </si>
  <si>
    <t>1973176555</t>
  </si>
  <si>
    <t>28654368</t>
  </si>
  <si>
    <t>příruba volná k lemovému nákružku z polypropylénu 90</t>
  </si>
  <si>
    <t>318207516</t>
  </si>
  <si>
    <t>55</t>
  </si>
  <si>
    <t>28615974</t>
  </si>
  <si>
    <t>elektrospojka SDR11 PE 100 PN16 D 90mm</t>
  </si>
  <si>
    <t>1126645145</t>
  </si>
  <si>
    <t>52316207</t>
  </si>
  <si>
    <t>270089091</t>
  </si>
  <si>
    <t>HWL.630009009016</t>
  </si>
  <si>
    <t>TVAROVKA ISO SPOJKA 90-90</t>
  </si>
  <si>
    <t>1268787136</t>
  </si>
  <si>
    <t>29</t>
  </si>
  <si>
    <t>892241111</t>
  </si>
  <si>
    <t>Tlaková zkouška vodou potrubí DN do 80</t>
  </si>
  <si>
    <t>-1091857190</t>
  </si>
  <si>
    <t>"potrubí přípojek" 168,5</t>
  </si>
  <si>
    <t>246343311</t>
  </si>
  <si>
    <t>"délka potrubí" 168,5</t>
  </si>
  <si>
    <t>-599481203</t>
  </si>
  <si>
    <t>1749315246</t>
  </si>
  <si>
    <t>-1304408654</t>
  </si>
  <si>
    <t>-1701354581</t>
  </si>
  <si>
    <t>"celkový počet poklopů k domovním šoupátům" 20</t>
  </si>
  <si>
    <t>899721111</t>
  </si>
  <si>
    <t>Signalizační vodič DN do 150 mm na potrubí</t>
  </si>
  <si>
    <t>-945954539</t>
  </si>
  <si>
    <t>"celková délka přípojek + vyvedení do poklopů" 168,5+(20*1,5*2)</t>
  </si>
  <si>
    <t>1914411785</t>
  </si>
  <si>
    <t>"celková délka vodovodních přípojek v otevřeném výkopu" 168,5</t>
  </si>
  <si>
    <t>871211811</t>
  </si>
  <si>
    <t>Bourání stávajícího potrubí z polyetylenu D do 50 mm</t>
  </si>
  <si>
    <t>1548945475</t>
  </si>
  <si>
    <t>"odstranění stávajících přípojek" 168,5</t>
  </si>
  <si>
    <t>40</t>
  </si>
  <si>
    <t>891181811</t>
  </si>
  <si>
    <t>Demontáž vodovodních šoupátek otevřený výkop DN 40</t>
  </si>
  <si>
    <t>-75324165</t>
  </si>
  <si>
    <t>"demontáž domovních šoupátek" 20</t>
  </si>
  <si>
    <t>-842109774</t>
  </si>
  <si>
    <t>RYHA_3*1,9</t>
  </si>
  <si>
    <t>-357377050</t>
  </si>
  <si>
    <t>279,294*3"přepočtené koeficientem množství"</t>
  </si>
  <si>
    <t>-472927849</t>
  </si>
  <si>
    <t>-10070589</t>
  </si>
  <si>
    <t>2,274*3</t>
  </si>
  <si>
    <t>1863217401</t>
  </si>
  <si>
    <t>743096526</t>
  </si>
  <si>
    <t>"vybourané asfaltové vrstvy" 2,002</t>
  </si>
  <si>
    <t>-565934907</t>
  </si>
  <si>
    <t>-1965753597</t>
  </si>
  <si>
    <t>3,097</t>
  </si>
  <si>
    <t>OST - Ostatní a vedlejší náklady</t>
  </si>
  <si>
    <t>OST - Ostatní</t>
  </si>
  <si>
    <t xml:space="preserve">    VRN - Vedlejší rozpočtové náklady</t>
  </si>
  <si>
    <t xml:space="preserve">    O01 - Ostatní náklady</t>
  </si>
  <si>
    <t>Ostatní</t>
  </si>
  <si>
    <t>VRN</t>
  </si>
  <si>
    <t>Vedlejší rozpočtové náklady</t>
  </si>
  <si>
    <t>V01-101</t>
  </si>
  <si>
    <t>Vytýčení stávajících sítí</t>
  </si>
  <si>
    <t>1024</t>
  </si>
  <si>
    <t>-1164390647</t>
  </si>
  <si>
    <t>V01-102</t>
  </si>
  <si>
    <t>Vytýčení stavby</t>
  </si>
  <si>
    <t>-2101383251</t>
  </si>
  <si>
    <t>3</t>
  </si>
  <si>
    <t>V01-103</t>
  </si>
  <si>
    <t>Úklid, odvoz a likvidace odpadu</t>
  </si>
  <si>
    <t>-1307184523</t>
  </si>
  <si>
    <t>V01-104</t>
  </si>
  <si>
    <t>Zařízení staveniště</t>
  </si>
  <si>
    <t>1016642418</t>
  </si>
  <si>
    <t>V01-105</t>
  </si>
  <si>
    <t>Provozní vlivy, náklady způsobené omezením okolní dopravou, případné havarijní opravy, atd.</t>
  </si>
  <si>
    <t>-636446805</t>
  </si>
  <si>
    <t>V01-106</t>
  </si>
  <si>
    <t>Návrh dopravně inženýrských opatření</t>
  </si>
  <si>
    <t>-2135178405</t>
  </si>
  <si>
    <t>V01-107</t>
  </si>
  <si>
    <t>Dopravně inženýrská opatření</t>
  </si>
  <si>
    <t>-219415580</t>
  </si>
  <si>
    <t>V01-108</t>
  </si>
  <si>
    <t>Pasportizace stávajícícho stavu přilehlých komunikací budov a konstrukcí</t>
  </si>
  <si>
    <t>-2068810007</t>
  </si>
  <si>
    <t>O01</t>
  </si>
  <si>
    <t>Ostatní náklady</t>
  </si>
  <si>
    <t>O01-101</t>
  </si>
  <si>
    <t xml:space="preserve">Staveniště, zajištění přístupu k nemovitostem, náklady způsobené obnovou případných poškození, případným archeologickým průzkumem, atd. </t>
  </si>
  <si>
    <t>262144</t>
  </si>
  <si>
    <t>-2145551310</t>
  </si>
  <si>
    <t>O01-102</t>
  </si>
  <si>
    <t>Zkoušky a revize</t>
  </si>
  <si>
    <t>-69760241</t>
  </si>
  <si>
    <t>O01-103</t>
  </si>
  <si>
    <t>Předání a převzetí díla, dokumentace skutečného provedení, geodetické zaměření skutečného provedení</t>
  </si>
  <si>
    <t>-1523885502</t>
  </si>
  <si>
    <t>SEZNAM FIGUR</t>
  </si>
  <si>
    <t>Výměra</t>
  </si>
  <si>
    <t xml:space="preserve"> SO.01</t>
  </si>
  <si>
    <t>Použití figury:</t>
  </si>
  <si>
    <t xml:space="preserve"> SO.02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</si>
</sst>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9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3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8" fillId="0" borderId="16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/>
    </xf>
    <xf numFmtId="167" fontId="38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34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35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37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38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39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40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41</v>
      </c>
      <c r="E29" s="47"/>
      <c r="F29" s="32" t="s">
        <v>42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43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44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45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46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47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48</v>
      </c>
      <c r="U35" s="54"/>
      <c r="V35" s="54"/>
      <c r="W35" s="54"/>
      <c r="X35" s="56" t="s">
        <v>49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50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51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52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53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52</v>
      </c>
      <c r="AI60" s="42"/>
      <c r="AJ60" s="42"/>
      <c r="AK60" s="42"/>
      <c r="AL60" s="42"/>
      <c r="AM60" s="64" t="s">
        <v>53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54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55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52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53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52</v>
      </c>
      <c r="AI75" s="42"/>
      <c r="AJ75" s="42"/>
      <c r="AK75" s="42"/>
      <c r="AL75" s="42"/>
      <c r="AM75" s="64" t="s">
        <v>53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56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210525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Výměna vodovodu v ul. Královská cesta, Kolín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6. 12. 2022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Vodohospodářské sdružení Kolín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31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57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29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TIMAO s.r.o.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58</v>
      </c>
      <c r="D92" s="94"/>
      <c r="E92" s="94"/>
      <c r="F92" s="94"/>
      <c r="G92" s="94"/>
      <c r="H92" s="95"/>
      <c r="I92" s="96" t="s">
        <v>59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60</v>
      </c>
      <c r="AH92" s="94"/>
      <c r="AI92" s="94"/>
      <c r="AJ92" s="94"/>
      <c r="AK92" s="94"/>
      <c r="AL92" s="94"/>
      <c r="AM92" s="94"/>
      <c r="AN92" s="96" t="s">
        <v>61</v>
      </c>
      <c r="AO92" s="94"/>
      <c r="AP92" s="98"/>
      <c r="AQ92" s="99" t="s">
        <v>62</v>
      </c>
      <c r="AR92" s="44"/>
      <c r="AS92" s="100" t="s">
        <v>63</v>
      </c>
      <c r="AT92" s="101" t="s">
        <v>64</v>
      </c>
      <c r="AU92" s="101" t="s">
        <v>65</v>
      </c>
      <c r="AV92" s="101" t="s">
        <v>66</v>
      </c>
      <c r="AW92" s="101" t="s">
        <v>67</v>
      </c>
      <c r="AX92" s="101" t="s">
        <v>68</v>
      </c>
      <c r="AY92" s="101" t="s">
        <v>69</v>
      </c>
      <c r="AZ92" s="101" t="s">
        <v>70</v>
      </c>
      <c r="BA92" s="101" t="s">
        <v>71</v>
      </c>
      <c r="BB92" s="101" t="s">
        <v>72</v>
      </c>
      <c r="BC92" s="101" t="s">
        <v>73</v>
      </c>
      <c r="BD92" s="102" t="s">
        <v>74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75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ROUND(SUM(AG95:AG97),2)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ROUND(SUM(AS95:AS97),2)</f>
        <v>0</v>
      </c>
      <c r="AT94" s="114">
        <f>ROUND(SUM(AV94:AW94),2)</f>
        <v>0</v>
      </c>
      <c r="AU94" s="115">
        <f>ROUND(SUM(AU95:AU97),5)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ROUND(SUM(AZ95:AZ97),2)</f>
        <v>0</v>
      </c>
      <c r="BA94" s="114">
        <f>ROUND(SUM(BA95:BA97),2)</f>
        <v>0</v>
      </c>
      <c r="BB94" s="114">
        <f>ROUND(SUM(BB95:BB97),2)</f>
        <v>0</v>
      </c>
      <c r="BC94" s="114">
        <f>ROUND(SUM(BC95:BC97),2)</f>
        <v>0</v>
      </c>
      <c r="BD94" s="116">
        <f>ROUND(SUM(BD95:BD97),2)</f>
        <v>0</v>
      </c>
      <c r="BE94" s="6"/>
      <c r="BS94" s="117" t="s">
        <v>76</v>
      </c>
      <c r="BT94" s="117" t="s">
        <v>77</v>
      </c>
      <c r="BU94" s="118" t="s">
        <v>78</v>
      </c>
      <c r="BV94" s="117" t="s">
        <v>79</v>
      </c>
      <c r="BW94" s="117" t="s">
        <v>5</v>
      </c>
      <c r="BX94" s="117" t="s">
        <v>80</v>
      </c>
      <c r="CL94" s="117" t="s">
        <v>1</v>
      </c>
    </row>
    <row r="95" s="7" customFormat="1" ht="16.5" customHeight="1">
      <c r="A95" s="119" t="s">
        <v>81</v>
      </c>
      <c r="B95" s="120"/>
      <c r="C95" s="121"/>
      <c r="D95" s="122" t="s">
        <v>82</v>
      </c>
      <c r="E95" s="122"/>
      <c r="F95" s="122"/>
      <c r="G95" s="122"/>
      <c r="H95" s="122"/>
      <c r="I95" s="123"/>
      <c r="J95" s="122" t="s">
        <v>83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'SO.01 - Výměna vodovodníc...'!J30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84</v>
      </c>
      <c r="AR95" s="126"/>
      <c r="AS95" s="127">
        <v>0</v>
      </c>
      <c r="AT95" s="128">
        <f>ROUND(SUM(AV95:AW95),2)</f>
        <v>0</v>
      </c>
      <c r="AU95" s="129">
        <f>'SO.01 - Výměna vodovodníc...'!P126</f>
        <v>0</v>
      </c>
      <c r="AV95" s="128">
        <f>'SO.01 - Výměna vodovodníc...'!J33</f>
        <v>0</v>
      </c>
      <c r="AW95" s="128">
        <f>'SO.01 - Výměna vodovodníc...'!J34</f>
        <v>0</v>
      </c>
      <c r="AX95" s="128">
        <f>'SO.01 - Výměna vodovodníc...'!J35</f>
        <v>0</v>
      </c>
      <c r="AY95" s="128">
        <f>'SO.01 - Výměna vodovodníc...'!J36</f>
        <v>0</v>
      </c>
      <c r="AZ95" s="128">
        <f>'SO.01 - Výměna vodovodníc...'!F33</f>
        <v>0</v>
      </c>
      <c r="BA95" s="128">
        <f>'SO.01 - Výměna vodovodníc...'!F34</f>
        <v>0</v>
      </c>
      <c r="BB95" s="128">
        <f>'SO.01 - Výměna vodovodníc...'!F35</f>
        <v>0</v>
      </c>
      <c r="BC95" s="128">
        <f>'SO.01 - Výměna vodovodníc...'!F36</f>
        <v>0</v>
      </c>
      <c r="BD95" s="130">
        <f>'SO.01 - Výměna vodovodníc...'!F37</f>
        <v>0</v>
      </c>
      <c r="BE95" s="7"/>
      <c r="BT95" s="131" t="s">
        <v>85</v>
      </c>
      <c r="BV95" s="131" t="s">
        <v>79</v>
      </c>
      <c r="BW95" s="131" t="s">
        <v>86</v>
      </c>
      <c r="BX95" s="131" t="s">
        <v>5</v>
      </c>
      <c r="CL95" s="131" t="s">
        <v>1</v>
      </c>
      <c r="CM95" s="131" t="s">
        <v>87</v>
      </c>
    </row>
    <row r="96" s="7" customFormat="1" ht="16.5" customHeight="1">
      <c r="A96" s="119" t="s">
        <v>81</v>
      </c>
      <c r="B96" s="120"/>
      <c r="C96" s="121"/>
      <c r="D96" s="122" t="s">
        <v>88</v>
      </c>
      <c r="E96" s="122"/>
      <c r="F96" s="122"/>
      <c r="G96" s="122"/>
      <c r="H96" s="122"/>
      <c r="I96" s="123"/>
      <c r="J96" s="122" t="s">
        <v>89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'SO.02 - Vodovodní přípojky'!J30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84</v>
      </c>
      <c r="AR96" s="126"/>
      <c r="AS96" s="127">
        <v>0</v>
      </c>
      <c r="AT96" s="128">
        <f>ROUND(SUM(AV96:AW96),2)</f>
        <v>0</v>
      </c>
      <c r="AU96" s="129">
        <f>'SO.02 - Vodovodní přípojky'!P126</f>
        <v>0</v>
      </c>
      <c r="AV96" s="128">
        <f>'SO.02 - Vodovodní přípojky'!J33</f>
        <v>0</v>
      </c>
      <c r="AW96" s="128">
        <f>'SO.02 - Vodovodní přípojky'!J34</f>
        <v>0</v>
      </c>
      <c r="AX96" s="128">
        <f>'SO.02 - Vodovodní přípojky'!J35</f>
        <v>0</v>
      </c>
      <c r="AY96" s="128">
        <f>'SO.02 - Vodovodní přípojky'!J36</f>
        <v>0</v>
      </c>
      <c r="AZ96" s="128">
        <f>'SO.02 - Vodovodní přípojky'!F33</f>
        <v>0</v>
      </c>
      <c r="BA96" s="128">
        <f>'SO.02 - Vodovodní přípojky'!F34</f>
        <v>0</v>
      </c>
      <c r="BB96" s="128">
        <f>'SO.02 - Vodovodní přípojky'!F35</f>
        <v>0</v>
      </c>
      <c r="BC96" s="128">
        <f>'SO.02 - Vodovodní přípojky'!F36</f>
        <v>0</v>
      </c>
      <c r="BD96" s="130">
        <f>'SO.02 - Vodovodní přípojky'!F37</f>
        <v>0</v>
      </c>
      <c r="BE96" s="7"/>
      <c r="BT96" s="131" t="s">
        <v>85</v>
      </c>
      <c r="BV96" s="131" t="s">
        <v>79</v>
      </c>
      <c r="BW96" s="131" t="s">
        <v>90</v>
      </c>
      <c r="BX96" s="131" t="s">
        <v>5</v>
      </c>
      <c r="CL96" s="131" t="s">
        <v>1</v>
      </c>
      <c r="CM96" s="131" t="s">
        <v>87</v>
      </c>
    </row>
    <row r="97" s="7" customFormat="1" ht="16.5" customHeight="1">
      <c r="A97" s="119" t="s">
        <v>81</v>
      </c>
      <c r="B97" s="120"/>
      <c r="C97" s="121"/>
      <c r="D97" s="122" t="s">
        <v>91</v>
      </c>
      <c r="E97" s="122"/>
      <c r="F97" s="122"/>
      <c r="G97" s="122"/>
      <c r="H97" s="122"/>
      <c r="I97" s="123"/>
      <c r="J97" s="122" t="s">
        <v>92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'OST - Ostatní a vedlejší 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84</v>
      </c>
      <c r="AR97" s="126"/>
      <c r="AS97" s="132">
        <v>0</v>
      </c>
      <c r="AT97" s="133">
        <f>ROUND(SUM(AV97:AW97),2)</f>
        <v>0</v>
      </c>
      <c r="AU97" s="134">
        <f>'OST - Ostatní a vedlejší ...'!P119</f>
        <v>0</v>
      </c>
      <c r="AV97" s="133">
        <f>'OST - Ostatní a vedlejší ...'!J33</f>
        <v>0</v>
      </c>
      <c r="AW97" s="133">
        <f>'OST - Ostatní a vedlejší ...'!J34</f>
        <v>0</v>
      </c>
      <c r="AX97" s="133">
        <f>'OST - Ostatní a vedlejší ...'!J35</f>
        <v>0</v>
      </c>
      <c r="AY97" s="133">
        <f>'OST - Ostatní a vedlejší ...'!J36</f>
        <v>0</v>
      </c>
      <c r="AZ97" s="133">
        <f>'OST - Ostatní a vedlejší ...'!F33</f>
        <v>0</v>
      </c>
      <c r="BA97" s="133">
        <f>'OST - Ostatní a vedlejší ...'!F34</f>
        <v>0</v>
      </c>
      <c r="BB97" s="133">
        <f>'OST - Ostatní a vedlejší ...'!F35</f>
        <v>0</v>
      </c>
      <c r="BC97" s="133">
        <f>'OST - Ostatní a vedlejší ...'!F36</f>
        <v>0</v>
      </c>
      <c r="BD97" s="135">
        <f>'OST - Ostatní a vedlejší ...'!F37</f>
        <v>0</v>
      </c>
      <c r="BE97" s="7"/>
      <c r="BT97" s="131" t="s">
        <v>85</v>
      </c>
      <c r="BV97" s="131" t="s">
        <v>79</v>
      </c>
      <c r="BW97" s="131" t="s">
        <v>93</v>
      </c>
      <c r="BX97" s="131" t="s">
        <v>5</v>
      </c>
      <c r="CL97" s="131" t="s">
        <v>1</v>
      </c>
      <c r="CM97" s="131" t="s">
        <v>87</v>
      </c>
    </row>
    <row r="98" s="2" customFormat="1" ht="30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40"/>
      <c r="AH98" s="40"/>
      <c r="AI98" s="40"/>
      <c r="AJ98" s="40"/>
      <c r="AK98" s="40"/>
      <c r="AL98" s="40"/>
      <c r="AM98" s="40"/>
      <c r="AN98" s="40"/>
      <c r="AO98" s="40"/>
      <c r="AP98" s="40"/>
      <c r="AQ98" s="40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7"/>
      <c r="M99" s="67"/>
      <c r="N99" s="67"/>
      <c r="O99" s="67"/>
      <c r="P99" s="67"/>
      <c r="Q99" s="67"/>
      <c r="R99" s="67"/>
      <c r="S99" s="67"/>
      <c r="T99" s="67"/>
      <c r="U99" s="67"/>
      <c r="V99" s="67"/>
      <c r="W99" s="67"/>
      <c r="X99" s="67"/>
      <c r="Y99" s="67"/>
      <c r="Z99" s="67"/>
      <c r="AA99" s="67"/>
      <c r="AB99" s="67"/>
      <c r="AC99" s="67"/>
      <c r="AD99" s="67"/>
      <c r="AE99" s="67"/>
      <c r="AF99" s="67"/>
      <c r="AG99" s="67"/>
      <c r="AH99" s="67"/>
      <c r="AI99" s="67"/>
      <c r="AJ99" s="67"/>
      <c r="AK99" s="67"/>
      <c r="AL99" s="67"/>
      <c r="AM99" s="67"/>
      <c r="AN99" s="67"/>
      <c r="AO99" s="67"/>
      <c r="AP99" s="67"/>
      <c r="AQ99" s="67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</sheetData>
  <sheetProtection sheet="1" formatColumns="0" formatRows="0" objects="1" scenarios="1" spinCount="100000" saltValue="v5RYJmTrYuPdvjIfGOerNgejNSdZfMoS3GOHCB0Fbi4h3KYJz4AN/d4JUaCTRRRyK1qcJrm4/B/YtR5ZhJtZpg==" hashValue="GnFkPFkv7jw5ypJWyUWBnMZ/QFZEU4nSzZdaAK5Jh0kcW3e0Wqr0NtQ+AKng0qyvvDsVHqLuSr5iDK2sAM/wsg==" algorithmName="SHA-512" password="CC35"/>
  <mergeCells count="50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SO.01 - Výměna vodovodníc...'!C2" display="/"/>
    <hyperlink ref="A96" location="'SO.02 - Vodovodní přípojky'!C2" display="/"/>
    <hyperlink ref="A97" location="'OST - Ostatní a vedlejš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  <c r="AZ2" s="136" t="s">
        <v>94</v>
      </c>
      <c r="BA2" s="136" t="s">
        <v>1</v>
      </c>
      <c r="BB2" s="136" t="s">
        <v>1</v>
      </c>
      <c r="BC2" s="136" t="s">
        <v>95</v>
      </c>
      <c r="BD2" s="136" t="s">
        <v>87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87</v>
      </c>
      <c r="AZ3" s="136" t="s">
        <v>96</v>
      </c>
      <c r="BA3" s="136" t="s">
        <v>1</v>
      </c>
      <c r="BB3" s="136" t="s">
        <v>1</v>
      </c>
      <c r="BC3" s="136" t="s">
        <v>97</v>
      </c>
      <c r="BD3" s="136" t="s">
        <v>87</v>
      </c>
    </row>
    <row r="4" s="1" customFormat="1" ht="24.96" customHeight="1">
      <c r="B4" s="20"/>
      <c r="D4" s="139" t="s">
        <v>98</v>
      </c>
      <c r="L4" s="20"/>
      <c r="M4" s="140" t="s">
        <v>10</v>
      </c>
      <c r="AT4" s="17" t="s">
        <v>4</v>
      </c>
      <c r="AZ4" s="136" t="s">
        <v>99</v>
      </c>
      <c r="BA4" s="136" t="s">
        <v>1</v>
      </c>
      <c r="BB4" s="136" t="s">
        <v>1</v>
      </c>
      <c r="BC4" s="136" t="s">
        <v>100</v>
      </c>
      <c r="BD4" s="136" t="s">
        <v>87</v>
      </c>
    </row>
    <row r="5" s="1" customFormat="1" ht="6.96" customHeight="1">
      <c r="B5" s="20"/>
      <c r="L5" s="20"/>
      <c r="AZ5" s="136" t="s">
        <v>101</v>
      </c>
      <c r="BA5" s="136" t="s">
        <v>1</v>
      </c>
      <c r="BB5" s="136" t="s">
        <v>1</v>
      </c>
      <c r="BC5" s="136" t="s">
        <v>102</v>
      </c>
      <c r="BD5" s="136" t="s">
        <v>87</v>
      </c>
    </row>
    <row r="6" s="1" customFormat="1" ht="12" customHeight="1">
      <c r="B6" s="20"/>
      <c r="D6" s="141" t="s">
        <v>16</v>
      </c>
      <c r="L6" s="20"/>
      <c r="AZ6" s="136" t="s">
        <v>103</v>
      </c>
      <c r="BA6" s="136" t="s">
        <v>1</v>
      </c>
      <c r="BB6" s="136" t="s">
        <v>1</v>
      </c>
      <c r="BC6" s="136" t="s">
        <v>104</v>
      </c>
      <c r="BD6" s="136" t="s">
        <v>87</v>
      </c>
    </row>
    <row r="7" s="1" customFormat="1" ht="16.5" customHeight="1">
      <c r="B7" s="20"/>
      <c r="E7" s="142" t="str">
        <f>'Rekapitulace stavby'!K6</f>
        <v>Výměna vodovodu v ul. Královská cesta, Kolín</v>
      </c>
      <c r="F7" s="141"/>
      <c r="G7" s="141"/>
      <c r="H7" s="141"/>
      <c r="L7" s="20"/>
      <c r="AZ7" s="136" t="s">
        <v>105</v>
      </c>
      <c r="BA7" s="136" t="s">
        <v>1</v>
      </c>
      <c r="BB7" s="136" t="s">
        <v>1</v>
      </c>
      <c r="BC7" s="136" t="s">
        <v>106</v>
      </c>
      <c r="BD7" s="136" t="s">
        <v>87</v>
      </c>
    </row>
    <row r="8" s="2" customFormat="1" ht="12" customHeight="1">
      <c r="A8" s="38"/>
      <c r="B8" s="44"/>
      <c r="C8" s="38"/>
      <c r="D8" s="141" t="s">
        <v>107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Z8" s="136" t="s">
        <v>108</v>
      </c>
      <c r="BA8" s="136" t="s">
        <v>1</v>
      </c>
      <c r="BB8" s="136" t="s">
        <v>1</v>
      </c>
      <c r="BC8" s="136" t="s">
        <v>109</v>
      </c>
      <c r="BD8" s="136" t="s">
        <v>87</v>
      </c>
    </row>
    <row r="9" s="2" customFormat="1" ht="16.5" customHeight="1">
      <c r="A9" s="38"/>
      <c r="B9" s="44"/>
      <c r="C9" s="38"/>
      <c r="D9" s="38"/>
      <c r="E9" s="143" t="s">
        <v>110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1" t="s">
        <v>18</v>
      </c>
      <c r="E11" s="38"/>
      <c r="F11" s="144" t="s">
        <v>1</v>
      </c>
      <c r="G11" s="38"/>
      <c r="H11" s="38"/>
      <c r="I11" s="141" t="s">
        <v>19</v>
      </c>
      <c r="J11" s="144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1" t="s">
        <v>20</v>
      </c>
      <c r="E12" s="38"/>
      <c r="F12" s="144" t="s">
        <v>111</v>
      </c>
      <c r="G12" s="38"/>
      <c r="H12" s="38"/>
      <c r="I12" s="141" t="s">
        <v>22</v>
      </c>
      <c r="J12" s="145" t="str">
        <f>'Rekapitulace stavby'!AN8</f>
        <v>6. 12. 2022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1" t="s">
        <v>24</v>
      </c>
      <c r="E14" s="38"/>
      <c r="F14" s="38"/>
      <c r="G14" s="38"/>
      <c r="H14" s="38"/>
      <c r="I14" s="141" t="s">
        <v>25</v>
      </c>
      <c r="J14" s="144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4" t="s">
        <v>27</v>
      </c>
      <c r="F15" s="38"/>
      <c r="G15" s="38"/>
      <c r="H15" s="38"/>
      <c r="I15" s="141" t="s">
        <v>28</v>
      </c>
      <c r="J15" s="144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1" t="s">
        <v>29</v>
      </c>
      <c r="E17" s="38"/>
      <c r="F17" s="38"/>
      <c r="G17" s="38"/>
      <c r="H17" s="38"/>
      <c r="I17" s="141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1" t="s">
        <v>31</v>
      </c>
      <c r="E20" s="38"/>
      <c r="F20" s="38"/>
      <c r="G20" s="38"/>
      <c r="H20" s="38"/>
      <c r="I20" s="141" t="s">
        <v>25</v>
      </c>
      <c r="J20" s="144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4" t="str">
        <f>IF('Rekapitulace stavby'!E17="","",'Rekapitulace stavby'!E17)</f>
        <v xml:space="preserve"> </v>
      </c>
      <c r="F21" s="38"/>
      <c r="G21" s="38"/>
      <c r="H21" s="38"/>
      <c r="I21" s="141" t="s">
        <v>28</v>
      </c>
      <c r="J21" s="144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1" t="s">
        <v>33</v>
      </c>
      <c r="E23" s="38"/>
      <c r="F23" s="38"/>
      <c r="G23" s="38"/>
      <c r="H23" s="38"/>
      <c r="I23" s="141" t="s">
        <v>25</v>
      </c>
      <c r="J23" s="144" t="s">
        <v>34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4" t="s">
        <v>35</v>
      </c>
      <c r="F24" s="38"/>
      <c r="G24" s="38"/>
      <c r="H24" s="38"/>
      <c r="I24" s="141" t="s">
        <v>28</v>
      </c>
      <c r="J24" s="144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1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1" t="s">
        <v>37</v>
      </c>
      <c r="E30" s="38"/>
      <c r="F30" s="38"/>
      <c r="G30" s="38"/>
      <c r="H30" s="38"/>
      <c r="I30" s="38"/>
      <c r="J30" s="152">
        <f>ROUND(J126,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0"/>
      <c r="E31" s="150"/>
      <c r="F31" s="150"/>
      <c r="G31" s="150"/>
      <c r="H31" s="150"/>
      <c r="I31" s="150"/>
      <c r="J31" s="150"/>
      <c r="K31" s="150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3" t="s">
        <v>39</v>
      </c>
      <c r="G32" s="38"/>
      <c r="H32" s="38"/>
      <c r="I32" s="153" t="s">
        <v>38</v>
      </c>
      <c r="J32" s="153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4" t="s">
        <v>41</v>
      </c>
      <c r="E33" s="141" t="s">
        <v>42</v>
      </c>
      <c r="F33" s="155">
        <f>ROUND((SUM(BE126:BE421)),  2)</f>
        <v>0</v>
      </c>
      <c r="G33" s="38"/>
      <c r="H33" s="38"/>
      <c r="I33" s="156">
        <v>0.20999999999999999</v>
      </c>
      <c r="J33" s="155">
        <f>ROUND(((SUM(BE126:BE421))*I33),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1" t="s">
        <v>43</v>
      </c>
      <c r="F34" s="155">
        <f>ROUND((SUM(BF126:BF421)),  2)</f>
        <v>0</v>
      </c>
      <c r="G34" s="38"/>
      <c r="H34" s="38"/>
      <c r="I34" s="156">
        <v>0.14999999999999999</v>
      </c>
      <c r="J34" s="155">
        <f>ROUND(((SUM(BF126:BF421))*I34),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1" t="s">
        <v>44</v>
      </c>
      <c r="F35" s="155">
        <f>ROUND((SUM(BG126:BG421)),  2)</f>
        <v>0</v>
      </c>
      <c r="G35" s="38"/>
      <c r="H35" s="38"/>
      <c r="I35" s="156">
        <v>0.20999999999999999</v>
      </c>
      <c r="J35" s="155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1" t="s">
        <v>45</v>
      </c>
      <c r="F36" s="155">
        <f>ROUND((SUM(BH126:BH421)),  2)</f>
        <v>0</v>
      </c>
      <c r="G36" s="38"/>
      <c r="H36" s="38"/>
      <c r="I36" s="156">
        <v>0.14999999999999999</v>
      </c>
      <c r="J36" s="155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46</v>
      </c>
      <c r="F37" s="155">
        <f>ROUND((SUM(BI126:BI421)),  2)</f>
        <v>0</v>
      </c>
      <c r="G37" s="38"/>
      <c r="H37" s="38"/>
      <c r="I37" s="156">
        <v>0</v>
      </c>
      <c r="J37" s="155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7"/>
      <c r="D39" s="158" t="s">
        <v>47</v>
      </c>
      <c r="E39" s="159"/>
      <c r="F39" s="159"/>
      <c r="G39" s="160" t="s">
        <v>48</v>
      </c>
      <c r="H39" s="161" t="s">
        <v>49</v>
      </c>
      <c r="I39" s="159"/>
      <c r="J39" s="162">
        <f>SUM(J30:J37)</f>
        <v>0</v>
      </c>
      <c r="K39" s="163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4" t="s">
        <v>50</v>
      </c>
      <c r="E50" s="165"/>
      <c r="F50" s="165"/>
      <c r="G50" s="164" t="s">
        <v>51</v>
      </c>
      <c r="H50" s="165"/>
      <c r="I50" s="165"/>
      <c r="J50" s="165"/>
      <c r="K50" s="165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6" t="s">
        <v>52</v>
      </c>
      <c r="E61" s="167"/>
      <c r="F61" s="168" t="s">
        <v>53</v>
      </c>
      <c r="G61" s="166" t="s">
        <v>52</v>
      </c>
      <c r="H61" s="167"/>
      <c r="I61" s="167"/>
      <c r="J61" s="169" t="s">
        <v>53</v>
      </c>
      <c r="K61" s="167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4" t="s">
        <v>54</v>
      </c>
      <c r="E65" s="170"/>
      <c r="F65" s="170"/>
      <c r="G65" s="164" t="s">
        <v>55</v>
      </c>
      <c r="H65" s="170"/>
      <c r="I65" s="170"/>
      <c r="J65" s="170"/>
      <c r="K65" s="170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6" t="s">
        <v>52</v>
      </c>
      <c r="E76" s="167"/>
      <c r="F76" s="168" t="s">
        <v>53</v>
      </c>
      <c r="G76" s="166" t="s">
        <v>52</v>
      </c>
      <c r="H76" s="167"/>
      <c r="I76" s="167"/>
      <c r="J76" s="169" t="s">
        <v>53</v>
      </c>
      <c r="K76" s="167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5" t="str">
        <f>E7</f>
        <v>Výměna vodovodu v ul. Královská cesta, Kolín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SO.01 - Výměna vodovodních řadů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Kolín</v>
      </c>
      <c r="G89" s="40"/>
      <c r="H89" s="40"/>
      <c r="I89" s="32" t="s">
        <v>22</v>
      </c>
      <c r="J89" s="79" t="str">
        <f>IF(J12="","",J12)</f>
        <v>6. 12. 2022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Vodohospodářské sdružení Kolín</v>
      </c>
      <c r="G91" s="40"/>
      <c r="H91" s="40"/>
      <c r="I91" s="32" t="s">
        <v>31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TIMAO s.r.o.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6" t="s">
        <v>113</v>
      </c>
      <c r="D94" s="177"/>
      <c r="E94" s="177"/>
      <c r="F94" s="177"/>
      <c r="G94" s="177"/>
      <c r="H94" s="177"/>
      <c r="I94" s="177"/>
      <c r="J94" s="178" t="s">
        <v>114</v>
      </c>
      <c r="K94" s="177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9" t="s">
        <v>115</v>
      </c>
      <c r="D96" s="40"/>
      <c r="E96" s="40"/>
      <c r="F96" s="40"/>
      <c r="G96" s="40"/>
      <c r="H96" s="40"/>
      <c r="I96" s="40"/>
      <c r="J96" s="110">
        <f>J126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116</v>
      </c>
    </row>
    <row r="97" s="9" customFormat="1" ht="24.96" customHeight="1">
      <c r="A97" s="9"/>
      <c r="B97" s="180"/>
      <c r="C97" s="181"/>
      <c r="D97" s="182" t="s">
        <v>117</v>
      </c>
      <c r="E97" s="183"/>
      <c r="F97" s="183"/>
      <c r="G97" s="183"/>
      <c r="H97" s="183"/>
      <c r="I97" s="183"/>
      <c r="J97" s="184">
        <f>J127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118</v>
      </c>
      <c r="E98" s="189"/>
      <c r="F98" s="189"/>
      <c r="G98" s="189"/>
      <c r="H98" s="189"/>
      <c r="I98" s="189"/>
      <c r="J98" s="190">
        <f>J128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119</v>
      </c>
      <c r="E99" s="189"/>
      <c r="F99" s="189"/>
      <c r="G99" s="189"/>
      <c r="H99" s="189"/>
      <c r="I99" s="189"/>
      <c r="J99" s="190">
        <f>J179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120</v>
      </c>
      <c r="E100" s="189"/>
      <c r="F100" s="189"/>
      <c r="G100" s="189"/>
      <c r="H100" s="189"/>
      <c r="I100" s="189"/>
      <c r="J100" s="190">
        <f>J188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121</v>
      </c>
      <c r="E101" s="189"/>
      <c r="F101" s="189"/>
      <c r="G101" s="189"/>
      <c r="H101" s="189"/>
      <c r="I101" s="189"/>
      <c r="J101" s="190">
        <f>J193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122</v>
      </c>
      <c r="E102" s="189"/>
      <c r="F102" s="189"/>
      <c r="G102" s="189"/>
      <c r="H102" s="189"/>
      <c r="I102" s="189"/>
      <c r="J102" s="190">
        <f>J212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123</v>
      </c>
      <c r="E103" s="189"/>
      <c r="F103" s="189"/>
      <c r="G103" s="189"/>
      <c r="H103" s="189"/>
      <c r="I103" s="189"/>
      <c r="J103" s="190">
        <f>J244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124</v>
      </c>
      <c r="E104" s="189"/>
      <c r="F104" s="189"/>
      <c r="G104" s="189"/>
      <c r="H104" s="189"/>
      <c r="I104" s="189"/>
      <c r="J104" s="190">
        <f>J382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125</v>
      </c>
      <c r="E105" s="189"/>
      <c r="F105" s="189"/>
      <c r="G105" s="189"/>
      <c r="H105" s="189"/>
      <c r="I105" s="189"/>
      <c r="J105" s="190">
        <f>J402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126</v>
      </c>
      <c r="E106" s="189"/>
      <c r="F106" s="189"/>
      <c r="G106" s="189"/>
      <c r="H106" s="189"/>
      <c r="I106" s="189"/>
      <c r="J106" s="190">
        <f>J417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12" s="2" customFormat="1" ht="6.96" customHeight="1">
      <c r="A112" s="38"/>
      <c r="B112" s="68"/>
      <c r="C112" s="69"/>
      <c r="D112" s="69"/>
      <c r="E112" s="69"/>
      <c r="F112" s="69"/>
      <c r="G112" s="69"/>
      <c r="H112" s="69"/>
      <c r="I112" s="69"/>
      <c r="J112" s="69"/>
      <c r="K112" s="69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4.96" customHeight="1">
      <c r="A113" s="38"/>
      <c r="B113" s="39"/>
      <c r="C113" s="23" t="s">
        <v>127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16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175" t="str">
        <f>E7</f>
        <v>Výměna vodovodu v ul. Královská cesta, Kolín</v>
      </c>
      <c r="F116" s="32"/>
      <c r="G116" s="32"/>
      <c r="H116" s="32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107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E9</f>
        <v>SO.01 - Výměna vodovodních řadů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F12</f>
        <v>Kolín</v>
      </c>
      <c r="G120" s="40"/>
      <c r="H120" s="40"/>
      <c r="I120" s="32" t="s">
        <v>22</v>
      </c>
      <c r="J120" s="79" t="str">
        <f>IF(J12="","",J12)</f>
        <v>6. 12. 2022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24</v>
      </c>
      <c r="D122" s="40"/>
      <c r="E122" s="40"/>
      <c r="F122" s="27" t="str">
        <f>E15</f>
        <v>Vodohospodářské sdružení Kolín</v>
      </c>
      <c r="G122" s="40"/>
      <c r="H122" s="40"/>
      <c r="I122" s="32" t="s">
        <v>31</v>
      </c>
      <c r="J122" s="36" t="str">
        <f>E21</f>
        <v xml:space="preserve"> 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29</v>
      </c>
      <c r="D123" s="40"/>
      <c r="E123" s="40"/>
      <c r="F123" s="27" t="str">
        <f>IF(E18="","",E18)</f>
        <v>Vyplň údaj</v>
      </c>
      <c r="G123" s="40"/>
      <c r="H123" s="40"/>
      <c r="I123" s="32" t="s">
        <v>33</v>
      </c>
      <c r="J123" s="36" t="str">
        <f>E24</f>
        <v>TIMAO s.r.o.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192"/>
      <c r="B125" s="193"/>
      <c r="C125" s="194" t="s">
        <v>128</v>
      </c>
      <c r="D125" s="195" t="s">
        <v>62</v>
      </c>
      <c r="E125" s="195" t="s">
        <v>58</v>
      </c>
      <c r="F125" s="195" t="s">
        <v>59</v>
      </c>
      <c r="G125" s="195" t="s">
        <v>129</v>
      </c>
      <c r="H125" s="195" t="s">
        <v>130</v>
      </c>
      <c r="I125" s="195" t="s">
        <v>131</v>
      </c>
      <c r="J125" s="195" t="s">
        <v>114</v>
      </c>
      <c r="K125" s="196" t="s">
        <v>132</v>
      </c>
      <c r="L125" s="197"/>
      <c r="M125" s="100" t="s">
        <v>1</v>
      </c>
      <c r="N125" s="101" t="s">
        <v>41</v>
      </c>
      <c r="O125" s="101" t="s">
        <v>133</v>
      </c>
      <c r="P125" s="101" t="s">
        <v>134</v>
      </c>
      <c r="Q125" s="101" t="s">
        <v>135</v>
      </c>
      <c r="R125" s="101" t="s">
        <v>136</v>
      </c>
      <c r="S125" s="101" t="s">
        <v>137</v>
      </c>
      <c r="T125" s="102" t="s">
        <v>138</v>
      </c>
      <c r="U125" s="192"/>
      <c r="V125" s="192"/>
      <c r="W125" s="192"/>
      <c r="X125" s="192"/>
      <c r="Y125" s="192"/>
      <c r="Z125" s="192"/>
      <c r="AA125" s="192"/>
      <c r="AB125" s="192"/>
      <c r="AC125" s="192"/>
      <c r="AD125" s="192"/>
      <c r="AE125" s="192"/>
    </row>
    <row r="126" s="2" customFormat="1" ht="22.8" customHeight="1">
      <c r="A126" s="38"/>
      <c r="B126" s="39"/>
      <c r="C126" s="107" t="s">
        <v>139</v>
      </c>
      <c r="D126" s="40"/>
      <c r="E126" s="40"/>
      <c r="F126" s="40"/>
      <c r="G126" s="40"/>
      <c r="H126" s="40"/>
      <c r="I126" s="40"/>
      <c r="J126" s="198">
        <f>BK126</f>
        <v>0</v>
      </c>
      <c r="K126" s="40"/>
      <c r="L126" s="44"/>
      <c r="M126" s="103"/>
      <c r="N126" s="199"/>
      <c r="O126" s="104"/>
      <c r="P126" s="200">
        <f>P127</f>
        <v>0</v>
      </c>
      <c r="Q126" s="104"/>
      <c r="R126" s="200">
        <f>R127</f>
        <v>5262.1112399399999</v>
      </c>
      <c r="S126" s="104"/>
      <c r="T126" s="201">
        <f>T127</f>
        <v>207.01764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76</v>
      </c>
      <c r="AU126" s="17" t="s">
        <v>116</v>
      </c>
      <c r="BK126" s="202">
        <f>BK127</f>
        <v>0</v>
      </c>
    </row>
    <row r="127" s="12" customFormat="1" ht="25.92" customHeight="1">
      <c r="A127" s="12"/>
      <c r="B127" s="203"/>
      <c r="C127" s="204"/>
      <c r="D127" s="205" t="s">
        <v>76</v>
      </c>
      <c r="E127" s="206" t="s">
        <v>140</v>
      </c>
      <c r="F127" s="206" t="s">
        <v>141</v>
      </c>
      <c r="G127" s="204"/>
      <c r="H127" s="204"/>
      <c r="I127" s="207"/>
      <c r="J127" s="208">
        <f>BK127</f>
        <v>0</v>
      </c>
      <c r="K127" s="204"/>
      <c r="L127" s="209"/>
      <c r="M127" s="210"/>
      <c r="N127" s="211"/>
      <c r="O127" s="211"/>
      <c r="P127" s="212">
        <f>P128+P179+P188+P193+P212+P244+P382+P402+P417</f>
        <v>0</v>
      </c>
      <c r="Q127" s="211"/>
      <c r="R127" s="212">
        <f>R128+R179+R188+R193+R212+R244+R382+R402+R417</f>
        <v>5262.1112399399999</v>
      </c>
      <c r="S127" s="211"/>
      <c r="T127" s="213">
        <f>T128+T179+T188+T193+T212+T244+T382+T402+T417</f>
        <v>207.01764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85</v>
      </c>
      <c r="AT127" s="215" t="s">
        <v>76</v>
      </c>
      <c r="AU127" s="215" t="s">
        <v>77</v>
      </c>
      <c r="AY127" s="214" t="s">
        <v>142</v>
      </c>
      <c r="BK127" s="216">
        <f>BK128+BK179+BK188+BK193+BK212+BK244+BK382+BK402+BK417</f>
        <v>0</v>
      </c>
    </row>
    <row r="128" s="12" customFormat="1" ht="22.8" customHeight="1">
      <c r="A128" s="12"/>
      <c r="B128" s="203"/>
      <c r="C128" s="204"/>
      <c r="D128" s="205" t="s">
        <v>76</v>
      </c>
      <c r="E128" s="217" t="s">
        <v>85</v>
      </c>
      <c r="F128" s="217" t="s">
        <v>143</v>
      </c>
      <c r="G128" s="204"/>
      <c r="H128" s="204"/>
      <c r="I128" s="207"/>
      <c r="J128" s="218">
        <f>BK128</f>
        <v>0</v>
      </c>
      <c r="K128" s="204"/>
      <c r="L128" s="209"/>
      <c r="M128" s="210"/>
      <c r="N128" s="211"/>
      <c r="O128" s="211"/>
      <c r="P128" s="212">
        <f>SUM(P129:P178)</f>
        <v>0</v>
      </c>
      <c r="Q128" s="211"/>
      <c r="R128" s="212">
        <f>SUM(R129:R178)</f>
        <v>3571.8584127200002</v>
      </c>
      <c r="S128" s="211"/>
      <c r="T128" s="213">
        <f>SUM(T129:T178)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4" t="s">
        <v>85</v>
      </c>
      <c r="AT128" s="215" t="s">
        <v>76</v>
      </c>
      <c r="AU128" s="215" t="s">
        <v>85</v>
      </c>
      <c r="AY128" s="214" t="s">
        <v>142</v>
      </c>
      <c r="BK128" s="216">
        <f>SUM(BK129:BK178)</f>
        <v>0</v>
      </c>
    </row>
    <row r="129" s="2" customFormat="1" ht="24.15" customHeight="1">
      <c r="A129" s="38"/>
      <c r="B129" s="39"/>
      <c r="C129" s="219" t="s">
        <v>144</v>
      </c>
      <c r="D129" s="219" t="s">
        <v>145</v>
      </c>
      <c r="E129" s="220" t="s">
        <v>146</v>
      </c>
      <c r="F129" s="221" t="s">
        <v>147</v>
      </c>
      <c r="G129" s="222" t="s">
        <v>148</v>
      </c>
      <c r="H129" s="223">
        <v>6.4000000000000004</v>
      </c>
      <c r="I129" s="224"/>
      <c r="J129" s="225">
        <f>ROUND(I129*H129,2)</f>
        <v>0</v>
      </c>
      <c r="K129" s="221" t="s">
        <v>149</v>
      </c>
      <c r="L129" s="44"/>
      <c r="M129" s="226" t="s">
        <v>1</v>
      </c>
      <c r="N129" s="227" t="s">
        <v>42</v>
      </c>
      <c r="O129" s="91"/>
      <c r="P129" s="228">
        <f>O129*H129</f>
        <v>0</v>
      </c>
      <c r="Q129" s="228">
        <v>0.0086800000000000002</v>
      </c>
      <c r="R129" s="228">
        <f>Q129*H129</f>
        <v>0.055552000000000004</v>
      </c>
      <c r="S129" s="228">
        <v>0</v>
      </c>
      <c r="T129" s="229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0" t="s">
        <v>150</v>
      </c>
      <c r="AT129" s="230" t="s">
        <v>145</v>
      </c>
      <c r="AU129" s="230" t="s">
        <v>87</v>
      </c>
      <c r="AY129" s="17" t="s">
        <v>142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7" t="s">
        <v>85</v>
      </c>
      <c r="BK129" s="231">
        <f>ROUND(I129*H129,2)</f>
        <v>0</v>
      </c>
      <c r="BL129" s="17" t="s">
        <v>150</v>
      </c>
      <c r="BM129" s="230" t="s">
        <v>151</v>
      </c>
    </row>
    <row r="130" s="13" customFormat="1">
      <c r="A130" s="13"/>
      <c r="B130" s="232"/>
      <c r="C130" s="233"/>
      <c r="D130" s="234" t="s">
        <v>152</v>
      </c>
      <c r="E130" s="235" t="s">
        <v>1</v>
      </c>
      <c r="F130" s="236" t="s">
        <v>153</v>
      </c>
      <c r="G130" s="233"/>
      <c r="H130" s="237">
        <v>6.4000000000000004</v>
      </c>
      <c r="I130" s="238"/>
      <c r="J130" s="233"/>
      <c r="K130" s="233"/>
      <c r="L130" s="239"/>
      <c r="M130" s="240"/>
      <c r="N130" s="241"/>
      <c r="O130" s="241"/>
      <c r="P130" s="241"/>
      <c r="Q130" s="241"/>
      <c r="R130" s="241"/>
      <c r="S130" s="241"/>
      <c r="T130" s="24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3" t="s">
        <v>152</v>
      </c>
      <c r="AU130" s="243" t="s">
        <v>87</v>
      </c>
      <c r="AV130" s="13" t="s">
        <v>87</v>
      </c>
      <c r="AW130" s="13" t="s">
        <v>32</v>
      </c>
      <c r="AX130" s="13" t="s">
        <v>85</v>
      </c>
      <c r="AY130" s="243" t="s">
        <v>142</v>
      </c>
    </row>
    <row r="131" s="2" customFormat="1" ht="16.5" customHeight="1">
      <c r="A131" s="38"/>
      <c r="B131" s="39"/>
      <c r="C131" s="219" t="s">
        <v>154</v>
      </c>
      <c r="D131" s="219" t="s">
        <v>145</v>
      </c>
      <c r="E131" s="220" t="s">
        <v>155</v>
      </c>
      <c r="F131" s="221" t="s">
        <v>156</v>
      </c>
      <c r="G131" s="222" t="s">
        <v>148</v>
      </c>
      <c r="H131" s="223">
        <v>60.100000000000001</v>
      </c>
      <c r="I131" s="224"/>
      <c r="J131" s="225">
        <f>ROUND(I131*H131,2)</f>
        <v>0</v>
      </c>
      <c r="K131" s="221" t="s">
        <v>149</v>
      </c>
      <c r="L131" s="44"/>
      <c r="M131" s="226" t="s">
        <v>1</v>
      </c>
      <c r="N131" s="227" t="s">
        <v>42</v>
      </c>
      <c r="O131" s="91"/>
      <c r="P131" s="228">
        <f>O131*H131</f>
        <v>0</v>
      </c>
      <c r="Q131" s="228">
        <v>0.036900000000000002</v>
      </c>
      <c r="R131" s="228">
        <f>Q131*H131</f>
        <v>2.2176900000000002</v>
      </c>
      <c r="S131" s="228">
        <v>0</v>
      </c>
      <c r="T131" s="229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0" t="s">
        <v>150</v>
      </c>
      <c r="AT131" s="230" t="s">
        <v>145</v>
      </c>
      <c r="AU131" s="230" t="s">
        <v>87</v>
      </c>
      <c r="AY131" s="17" t="s">
        <v>142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7" t="s">
        <v>85</v>
      </c>
      <c r="BK131" s="231">
        <f>ROUND(I131*H131,2)</f>
        <v>0</v>
      </c>
      <c r="BL131" s="17" t="s">
        <v>150</v>
      </c>
      <c r="BM131" s="230" t="s">
        <v>157</v>
      </c>
    </row>
    <row r="132" s="13" customFormat="1">
      <c r="A132" s="13"/>
      <c r="B132" s="232"/>
      <c r="C132" s="233"/>
      <c r="D132" s="234" t="s">
        <v>152</v>
      </c>
      <c r="E132" s="235" t="s">
        <v>1</v>
      </c>
      <c r="F132" s="236" t="s">
        <v>158</v>
      </c>
      <c r="G132" s="233"/>
      <c r="H132" s="237">
        <v>60.100000000000001</v>
      </c>
      <c r="I132" s="238"/>
      <c r="J132" s="233"/>
      <c r="K132" s="233"/>
      <c r="L132" s="239"/>
      <c r="M132" s="240"/>
      <c r="N132" s="241"/>
      <c r="O132" s="241"/>
      <c r="P132" s="241"/>
      <c r="Q132" s="241"/>
      <c r="R132" s="241"/>
      <c r="S132" s="241"/>
      <c r="T132" s="24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3" t="s">
        <v>152</v>
      </c>
      <c r="AU132" s="243" t="s">
        <v>87</v>
      </c>
      <c r="AV132" s="13" t="s">
        <v>87</v>
      </c>
      <c r="AW132" s="13" t="s">
        <v>32</v>
      </c>
      <c r="AX132" s="13" t="s">
        <v>85</v>
      </c>
      <c r="AY132" s="243" t="s">
        <v>142</v>
      </c>
    </row>
    <row r="133" s="2" customFormat="1" ht="24.15" customHeight="1">
      <c r="A133" s="38"/>
      <c r="B133" s="39"/>
      <c r="C133" s="219" t="s">
        <v>159</v>
      </c>
      <c r="D133" s="219" t="s">
        <v>145</v>
      </c>
      <c r="E133" s="220" t="s">
        <v>160</v>
      </c>
      <c r="F133" s="221" t="s">
        <v>161</v>
      </c>
      <c r="G133" s="222" t="s">
        <v>148</v>
      </c>
      <c r="H133" s="223">
        <v>14.300000000000001</v>
      </c>
      <c r="I133" s="224"/>
      <c r="J133" s="225">
        <f>ROUND(I133*H133,2)</f>
        <v>0</v>
      </c>
      <c r="K133" s="221" t="s">
        <v>149</v>
      </c>
      <c r="L133" s="44"/>
      <c r="M133" s="226" t="s">
        <v>1</v>
      </c>
      <c r="N133" s="227" t="s">
        <v>42</v>
      </c>
      <c r="O133" s="91"/>
      <c r="P133" s="228">
        <f>O133*H133</f>
        <v>0</v>
      </c>
      <c r="Q133" s="228">
        <v>0.0086800000000000002</v>
      </c>
      <c r="R133" s="228">
        <f>Q133*H133</f>
        <v>0.12412400000000001</v>
      </c>
      <c r="S133" s="228">
        <v>0</v>
      </c>
      <c r="T133" s="229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0" t="s">
        <v>150</v>
      </c>
      <c r="AT133" s="230" t="s">
        <v>145</v>
      </c>
      <c r="AU133" s="230" t="s">
        <v>87</v>
      </c>
      <c r="AY133" s="17" t="s">
        <v>142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7" t="s">
        <v>85</v>
      </c>
      <c r="BK133" s="231">
        <f>ROUND(I133*H133,2)</f>
        <v>0</v>
      </c>
      <c r="BL133" s="17" t="s">
        <v>150</v>
      </c>
      <c r="BM133" s="230" t="s">
        <v>162</v>
      </c>
    </row>
    <row r="134" s="13" customFormat="1">
      <c r="A134" s="13"/>
      <c r="B134" s="232"/>
      <c r="C134" s="233"/>
      <c r="D134" s="234" t="s">
        <v>152</v>
      </c>
      <c r="E134" s="235" t="s">
        <v>1</v>
      </c>
      <c r="F134" s="236" t="s">
        <v>163</v>
      </c>
      <c r="G134" s="233"/>
      <c r="H134" s="237">
        <v>3.2999999999999998</v>
      </c>
      <c r="I134" s="238"/>
      <c r="J134" s="233"/>
      <c r="K134" s="233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152</v>
      </c>
      <c r="AU134" s="243" t="s">
        <v>87</v>
      </c>
      <c r="AV134" s="13" t="s">
        <v>87</v>
      </c>
      <c r="AW134" s="13" t="s">
        <v>32</v>
      </c>
      <c r="AX134" s="13" t="s">
        <v>77</v>
      </c>
      <c r="AY134" s="243" t="s">
        <v>142</v>
      </c>
    </row>
    <row r="135" s="13" customFormat="1">
      <c r="A135" s="13"/>
      <c r="B135" s="232"/>
      <c r="C135" s="233"/>
      <c r="D135" s="234" t="s">
        <v>152</v>
      </c>
      <c r="E135" s="235" t="s">
        <v>1</v>
      </c>
      <c r="F135" s="236" t="s">
        <v>164</v>
      </c>
      <c r="G135" s="233"/>
      <c r="H135" s="237">
        <v>11</v>
      </c>
      <c r="I135" s="238"/>
      <c r="J135" s="233"/>
      <c r="K135" s="233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152</v>
      </c>
      <c r="AU135" s="243" t="s">
        <v>87</v>
      </c>
      <c r="AV135" s="13" t="s">
        <v>87</v>
      </c>
      <c r="AW135" s="13" t="s">
        <v>32</v>
      </c>
      <c r="AX135" s="13" t="s">
        <v>77</v>
      </c>
      <c r="AY135" s="243" t="s">
        <v>142</v>
      </c>
    </row>
    <row r="136" s="14" customFormat="1">
      <c r="A136" s="14"/>
      <c r="B136" s="244"/>
      <c r="C136" s="245"/>
      <c r="D136" s="234" t="s">
        <v>152</v>
      </c>
      <c r="E136" s="246" t="s">
        <v>1</v>
      </c>
      <c r="F136" s="247" t="s">
        <v>165</v>
      </c>
      <c r="G136" s="245"/>
      <c r="H136" s="248">
        <v>14.300000000000001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4" t="s">
        <v>152</v>
      </c>
      <c r="AU136" s="254" t="s">
        <v>87</v>
      </c>
      <c r="AV136" s="14" t="s">
        <v>150</v>
      </c>
      <c r="AW136" s="14" t="s">
        <v>32</v>
      </c>
      <c r="AX136" s="14" t="s">
        <v>85</v>
      </c>
      <c r="AY136" s="254" t="s">
        <v>142</v>
      </c>
    </row>
    <row r="137" s="2" customFormat="1" ht="24.15" customHeight="1">
      <c r="A137" s="38"/>
      <c r="B137" s="39"/>
      <c r="C137" s="219" t="s">
        <v>166</v>
      </c>
      <c r="D137" s="219" t="s">
        <v>145</v>
      </c>
      <c r="E137" s="220" t="s">
        <v>167</v>
      </c>
      <c r="F137" s="221" t="s">
        <v>168</v>
      </c>
      <c r="G137" s="222" t="s">
        <v>148</v>
      </c>
      <c r="H137" s="223">
        <v>59.700000000000003</v>
      </c>
      <c r="I137" s="224"/>
      <c r="J137" s="225">
        <f>ROUND(I137*H137,2)</f>
        <v>0</v>
      </c>
      <c r="K137" s="221" t="s">
        <v>149</v>
      </c>
      <c r="L137" s="44"/>
      <c r="M137" s="226" t="s">
        <v>1</v>
      </c>
      <c r="N137" s="227" t="s">
        <v>42</v>
      </c>
      <c r="O137" s="91"/>
      <c r="P137" s="228">
        <f>O137*H137</f>
        <v>0</v>
      </c>
      <c r="Q137" s="228">
        <v>0.06053</v>
      </c>
      <c r="R137" s="228">
        <f>Q137*H137</f>
        <v>3.6136410000000003</v>
      </c>
      <c r="S137" s="228">
        <v>0</v>
      </c>
      <c r="T137" s="229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0" t="s">
        <v>150</v>
      </c>
      <c r="AT137" s="230" t="s">
        <v>145</v>
      </c>
      <c r="AU137" s="230" t="s">
        <v>87</v>
      </c>
      <c r="AY137" s="17" t="s">
        <v>142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7" t="s">
        <v>85</v>
      </c>
      <c r="BK137" s="231">
        <f>ROUND(I137*H137,2)</f>
        <v>0</v>
      </c>
      <c r="BL137" s="17" t="s">
        <v>150</v>
      </c>
      <c r="BM137" s="230" t="s">
        <v>169</v>
      </c>
    </row>
    <row r="138" s="13" customFormat="1">
      <c r="A138" s="13"/>
      <c r="B138" s="232"/>
      <c r="C138" s="233"/>
      <c r="D138" s="234" t="s">
        <v>152</v>
      </c>
      <c r="E138" s="235" t="s">
        <v>1</v>
      </c>
      <c r="F138" s="236" t="s">
        <v>170</v>
      </c>
      <c r="G138" s="233"/>
      <c r="H138" s="237">
        <v>31.800000000000001</v>
      </c>
      <c r="I138" s="238"/>
      <c r="J138" s="233"/>
      <c r="K138" s="233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152</v>
      </c>
      <c r="AU138" s="243" t="s">
        <v>87</v>
      </c>
      <c r="AV138" s="13" t="s">
        <v>87</v>
      </c>
      <c r="AW138" s="13" t="s">
        <v>32</v>
      </c>
      <c r="AX138" s="13" t="s">
        <v>77</v>
      </c>
      <c r="AY138" s="243" t="s">
        <v>142</v>
      </c>
    </row>
    <row r="139" s="13" customFormat="1">
      <c r="A139" s="13"/>
      <c r="B139" s="232"/>
      <c r="C139" s="233"/>
      <c r="D139" s="234" t="s">
        <v>152</v>
      </c>
      <c r="E139" s="235" t="s">
        <v>1</v>
      </c>
      <c r="F139" s="236" t="s">
        <v>171</v>
      </c>
      <c r="G139" s="233"/>
      <c r="H139" s="237">
        <v>13.199999999999999</v>
      </c>
      <c r="I139" s="238"/>
      <c r="J139" s="233"/>
      <c r="K139" s="233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152</v>
      </c>
      <c r="AU139" s="243" t="s">
        <v>87</v>
      </c>
      <c r="AV139" s="13" t="s">
        <v>87</v>
      </c>
      <c r="AW139" s="13" t="s">
        <v>32</v>
      </c>
      <c r="AX139" s="13" t="s">
        <v>77</v>
      </c>
      <c r="AY139" s="243" t="s">
        <v>142</v>
      </c>
    </row>
    <row r="140" s="13" customFormat="1">
      <c r="A140" s="13"/>
      <c r="B140" s="232"/>
      <c r="C140" s="233"/>
      <c r="D140" s="234" t="s">
        <v>152</v>
      </c>
      <c r="E140" s="235" t="s">
        <v>1</v>
      </c>
      <c r="F140" s="236" t="s">
        <v>172</v>
      </c>
      <c r="G140" s="233"/>
      <c r="H140" s="237">
        <v>8.0999999999999996</v>
      </c>
      <c r="I140" s="238"/>
      <c r="J140" s="233"/>
      <c r="K140" s="233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152</v>
      </c>
      <c r="AU140" s="243" t="s">
        <v>87</v>
      </c>
      <c r="AV140" s="13" t="s">
        <v>87</v>
      </c>
      <c r="AW140" s="13" t="s">
        <v>32</v>
      </c>
      <c r="AX140" s="13" t="s">
        <v>77</v>
      </c>
      <c r="AY140" s="243" t="s">
        <v>142</v>
      </c>
    </row>
    <row r="141" s="13" customFormat="1">
      <c r="A141" s="13"/>
      <c r="B141" s="232"/>
      <c r="C141" s="233"/>
      <c r="D141" s="234" t="s">
        <v>152</v>
      </c>
      <c r="E141" s="235" t="s">
        <v>1</v>
      </c>
      <c r="F141" s="236" t="s">
        <v>173</v>
      </c>
      <c r="G141" s="233"/>
      <c r="H141" s="237">
        <v>6.5999999999999996</v>
      </c>
      <c r="I141" s="238"/>
      <c r="J141" s="233"/>
      <c r="K141" s="233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152</v>
      </c>
      <c r="AU141" s="243" t="s">
        <v>87</v>
      </c>
      <c r="AV141" s="13" t="s">
        <v>87</v>
      </c>
      <c r="AW141" s="13" t="s">
        <v>32</v>
      </c>
      <c r="AX141" s="13" t="s">
        <v>77</v>
      </c>
      <c r="AY141" s="243" t="s">
        <v>142</v>
      </c>
    </row>
    <row r="142" s="14" customFormat="1">
      <c r="A142" s="14"/>
      <c r="B142" s="244"/>
      <c r="C142" s="245"/>
      <c r="D142" s="234" t="s">
        <v>152</v>
      </c>
      <c r="E142" s="246" t="s">
        <v>1</v>
      </c>
      <c r="F142" s="247" t="s">
        <v>165</v>
      </c>
      <c r="G142" s="245"/>
      <c r="H142" s="248">
        <v>59.700000000000003</v>
      </c>
      <c r="I142" s="249"/>
      <c r="J142" s="245"/>
      <c r="K142" s="245"/>
      <c r="L142" s="250"/>
      <c r="M142" s="251"/>
      <c r="N142" s="252"/>
      <c r="O142" s="252"/>
      <c r="P142" s="252"/>
      <c r="Q142" s="252"/>
      <c r="R142" s="252"/>
      <c r="S142" s="252"/>
      <c r="T142" s="25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4" t="s">
        <v>152</v>
      </c>
      <c r="AU142" s="254" t="s">
        <v>87</v>
      </c>
      <c r="AV142" s="14" t="s">
        <v>150</v>
      </c>
      <c r="AW142" s="14" t="s">
        <v>32</v>
      </c>
      <c r="AX142" s="14" t="s">
        <v>85</v>
      </c>
      <c r="AY142" s="254" t="s">
        <v>142</v>
      </c>
    </row>
    <row r="143" s="2" customFormat="1" ht="33" customHeight="1">
      <c r="A143" s="38"/>
      <c r="B143" s="39"/>
      <c r="C143" s="219" t="s">
        <v>174</v>
      </c>
      <c r="D143" s="219" t="s">
        <v>145</v>
      </c>
      <c r="E143" s="220" t="s">
        <v>175</v>
      </c>
      <c r="F143" s="221" t="s">
        <v>176</v>
      </c>
      <c r="G143" s="222" t="s">
        <v>177</v>
      </c>
      <c r="H143" s="223">
        <v>47.780000000000001</v>
      </c>
      <c r="I143" s="224"/>
      <c r="J143" s="225">
        <f>ROUND(I143*H143,2)</f>
        <v>0</v>
      </c>
      <c r="K143" s="221" t="s">
        <v>149</v>
      </c>
      <c r="L143" s="44"/>
      <c r="M143" s="226" t="s">
        <v>1</v>
      </c>
      <c r="N143" s="227" t="s">
        <v>42</v>
      </c>
      <c r="O143" s="91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0" t="s">
        <v>150</v>
      </c>
      <c r="AT143" s="230" t="s">
        <v>145</v>
      </c>
      <c r="AU143" s="230" t="s">
        <v>87</v>
      </c>
      <c r="AY143" s="17" t="s">
        <v>142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7" t="s">
        <v>85</v>
      </c>
      <c r="BK143" s="231">
        <f>ROUND(I143*H143,2)</f>
        <v>0</v>
      </c>
      <c r="BL143" s="17" t="s">
        <v>150</v>
      </c>
      <c r="BM143" s="230" t="s">
        <v>178</v>
      </c>
    </row>
    <row r="144" s="13" customFormat="1">
      <c r="A144" s="13"/>
      <c r="B144" s="232"/>
      <c r="C144" s="233"/>
      <c r="D144" s="234" t="s">
        <v>152</v>
      </c>
      <c r="E144" s="235" t="s">
        <v>1</v>
      </c>
      <c r="F144" s="236" t="s">
        <v>179</v>
      </c>
      <c r="G144" s="233"/>
      <c r="H144" s="237">
        <v>10.039999999999999</v>
      </c>
      <c r="I144" s="238"/>
      <c r="J144" s="233"/>
      <c r="K144" s="233"/>
      <c r="L144" s="239"/>
      <c r="M144" s="240"/>
      <c r="N144" s="241"/>
      <c r="O144" s="241"/>
      <c r="P144" s="241"/>
      <c r="Q144" s="241"/>
      <c r="R144" s="241"/>
      <c r="S144" s="241"/>
      <c r="T144" s="24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3" t="s">
        <v>152</v>
      </c>
      <c r="AU144" s="243" t="s">
        <v>87</v>
      </c>
      <c r="AV144" s="13" t="s">
        <v>87</v>
      </c>
      <c r="AW144" s="13" t="s">
        <v>32</v>
      </c>
      <c r="AX144" s="13" t="s">
        <v>77</v>
      </c>
      <c r="AY144" s="243" t="s">
        <v>142</v>
      </c>
    </row>
    <row r="145" s="13" customFormat="1">
      <c r="A145" s="13"/>
      <c r="B145" s="232"/>
      <c r="C145" s="233"/>
      <c r="D145" s="234" t="s">
        <v>152</v>
      </c>
      <c r="E145" s="235" t="s">
        <v>1</v>
      </c>
      <c r="F145" s="236" t="s">
        <v>180</v>
      </c>
      <c r="G145" s="233"/>
      <c r="H145" s="237">
        <v>21</v>
      </c>
      <c r="I145" s="238"/>
      <c r="J145" s="233"/>
      <c r="K145" s="233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152</v>
      </c>
      <c r="AU145" s="243" t="s">
        <v>87</v>
      </c>
      <c r="AV145" s="13" t="s">
        <v>87</v>
      </c>
      <c r="AW145" s="13" t="s">
        <v>32</v>
      </c>
      <c r="AX145" s="13" t="s">
        <v>77</v>
      </c>
      <c r="AY145" s="243" t="s">
        <v>142</v>
      </c>
    </row>
    <row r="146" s="13" customFormat="1">
      <c r="A146" s="13"/>
      <c r="B146" s="232"/>
      <c r="C146" s="233"/>
      <c r="D146" s="234" t="s">
        <v>152</v>
      </c>
      <c r="E146" s="235" t="s">
        <v>1</v>
      </c>
      <c r="F146" s="236" t="s">
        <v>181</v>
      </c>
      <c r="G146" s="233"/>
      <c r="H146" s="237">
        <v>8.4000000000000004</v>
      </c>
      <c r="I146" s="238"/>
      <c r="J146" s="233"/>
      <c r="K146" s="233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152</v>
      </c>
      <c r="AU146" s="243" t="s">
        <v>87</v>
      </c>
      <c r="AV146" s="13" t="s">
        <v>87</v>
      </c>
      <c r="AW146" s="13" t="s">
        <v>32</v>
      </c>
      <c r="AX146" s="13" t="s">
        <v>77</v>
      </c>
      <c r="AY146" s="243" t="s">
        <v>142</v>
      </c>
    </row>
    <row r="147" s="13" customFormat="1">
      <c r="A147" s="13"/>
      <c r="B147" s="232"/>
      <c r="C147" s="233"/>
      <c r="D147" s="234" t="s">
        <v>152</v>
      </c>
      <c r="E147" s="235" t="s">
        <v>1</v>
      </c>
      <c r="F147" s="236" t="s">
        <v>182</v>
      </c>
      <c r="G147" s="233"/>
      <c r="H147" s="237">
        <v>8.3399999999999999</v>
      </c>
      <c r="I147" s="238"/>
      <c r="J147" s="233"/>
      <c r="K147" s="233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152</v>
      </c>
      <c r="AU147" s="243" t="s">
        <v>87</v>
      </c>
      <c r="AV147" s="13" t="s">
        <v>87</v>
      </c>
      <c r="AW147" s="13" t="s">
        <v>32</v>
      </c>
      <c r="AX147" s="13" t="s">
        <v>77</v>
      </c>
      <c r="AY147" s="243" t="s">
        <v>142</v>
      </c>
    </row>
    <row r="148" s="14" customFormat="1">
      <c r="A148" s="14"/>
      <c r="B148" s="244"/>
      <c r="C148" s="245"/>
      <c r="D148" s="234" t="s">
        <v>152</v>
      </c>
      <c r="E148" s="246" t="s">
        <v>108</v>
      </c>
      <c r="F148" s="247" t="s">
        <v>165</v>
      </c>
      <c r="G148" s="245"/>
      <c r="H148" s="248">
        <v>47.780000000000001</v>
      </c>
      <c r="I148" s="249"/>
      <c r="J148" s="245"/>
      <c r="K148" s="245"/>
      <c r="L148" s="250"/>
      <c r="M148" s="251"/>
      <c r="N148" s="252"/>
      <c r="O148" s="252"/>
      <c r="P148" s="252"/>
      <c r="Q148" s="252"/>
      <c r="R148" s="252"/>
      <c r="S148" s="252"/>
      <c r="T148" s="25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4" t="s">
        <v>152</v>
      </c>
      <c r="AU148" s="254" t="s">
        <v>87</v>
      </c>
      <c r="AV148" s="14" t="s">
        <v>150</v>
      </c>
      <c r="AW148" s="14" t="s">
        <v>32</v>
      </c>
      <c r="AX148" s="14" t="s">
        <v>85</v>
      </c>
      <c r="AY148" s="254" t="s">
        <v>142</v>
      </c>
    </row>
    <row r="149" s="2" customFormat="1" ht="24.15" customHeight="1">
      <c r="A149" s="38"/>
      <c r="B149" s="39"/>
      <c r="C149" s="219" t="s">
        <v>183</v>
      </c>
      <c r="D149" s="219" t="s">
        <v>145</v>
      </c>
      <c r="E149" s="220" t="s">
        <v>184</v>
      </c>
      <c r="F149" s="221" t="s">
        <v>185</v>
      </c>
      <c r="G149" s="222" t="s">
        <v>177</v>
      </c>
      <c r="H149" s="223">
        <v>307.69499999999999</v>
      </c>
      <c r="I149" s="224"/>
      <c r="J149" s="225">
        <f>ROUND(I149*H149,2)</f>
        <v>0</v>
      </c>
      <c r="K149" s="221" t="s">
        <v>149</v>
      </c>
      <c r="L149" s="44"/>
      <c r="M149" s="226" t="s">
        <v>1</v>
      </c>
      <c r="N149" s="227" t="s">
        <v>42</v>
      </c>
      <c r="O149" s="91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0" t="s">
        <v>150</v>
      </c>
      <c r="AT149" s="230" t="s">
        <v>145</v>
      </c>
      <c r="AU149" s="230" t="s">
        <v>87</v>
      </c>
      <c r="AY149" s="17" t="s">
        <v>142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7" t="s">
        <v>85</v>
      </c>
      <c r="BK149" s="231">
        <f>ROUND(I149*H149,2)</f>
        <v>0</v>
      </c>
      <c r="BL149" s="17" t="s">
        <v>150</v>
      </c>
      <c r="BM149" s="230" t="s">
        <v>186</v>
      </c>
    </row>
    <row r="150" s="13" customFormat="1">
      <c r="A150" s="13"/>
      <c r="B150" s="232"/>
      <c r="C150" s="233"/>
      <c r="D150" s="234" t="s">
        <v>152</v>
      </c>
      <c r="E150" s="235" t="s">
        <v>1</v>
      </c>
      <c r="F150" s="236" t="s">
        <v>187</v>
      </c>
      <c r="G150" s="233"/>
      <c r="H150" s="237">
        <v>307.69499999999999</v>
      </c>
      <c r="I150" s="238"/>
      <c r="J150" s="233"/>
      <c r="K150" s="233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152</v>
      </c>
      <c r="AU150" s="243" t="s">
        <v>87</v>
      </c>
      <c r="AV150" s="13" t="s">
        <v>87</v>
      </c>
      <c r="AW150" s="13" t="s">
        <v>32</v>
      </c>
      <c r="AX150" s="13" t="s">
        <v>85</v>
      </c>
      <c r="AY150" s="243" t="s">
        <v>142</v>
      </c>
    </row>
    <row r="151" s="2" customFormat="1" ht="33" customHeight="1">
      <c r="A151" s="38"/>
      <c r="B151" s="39"/>
      <c r="C151" s="219" t="s">
        <v>188</v>
      </c>
      <c r="D151" s="219" t="s">
        <v>145</v>
      </c>
      <c r="E151" s="220" t="s">
        <v>189</v>
      </c>
      <c r="F151" s="221" t="s">
        <v>190</v>
      </c>
      <c r="G151" s="222" t="s">
        <v>177</v>
      </c>
      <c r="H151" s="223">
        <v>764.05100000000004</v>
      </c>
      <c r="I151" s="224"/>
      <c r="J151" s="225">
        <f>ROUND(I151*H151,2)</f>
        <v>0</v>
      </c>
      <c r="K151" s="221" t="s">
        <v>149</v>
      </c>
      <c r="L151" s="44"/>
      <c r="M151" s="226" t="s">
        <v>1</v>
      </c>
      <c r="N151" s="227" t="s">
        <v>42</v>
      </c>
      <c r="O151" s="91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0" t="s">
        <v>150</v>
      </c>
      <c r="AT151" s="230" t="s">
        <v>145</v>
      </c>
      <c r="AU151" s="230" t="s">
        <v>87</v>
      </c>
      <c r="AY151" s="17" t="s">
        <v>142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7" t="s">
        <v>85</v>
      </c>
      <c r="BK151" s="231">
        <f>ROUND(I151*H151,2)</f>
        <v>0</v>
      </c>
      <c r="BL151" s="17" t="s">
        <v>150</v>
      </c>
      <c r="BM151" s="230" t="s">
        <v>191</v>
      </c>
    </row>
    <row r="152" s="15" customFormat="1">
      <c r="A152" s="15"/>
      <c r="B152" s="255"/>
      <c r="C152" s="256"/>
      <c r="D152" s="234" t="s">
        <v>152</v>
      </c>
      <c r="E152" s="257" t="s">
        <v>1</v>
      </c>
      <c r="F152" s="258" t="s">
        <v>192</v>
      </c>
      <c r="G152" s="256"/>
      <c r="H152" s="257" t="s">
        <v>1</v>
      </c>
      <c r="I152" s="259"/>
      <c r="J152" s="256"/>
      <c r="K152" s="256"/>
      <c r="L152" s="260"/>
      <c r="M152" s="261"/>
      <c r="N152" s="262"/>
      <c r="O152" s="262"/>
      <c r="P152" s="262"/>
      <c r="Q152" s="262"/>
      <c r="R152" s="262"/>
      <c r="S152" s="262"/>
      <c r="T152" s="263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4" t="s">
        <v>152</v>
      </c>
      <c r="AU152" s="264" t="s">
        <v>87</v>
      </c>
      <c r="AV152" s="15" t="s">
        <v>85</v>
      </c>
      <c r="AW152" s="15" t="s">
        <v>32</v>
      </c>
      <c r="AX152" s="15" t="s">
        <v>77</v>
      </c>
      <c r="AY152" s="264" t="s">
        <v>142</v>
      </c>
    </row>
    <row r="153" s="13" customFormat="1">
      <c r="A153" s="13"/>
      <c r="B153" s="232"/>
      <c r="C153" s="233"/>
      <c r="D153" s="234" t="s">
        <v>152</v>
      </c>
      <c r="E153" s="235" t="s">
        <v>1</v>
      </c>
      <c r="F153" s="236" t="s">
        <v>193</v>
      </c>
      <c r="G153" s="233"/>
      <c r="H153" s="237">
        <v>764.05100000000004</v>
      </c>
      <c r="I153" s="238"/>
      <c r="J153" s="233"/>
      <c r="K153" s="233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152</v>
      </c>
      <c r="AU153" s="243" t="s">
        <v>87</v>
      </c>
      <c r="AV153" s="13" t="s">
        <v>87</v>
      </c>
      <c r="AW153" s="13" t="s">
        <v>32</v>
      </c>
      <c r="AX153" s="13" t="s">
        <v>85</v>
      </c>
      <c r="AY153" s="243" t="s">
        <v>142</v>
      </c>
    </row>
    <row r="154" s="2" customFormat="1" ht="33" customHeight="1">
      <c r="A154" s="38"/>
      <c r="B154" s="39"/>
      <c r="C154" s="219" t="s">
        <v>194</v>
      </c>
      <c r="D154" s="219" t="s">
        <v>145</v>
      </c>
      <c r="E154" s="220" t="s">
        <v>195</v>
      </c>
      <c r="F154" s="221" t="s">
        <v>196</v>
      </c>
      <c r="G154" s="222" t="s">
        <v>177</v>
      </c>
      <c r="H154" s="223">
        <v>764.05100000000004</v>
      </c>
      <c r="I154" s="224"/>
      <c r="J154" s="225">
        <f>ROUND(I154*H154,2)</f>
        <v>0</v>
      </c>
      <c r="K154" s="221" t="s">
        <v>149</v>
      </c>
      <c r="L154" s="44"/>
      <c r="M154" s="226" t="s">
        <v>1</v>
      </c>
      <c r="N154" s="227" t="s">
        <v>42</v>
      </c>
      <c r="O154" s="91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0" t="s">
        <v>150</v>
      </c>
      <c r="AT154" s="230" t="s">
        <v>145</v>
      </c>
      <c r="AU154" s="230" t="s">
        <v>87</v>
      </c>
      <c r="AY154" s="17" t="s">
        <v>142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7" t="s">
        <v>85</v>
      </c>
      <c r="BK154" s="231">
        <f>ROUND(I154*H154,2)</f>
        <v>0</v>
      </c>
      <c r="BL154" s="17" t="s">
        <v>150</v>
      </c>
      <c r="BM154" s="230" t="s">
        <v>197</v>
      </c>
    </row>
    <row r="155" s="15" customFormat="1">
      <c r="A155" s="15"/>
      <c r="B155" s="255"/>
      <c r="C155" s="256"/>
      <c r="D155" s="234" t="s">
        <v>152</v>
      </c>
      <c r="E155" s="257" t="s">
        <v>1</v>
      </c>
      <c r="F155" s="258" t="s">
        <v>198</v>
      </c>
      <c r="G155" s="256"/>
      <c r="H155" s="257" t="s">
        <v>1</v>
      </c>
      <c r="I155" s="259"/>
      <c r="J155" s="256"/>
      <c r="K155" s="256"/>
      <c r="L155" s="260"/>
      <c r="M155" s="261"/>
      <c r="N155" s="262"/>
      <c r="O155" s="262"/>
      <c r="P155" s="262"/>
      <c r="Q155" s="262"/>
      <c r="R155" s="262"/>
      <c r="S155" s="262"/>
      <c r="T155" s="263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64" t="s">
        <v>152</v>
      </c>
      <c r="AU155" s="264" t="s">
        <v>87</v>
      </c>
      <c r="AV155" s="15" t="s">
        <v>85</v>
      </c>
      <c r="AW155" s="15" t="s">
        <v>32</v>
      </c>
      <c r="AX155" s="15" t="s">
        <v>77</v>
      </c>
      <c r="AY155" s="264" t="s">
        <v>142</v>
      </c>
    </row>
    <row r="156" s="13" customFormat="1">
      <c r="A156" s="13"/>
      <c r="B156" s="232"/>
      <c r="C156" s="233"/>
      <c r="D156" s="234" t="s">
        <v>152</v>
      </c>
      <c r="E156" s="235" t="s">
        <v>1</v>
      </c>
      <c r="F156" s="236" t="s">
        <v>193</v>
      </c>
      <c r="G156" s="233"/>
      <c r="H156" s="237">
        <v>764.05100000000004</v>
      </c>
      <c r="I156" s="238"/>
      <c r="J156" s="233"/>
      <c r="K156" s="233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152</v>
      </c>
      <c r="AU156" s="243" t="s">
        <v>87</v>
      </c>
      <c r="AV156" s="13" t="s">
        <v>87</v>
      </c>
      <c r="AW156" s="13" t="s">
        <v>32</v>
      </c>
      <c r="AX156" s="13" t="s">
        <v>85</v>
      </c>
      <c r="AY156" s="243" t="s">
        <v>142</v>
      </c>
    </row>
    <row r="157" s="2" customFormat="1" ht="33" customHeight="1">
      <c r="A157" s="38"/>
      <c r="B157" s="39"/>
      <c r="C157" s="219" t="s">
        <v>199</v>
      </c>
      <c r="D157" s="219" t="s">
        <v>145</v>
      </c>
      <c r="E157" s="220" t="s">
        <v>200</v>
      </c>
      <c r="F157" s="221" t="s">
        <v>201</v>
      </c>
      <c r="G157" s="222" t="s">
        <v>177</v>
      </c>
      <c r="H157" s="223">
        <v>1018.735</v>
      </c>
      <c r="I157" s="224"/>
      <c r="J157" s="225">
        <f>ROUND(I157*H157,2)</f>
        <v>0</v>
      </c>
      <c r="K157" s="221" t="s">
        <v>149</v>
      </c>
      <c r="L157" s="44"/>
      <c r="M157" s="226" t="s">
        <v>1</v>
      </c>
      <c r="N157" s="227" t="s">
        <v>42</v>
      </c>
      <c r="O157" s="91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0" t="s">
        <v>150</v>
      </c>
      <c r="AT157" s="230" t="s">
        <v>145</v>
      </c>
      <c r="AU157" s="230" t="s">
        <v>87</v>
      </c>
      <c r="AY157" s="17" t="s">
        <v>142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7" t="s">
        <v>85</v>
      </c>
      <c r="BK157" s="231">
        <f>ROUND(I157*H157,2)</f>
        <v>0</v>
      </c>
      <c r="BL157" s="17" t="s">
        <v>150</v>
      </c>
      <c r="BM157" s="230" t="s">
        <v>202</v>
      </c>
    </row>
    <row r="158" s="15" customFormat="1">
      <c r="A158" s="15"/>
      <c r="B158" s="255"/>
      <c r="C158" s="256"/>
      <c r="D158" s="234" t="s">
        <v>152</v>
      </c>
      <c r="E158" s="257" t="s">
        <v>1</v>
      </c>
      <c r="F158" s="258" t="s">
        <v>203</v>
      </c>
      <c r="G158" s="256"/>
      <c r="H158" s="257" t="s">
        <v>1</v>
      </c>
      <c r="I158" s="259"/>
      <c r="J158" s="256"/>
      <c r="K158" s="256"/>
      <c r="L158" s="260"/>
      <c r="M158" s="261"/>
      <c r="N158" s="262"/>
      <c r="O158" s="262"/>
      <c r="P158" s="262"/>
      <c r="Q158" s="262"/>
      <c r="R158" s="262"/>
      <c r="S158" s="262"/>
      <c r="T158" s="263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4" t="s">
        <v>152</v>
      </c>
      <c r="AU158" s="264" t="s">
        <v>87</v>
      </c>
      <c r="AV158" s="15" t="s">
        <v>85</v>
      </c>
      <c r="AW158" s="15" t="s">
        <v>32</v>
      </c>
      <c r="AX158" s="15" t="s">
        <v>77</v>
      </c>
      <c r="AY158" s="264" t="s">
        <v>142</v>
      </c>
    </row>
    <row r="159" s="13" customFormat="1">
      <c r="A159" s="13"/>
      <c r="B159" s="232"/>
      <c r="C159" s="233"/>
      <c r="D159" s="234" t="s">
        <v>152</v>
      </c>
      <c r="E159" s="235" t="s">
        <v>101</v>
      </c>
      <c r="F159" s="236" t="s">
        <v>204</v>
      </c>
      <c r="G159" s="233"/>
      <c r="H159" s="237">
        <v>1889.239</v>
      </c>
      <c r="I159" s="238"/>
      <c r="J159" s="233"/>
      <c r="K159" s="233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152</v>
      </c>
      <c r="AU159" s="243" t="s">
        <v>87</v>
      </c>
      <c r="AV159" s="13" t="s">
        <v>87</v>
      </c>
      <c r="AW159" s="13" t="s">
        <v>32</v>
      </c>
      <c r="AX159" s="13" t="s">
        <v>77</v>
      </c>
      <c r="AY159" s="243" t="s">
        <v>142</v>
      </c>
    </row>
    <row r="160" s="13" customFormat="1">
      <c r="A160" s="13"/>
      <c r="B160" s="232"/>
      <c r="C160" s="233"/>
      <c r="D160" s="234" t="s">
        <v>152</v>
      </c>
      <c r="E160" s="235" t="s">
        <v>103</v>
      </c>
      <c r="F160" s="236" t="s">
        <v>205</v>
      </c>
      <c r="G160" s="233"/>
      <c r="H160" s="237">
        <v>657.59799999999996</v>
      </c>
      <c r="I160" s="238"/>
      <c r="J160" s="233"/>
      <c r="K160" s="233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152</v>
      </c>
      <c r="AU160" s="243" t="s">
        <v>87</v>
      </c>
      <c r="AV160" s="13" t="s">
        <v>87</v>
      </c>
      <c r="AW160" s="13" t="s">
        <v>32</v>
      </c>
      <c r="AX160" s="13" t="s">
        <v>77</v>
      </c>
      <c r="AY160" s="243" t="s">
        <v>142</v>
      </c>
    </row>
    <row r="161" s="13" customFormat="1">
      <c r="A161" s="13"/>
      <c r="B161" s="232"/>
      <c r="C161" s="233"/>
      <c r="D161" s="234" t="s">
        <v>152</v>
      </c>
      <c r="E161" s="235" t="s">
        <v>105</v>
      </c>
      <c r="F161" s="236" t="s">
        <v>206</v>
      </c>
      <c r="G161" s="233"/>
      <c r="H161" s="237">
        <v>2546.837</v>
      </c>
      <c r="I161" s="238"/>
      <c r="J161" s="233"/>
      <c r="K161" s="233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152</v>
      </c>
      <c r="AU161" s="243" t="s">
        <v>87</v>
      </c>
      <c r="AV161" s="13" t="s">
        <v>87</v>
      </c>
      <c r="AW161" s="13" t="s">
        <v>32</v>
      </c>
      <c r="AX161" s="13" t="s">
        <v>77</v>
      </c>
      <c r="AY161" s="243" t="s">
        <v>142</v>
      </c>
    </row>
    <row r="162" s="15" customFormat="1">
      <c r="A162" s="15"/>
      <c r="B162" s="255"/>
      <c r="C162" s="256"/>
      <c r="D162" s="234" t="s">
        <v>152</v>
      </c>
      <c r="E162" s="257" t="s">
        <v>1</v>
      </c>
      <c r="F162" s="258" t="s">
        <v>207</v>
      </c>
      <c r="G162" s="256"/>
      <c r="H162" s="257" t="s">
        <v>1</v>
      </c>
      <c r="I162" s="259"/>
      <c r="J162" s="256"/>
      <c r="K162" s="256"/>
      <c r="L162" s="260"/>
      <c r="M162" s="261"/>
      <c r="N162" s="262"/>
      <c r="O162" s="262"/>
      <c r="P162" s="262"/>
      <c r="Q162" s="262"/>
      <c r="R162" s="262"/>
      <c r="S162" s="262"/>
      <c r="T162" s="263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4" t="s">
        <v>152</v>
      </c>
      <c r="AU162" s="264" t="s">
        <v>87</v>
      </c>
      <c r="AV162" s="15" t="s">
        <v>85</v>
      </c>
      <c r="AW162" s="15" t="s">
        <v>32</v>
      </c>
      <c r="AX162" s="15" t="s">
        <v>77</v>
      </c>
      <c r="AY162" s="264" t="s">
        <v>142</v>
      </c>
    </row>
    <row r="163" s="13" customFormat="1">
      <c r="A163" s="13"/>
      <c r="B163" s="232"/>
      <c r="C163" s="233"/>
      <c r="D163" s="234" t="s">
        <v>152</v>
      </c>
      <c r="E163" s="235" t="s">
        <v>1</v>
      </c>
      <c r="F163" s="236" t="s">
        <v>208</v>
      </c>
      <c r="G163" s="233"/>
      <c r="H163" s="237">
        <v>1018.735</v>
      </c>
      <c r="I163" s="238"/>
      <c r="J163" s="233"/>
      <c r="K163" s="233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152</v>
      </c>
      <c r="AU163" s="243" t="s">
        <v>87</v>
      </c>
      <c r="AV163" s="13" t="s">
        <v>87</v>
      </c>
      <c r="AW163" s="13" t="s">
        <v>32</v>
      </c>
      <c r="AX163" s="13" t="s">
        <v>85</v>
      </c>
      <c r="AY163" s="243" t="s">
        <v>142</v>
      </c>
    </row>
    <row r="164" s="2" customFormat="1" ht="24.15" customHeight="1">
      <c r="A164" s="38"/>
      <c r="B164" s="39"/>
      <c r="C164" s="219" t="s">
        <v>209</v>
      </c>
      <c r="D164" s="219" t="s">
        <v>145</v>
      </c>
      <c r="E164" s="220" t="s">
        <v>210</v>
      </c>
      <c r="F164" s="221" t="s">
        <v>211</v>
      </c>
      <c r="G164" s="222" t="s">
        <v>212</v>
      </c>
      <c r="H164" s="223">
        <v>3493.9079999999999</v>
      </c>
      <c r="I164" s="224"/>
      <c r="J164" s="225">
        <f>ROUND(I164*H164,2)</f>
        <v>0</v>
      </c>
      <c r="K164" s="221" t="s">
        <v>149</v>
      </c>
      <c r="L164" s="44"/>
      <c r="M164" s="226" t="s">
        <v>1</v>
      </c>
      <c r="N164" s="227" t="s">
        <v>42</v>
      </c>
      <c r="O164" s="91"/>
      <c r="P164" s="228">
        <f>O164*H164</f>
        <v>0</v>
      </c>
      <c r="Q164" s="228">
        <v>0.00059000000000000003</v>
      </c>
      <c r="R164" s="228">
        <f>Q164*H164</f>
        <v>2.0614057200000002</v>
      </c>
      <c r="S164" s="228">
        <v>0</v>
      </c>
      <c r="T164" s="229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0" t="s">
        <v>150</v>
      </c>
      <c r="AT164" s="230" t="s">
        <v>145</v>
      </c>
      <c r="AU164" s="230" t="s">
        <v>87</v>
      </c>
      <c r="AY164" s="17" t="s">
        <v>142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7" t="s">
        <v>85</v>
      </c>
      <c r="BK164" s="231">
        <f>ROUND(I164*H164,2)</f>
        <v>0</v>
      </c>
      <c r="BL164" s="17" t="s">
        <v>150</v>
      </c>
      <c r="BM164" s="230" t="s">
        <v>213</v>
      </c>
    </row>
    <row r="165" s="15" customFormat="1">
      <c r="A165" s="15"/>
      <c r="B165" s="255"/>
      <c r="C165" s="256"/>
      <c r="D165" s="234" t="s">
        <v>152</v>
      </c>
      <c r="E165" s="257" t="s">
        <v>1</v>
      </c>
      <c r="F165" s="258" t="s">
        <v>214</v>
      </c>
      <c r="G165" s="256"/>
      <c r="H165" s="257" t="s">
        <v>1</v>
      </c>
      <c r="I165" s="259"/>
      <c r="J165" s="256"/>
      <c r="K165" s="256"/>
      <c r="L165" s="260"/>
      <c r="M165" s="261"/>
      <c r="N165" s="262"/>
      <c r="O165" s="262"/>
      <c r="P165" s="262"/>
      <c r="Q165" s="262"/>
      <c r="R165" s="262"/>
      <c r="S165" s="262"/>
      <c r="T165" s="263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4" t="s">
        <v>152</v>
      </c>
      <c r="AU165" s="264" t="s">
        <v>87</v>
      </c>
      <c r="AV165" s="15" t="s">
        <v>85</v>
      </c>
      <c r="AW165" s="15" t="s">
        <v>32</v>
      </c>
      <c r="AX165" s="15" t="s">
        <v>77</v>
      </c>
      <c r="AY165" s="264" t="s">
        <v>142</v>
      </c>
    </row>
    <row r="166" s="13" customFormat="1">
      <c r="A166" s="13"/>
      <c r="B166" s="232"/>
      <c r="C166" s="233"/>
      <c r="D166" s="234" t="s">
        <v>152</v>
      </c>
      <c r="E166" s="235" t="s">
        <v>94</v>
      </c>
      <c r="F166" s="236" t="s">
        <v>215</v>
      </c>
      <c r="G166" s="233"/>
      <c r="H166" s="237">
        <v>3493.9079999999999</v>
      </c>
      <c r="I166" s="238"/>
      <c r="J166" s="233"/>
      <c r="K166" s="233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152</v>
      </c>
      <c r="AU166" s="243" t="s">
        <v>87</v>
      </c>
      <c r="AV166" s="13" t="s">
        <v>87</v>
      </c>
      <c r="AW166" s="13" t="s">
        <v>32</v>
      </c>
      <c r="AX166" s="13" t="s">
        <v>85</v>
      </c>
      <c r="AY166" s="243" t="s">
        <v>142</v>
      </c>
    </row>
    <row r="167" s="2" customFormat="1" ht="24.15" customHeight="1">
      <c r="A167" s="38"/>
      <c r="B167" s="39"/>
      <c r="C167" s="219" t="s">
        <v>216</v>
      </c>
      <c r="D167" s="219" t="s">
        <v>145</v>
      </c>
      <c r="E167" s="220" t="s">
        <v>217</v>
      </c>
      <c r="F167" s="221" t="s">
        <v>218</v>
      </c>
      <c r="G167" s="222" t="s">
        <v>212</v>
      </c>
      <c r="H167" s="223">
        <v>3493.9079999999999</v>
      </c>
      <c r="I167" s="224"/>
      <c r="J167" s="225">
        <f>ROUND(I167*H167,2)</f>
        <v>0</v>
      </c>
      <c r="K167" s="221" t="s">
        <v>149</v>
      </c>
      <c r="L167" s="44"/>
      <c r="M167" s="226" t="s">
        <v>1</v>
      </c>
      <c r="N167" s="227" t="s">
        <v>42</v>
      </c>
      <c r="O167" s="91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0" t="s">
        <v>150</v>
      </c>
      <c r="AT167" s="230" t="s">
        <v>145</v>
      </c>
      <c r="AU167" s="230" t="s">
        <v>87</v>
      </c>
      <c r="AY167" s="17" t="s">
        <v>142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7" t="s">
        <v>85</v>
      </c>
      <c r="BK167" s="231">
        <f>ROUND(I167*H167,2)</f>
        <v>0</v>
      </c>
      <c r="BL167" s="17" t="s">
        <v>150</v>
      </c>
      <c r="BM167" s="230" t="s">
        <v>219</v>
      </c>
    </row>
    <row r="168" s="13" customFormat="1">
      <c r="A168" s="13"/>
      <c r="B168" s="232"/>
      <c r="C168" s="233"/>
      <c r="D168" s="234" t="s">
        <v>152</v>
      </c>
      <c r="E168" s="235" t="s">
        <v>1</v>
      </c>
      <c r="F168" s="236" t="s">
        <v>94</v>
      </c>
      <c r="G168" s="233"/>
      <c r="H168" s="237">
        <v>3493.9079999999999</v>
      </c>
      <c r="I168" s="238"/>
      <c r="J168" s="233"/>
      <c r="K168" s="233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152</v>
      </c>
      <c r="AU168" s="243" t="s">
        <v>87</v>
      </c>
      <c r="AV168" s="13" t="s">
        <v>87</v>
      </c>
      <c r="AW168" s="13" t="s">
        <v>32</v>
      </c>
      <c r="AX168" s="13" t="s">
        <v>85</v>
      </c>
      <c r="AY168" s="243" t="s">
        <v>142</v>
      </c>
    </row>
    <row r="169" s="2" customFormat="1" ht="37.8" customHeight="1">
      <c r="A169" s="38"/>
      <c r="B169" s="39"/>
      <c r="C169" s="219" t="s">
        <v>220</v>
      </c>
      <c r="D169" s="219" t="s">
        <v>145</v>
      </c>
      <c r="E169" s="220" t="s">
        <v>221</v>
      </c>
      <c r="F169" s="221" t="s">
        <v>222</v>
      </c>
      <c r="G169" s="222" t="s">
        <v>177</v>
      </c>
      <c r="H169" s="223">
        <v>860</v>
      </c>
      <c r="I169" s="224"/>
      <c r="J169" s="225">
        <f>ROUND(I169*H169,2)</f>
        <v>0</v>
      </c>
      <c r="K169" s="221" t="s">
        <v>149</v>
      </c>
      <c r="L169" s="44"/>
      <c r="M169" s="226" t="s">
        <v>1</v>
      </c>
      <c r="N169" s="227" t="s">
        <v>42</v>
      </c>
      <c r="O169" s="91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0" t="s">
        <v>150</v>
      </c>
      <c r="AT169" s="230" t="s">
        <v>145</v>
      </c>
      <c r="AU169" s="230" t="s">
        <v>87</v>
      </c>
      <c r="AY169" s="17" t="s">
        <v>142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7" t="s">
        <v>85</v>
      </c>
      <c r="BK169" s="231">
        <f>ROUND(I169*H169,2)</f>
        <v>0</v>
      </c>
      <c r="BL169" s="17" t="s">
        <v>150</v>
      </c>
      <c r="BM169" s="230" t="s">
        <v>223</v>
      </c>
    </row>
    <row r="170" s="13" customFormat="1">
      <c r="A170" s="13"/>
      <c r="B170" s="232"/>
      <c r="C170" s="233"/>
      <c r="D170" s="234" t="s">
        <v>152</v>
      </c>
      <c r="E170" s="235" t="s">
        <v>1</v>
      </c>
      <c r="F170" s="236" t="s">
        <v>224</v>
      </c>
      <c r="G170" s="233"/>
      <c r="H170" s="237">
        <v>860</v>
      </c>
      <c r="I170" s="238"/>
      <c r="J170" s="233"/>
      <c r="K170" s="233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152</v>
      </c>
      <c r="AU170" s="243" t="s">
        <v>87</v>
      </c>
      <c r="AV170" s="13" t="s">
        <v>87</v>
      </c>
      <c r="AW170" s="13" t="s">
        <v>32</v>
      </c>
      <c r="AX170" s="13" t="s">
        <v>85</v>
      </c>
      <c r="AY170" s="243" t="s">
        <v>142</v>
      </c>
    </row>
    <row r="171" s="2" customFormat="1" ht="24.15" customHeight="1">
      <c r="A171" s="38"/>
      <c r="B171" s="39"/>
      <c r="C171" s="219" t="s">
        <v>225</v>
      </c>
      <c r="D171" s="219" t="s">
        <v>145</v>
      </c>
      <c r="E171" s="220" t="s">
        <v>226</v>
      </c>
      <c r="F171" s="221" t="s">
        <v>227</v>
      </c>
      <c r="G171" s="222" t="s">
        <v>177</v>
      </c>
      <c r="H171" s="223">
        <v>860</v>
      </c>
      <c r="I171" s="224"/>
      <c r="J171" s="225">
        <f>ROUND(I171*H171,2)</f>
        <v>0</v>
      </c>
      <c r="K171" s="221" t="s">
        <v>149</v>
      </c>
      <c r="L171" s="44"/>
      <c r="M171" s="226" t="s">
        <v>1</v>
      </c>
      <c r="N171" s="227" t="s">
        <v>42</v>
      </c>
      <c r="O171" s="91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0" t="s">
        <v>150</v>
      </c>
      <c r="AT171" s="230" t="s">
        <v>145</v>
      </c>
      <c r="AU171" s="230" t="s">
        <v>87</v>
      </c>
      <c r="AY171" s="17" t="s">
        <v>142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7" t="s">
        <v>85</v>
      </c>
      <c r="BK171" s="231">
        <f>ROUND(I171*H171,2)</f>
        <v>0</v>
      </c>
      <c r="BL171" s="17" t="s">
        <v>150</v>
      </c>
      <c r="BM171" s="230" t="s">
        <v>228</v>
      </c>
    </row>
    <row r="172" s="13" customFormat="1">
      <c r="A172" s="13"/>
      <c r="B172" s="232"/>
      <c r="C172" s="233"/>
      <c r="D172" s="234" t="s">
        <v>152</v>
      </c>
      <c r="E172" s="235" t="s">
        <v>1</v>
      </c>
      <c r="F172" s="236" t="s">
        <v>229</v>
      </c>
      <c r="G172" s="233"/>
      <c r="H172" s="237">
        <v>860</v>
      </c>
      <c r="I172" s="238"/>
      <c r="J172" s="233"/>
      <c r="K172" s="233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152</v>
      </c>
      <c r="AU172" s="243" t="s">
        <v>87</v>
      </c>
      <c r="AV172" s="13" t="s">
        <v>87</v>
      </c>
      <c r="AW172" s="13" t="s">
        <v>32</v>
      </c>
      <c r="AX172" s="13" t="s">
        <v>85</v>
      </c>
      <c r="AY172" s="243" t="s">
        <v>142</v>
      </c>
    </row>
    <row r="173" s="2" customFormat="1" ht="24.15" customHeight="1">
      <c r="A173" s="38"/>
      <c r="B173" s="39"/>
      <c r="C173" s="219" t="s">
        <v>230</v>
      </c>
      <c r="D173" s="219" t="s">
        <v>145</v>
      </c>
      <c r="E173" s="220" t="s">
        <v>231</v>
      </c>
      <c r="F173" s="221" t="s">
        <v>232</v>
      </c>
      <c r="G173" s="222" t="s">
        <v>177</v>
      </c>
      <c r="H173" s="223">
        <v>1875.6769999999999</v>
      </c>
      <c r="I173" s="224"/>
      <c r="J173" s="225">
        <f>ROUND(I173*H173,2)</f>
        <v>0</v>
      </c>
      <c r="K173" s="221" t="s">
        <v>149</v>
      </c>
      <c r="L173" s="44"/>
      <c r="M173" s="226" t="s">
        <v>1</v>
      </c>
      <c r="N173" s="227" t="s">
        <v>42</v>
      </c>
      <c r="O173" s="91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0" t="s">
        <v>150</v>
      </c>
      <c r="AT173" s="230" t="s">
        <v>145</v>
      </c>
      <c r="AU173" s="230" t="s">
        <v>87</v>
      </c>
      <c r="AY173" s="17" t="s">
        <v>142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7" t="s">
        <v>85</v>
      </c>
      <c r="BK173" s="231">
        <f>ROUND(I173*H173,2)</f>
        <v>0</v>
      </c>
      <c r="BL173" s="17" t="s">
        <v>150</v>
      </c>
      <c r="BM173" s="230" t="s">
        <v>233</v>
      </c>
    </row>
    <row r="174" s="13" customFormat="1">
      <c r="A174" s="13"/>
      <c r="B174" s="232"/>
      <c r="C174" s="233"/>
      <c r="D174" s="234" t="s">
        <v>152</v>
      </c>
      <c r="E174" s="235" t="s">
        <v>1</v>
      </c>
      <c r="F174" s="236" t="s">
        <v>234</v>
      </c>
      <c r="G174" s="233"/>
      <c r="H174" s="237">
        <v>8.4000000000000004</v>
      </c>
      <c r="I174" s="238"/>
      <c r="J174" s="233"/>
      <c r="K174" s="233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152</v>
      </c>
      <c r="AU174" s="243" t="s">
        <v>87</v>
      </c>
      <c r="AV174" s="13" t="s">
        <v>87</v>
      </c>
      <c r="AW174" s="13" t="s">
        <v>32</v>
      </c>
      <c r="AX174" s="13" t="s">
        <v>77</v>
      </c>
      <c r="AY174" s="243" t="s">
        <v>142</v>
      </c>
    </row>
    <row r="175" s="15" customFormat="1">
      <c r="A175" s="15"/>
      <c r="B175" s="255"/>
      <c r="C175" s="256"/>
      <c r="D175" s="234" t="s">
        <v>152</v>
      </c>
      <c r="E175" s="257" t="s">
        <v>1</v>
      </c>
      <c r="F175" s="258" t="s">
        <v>235</v>
      </c>
      <c r="G175" s="256"/>
      <c r="H175" s="257" t="s">
        <v>1</v>
      </c>
      <c r="I175" s="259"/>
      <c r="J175" s="256"/>
      <c r="K175" s="256"/>
      <c r="L175" s="260"/>
      <c r="M175" s="261"/>
      <c r="N175" s="262"/>
      <c r="O175" s="262"/>
      <c r="P175" s="262"/>
      <c r="Q175" s="262"/>
      <c r="R175" s="262"/>
      <c r="S175" s="262"/>
      <c r="T175" s="263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64" t="s">
        <v>152</v>
      </c>
      <c r="AU175" s="264" t="s">
        <v>87</v>
      </c>
      <c r="AV175" s="15" t="s">
        <v>85</v>
      </c>
      <c r="AW175" s="15" t="s">
        <v>32</v>
      </c>
      <c r="AX175" s="15" t="s">
        <v>77</v>
      </c>
      <c r="AY175" s="264" t="s">
        <v>142</v>
      </c>
    </row>
    <row r="176" s="13" customFormat="1">
      <c r="A176" s="13"/>
      <c r="B176" s="232"/>
      <c r="C176" s="233"/>
      <c r="D176" s="234" t="s">
        <v>152</v>
      </c>
      <c r="E176" s="235" t="s">
        <v>236</v>
      </c>
      <c r="F176" s="236" t="s">
        <v>237</v>
      </c>
      <c r="G176" s="233"/>
      <c r="H176" s="237">
        <v>1867.277</v>
      </c>
      <c r="I176" s="238"/>
      <c r="J176" s="233"/>
      <c r="K176" s="233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152</v>
      </c>
      <c r="AU176" s="243" t="s">
        <v>87</v>
      </c>
      <c r="AV176" s="13" t="s">
        <v>87</v>
      </c>
      <c r="AW176" s="13" t="s">
        <v>32</v>
      </c>
      <c r="AX176" s="13" t="s">
        <v>77</v>
      </c>
      <c r="AY176" s="243" t="s">
        <v>142</v>
      </c>
    </row>
    <row r="177" s="14" customFormat="1">
      <c r="A177" s="14"/>
      <c r="B177" s="244"/>
      <c r="C177" s="245"/>
      <c r="D177" s="234" t="s">
        <v>152</v>
      </c>
      <c r="E177" s="246" t="s">
        <v>1</v>
      </c>
      <c r="F177" s="247" t="s">
        <v>165</v>
      </c>
      <c r="G177" s="245"/>
      <c r="H177" s="248">
        <v>1875.6769999999999</v>
      </c>
      <c r="I177" s="249"/>
      <c r="J177" s="245"/>
      <c r="K177" s="245"/>
      <c r="L177" s="250"/>
      <c r="M177" s="251"/>
      <c r="N177" s="252"/>
      <c r="O177" s="252"/>
      <c r="P177" s="252"/>
      <c r="Q177" s="252"/>
      <c r="R177" s="252"/>
      <c r="S177" s="252"/>
      <c r="T177" s="25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4" t="s">
        <v>152</v>
      </c>
      <c r="AU177" s="254" t="s">
        <v>87</v>
      </c>
      <c r="AV177" s="14" t="s">
        <v>150</v>
      </c>
      <c r="AW177" s="14" t="s">
        <v>32</v>
      </c>
      <c r="AX177" s="14" t="s">
        <v>85</v>
      </c>
      <c r="AY177" s="254" t="s">
        <v>142</v>
      </c>
    </row>
    <row r="178" s="2" customFormat="1" ht="16.5" customHeight="1">
      <c r="A178" s="38"/>
      <c r="B178" s="39"/>
      <c r="C178" s="265" t="s">
        <v>238</v>
      </c>
      <c r="D178" s="265" t="s">
        <v>239</v>
      </c>
      <c r="E178" s="266" t="s">
        <v>240</v>
      </c>
      <c r="F178" s="267" t="s">
        <v>241</v>
      </c>
      <c r="G178" s="268" t="s">
        <v>242</v>
      </c>
      <c r="H178" s="269">
        <v>3563.7860000000001</v>
      </c>
      <c r="I178" s="270"/>
      <c r="J178" s="271">
        <f>ROUND(I178*H178,2)</f>
        <v>0</v>
      </c>
      <c r="K178" s="267" t="s">
        <v>149</v>
      </c>
      <c r="L178" s="272"/>
      <c r="M178" s="273" t="s">
        <v>1</v>
      </c>
      <c r="N178" s="274" t="s">
        <v>42</v>
      </c>
      <c r="O178" s="91"/>
      <c r="P178" s="228">
        <f>O178*H178</f>
        <v>0</v>
      </c>
      <c r="Q178" s="228">
        <v>1</v>
      </c>
      <c r="R178" s="228">
        <f>Q178*H178</f>
        <v>3563.7860000000001</v>
      </c>
      <c r="S178" s="228">
        <v>0</v>
      </c>
      <c r="T178" s="229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0" t="s">
        <v>188</v>
      </c>
      <c r="AT178" s="230" t="s">
        <v>239</v>
      </c>
      <c r="AU178" s="230" t="s">
        <v>87</v>
      </c>
      <c r="AY178" s="17" t="s">
        <v>142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7" t="s">
        <v>85</v>
      </c>
      <c r="BK178" s="231">
        <f>ROUND(I178*H178,2)</f>
        <v>0</v>
      </c>
      <c r="BL178" s="17" t="s">
        <v>150</v>
      </c>
      <c r="BM178" s="230" t="s">
        <v>243</v>
      </c>
    </row>
    <row r="179" s="12" customFormat="1" ht="22.8" customHeight="1">
      <c r="A179" s="12"/>
      <c r="B179" s="203"/>
      <c r="C179" s="204"/>
      <c r="D179" s="205" t="s">
        <v>76</v>
      </c>
      <c r="E179" s="217" t="s">
        <v>244</v>
      </c>
      <c r="F179" s="217" t="s">
        <v>245</v>
      </c>
      <c r="G179" s="204"/>
      <c r="H179" s="204"/>
      <c r="I179" s="207"/>
      <c r="J179" s="218">
        <f>BK179</f>
        <v>0</v>
      </c>
      <c r="K179" s="204"/>
      <c r="L179" s="209"/>
      <c r="M179" s="210"/>
      <c r="N179" s="211"/>
      <c r="O179" s="211"/>
      <c r="P179" s="212">
        <f>SUM(P180:P187)</f>
        <v>0</v>
      </c>
      <c r="Q179" s="211"/>
      <c r="R179" s="212">
        <f>SUM(R180:R187)</f>
        <v>0</v>
      </c>
      <c r="S179" s="211"/>
      <c r="T179" s="213">
        <f>SUM(T180:T187)</f>
        <v>105.614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4" t="s">
        <v>85</v>
      </c>
      <c r="AT179" s="215" t="s">
        <v>76</v>
      </c>
      <c r="AU179" s="215" t="s">
        <v>85</v>
      </c>
      <c r="AY179" s="214" t="s">
        <v>142</v>
      </c>
      <c r="BK179" s="216">
        <f>SUM(BK180:BK187)</f>
        <v>0</v>
      </c>
    </row>
    <row r="180" s="2" customFormat="1" ht="24.15" customHeight="1">
      <c r="A180" s="38"/>
      <c r="B180" s="39"/>
      <c r="C180" s="219" t="s">
        <v>246</v>
      </c>
      <c r="D180" s="219" t="s">
        <v>145</v>
      </c>
      <c r="E180" s="220" t="s">
        <v>247</v>
      </c>
      <c r="F180" s="221" t="s">
        <v>248</v>
      </c>
      <c r="G180" s="222" t="s">
        <v>212</v>
      </c>
      <c r="H180" s="223">
        <v>158.5</v>
      </c>
      <c r="I180" s="224"/>
      <c r="J180" s="225">
        <f>ROUND(I180*H180,2)</f>
        <v>0</v>
      </c>
      <c r="K180" s="221" t="s">
        <v>149</v>
      </c>
      <c r="L180" s="44"/>
      <c r="M180" s="226" t="s">
        <v>1</v>
      </c>
      <c r="N180" s="227" t="s">
        <v>42</v>
      </c>
      <c r="O180" s="91"/>
      <c r="P180" s="228">
        <f>O180*H180</f>
        <v>0</v>
      </c>
      <c r="Q180" s="228">
        <v>0</v>
      </c>
      <c r="R180" s="228">
        <f>Q180*H180</f>
        <v>0</v>
      </c>
      <c r="S180" s="228">
        <v>0.45000000000000001</v>
      </c>
      <c r="T180" s="229">
        <f>S180*H180</f>
        <v>71.325000000000003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0" t="s">
        <v>150</v>
      </c>
      <c r="AT180" s="230" t="s">
        <v>145</v>
      </c>
      <c r="AU180" s="230" t="s">
        <v>87</v>
      </c>
      <c r="AY180" s="17" t="s">
        <v>142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7" t="s">
        <v>85</v>
      </c>
      <c r="BK180" s="231">
        <f>ROUND(I180*H180,2)</f>
        <v>0</v>
      </c>
      <c r="BL180" s="17" t="s">
        <v>150</v>
      </c>
      <c r="BM180" s="230" t="s">
        <v>249</v>
      </c>
    </row>
    <row r="181" s="13" customFormat="1">
      <c r="A181" s="13"/>
      <c r="B181" s="232"/>
      <c r="C181" s="233"/>
      <c r="D181" s="234" t="s">
        <v>152</v>
      </c>
      <c r="E181" s="235" t="s">
        <v>1</v>
      </c>
      <c r="F181" s="236" t="s">
        <v>250</v>
      </c>
      <c r="G181" s="233"/>
      <c r="H181" s="237">
        <v>158.5</v>
      </c>
      <c r="I181" s="238"/>
      <c r="J181" s="233"/>
      <c r="K181" s="233"/>
      <c r="L181" s="239"/>
      <c r="M181" s="240"/>
      <c r="N181" s="241"/>
      <c r="O181" s="241"/>
      <c r="P181" s="241"/>
      <c r="Q181" s="241"/>
      <c r="R181" s="241"/>
      <c r="S181" s="241"/>
      <c r="T181" s="24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3" t="s">
        <v>152</v>
      </c>
      <c r="AU181" s="243" t="s">
        <v>87</v>
      </c>
      <c r="AV181" s="13" t="s">
        <v>87</v>
      </c>
      <c r="AW181" s="13" t="s">
        <v>32</v>
      </c>
      <c r="AX181" s="13" t="s">
        <v>85</v>
      </c>
      <c r="AY181" s="243" t="s">
        <v>142</v>
      </c>
    </row>
    <row r="182" s="2" customFormat="1" ht="24.15" customHeight="1">
      <c r="A182" s="38"/>
      <c r="B182" s="39"/>
      <c r="C182" s="219" t="s">
        <v>251</v>
      </c>
      <c r="D182" s="219" t="s">
        <v>145</v>
      </c>
      <c r="E182" s="220" t="s">
        <v>252</v>
      </c>
      <c r="F182" s="221" t="s">
        <v>253</v>
      </c>
      <c r="G182" s="222" t="s">
        <v>212</v>
      </c>
      <c r="H182" s="223">
        <v>139.40000000000001</v>
      </c>
      <c r="I182" s="224"/>
      <c r="J182" s="225">
        <f>ROUND(I182*H182,2)</f>
        <v>0</v>
      </c>
      <c r="K182" s="221" t="s">
        <v>149</v>
      </c>
      <c r="L182" s="44"/>
      <c r="M182" s="226" t="s">
        <v>1</v>
      </c>
      <c r="N182" s="227" t="s">
        <v>42</v>
      </c>
      <c r="O182" s="91"/>
      <c r="P182" s="228">
        <f>O182*H182</f>
        <v>0</v>
      </c>
      <c r="Q182" s="228">
        <v>0</v>
      </c>
      <c r="R182" s="228">
        <f>Q182*H182</f>
        <v>0</v>
      </c>
      <c r="S182" s="228">
        <v>0.22</v>
      </c>
      <c r="T182" s="229">
        <f>S182*H182</f>
        <v>30.668000000000003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0" t="s">
        <v>150</v>
      </c>
      <c r="AT182" s="230" t="s">
        <v>145</v>
      </c>
      <c r="AU182" s="230" t="s">
        <v>87</v>
      </c>
      <c r="AY182" s="17" t="s">
        <v>142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7" t="s">
        <v>85</v>
      </c>
      <c r="BK182" s="231">
        <f>ROUND(I182*H182,2)</f>
        <v>0</v>
      </c>
      <c r="BL182" s="17" t="s">
        <v>150</v>
      </c>
      <c r="BM182" s="230" t="s">
        <v>254</v>
      </c>
    </row>
    <row r="183" s="13" customFormat="1">
      <c r="A183" s="13"/>
      <c r="B183" s="232"/>
      <c r="C183" s="233"/>
      <c r="D183" s="234" t="s">
        <v>152</v>
      </c>
      <c r="E183" s="235" t="s">
        <v>1</v>
      </c>
      <c r="F183" s="236" t="s">
        <v>255</v>
      </c>
      <c r="G183" s="233"/>
      <c r="H183" s="237">
        <v>139.40000000000001</v>
      </c>
      <c r="I183" s="238"/>
      <c r="J183" s="233"/>
      <c r="K183" s="233"/>
      <c r="L183" s="239"/>
      <c r="M183" s="240"/>
      <c r="N183" s="241"/>
      <c r="O183" s="241"/>
      <c r="P183" s="241"/>
      <c r="Q183" s="241"/>
      <c r="R183" s="241"/>
      <c r="S183" s="241"/>
      <c r="T183" s="24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3" t="s">
        <v>152</v>
      </c>
      <c r="AU183" s="243" t="s">
        <v>87</v>
      </c>
      <c r="AV183" s="13" t="s">
        <v>87</v>
      </c>
      <c r="AW183" s="13" t="s">
        <v>32</v>
      </c>
      <c r="AX183" s="13" t="s">
        <v>85</v>
      </c>
      <c r="AY183" s="243" t="s">
        <v>142</v>
      </c>
    </row>
    <row r="184" s="2" customFormat="1" ht="24.15" customHeight="1">
      <c r="A184" s="38"/>
      <c r="B184" s="39"/>
      <c r="C184" s="219" t="s">
        <v>256</v>
      </c>
      <c r="D184" s="219" t="s">
        <v>145</v>
      </c>
      <c r="E184" s="220" t="s">
        <v>257</v>
      </c>
      <c r="F184" s="221" t="s">
        <v>258</v>
      </c>
      <c r="G184" s="222" t="s">
        <v>212</v>
      </c>
      <c r="H184" s="223">
        <v>3.3999999999999999</v>
      </c>
      <c r="I184" s="224"/>
      <c r="J184" s="225">
        <f>ROUND(I184*H184,2)</f>
        <v>0</v>
      </c>
      <c r="K184" s="221" t="s">
        <v>149</v>
      </c>
      <c r="L184" s="44"/>
      <c r="M184" s="226" t="s">
        <v>1</v>
      </c>
      <c r="N184" s="227" t="s">
        <v>42</v>
      </c>
      <c r="O184" s="91"/>
      <c r="P184" s="228">
        <f>O184*H184</f>
        <v>0</v>
      </c>
      <c r="Q184" s="228">
        <v>0</v>
      </c>
      <c r="R184" s="228">
        <f>Q184*H184</f>
        <v>0</v>
      </c>
      <c r="S184" s="228">
        <v>0.45000000000000001</v>
      </c>
      <c r="T184" s="229">
        <f>S184*H184</f>
        <v>1.53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0" t="s">
        <v>150</v>
      </c>
      <c r="AT184" s="230" t="s">
        <v>145</v>
      </c>
      <c r="AU184" s="230" t="s">
        <v>87</v>
      </c>
      <c r="AY184" s="17" t="s">
        <v>142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7" t="s">
        <v>85</v>
      </c>
      <c r="BK184" s="231">
        <f>ROUND(I184*H184,2)</f>
        <v>0</v>
      </c>
      <c r="BL184" s="17" t="s">
        <v>150</v>
      </c>
      <c r="BM184" s="230" t="s">
        <v>259</v>
      </c>
    </row>
    <row r="185" s="13" customFormat="1">
      <c r="A185" s="13"/>
      <c r="B185" s="232"/>
      <c r="C185" s="233"/>
      <c r="D185" s="234" t="s">
        <v>152</v>
      </c>
      <c r="E185" s="235" t="s">
        <v>1</v>
      </c>
      <c r="F185" s="236" t="s">
        <v>260</v>
      </c>
      <c r="G185" s="233"/>
      <c r="H185" s="237">
        <v>3.3999999999999999</v>
      </c>
      <c r="I185" s="238"/>
      <c r="J185" s="233"/>
      <c r="K185" s="233"/>
      <c r="L185" s="239"/>
      <c r="M185" s="240"/>
      <c r="N185" s="241"/>
      <c r="O185" s="241"/>
      <c r="P185" s="241"/>
      <c r="Q185" s="241"/>
      <c r="R185" s="241"/>
      <c r="S185" s="241"/>
      <c r="T185" s="24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3" t="s">
        <v>152</v>
      </c>
      <c r="AU185" s="243" t="s">
        <v>87</v>
      </c>
      <c r="AV185" s="13" t="s">
        <v>87</v>
      </c>
      <c r="AW185" s="13" t="s">
        <v>32</v>
      </c>
      <c r="AX185" s="13" t="s">
        <v>85</v>
      </c>
      <c r="AY185" s="243" t="s">
        <v>142</v>
      </c>
    </row>
    <row r="186" s="2" customFormat="1" ht="16.5" customHeight="1">
      <c r="A186" s="38"/>
      <c r="B186" s="39"/>
      <c r="C186" s="219" t="s">
        <v>261</v>
      </c>
      <c r="D186" s="219" t="s">
        <v>145</v>
      </c>
      <c r="E186" s="220" t="s">
        <v>262</v>
      </c>
      <c r="F186" s="221" t="s">
        <v>263</v>
      </c>
      <c r="G186" s="222" t="s">
        <v>148</v>
      </c>
      <c r="H186" s="223">
        <v>10.199999999999999</v>
      </c>
      <c r="I186" s="224"/>
      <c r="J186" s="225">
        <f>ROUND(I186*H186,2)</f>
        <v>0</v>
      </c>
      <c r="K186" s="221" t="s">
        <v>149</v>
      </c>
      <c r="L186" s="44"/>
      <c r="M186" s="226" t="s">
        <v>1</v>
      </c>
      <c r="N186" s="227" t="s">
        <v>42</v>
      </c>
      <c r="O186" s="91"/>
      <c r="P186" s="228">
        <f>O186*H186</f>
        <v>0</v>
      </c>
      <c r="Q186" s="228">
        <v>0</v>
      </c>
      <c r="R186" s="228">
        <f>Q186*H186</f>
        <v>0</v>
      </c>
      <c r="S186" s="228">
        <v>0.20499999999999999</v>
      </c>
      <c r="T186" s="229">
        <f>S186*H186</f>
        <v>2.0909999999999997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0" t="s">
        <v>150</v>
      </c>
      <c r="AT186" s="230" t="s">
        <v>145</v>
      </c>
      <c r="AU186" s="230" t="s">
        <v>87</v>
      </c>
      <c r="AY186" s="17" t="s">
        <v>142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7" t="s">
        <v>85</v>
      </c>
      <c r="BK186" s="231">
        <f>ROUND(I186*H186,2)</f>
        <v>0</v>
      </c>
      <c r="BL186" s="17" t="s">
        <v>150</v>
      </c>
      <c r="BM186" s="230" t="s">
        <v>264</v>
      </c>
    </row>
    <row r="187" s="13" customFormat="1">
      <c r="A187" s="13"/>
      <c r="B187" s="232"/>
      <c r="C187" s="233"/>
      <c r="D187" s="234" t="s">
        <v>152</v>
      </c>
      <c r="E187" s="235" t="s">
        <v>1</v>
      </c>
      <c r="F187" s="236" t="s">
        <v>265</v>
      </c>
      <c r="G187" s="233"/>
      <c r="H187" s="237">
        <v>10.199999999999999</v>
      </c>
      <c r="I187" s="238"/>
      <c r="J187" s="233"/>
      <c r="K187" s="233"/>
      <c r="L187" s="239"/>
      <c r="M187" s="240"/>
      <c r="N187" s="241"/>
      <c r="O187" s="241"/>
      <c r="P187" s="241"/>
      <c r="Q187" s="241"/>
      <c r="R187" s="241"/>
      <c r="S187" s="241"/>
      <c r="T187" s="24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3" t="s">
        <v>152</v>
      </c>
      <c r="AU187" s="243" t="s">
        <v>87</v>
      </c>
      <c r="AV187" s="13" t="s">
        <v>87</v>
      </c>
      <c r="AW187" s="13" t="s">
        <v>32</v>
      </c>
      <c r="AX187" s="13" t="s">
        <v>85</v>
      </c>
      <c r="AY187" s="243" t="s">
        <v>142</v>
      </c>
    </row>
    <row r="188" s="12" customFormat="1" ht="22.8" customHeight="1">
      <c r="A188" s="12"/>
      <c r="B188" s="203"/>
      <c r="C188" s="204"/>
      <c r="D188" s="205" t="s">
        <v>76</v>
      </c>
      <c r="E188" s="217" t="s">
        <v>87</v>
      </c>
      <c r="F188" s="217" t="s">
        <v>266</v>
      </c>
      <c r="G188" s="204"/>
      <c r="H188" s="204"/>
      <c r="I188" s="207"/>
      <c r="J188" s="218">
        <f>BK188</f>
        <v>0</v>
      </c>
      <c r="K188" s="204"/>
      <c r="L188" s="209"/>
      <c r="M188" s="210"/>
      <c r="N188" s="211"/>
      <c r="O188" s="211"/>
      <c r="P188" s="212">
        <f>SUM(P189:P192)</f>
        <v>0</v>
      </c>
      <c r="Q188" s="211"/>
      <c r="R188" s="212">
        <f>SUM(R189:R192)</f>
        <v>0.36669999999999997</v>
      </c>
      <c r="S188" s="211"/>
      <c r="T188" s="213">
        <f>SUM(T189:T192)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4" t="s">
        <v>85</v>
      </c>
      <c r="AT188" s="215" t="s">
        <v>76</v>
      </c>
      <c r="AU188" s="215" t="s">
        <v>85</v>
      </c>
      <c r="AY188" s="214" t="s">
        <v>142</v>
      </c>
      <c r="BK188" s="216">
        <f>SUM(BK189:BK192)</f>
        <v>0</v>
      </c>
    </row>
    <row r="189" s="2" customFormat="1" ht="16.5" customHeight="1">
      <c r="A189" s="38"/>
      <c r="B189" s="39"/>
      <c r="C189" s="219" t="s">
        <v>85</v>
      </c>
      <c r="D189" s="219" t="s">
        <v>145</v>
      </c>
      <c r="E189" s="220" t="s">
        <v>267</v>
      </c>
      <c r="F189" s="221" t="s">
        <v>268</v>
      </c>
      <c r="G189" s="222" t="s">
        <v>148</v>
      </c>
      <c r="H189" s="223">
        <v>50</v>
      </c>
      <c r="I189" s="224"/>
      <c r="J189" s="225">
        <f>ROUND(I189*H189,2)</f>
        <v>0</v>
      </c>
      <c r="K189" s="221" t="s">
        <v>149</v>
      </c>
      <c r="L189" s="44"/>
      <c r="M189" s="226" t="s">
        <v>1</v>
      </c>
      <c r="N189" s="227" t="s">
        <v>42</v>
      </c>
      <c r="O189" s="91"/>
      <c r="P189" s="228">
        <f>O189*H189</f>
        <v>0</v>
      </c>
      <c r="Q189" s="228">
        <v>0.0071900000000000002</v>
      </c>
      <c r="R189" s="228">
        <f>Q189*H189</f>
        <v>0.35949999999999999</v>
      </c>
      <c r="S189" s="228">
        <v>0</v>
      </c>
      <c r="T189" s="229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0" t="s">
        <v>150</v>
      </c>
      <c r="AT189" s="230" t="s">
        <v>145</v>
      </c>
      <c r="AU189" s="230" t="s">
        <v>87</v>
      </c>
      <c r="AY189" s="17" t="s">
        <v>142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7" t="s">
        <v>85</v>
      </c>
      <c r="BK189" s="231">
        <f>ROUND(I189*H189,2)</f>
        <v>0</v>
      </c>
      <c r="BL189" s="17" t="s">
        <v>150</v>
      </c>
      <c r="BM189" s="230" t="s">
        <v>269</v>
      </c>
    </row>
    <row r="190" s="13" customFormat="1">
      <c r="A190" s="13"/>
      <c r="B190" s="232"/>
      <c r="C190" s="233"/>
      <c r="D190" s="234" t="s">
        <v>152</v>
      </c>
      <c r="E190" s="235" t="s">
        <v>1</v>
      </c>
      <c r="F190" s="236" t="s">
        <v>270</v>
      </c>
      <c r="G190" s="233"/>
      <c r="H190" s="237">
        <v>50</v>
      </c>
      <c r="I190" s="238"/>
      <c r="J190" s="233"/>
      <c r="K190" s="233"/>
      <c r="L190" s="239"/>
      <c r="M190" s="240"/>
      <c r="N190" s="241"/>
      <c r="O190" s="241"/>
      <c r="P190" s="241"/>
      <c r="Q190" s="241"/>
      <c r="R190" s="241"/>
      <c r="S190" s="241"/>
      <c r="T190" s="24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3" t="s">
        <v>152</v>
      </c>
      <c r="AU190" s="243" t="s">
        <v>87</v>
      </c>
      <c r="AV190" s="13" t="s">
        <v>87</v>
      </c>
      <c r="AW190" s="13" t="s">
        <v>32</v>
      </c>
      <c r="AX190" s="13" t="s">
        <v>85</v>
      </c>
      <c r="AY190" s="243" t="s">
        <v>142</v>
      </c>
    </row>
    <row r="191" s="2" customFormat="1" ht="24.15" customHeight="1">
      <c r="A191" s="38"/>
      <c r="B191" s="39"/>
      <c r="C191" s="219" t="s">
        <v>87</v>
      </c>
      <c r="D191" s="219" t="s">
        <v>145</v>
      </c>
      <c r="E191" s="220" t="s">
        <v>271</v>
      </c>
      <c r="F191" s="221" t="s">
        <v>272</v>
      </c>
      <c r="G191" s="222" t="s">
        <v>273</v>
      </c>
      <c r="H191" s="223">
        <v>240</v>
      </c>
      <c r="I191" s="224"/>
      <c r="J191" s="225">
        <f>ROUND(I191*H191,2)</f>
        <v>0</v>
      </c>
      <c r="K191" s="221" t="s">
        <v>149</v>
      </c>
      <c r="L191" s="44"/>
      <c r="M191" s="226" t="s">
        <v>1</v>
      </c>
      <c r="N191" s="227" t="s">
        <v>42</v>
      </c>
      <c r="O191" s="91"/>
      <c r="P191" s="228">
        <f>O191*H191</f>
        <v>0</v>
      </c>
      <c r="Q191" s="228">
        <v>3.0000000000000001E-05</v>
      </c>
      <c r="R191" s="228">
        <f>Q191*H191</f>
        <v>0.0071999999999999998</v>
      </c>
      <c r="S191" s="228">
        <v>0</v>
      </c>
      <c r="T191" s="229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0" t="s">
        <v>150</v>
      </c>
      <c r="AT191" s="230" t="s">
        <v>145</v>
      </c>
      <c r="AU191" s="230" t="s">
        <v>87</v>
      </c>
      <c r="AY191" s="17" t="s">
        <v>142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7" t="s">
        <v>85</v>
      </c>
      <c r="BK191" s="231">
        <f>ROUND(I191*H191,2)</f>
        <v>0</v>
      </c>
      <c r="BL191" s="17" t="s">
        <v>150</v>
      </c>
      <c r="BM191" s="230" t="s">
        <v>274</v>
      </c>
    </row>
    <row r="192" s="13" customFormat="1">
      <c r="A192" s="13"/>
      <c r="B192" s="232"/>
      <c r="C192" s="233"/>
      <c r="D192" s="234" t="s">
        <v>152</v>
      </c>
      <c r="E192" s="235" t="s">
        <v>1</v>
      </c>
      <c r="F192" s="236" t="s">
        <v>275</v>
      </c>
      <c r="G192" s="233"/>
      <c r="H192" s="237">
        <v>240</v>
      </c>
      <c r="I192" s="238"/>
      <c r="J192" s="233"/>
      <c r="K192" s="233"/>
      <c r="L192" s="239"/>
      <c r="M192" s="240"/>
      <c r="N192" s="241"/>
      <c r="O192" s="241"/>
      <c r="P192" s="241"/>
      <c r="Q192" s="241"/>
      <c r="R192" s="241"/>
      <c r="S192" s="241"/>
      <c r="T192" s="24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3" t="s">
        <v>152</v>
      </c>
      <c r="AU192" s="243" t="s">
        <v>87</v>
      </c>
      <c r="AV192" s="13" t="s">
        <v>87</v>
      </c>
      <c r="AW192" s="13" t="s">
        <v>32</v>
      </c>
      <c r="AX192" s="13" t="s">
        <v>85</v>
      </c>
      <c r="AY192" s="243" t="s">
        <v>142</v>
      </c>
    </row>
    <row r="193" s="12" customFormat="1" ht="22.8" customHeight="1">
      <c r="A193" s="12"/>
      <c r="B193" s="203"/>
      <c r="C193" s="204"/>
      <c r="D193" s="205" t="s">
        <v>76</v>
      </c>
      <c r="E193" s="217" t="s">
        <v>150</v>
      </c>
      <c r="F193" s="217" t="s">
        <v>276</v>
      </c>
      <c r="G193" s="204"/>
      <c r="H193" s="204"/>
      <c r="I193" s="207"/>
      <c r="J193" s="218">
        <f>BK193</f>
        <v>0</v>
      </c>
      <c r="K193" s="204"/>
      <c r="L193" s="209"/>
      <c r="M193" s="210"/>
      <c r="N193" s="211"/>
      <c r="O193" s="211"/>
      <c r="P193" s="212">
        <f>SUM(P194:P211)</f>
        <v>0</v>
      </c>
      <c r="Q193" s="211"/>
      <c r="R193" s="212">
        <f>SUM(R194:R211)</f>
        <v>1400.9191643199999</v>
      </c>
      <c r="S193" s="211"/>
      <c r="T193" s="213">
        <f>SUM(T194:T211)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14" t="s">
        <v>85</v>
      </c>
      <c r="AT193" s="215" t="s">
        <v>76</v>
      </c>
      <c r="AU193" s="215" t="s">
        <v>85</v>
      </c>
      <c r="AY193" s="214" t="s">
        <v>142</v>
      </c>
      <c r="BK193" s="216">
        <f>SUM(BK194:BK211)</f>
        <v>0</v>
      </c>
    </row>
    <row r="194" s="2" customFormat="1" ht="24.15" customHeight="1">
      <c r="A194" s="38"/>
      <c r="B194" s="39"/>
      <c r="C194" s="219" t="s">
        <v>277</v>
      </c>
      <c r="D194" s="219" t="s">
        <v>145</v>
      </c>
      <c r="E194" s="220" t="s">
        <v>278</v>
      </c>
      <c r="F194" s="221" t="s">
        <v>279</v>
      </c>
      <c r="G194" s="222" t="s">
        <v>177</v>
      </c>
      <c r="H194" s="223">
        <v>101.992</v>
      </c>
      <c r="I194" s="224"/>
      <c r="J194" s="225">
        <f>ROUND(I194*H194,2)</f>
        <v>0</v>
      </c>
      <c r="K194" s="221" t="s">
        <v>149</v>
      </c>
      <c r="L194" s="44"/>
      <c r="M194" s="226" t="s">
        <v>1</v>
      </c>
      <c r="N194" s="227" t="s">
        <v>42</v>
      </c>
      <c r="O194" s="91"/>
      <c r="P194" s="228">
        <f>O194*H194</f>
        <v>0</v>
      </c>
      <c r="Q194" s="228">
        <v>1.8907700000000001</v>
      </c>
      <c r="R194" s="228">
        <f>Q194*H194</f>
        <v>192.84341384000001</v>
      </c>
      <c r="S194" s="228">
        <v>0</v>
      </c>
      <c r="T194" s="229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0" t="s">
        <v>150</v>
      </c>
      <c r="AT194" s="230" t="s">
        <v>145</v>
      </c>
      <c r="AU194" s="230" t="s">
        <v>87</v>
      </c>
      <c r="AY194" s="17" t="s">
        <v>142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7" t="s">
        <v>85</v>
      </c>
      <c r="BK194" s="231">
        <f>ROUND(I194*H194,2)</f>
        <v>0</v>
      </c>
      <c r="BL194" s="17" t="s">
        <v>150</v>
      </c>
      <c r="BM194" s="230" t="s">
        <v>280</v>
      </c>
    </row>
    <row r="195" s="15" customFormat="1">
      <c r="A195" s="15"/>
      <c r="B195" s="255"/>
      <c r="C195" s="256"/>
      <c r="D195" s="234" t="s">
        <v>152</v>
      </c>
      <c r="E195" s="257" t="s">
        <v>1</v>
      </c>
      <c r="F195" s="258" t="s">
        <v>281</v>
      </c>
      <c r="G195" s="256"/>
      <c r="H195" s="257" t="s">
        <v>1</v>
      </c>
      <c r="I195" s="259"/>
      <c r="J195" s="256"/>
      <c r="K195" s="256"/>
      <c r="L195" s="260"/>
      <c r="M195" s="261"/>
      <c r="N195" s="262"/>
      <c r="O195" s="262"/>
      <c r="P195" s="262"/>
      <c r="Q195" s="262"/>
      <c r="R195" s="262"/>
      <c r="S195" s="262"/>
      <c r="T195" s="263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64" t="s">
        <v>152</v>
      </c>
      <c r="AU195" s="264" t="s">
        <v>87</v>
      </c>
      <c r="AV195" s="15" t="s">
        <v>85</v>
      </c>
      <c r="AW195" s="15" t="s">
        <v>32</v>
      </c>
      <c r="AX195" s="15" t="s">
        <v>77</v>
      </c>
      <c r="AY195" s="264" t="s">
        <v>142</v>
      </c>
    </row>
    <row r="196" s="13" customFormat="1">
      <c r="A196" s="13"/>
      <c r="B196" s="232"/>
      <c r="C196" s="233"/>
      <c r="D196" s="234" t="s">
        <v>152</v>
      </c>
      <c r="E196" s="235" t="s">
        <v>96</v>
      </c>
      <c r="F196" s="236" t="s">
        <v>282</v>
      </c>
      <c r="G196" s="233"/>
      <c r="H196" s="237">
        <v>101.992</v>
      </c>
      <c r="I196" s="238"/>
      <c r="J196" s="233"/>
      <c r="K196" s="233"/>
      <c r="L196" s="239"/>
      <c r="M196" s="240"/>
      <c r="N196" s="241"/>
      <c r="O196" s="241"/>
      <c r="P196" s="241"/>
      <c r="Q196" s="241"/>
      <c r="R196" s="241"/>
      <c r="S196" s="241"/>
      <c r="T196" s="24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3" t="s">
        <v>152</v>
      </c>
      <c r="AU196" s="243" t="s">
        <v>87</v>
      </c>
      <c r="AV196" s="13" t="s">
        <v>87</v>
      </c>
      <c r="AW196" s="13" t="s">
        <v>32</v>
      </c>
      <c r="AX196" s="13" t="s">
        <v>85</v>
      </c>
      <c r="AY196" s="243" t="s">
        <v>142</v>
      </c>
    </row>
    <row r="197" s="2" customFormat="1" ht="24.15" customHeight="1">
      <c r="A197" s="38"/>
      <c r="B197" s="39"/>
      <c r="C197" s="219" t="s">
        <v>8</v>
      </c>
      <c r="D197" s="219" t="s">
        <v>145</v>
      </c>
      <c r="E197" s="220" t="s">
        <v>283</v>
      </c>
      <c r="F197" s="221" t="s">
        <v>284</v>
      </c>
      <c r="G197" s="222" t="s">
        <v>177</v>
      </c>
      <c r="H197" s="223">
        <v>577.56799999999998</v>
      </c>
      <c r="I197" s="224"/>
      <c r="J197" s="225">
        <f>ROUND(I197*H197,2)</f>
        <v>0</v>
      </c>
      <c r="K197" s="221" t="s">
        <v>149</v>
      </c>
      <c r="L197" s="44"/>
      <c r="M197" s="226" t="s">
        <v>1</v>
      </c>
      <c r="N197" s="227" t="s">
        <v>42</v>
      </c>
      <c r="O197" s="91"/>
      <c r="P197" s="228">
        <f>O197*H197</f>
        <v>0</v>
      </c>
      <c r="Q197" s="228">
        <v>0</v>
      </c>
      <c r="R197" s="228">
        <f>Q197*H197</f>
        <v>0</v>
      </c>
      <c r="S197" s="228">
        <v>0</v>
      </c>
      <c r="T197" s="229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0" t="s">
        <v>150</v>
      </c>
      <c r="AT197" s="230" t="s">
        <v>145</v>
      </c>
      <c r="AU197" s="230" t="s">
        <v>87</v>
      </c>
      <c r="AY197" s="17" t="s">
        <v>142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7" t="s">
        <v>85</v>
      </c>
      <c r="BK197" s="231">
        <f>ROUND(I197*H197,2)</f>
        <v>0</v>
      </c>
      <c r="BL197" s="17" t="s">
        <v>150</v>
      </c>
      <c r="BM197" s="230" t="s">
        <v>285</v>
      </c>
    </row>
    <row r="198" s="15" customFormat="1">
      <c r="A198" s="15"/>
      <c r="B198" s="255"/>
      <c r="C198" s="256"/>
      <c r="D198" s="234" t="s">
        <v>152</v>
      </c>
      <c r="E198" s="257" t="s">
        <v>1</v>
      </c>
      <c r="F198" s="258" t="s">
        <v>286</v>
      </c>
      <c r="G198" s="256"/>
      <c r="H198" s="257" t="s">
        <v>1</v>
      </c>
      <c r="I198" s="259"/>
      <c r="J198" s="256"/>
      <c r="K198" s="256"/>
      <c r="L198" s="260"/>
      <c r="M198" s="261"/>
      <c r="N198" s="262"/>
      <c r="O198" s="262"/>
      <c r="P198" s="262"/>
      <c r="Q198" s="262"/>
      <c r="R198" s="262"/>
      <c r="S198" s="262"/>
      <c r="T198" s="263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64" t="s">
        <v>152</v>
      </c>
      <c r="AU198" s="264" t="s">
        <v>87</v>
      </c>
      <c r="AV198" s="15" t="s">
        <v>85</v>
      </c>
      <c r="AW198" s="15" t="s">
        <v>32</v>
      </c>
      <c r="AX198" s="15" t="s">
        <v>77</v>
      </c>
      <c r="AY198" s="264" t="s">
        <v>142</v>
      </c>
    </row>
    <row r="199" s="13" customFormat="1">
      <c r="A199" s="13"/>
      <c r="B199" s="232"/>
      <c r="C199" s="233"/>
      <c r="D199" s="234" t="s">
        <v>152</v>
      </c>
      <c r="E199" s="235" t="s">
        <v>1</v>
      </c>
      <c r="F199" s="236" t="s">
        <v>287</v>
      </c>
      <c r="G199" s="233"/>
      <c r="H199" s="237">
        <v>375.59399999999999</v>
      </c>
      <c r="I199" s="238"/>
      <c r="J199" s="233"/>
      <c r="K199" s="233"/>
      <c r="L199" s="239"/>
      <c r="M199" s="240"/>
      <c r="N199" s="241"/>
      <c r="O199" s="241"/>
      <c r="P199" s="241"/>
      <c r="Q199" s="241"/>
      <c r="R199" s="241"/>
      <c r="S199" s="241"/>
      <c r="T199" s="24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3" t="s">
        <v>152</v>
      </c>
      <c r="AU199" s="243" t="s">
        <v>87</v>
      </c>
      <c r="AV199" s="13" t="s">
        <v>87</v>
      </c>
      <c r="AW199" s="13" t="s">
        <v>32</v>
      </c>
      <c r="AX199" s="13" t="s">
        <v>77</v>
      </c>
      <c r="AY199" s="243" t="s">
        <v>142</v>
      </c>
    </row>
    <row r="200" s="13" customFormat="1">
      <c r="A200" s="13"/>
      <c r="B200" s="232"/>
      <c r="C200" s="233"/>
      <c r="D200" s="234" t="s">
        <v>152</v>
      </c>
      <c r="E200" s="235" t="s">
        <v>1</v>
      </c>
      <c r="F200" s="236" t="s">
        <v>288</v>
      </c>
      <c r="G200" s="233"/>
      <c r="H200" s="237">
        <v>201.97399999999999</v>
      </c>
      <c r="I200" s="238"/>
      <c r="J200" s="233"/>
      <c r="K200" s="233"/>
      <c r="L200" s="239"/>
      <c r="M200" s="240"/>
      <c r="N200" s="241"/>
      <c r="O200" s="241"/>
      <c r="P200" s="241"/>
      <c r="Q200" s="241"/>
      <c r="R200" s="241"/>
      <c r="S200" s="241"/>
      <c r="T200" s="24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3" t="s">
        <v>152</v>
      </c>
      <c r="AU200" s="243" t="s">
        <v>87</v>
      </c>
      <c r="AV200" s="13" t="s">
        <v>87</v>
      </c>
      <c r="AW200" s="13" t="s">
        <v>32</v>
      </c>
      <c r="AX200" s="13" t="s">
        <v>77</v>
      </c>
      <c r="AY200" s="243" t="s">
        <v>142</v>
      </c>
    </row>
    <row r="201" s="14" customFormat="1">
      <c r="A201" s="14"/>
      <c r="B201" s="244"/>
      <c r="C201" s="245"/>
      <c r="D201" s="234" t="s">
        <v>152</v>
      </c>
      <c r="E201" s="246" t="s">
        <v>99</v>
      </c>
      <c r="F201" s="247" t="s">
        <v>165</v>
      </c>
      <c r="G201" s="245"/>
      <c r="H201" s="248">
        <v>577.56799999999998</v>
      </c>
      <c r="I201" s="249"/>
      <c r="J201" s="245"/>
      <c r="K201" s="245"/>
      <c r="L201" s="250"/>
      <c r="M201" s="251"/>
      <c r="N201" s="252"/>
      <c r="O201" s="252"/>
      <c r="P201" s="252"/>
      <c r="Q201" s="252"/>
      <c r="R201" s="252"/>
      <c r="S201" s="252"/>
      <c r="T201" s="25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4" t="s">
        <v>152</v>
      </c>
      <c r="AU201" s="254" t="s">
        <v>87</v>
      </c>
      <c r="AV201" s="14" t="s">
        <v>150</v>
      </c>
      <c r="AW201" s="14" t="s">
        <v>32</v>
      </c>
      <c r="AX201" s="14" t="s">
        <v>85</v>
      </c>
      <c r="AY201" s="254" t="s">
        <v>142</v>
      </c>
    </row>
    <row r="202" s="2" customFormat="1" ht="16.5" customHeight="1">
      <c r="A202" s="38"/>
      <c r="B202" s="39"/>
      <c r="C202" s="265" t="s">
        <v>289</v>
      </c>
      <c r="D202" s="265" t="s">
        <v>239</v>
      </c>
      <c r="E202" s="266" t="s">
        <v>290</v>
      </c>
      <c r="F202" s="267" t="s">
        <v>291</v>
      </c>
      <c r="G202" s="268" t="s">
        <v>242</v>
      </c>
      <c r="H202" s="269">
        <v>1207.117</v>
      </c>
      <c r="I202" s="270"/>
      <c r="J202" s="271">
        <f>ROUND(I202*H202,2)</f>
        <v>0</v>
      </c>
      <c r="K202" s="267" t="s">
        <v>149</v>
      </c>
      <c r="L202" s="272"/>
      <c r="M202" s="273" t="s">
        <v>1</v>
      </c>
      <c r="N202" s="274" t="s">
        <v>42</v>
      </c>
      <c r="O202" s="91"/>
      <c r="P202" s="228">
        <f>O202*H202</f>
        <v>0</v>
      </c>
      <c r="Q202" s="228">
        <v>1</v>
      </c>
      <c r="R202" s="228">
        <f>Q202*H202</f>
        <v>1207.117</v>
      </c>
      <c r="S202" s="228">
        <v>0</v>
      </c>
      <c r="T202" s="229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0" t="s">
        <v>188</v>
      </c>
      <c r="AT202" s="230" t="s">
        <v>239</v>
      </c>
      <c r="AU202" s="230" t="s">
        <v>87</v>
      </c>
      <c r="AY202" s="17" t="s">
        <v>142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7" t="s">
        <v>85</v>
      </c>
      <c r="BK202" s="231">
        <f>ROUND(I202*H202,2)</f>
        <v>0</v>
      </c>
      <c r="BL202" s="17" t="s">
        <v>150</v>
      </c>
      <c r="BM202" s="230" t="s">
        <v>292</v>
      </c>
    </row>
    <row r="203" s="15" customFormat="1">
      <c r="A203" s="15"/>
      <c r="B203" s="255"/>
      <c r="C203" s="256"/>
      <c r="D203" s="234" t="s">
        <v>152</v>
      </c>
      <c r="E203" s="257" t="s">
        <v>1</v>
      </c>
      <c r="F203" s="258" t="s">
        <v>293</v>
      </c>
      <c r="G203" s="256"/>
      <c r="H203" s="257" t="s">
        <v>1</v>
      </c>
      <c r="I203" s="259"/>
      <c r="J203" s="256"/>
      <c r="K203" s="256"/>
      <c r="L203" s="260"/>
      <c r="M203" s="261"/>
      <c r="N203" s="262"/>
      <c r="O203" s="262"/>
      <c r="P203" s="262"/>
      <c r="Q203" s="262"/>
      <c r="R203" s="262"/>
      <c r="S203" s="262"/>
      <c r="T203" s="263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64" t="s">
        <v>152</v>
      </c>
      <c r="AU203" s="264" t="s">
        <v>87</v>
      </c>
      <c r="AV203" s="15" t="s">
        <v>85</v>
      </c>
      <c r="AW203" s="15" t="s">
        <v>32</v>
      </c>
      <c r="AX203" s="15" t="s">
        <v>77</v>
      </c>
      <c r="AY203" s="264" t="s">
        <v>142</v>
      </c>
    </row>
    <row r="204" s="13" customFormat="1">
      <c r="A204" s="13"/>
      <c r="B204" s="232"/>
      <c r="C204" s="233"/>
      <c r="D204" s="234" t="s">
        <v>152</v>
      </c>
      <c r="E204" s="235" t="s">
        <v>1</v>
      </c>
      <c r="F204" s="236" t="s">
        <v>294</v>
      </c>
      <c r="G204" s="233"/>
      <c r="H204" s="237">
        <v>1097.3789999999999</v>
      </c>
      <c r="I204" s="238"/>
      <c r="J204" s="233"/>
      <c r="K204" s="233"/>
      <c r="L204" s="239"/>
      <c r="M204" s="240"/>
      <c r="N204" s="241"/>
      <c r="O204" s="241"/>
      <c r="P204" s="241"/>
      <c r="Q204" s="241"/>
      <c r="R204" s="241"/>
      <c r="S204" s="241"/>
      <c r="T204" s="24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3" t="s">
        <v>152</v>
      </c>
      <c r="AU204" s="243" t="s">
        <v>87</v>
      </c>
      <c r="AV204" s="13" t="s">
        <v>87</v>
      </c>
      <c r="AW204" s="13" t="s">
        <v>32</v>
      </c>
      <c r="AX204" s="13" t="s">
        <v>85</v>
      </c>
      <c r="AY204" s="243" t="s">
        <v>142</v>
      </c>
    </row>
    <row r="205" s="13" customFormat="1">
      <c r="A205" s="13"/>
      <c r="B205" s="232"/>
      <c r="C205" s="233"/>
      <c r="D205" s="234" t="s">
        <v>152</v>
      </c>
      <c r="E205" s="233"/>
      <c r="F205" s="236" t="s">
        <v>295</v>
      </c>
      <c r="G205" s="233"/>
      <c r="H205" s="237">
        <v>1207.117</v>
      </c>
      <c r="I205" s="238"/>
      <c r="J205" s="233"/>
      <c r="K205" s="233"/>
      <c r="L205" s="239"/>
      <c r="M205" s="240"/>
      <c r="N205" s="241"/>
      <c r="O205" s="241"/>
      <c r="P205" s="241"/>
      <c r="Q205" s="241"/>
      <c r="R205" s="241"/>
      <c r="S205" s="241"/>
      <c r="T205" s="24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3" t="s">
        <v>152</v>
      </c>
      <c r="AU205" s="243" t="s">
        <v>87</v>
      </c>
      <c r="AV205" s="13" t="s">
        <v>87</v>
      </c>
      <c r="AW205" s="13" t="s">
        <v>4</v>
      </c>
      <c r="AX205" s="13" t="s">
        <v>85</v>
      </c>
      <c r="AY205" s="243" t="s">
        <v>142</v>
      </c>
    </row>
    <row r="206" s="2" customFormat="1" ht="24.15" customHeight="1">
      <c r="A206" s="38"/>
      <c r="B206" s="39"/>
      <c r="C206" s="219" t="s">
        <v>296</v>
      </c>
      <c r="D206" s="219" t="s">
        <v>145</v>
      </c>
      <c r="E206" s="220" t="s">
        <v>297</v>
      </c>
      <c r="F206" s="221" t="s">
        <v>298</v>
      </c>
      <c r="G206" s="222" t="s">
        <v>177</v>
      </c>
      <c r="H206" s="223">
        <v>0.40400000000000003</v>
      </c>
      <c r="I206" s="224"/>
      <c r="J206" s="225">
        <f>ROUND(I206*H206,2)</f>
        <v>0</v>
      </c>
      <c r="K206" s="221" t="s">
        <v>149</v>
      </c>
      <c r="L206" s="44"/>
      <c r="M206" s="226" t="s">
        <v>1</v>
      </c>
      <c r="N206" s="227" t="s">
        <v>42</v>
      </c>
      <c r="O206" s="91"/>
      <c r="P206" s="228">
        <f>O206*H206</f>
        <v>0</v>
      </c>
      <c r="Q206" s="228">
        <v>2.3010199999999998</v>
      </c>
      <c r="R206" s="228">
        <f>Q206*H206</f>
        <v>0.92961207999999995</v>
      </c>
      <c r="S206" s="228">
        <v>0</v>
      </c>
      <c r="T206" s="229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0" t="s">
        <v>150</v>
      </c>
      <c r="AT206" s="230" t="s">
        <v>145</v>
      </c>
      <c r="AU206" s="230" t="s">
        <v>87</v>
      </c>
      <c r="AY206" s="17" t="s">
        <v>142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7" t="s">
        <v>85</v>
      </c>
      <c r="BK206" s="231">
        <f>ROUND(I206*H206,2)</f>
        <v>0</v>
      </c>
      <c r="BL206" s="17" t="s">
        <v>150</v>
      </c>
      <c r="BM206" s="230" t="s">
        <v>299</v>
      </c>
    </row>
    <row r="207" s="15" customFormat="1">
      <c r="A207" s="15"/>
      <c r="B207" s="255"/>
      <c r="C207" s="256"/>
      <c r="D207" s="234" t="s">
        <v>152</v>
      </c>
      <c r="E207" s="257" t="s">
        <v>1</v>
      </c>
      <c r="F207" s="258" t="s">
        <v>300</v>
      </c>
      <c r="G207" s="256"/>
      <c r="H207" s="257" t="s">
        <v>1</v>
      </c>
      <c r="I207" s="259"/>
      <c r="J207" s="256"/>
      <c r="K207" s="256"/>
      <c r="L207" s="260"/>
      <c r="M207" s="261"/>
      <c r="N207" s="262"/>
      <c r="O207" s="262"/>
      <c r="P207" s="262"/>
      <c r="Q207" s="262"/>
      <c r="R207" s="262"/>
      <c r="S207" s="262"/>
      <c r="T207" s="263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64" t="s">
        <v>152</v>
      </c>
      <c r="AU207" s="264" t="s">
        <v>87</v>
      </c>
      <c r="AV207" s="15" t="s">
        <v>85</v>
      </c>
      <c r="AW207" s="15" t="s">
        <v>32</v>
      </c>
      <c r="AX207" s="15" t="s">
        <v>77</v>
      </c>
      <c r="AY207" s="264" t="s">
        <v>142</v>
      </c>
    </row>
    <row r="208" s="13" customFormat="1">
      <c r="A208" s="13"/>
      <c r="B208" s="232"/>
      <c r="C208" s="233"/>
      <c r="D208" s="234" t="s">
        <v>152</v>
      </c>
      <c r="E208" s="235" t="s">
        <v>1</v>
      </c>
      <c r="F208" s="236" t="s">
        <v>301</v>
      </c>
      <c r="G208" s="233"/>
      <c r="H208" s="237">
        <v>0.40400000000000003</v>
      </c>
      <c r="I208" s="238"/>
      <c r="J208" s="233"/>
      <c r="K208" s="233"/>
      <c r="L208" s="239"/>
      <c r="M208" s="240"/>
      <c r="N208" s="241"/>
      <c r="O208" s="241"/>
      <c r="P208" s="241"/>
      <c r="Q208" s="241"/>
      <c r="R208" s="241"/>
      <c r="S208" s="241"/>
      <c r="T208" s="24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3" t="s">
        <v>152</v>
      </c>
      <c r="AU208" s="243" t="s">
        <v>87</v>
      </c>
      <c r="AV208" s="13" t="s">
        <v>87</v>
      </c>
      <c r="AW208" s="13" t="s">
        <v>32</v>
      </c>
      <c r="AX208" s="13" t="s">
        <v>85</v>
      </c>
      <c r="AY208" s="243" t="s">
        <v>142</v>
      </c>
    </row>
    <row r="209" s="2" customFormat="1" ht="16.5" customHeight="1">
      <c r="A209" s="38"/>
      <c r="B209" s="39"/>
      <c r="C209" s="219" t="s">
        <v>302</v>
      </c>
      <c r="D209" s="219" t="s">
        <v>145</v>
      </c>
      <c r="E209" s="220" t="s">
        <v>303</v>
      </c>
      <c r="F209" s="221" t="s">
        <v>304</v>
      </c>
      <c r="G209" s="222" t="s">
        <v>212</v>
      </c>
      <c r="H209" s="223">
        <v>4.5599999999999996</v>
      </c>
      <c r="I209" s="224"/>
      <c r="J209" s="225">
        <f>ROUND(I209*H209,2)</f>
        <v>0</v>
      </c>
      <c r="K209" s="221" t="s">
        <v>149</v>
      </c>
      <c r="L209" s="44"/>
      <c r="M209" s="226" t="s">
        <v>1</v>
      </c>
      <c r="N209" s="227" t="s">
        <v>42</v>
      </c>
      <c r="O209" s="91"/>
      <c r="P209" s="228">
        <f>O209*H209</f>
        <v>0</v>
      </c>
      <c r="Q209" s="228">
        <v>0.0063899999999999998</v>
      </c>
      <c r="R209" s="228">
        <f>Q209*H209</f>
        <v>0.029138399999999998</v>
      </c>
      <c r="S209" s="228">
        <v>0</v>
      </c>
      <c r="T209" s="229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0" t="s">
        <v>150</v>
      </c>
      <c r="AT209" s="230" t="s">
        <v>145</v>
      </c>
      <c r="AU209" s="230" t="s">
        <v>87</v>
      </c>
      <c r="AY209" s="17" t="s">
        <v>142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7" t="s">
        <v>85</v>
      </c>
      <c r="BK209" s="231">
        <f>ROUND(I209*H209,2)</f>
        <v>0</v>
      </c>
      <c r="BL209" s="17" t="s">
        <v>150</v>
      </c>
      <c r="BM209" s="230" t="s">
        <v>305</v>
      </c>
    </row>
    <row r="210" s="15" customFormat="1">
      <c r="A210" s="15"/>
      <c r="B210" s="255"/>
      <c r="C210" s="256"/>
      <c r="D210" s="234" t="s">
        <v>152</v>
      </c>
      <c r="E210" s="257" t="s">
        <v>1</v>
      </c>
      <c r="F210" s="258" t="s">
        <v>306</v>
      </c>
      <c r="G210" s="256"/>
      <c r="H210" s="257" t="s">
        <v>1</v>
      </c>
      <c r="I210" s="259"/>
      <c r="J210" s="256"/>
      <c r="K210" s="256"/>
      <c r="L210" s="260"/>
      <c r="M210" s="261"/>
      <c r="N210" s="262"/>
      <c r="O210" s="262"/>
      <c r="P210" s="262"/>
      <c r="Q210" s="262"/>
      <c r="R210" s="262"/>
      <c r="S210" s="262"/>
      <c r="T210" s="263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64" t="s">
        <v>152</v>
      </c>
      <c r="AU210" s="264" t="s">
        <v>87</v>
      </c>
      <c r="AV210" s="15" t="s">
        <v>85</v>
      </c>
      <c r="AW210" s="15" t="s">
        <v>32</v>
      </c>
      <c r="AX210" s="15" t="s">
        <v>77</v>
      </c>
      <c r="AY210" s="264" t="s">
        <v>142</v>
      </c>
    </row>
    <row r="211" s="13" customFormat="1">
      <c r="A211" s="13"/>
      <c r="B211" s="232"/>
      <c r="C211" s="233"/>
      <c r="D211" s="234" t="s">
        <v>152</v>
      </c>
      <c r="E211" s="235" t="s">
        <v>1</v>
      </c>
      <c r="F211" s="236" t="s">
        <v>307</v>
      </c>
      <c r="G211" s="233"/>
      <c r="H211" s="237">
        <v>4.5599999999999996</v>
      </c>
      <c r="I211" s="238"/>
      <c r="J211" s="233"/>
      <c r="K211" s="233"/>
      <c r="L211" s="239"/>
      <c r="M211" s="240"/>
      <c r="N211" s="241"/>
      <c r="O211" s="241"/>
      <c r="P211" s="241"/>
      <c r="Q211" s="241"/>
      <c r="R211" s="241"/>
      <c r="S211" s="241"/>
      <c r="T211" s="24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3" t="s">
        <v>152</v>
      </c>
      <c r="AU211" s="243" t="s">
        <v>87</v>
      </c>
      <c r="AV211" s="13" t="s">
        <v>87</v>
      </c>
      <c r="AW211" s="13" t="s">
        <v>32</v>
      </c>
      <c r="AX211" s="13" t="s">
        <v>85</v>
      </c>
      <c r="AY211" s="243" t="s">
        <v>142</v>
      </c>
    </row>
    <row r="212" s="12" customFormat="1" ht="22.8" customHeight="1">
      <c r="A212" s="12"/>
      <c r="B212" s="203"/>
      <c r="C212" s="204"/>
      <c r="D212" s="205" t="s">
        <v>76</v>
      </c>
      <c r="E212" s="217" t="s">
        <v>154</v>
      </c>
      <c r="F212" s="217" t="s">
        <v>308</v>
      </c>
      <c r="G212" s="204"/>
      <c r="H212" s="204"/>
      <c r="I212" s="207"/>
      <c r="J212" s="218">
        <f>BK212</f>
        <v>0</v>
      </c>
      <c r="K212" s="204"/>
      <c r="L212" s="209"/>
      <c r="M212" s="210"/>
      <c r="N212" s="211"/>
      <c r="O212" s="211"/>
      <c r="P212" s="212">
        <f>SUM(P213:P243)</f>
        <v>0</v>
      </c>
      <c r="Q212" s="211"/>
      <c r="R212" s="212">
        <f>SUM(R213:R243)</f>
        <v>221.96261200000001</v>
      </c>
      <c r="S212" s="211"/>
      <c r="T212" s="213">
        <f>SUM(T213:T243)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14" t="s">
        <v>85</v>
      </c>
      <c r="AT212" s="215" t="s">
        <v>76</v>
      </c>
      <c r="AU212" s="215" t="s">
        <v>85</v>
      </c>
      <c r="AY212" s="214" t="s">
        <v>142</v>
      </c>
      <c r="BK212" s="216">
        <f>SUM(BK213:BK243)</f>
        <v>0</v>
      </c>
    </row>
    <row r="213" s="2" customFormat="1" ht="21.75" customHeight="1">
      <c r="A213" s="38"/>
      <c r="B213" s="39"/>
      <c r="C213" s="219" t="s">
        <v>309</v>
      </c>
      <c r="D213" s="219" t="s">
        <v>145</v>
      </c>
      <c r="E213" s="220" t="s">
        <v>310</v>
      </c>
      <c r="F213" s="221" t="s">
        <v>311</v>
      </c>
      <c r="G213" s="222" t="s">
        <v>212</v>
      </c>
      <c r="H213" s="223">
        <v>100.31999999999999</v>
      </c>
      <c r="I213" s="224"/>
      <c r="J213" s="225">
        <f>ROUND(I213*H213,2)</f>
        <v>0</v>
      </c>
      <c r="K213" s="221" t="s">
        <v>149</v>
      </c>
      <c r="L213" s="44"/>
      <c r="M213" s="226" t="s">
        <v>1</v>
      </c>
      <c r="N213" s="227" t="s">
        <v>42</v>
      </c>
      <c r="O213" s="91"/>
      <c r="P213" s="228">
        <f>O213*H213</f>
        <v>0</v>
      </c>
      <c r="Q213" s="228">
        <v>0.68999999999999995</v>
      </c>
      <c r="R213" s="228">
        <f>Q213*H213</f>
        <v>69.220799999999997</v>
      </c>
      <c r="S213" s="228">
        <v>0</v>
      </c>
      <c r="T213" s="229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0" t="s">
        <v>150</v>
      </c>
      <c r="AT213" s="230" t="s">
        <v>145</v>
      </c>
      <c r="AU213" s="230" t="s">
        <v>87</v>
      </c>
      <c r="AY213" s="17" t="s">
        <v>142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7" t="s">
        <v>85</v>
      </c>
      <c r="BK213" s="231">
        <f>ROUND(I213*H213,2)</f>
        <v>0</v>
      </c>
      <c r="BL213" s="17" t="s">
        <v>150</v>
      </c>
      <c r="BM213" s="230" t="s">
        <v>312</v>
      </c>
    </row>
    <row r="214" s="13" customFormat="1">
      <c r="A214" s="13"/>
      <c r="B214" s="232"/>
      <c r="C214" s="233"/>
      <c r="D214" s="234" t="s">
        <v>152</v>
      </c>
      <c r="E214" s="235" t="s">
        <v>1</v>
      </c>
      <c r="F214" s="236" t="s">
        <v>313</v>
      </c>
      <c r="G214" s="233"/>
      <c r="H214" s="237">
        <v>100.31999999999999</v>
      </c>
      <c r="I214" s="238"/>
      <c r="J214" s="233"/>
      <c r="K214" s="233"/>
      <c r="L214" s="239"/>
      <c r="M214" s="240"/>
      <c r="N214" s="241"/>
      <c r="O214" s="241"/>
      <c r="P214" s="241"/>
      <c r="Q214" s="241"/>
      <c r="R214" s="241"/>
      <c r="S214" s="241"/>
      <c r="T214" s="24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3" t="s">
        <v>152</v>
      </c>
      <c r="AU214" s="243" t="s">
        <v>87</v>
      </c>
      <c r="AV214" s="13" t="s">
        <v>87</v>
      </c>
      <c r="AW214" s="13" t="s">
        <v>32</v>
      </c>
      <c r="AX214" s="13" t="s">
        <v>85</v>
      </c>
      <c r="AY214" s="243" t="s">
        <v>142</v>
      </c>
    </row>
    <row r="215" s="2" customFormat="1" ht="21.75" customHeight="1">
      <c r="A215" s="38"/>
      <c r="B215" s="39"/>
      <c r="C215" s="219" t="s">
        <v>314</v>
      </c>
      <c r="D215" s="219" t="s">
        <v>145</v>
      </c>
      <c r="E215" s="220" t="s">
        <v>315</v>
      </c>
      <c r="F215" s="221" t="s">
        <v>316</v>
      </c>
      <c r="G215" s="222" t="s">
        <v>212</v>
      </c>
      <c r="H215" s="223">
        <v>46.759999999999998</v>
      </c>
      <c r="I215" s="224"/>
      <c r="J215" s="225">
        <f>ROUND(I215*H215,2)</f>
        <v>0</v>
      </c>
      <c r="K215" s="221" t="s">
        <v>149</v>
      </c>
      <c r="L215" s="44"/>
      <c r="M215" s="226" t="s">
        <v>1</v>
      </c>
      <c r="N215" s="227" t="s">
        <v>42</v>
      </c>
      <c r="O215" s="91"/>
      <c r="P215" s="228">
        <f>O215*H215</f>
        <v>0</v>
      </c>
      <c r="Q215" s="228">
        <v>0.34499999999999997</v>
      </c>
      <c r="R215" s="228">
        <f>Q215*H215</f>
        <v>16.132199999999997</v>
      </c>
      <c r="S215" s="228">
        <v>0</v>
      </c>
      <c r="T215" s="229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0" t="s">
        <v>150</v>
      </c>
      <c r="AT215" s="230" t="s">
        <v>145</v>
      </c>
      <c r="AU215" s="230" t="s">
        <v>87</v>
      </c>
      <c r="AY215" s="17" t="s">
        <v>142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7" t="s">
        <v>85</v>
      </c>
      <c r="BK215" s="231">
        <f>ROUND(I215*H215,2)</f>
        <v>0</v>
      </c>
      <c r="BL215" s="17" t="s">
        <v>150</v>
      </c>
      <c r="BM215" s="230" t="s">
        <v>317</v>
      </c>
    </row>
    <row r="216" s="13" customFormat="1">
      <c r="A216" s="13"/>
      <c r="B216" s="232"/>
      <c r="C216" s="233"/>
      <c r="D216" s="234" t="s">
        <v>152</v>
      </c>
      <c r="E216" s="235" t="s">
        <v>1</v>
      </c>
      <c r="F216" s="236" t="s">
        <v>318</v>
      </c>
      <c r="G216" s="233"/>
      <c r="H216" s="237">
        <v>46.759999999999998</v>
      </c>
      <c r="I216" s="238"/>
      <c r="J216" s="233"/>
      <c r="K216" s="233"/>
      <c r="L216" s="239"/>
      <c r="M216" s="240"/>
      <c r="N216" s="241"/>
      <c r="O216" s="241"/>
      <c r="P216" s="241"/>
      <c r="Q216" s="241"/>
      <c r="R216" s="241"/>
      <c r="S216" s="241"/>
      <c r="T216" s="24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3" t="s">
        <v>152</v>
      </c>
      <c r="AU216" s="243" t="s">
        <v>87</v>
      </c>
      <c r="AV216" s="13" t="s">
        <v>87</v>
      </c>
      <c r="AW216" s="13" t="s">
        <v>32</v>
      </c>
      <c r="AX216" s="13" t="s">
        <v>85</v>
      </c>
      <c r="AY216" s="243" t="s">
        <v>142</v>
      </c>
    </row>
    <row r="217" s="2" customFormat="1" ht="24.15" customHeight="1">
      <c r="A217" s="38"/>
      <c r="B217" s="39"/>
      <c r="C217" s="219" t="s">
        <v>319</v>
      </c>
      <c r="D217" s="219" t="s">
        <v>145</v>
      </c>
      <c r="E217" s="220" t="s">
        <v>320</v>
      </c>
      <c r="F217" s="221" t="s">
        <v>321</v>
      </c>
      <c r="G217" s="222" t="s">
        <v>212</v>
      </c>
      <c r="H217" s="223">
        <v>27.800000000000001</v>
      </c>
      <c r="I217" s="224"/>
      <c r="J217" s="225">
        <f>ROUND(I217*H217,2)</f>
        <v>0</v>
      </c>
      <c r="K217" s="221" t="s">
        <v>149</v>
      </c>
      <c r="L217" s="44"/>
      <c r="M217" s="226" t="s">
        <v>1</v>
      </c>
      <c r="N217" s="227" t="s">
        <v>42</v>
      </c>
      <c r="O217" s="91"/>
      <c r="P217" s="228">
        <f>O217*H217</f>
        <v>0</v>
      </c>
      <c r="Q217" s="228">
        <v>0.51085999999999998</v>
      </c>
      <c r="R217" s="228">
        <f>Q217*H217</f>
        <v>14.201908</v>
      </c>
      <c r="S217" s="228">
        <v>0</v>
      </c>
      <c r="T217" s="229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0" t="s">
        <v>150</v>
      </c>
      <c r="AT217" s="230" t="s">
        <v>145</v>
      </c>
      <c r="AU217" s="230" t="s">
        <v>87</v>
      </c>
      <c r="AY217" s="17" t="s">
        <v>142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7" t="s">
        <v>85</v>
      </c>
      <c r="BK217" s="231">
        <f>ROUND(I217*H217,2)</f>
        <v>0</v>
      </c>
      <c r="BL217" s="17" t="s">
        <v>150</v>
      </c>
      <c r="BM217" s="230" t="s">
        <v>322</v>
      </c>
    </row>
    <row r="218" s="13" customFormat="1">
      <c r="A218" s="13"/>
      <c r="B218" s="232"/>
      <c r="C218" s="233"/>
      <c r="D218" s="234" t="s">
        <v>152</v>
      </c>
      <c r="E218" s="235" t="s">
        <v>1</v>
      </c>
      <c r="F218" s="236" t="s">
        <v>323</v>
      </c>
      <c r="G218" s="233"/>
      <c r="H218" s="237">
        <v>27.800000000000001</v>
      </c>
      <c r="I218" s="238"/>
      <c r="J218" s="233"/>
      <c r="K218" s="233"/>
      <c r="L218" s="239"/>
      <c r="M218" s="240"/>
      <c r="N218" s="241"/>
      <c r="O218" s="241"/>
      <c r="P218" s="241"/>
      <c r="Q218" s="241"/>
      <c r="R218" s="241"/>
      <c r="S218" s="241"/>
      <c r="T218" s="24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3" t="s">
        <v>152</v>
      </c>
      <c r="AU218" s="243" t="s">
        <v>87</v>
      </c>
      <c r="AV218" s="13" t="s">
        <v>87</v>
      </c>
      <c r="AW218" s="13" t="s">
        <v>32</v>
      </c>
      <c r="AX218" s="13" t="s">
        <v>85</v>
      </c>
      <c r="AY218" s="243" t="s">
        <v>142</v>
      </c>
    </row>
    <row r="219" s="2" customFormat="1" ht="33" customHeight="1">
      <c r="A219" s="38"/>
      <c r="B219" s="39"/>
      <c r="C219" s="219" t="s">
        <v>324</v>
      </c>
      <c r="D219" s="219" t="s">
        <v>145</v>
      </c>
      <c r="E219" s="220" t="s">
        <v>325</v>
      </c>
      <c r="F219" s="221" t="s">
        <v>326</v>
      </c>
      <c r="G219" s="222" t="s">
        <v>212</v>
      </c>
      <c r="H219" s="223">
        <v>158.5</v>
      </c>
      <c r="I219" s="224"/>
      <c r="J219" s="225">
        <f>ROUND(I219*H219,2)</f>
        <v>0</v>
      </c>
      <c r="K219" s="221" t="s">
        <v>149</v>
      </c>
      <c r="L219" s="44"/>
      <c r="M219" s="226" t="s">
        <v>1</v>
      </c>
      <c r="N219" s="227" t="s">
        <v>42</v>
      </c>
      <c r="O219" s="91"/>
      <c r="P219" s="228">
        <f>O219*H219</f>
        <v>0</v>
      </c>
      <c r="Q219" s="228">
        <v>0.10373</v>
      </c>
      <c r="R219" s="228">
        <f>Q219*H219</f>
        <v>16.441205</v>
      </c>
      <c r="S219" s="228">
        <v>0</v>
      </c>
      <c r="T219" s="229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0" t="s">
        <v>150</v>
      </c>
      <c r="AT219" s="230" t="s">
        <v>145</v>
      </c>
      <c r="AU219" s="230" t="s">
        <v>87</v>
      </c>
      <c r="AY219" s="17" t="s">
        <v>142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7" t="s">
        <v>85</v>
      </c>
      <c r="BK219" s="231">
        <f>ROUND(I219*H219,2)</f>
        <v>0</v>
      </c>
      <c r="BL219" s="17" t="s">
        <v>150</v>
      </c>
      <c r="BM219" s="230" t="s">
        <v>327</v>
      </c>
    </row>
    <row r="220" s="13" customFormat="1">
      <c r="A220" s="13"/>
      <c r="B220" s="232"/>
      <c r="C220" s="233"/>
      <c r="D220" s="234" t="s">
        <v>152</v>
      </c>
      <c r="E220" s="235" t="s">
        <v>1</v>
      </c>
      <c r="F220" s="236" t="s">
        <v>328</v>
      </c>
      <c r="G220" s="233"/>
      <c r="H220" s="237">
        <v>158.5</v>
      </c>
      <c r="I220" s="238"/>
      <c r="J220" s="233"/>
      <c r="K220" s="233"/>
      <c r="L220" s="239"/>
      <c r="M220" s="240"/>
      <c r="N220" s="241"/>
      <c r="O220" s="241"/>
      <c r="P220" s="241"/>
      <c r="Q220" s="241"/>
      <c r="R220" s="241"/>
      <c r="S220" s="241"/>
      <c r="T220" s="24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3" t="s">
        <v>152</v>
      </c>
      <c r="AU220" s="243" t="s">
        <v>87</v>
      </c>
      <c r="AV220" s="13" t="s">
        <v>87</v>
      </c>
      <c r="AW220" s="13" t="s">
        <v>32</v>
      </c>
      <c r="AX220" s="13" t="s">
        <v>85</v>
      </c>
      <c r="AY220" s="243" t="s">
        <v>142</v>
      </c>
    </row>
    <row r="221" s="2" customFormat="1" ht="33" customHeight="1">
      <c r="A221" s="38"/>
      <c r="B221" s="39"/>
      <c r="C221" s="219" t="s">
        <v>7</v>
      </c>
      <c r="D221" s="219" t="s">
        <v>145</v>
      </c>
      <c r="E221" s="220" t="s">
        <v>329</v>
      </c>
      <c r="F221" s="221" t="s">
        <v>330</v>
      </c>
      <c r="G221" s="222" t="s">
        <v>212</v>
      </c>
      <c r="H221" s="223">
        <v>158.5</v>
      </c>
      <c r="I221" s="224"/>
      <c r="J221" s="225">
        <f>ROUND(I221*H221,2)</f>
        <v>0</v>
      </c>
      <c r="K221" s="221" t="s">
        <v>149</v>
      </c>
      <c r="L221" s="44"/>
      <c r="M221" s="226" t="s">
        <v>1</v>
      </c>
      <c r="N221" s="227" t="s">
        <v>42</v>
      </c>
      <c r="O221" s="91"/>
      <c r="P221" s="228">
        <f>O221*H221</f>
        <v>0</v>
      </c>
      <c r="Q221" s="228">
        <v>0.18462999999999999</v>
      </c>
      <c r="R221" s="228">
        <f>Q221*H221</f>
        <v>29.263855</v>
      </c>
      <c r="S221" s="228">
        <v>0</v>
      </c>
      <c r="T221" s="229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30" t="s">
        <v>150</v>
      </c>
      <c r="AT221" s="230" t="s">
        <v>145</v>
      </c>
      <c r="AU221" s="230" t="s">
        <v>87</v>
      </c>
      <c r="AY221" s="17" t="s">
        <v>142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7" t="s">
        <v>85</v>
      </c>
      <c r="BK221" s="231">
        <f>ROUND(I221*H221,2)</f>
        <v>0</v>
      </c>
      <c r="BL221" s="17" t="s">
        <v>150</v>
      </c>
      <c r="BM221" s="230" t="s">
        <v>331</v>
      </c>
    </row>
    <row r="222" s="13" customFormat="1">
      <c r="A222" s="13"/>
      <c r="B222" s="232"/>
      <c r="C222" s="233"/>
      <c r="D222" s="234" t="s">
        <v>152</v>
      </c>
      <c r="E222" s="235" t="s">
        <v>1</v>
      </c>
      <c r="F222" s="236" t="s">
        <v>328</v>
      </c>
      <c r="G222" s="233"/>
      <c r="H222" s="237">
        <v>158.5</v>
      </c>
      <c r="I222" s="238"/>
      <c r="J222" s="233"/>
      <c r="K222" s="233"/>
      <c r="L222" s="239"/>
      <c r="M222" s="240"/>
      <c r="N222" s="241"/>
      <c r="O222" s="241"/>
      <c r="P222" s="241"/>
      <c r="Q222" s="241"/>
      <c r="R222" s="241"/>
      <c r="S222" s="241"/>
      <c r="T222" s="24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3" t="s">
        <v>152</v>
      </c>
      <c r="AU222" s="243" t="s">
        <v>87</v>
      </c>
      <c r="AV222" s="13" t="s">
        <v>87</v>
      </c>
      <c r="AW222" s="13" t="s">
        <v>32</v>
      </c>
      <c r="AX222" s="13" t="s">
        <v>85</v>
      </c>
      <c r="AY222" s="243" t="s">
        <v>142</v>
      </c>
    </row>
    <row r="223" s="2" customFormat="1" ht="33" customHeight="1">
      <c r="A223" s="38"/>
      <c r="B223" s="39"/>
      <c r="C223" s="219" t="s">
        <v>332</v>
      </c>
      <c r="D223" s="219" t="s">
        <v>145</v>
      </c>
      <c r="E223" s="220" t="s">
        <v>333</v>
      </c>
      <c r="F223" s="221" t="s">
        <v>334</v>
      </c>
      <c r="G223" s="222" t="s">
        <v>212</v>
      </c>
      <c r="H223" s="223">
        <v>158.5</v>
      </c>
      <c r="I223" s="224"/>
      <c r="J223" s="225">
        <f>ROUND(I223*H223,2)</f>
        <v>0</v>
      </c>
      <c r="K223" s="221" t="s">
        <v>149</v>
      </c>
      <c r="L223" s="44"/>
      <c r="M223" s="226" t="s">
        <v>1</v>
      </c>
      <c r="N223" s="227" t="s">
        <v>42</v>
      </c>
      <c r="O223" s="91"/>
      <c r="P223" s="228">
        <f>O223*H223</f>
        <v>0</v>
      </c>
      <c r="Q223" s="228">
        <v>0.23737</v>
      </c>
      <c r="R223" s="228">
        <f>Q223*H223</f>
        <v>37.623145000000001</v>
      </c>
      <c r="S223" s="228">
        <v>0</v>
      </c>
      <c r="T223" s="229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30" t="s">
        <v>150</v>
      </c>
      <c r="AT223" s="230" t="s">
        <v>145</v>
      </c>
      <c r="AU223" s="230" t="s">
        <v>87</v>
      </c>
      <c r="AY223" s="17" t="s">
        <v>142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7" t="s">
        <v>85</v>
      </c>
      <c r="BK223" s="231">
        <f>ROUND(I223*H223,2)</f>
        <v>0</v>
      </c>
      <c r="BL223" s="17" t="s">
        <v>150</v>
      </c>
      <c r="BM223" s="230" t="s">
        <v>335</v>
      </c>
    </row>
    <row r="224" s="13" customFormat="1">
      <c r="A224" s="13"/>
      <c r="B224" s="232"/>
      <c r="C224" s="233"/>
      <c r="D224" s="234" t="s">
        <v>152</v>
      </c>
      <c r="E224" s="235" t="s">
        <v>1</v>
      </c>
      <c r="F224" s="236" t="s">
        <v>328</v>
      </c>
      <c r="G224" s="233"/>
      <c r="H224" s="237">
        <v>158.5</v>
      </c>
      <c r="I224" s="238"/>
      <c r="J224" s="233"/>
      <c r="K224" s="233"/>
      <c r="L224" s="239"/>
      <c r="M224" s="240"/>
      <c r="N224" s="241"/>
      <c r="O224" s="241"/>
      <c r="P224" s="241"/>
      <c r="Q224" s="241"/>
      <c r="R224" s="241"/>
      <c r="S224" s="241"/>
      <c r="T224" s="24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3" t="s">
        <v>152</v>
      </c>
      <c r="AU224" s="243" t="s">
        <v>87</v>
      </c>
      <c r="AV224" s="13" t="s">
        <v>87</v>
      </c>
      <c r="AW224" s="13" t="s">
        <v>32</v>
      </c>
      <c r="AX224" s="13" t="s">
        <v>85</v>
      </c>
      <c r="AY224" s="243" t="s">
        <v>142</v>
      </c>
    </row>
    <row r="225" s="2" customFormat="1" ht="24.15" customHeight="1">
      <c r="A225" s="38"/>
      <c r="B225" s="39"/>
      <c r="C225" s="219" t="s">
        <v>336</v>
      </c>
      <c r="D225" s="219" t="s">
        <v>145</v>
      </c>
      <c r="E225" s="220" t="s">
        <v>337</v>
      </c>
      <c r="F225" s="221" t="s">
        <v>338</v>
      </c>
      <c r="G225" s="222" t="s">
        <v>212</v>
      </c>
      <c r="H225" s="223">
        <v>98</v>
      </c>
      <c r="I225" s="224"/>
      <c r="J225" s="225">
        <f>ROUND(I225*H225,2)</f>
        <v>0</v>
      </c>
      <c r="K225" s="221" t="s">
        <v>149</v>
      </c>
      <c r="L225" s="44"/>
      <c r="M225" s="226" t="s">
        <v>1</v>
      </c>
      <c r="N225" s="227" t="s">
        <v>42</v>
      </c>
      <c r="O225" s="91"/>
      <c r="P225" s="228">
        <f>O225*H225</f>
        <v>0</v>
      </c>
      <c r="Q225" s="228">
        <v>0.077799999999999994</v>
      </c>
      <c r="R225" s="228">
        <f>Q225*H225</f>
        <v>7.6243999999999996</v>
      </c>
      <c r="S225" s="228">
        <v>0</v>
      </c>
      <c r="T225" s="229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0" t="s">
        <v>150</v>
      </c>
      <c r="AT225" s="230" t="s">
        <v>145</v>
      </c>
      <c r="AU225" s="230" t="s">
        <v>87</v>
      </c>
      <c r="AY225" s="17" t="s">
        <v>142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7" t="s">
        <v>85</v>
      </c>
      <c r="BK225" s="231">
        <f>ROUND(I225*H225,2)</f>
        <v>0</v>
      </c>
      <c r="BL225" s="17" t="s">
        <v>150</v>
      </c>
      <c r="BM225" s="230" t="s">
        <v>339</v>
      </c>
    </row>
    <row r="226" s="13" customFormat="1">
      <c r="A226" s="13"/>
      <c r="B226" s="232"/>
      <c r="C226" s="233"/>
      <c r="D226" s="234" t="s">
        <v>152</v>
      </c>
      <c r="E226" s="235" t="s">
        <v>1</v>
      </c>
      <c r="F226" s="236" t="s">
        <v>340</v>
      </c>
      <c r="G226" s="233"/>
      <c r="H226" s="237">
        <v>98</v>
      </c>
      <c r="I226" s="238"/>
      <c r="J226" s="233"/>
      <c r="K226" s="233"/>
      <c r="L226" s="239"/>
      <c r="M226" s="240"/>
      <c r="N226" s="241"/>
      <c r="O226" s="241"/>
      <c r="P226" s="241"/>
      <c r="Q226" s="241"/>
      <c r="R226" s="241"/>
      <c r="S226" s="241"/>
      <c r="T226" s="24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3" t="s">
        <v>152</v>
      </c>
      <c r="AU226" s="243" t="s">
        <v>87</v>
      </c>
      <c r="AV226" s="13" t="s">
        <v>87</v>
      </c>
      <c r="AW226" s="13" t="s">
        <v>32</v>
      </c>
      <c r="AX226" s="13" t="s">
        <v>85</v>
      </c>
      <c r="AY226" s="243" t="s">
        <v>142</v>
      </c>
    </row>
    <row r="227" s="2" customFormat="1" ht="33" customHeight="1">
      <c r="A227" s="38"/>
      <c r="B227" s="39"/>
      <c r="C227" s="219" t="s">
        <v>341</v>
      </c>
      <c r="D227" s="219" t="s">
        <v>145</v>
      </c>
      <c r="E227" s="220" t="s">
        <v>329</v>
      </c>
      <c r="F227" s="221" t="s">
        <v>330</v>
      </c>
      <c r="G227" s="222" t="s">
        <v>212</v>
      </c>
      <c r="H227" s="223">
        <v>98</v>
      </c>
      <c r="I227" s="224"/>
      <c r="J227" s="225">
        <f>ROUND(I227*H227,2)</f>
        <v>0</v>
      </c>
      <c r="K227" s="221" t="s">
        <v>149</v>
      </c>
      <c r="L227" s="44"/>
      <c r="M227" s="226" t="s">
        <v>1</v>
      </c>
      <c r="N227" s="227" t="s">
        <v>42</v>
      </c>
      <c r="O227" s="91"/>
      <c r="P227" s="228">
        <f>O227*H227</f>
        <v>0</v>
      </c>
      <c r="Q227" s="228">
        <v>0.18462999999999999</v>
      </c>
      <c r="R227" s="228">
        <f>Q227*H227</f>
        <v>18.09374</v>
      </c>
      <c r="S227" s="228">
        <v>0</v>
      </c>
      <c r="T227" s="229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30" t="s">
        <v>150</v>
      </c>
      <c r="AT227" s="230" t="s">
        <v>145</v>
      </c>
      <c r="AU227" s="230" t="s">
        <v>87</v>
      </c>
      <c r="AY227" s="17" t="s">
        <v>142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7" t="s">
        <v>85</v>
      </c>
      <c r="BK227" s="231">
        <f>ROUND(I227*H227,2)</f>
        <v>0</v>
      </c>
      <c r="BL227" s="17" t="s">
        <v>150</v>
      </c>
      <c r="BM227" s="230" t="s">
        <v>342</v>
      </c>
    </row>
    <row r="228" s="13" customFormat="1">
      <c r="A228" s="13"/>
      <c r="B228" s="232"/>
      <c r="C228" s="233"/>
      <c r="D228" s="234" t="s">
        <v>152</v>
      </c>
      <c r="E228" s="235" t="s">
        <v>1</v>
      </c>
      <c r="F228" s="236" t="s">
        <v>343</v>
      </c>
      <c r="G228" s="233"/>
      <c r="H228" s="237">
        <v>98</v>
      </c>
      <c r="I228" s="238"/>
      <c r="J228" s="233"/>
      <c r="K228" s="233"/>
      <c r="L228" s="239"/>
      <c r="M228" s="240"/>
      <c r="N228" s="241"/>
      <c r="O228" s="241"/>
      <c r="P228" s="241"/>
      <c r="Q228" s="241"/>
      <c r="R228" s="241"/>
      <c r="S228" s="241"/>
      <c r="T228" s="24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3" t="s">
        <v>152</v>
      </c>
      <c r="AU228" s="243" t="s">
        <v>87</v>
      </c>
      <c r="AV228" s="13" t="s">
        <v>87</v>
      </c>
      <c r="AW228" s="13" t="s">
        <v>32</v>
      </c>
      <c r="AX228" s="13" t="s">
        <v>85</v>
      </c>
      <c r="AY228" s="243" t="s">
        <v>142</v>
      </c>
    </row>
    <row r="229" s="2" customFormat="1" ht="33" customHeight="1">
      <c r="A229" s="38"/>
      <c r="B229" s="39"/>
      <c r="C229" s="219" t="s">
        <v>344</v>
      </c>
      <c r="D229" s="219" t="s">
        <v>145</v>
      </c>
      <c r="E229" s="220" t="s">
        <v>345</v>
      </c>
      <c r="F229" s="221" t="s">
        <v>346</v>
      </c>
      <c r="G229" s="222" t="s">
        <v>212</v>
      </c>
      <c r="H229" s="223">
        <v>41.399999999999999</v>
      </c>
      <c r="I229" s="224"/>
      <c r="J229" s="225">
        <f>ROUND(I229*H229,2)</f>
        <v>0</v>
      </c>
      <c r="K229" s="221" t="s">
        <v>149</v>
      </c>
      <c r="L229" s="44"/>
      <c r="M229" s="226" t="s">
        <v>1</v>
      </c>
      <c r="N229" s="227" t="s">
        <v>42</v>
      </c>
      <c r="O229" s="91"/>
      <c r="P229" s="228">
        <f>O229*H229</f>
        <v>0</v>
      </c>
      <c r="Q229" s="228">
        <v>0.12966</v>
      </c>
      <c r="R229" s="228">
        <f>Q229*H229</f>
        <v>5.3679239999999995</v>
      </c>
      <c r="S229" s="228">
        <v>0</v>
      </c>
      <c r="T229" s="229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30" t="s">
        <v>150</v>
      </c>
      <c r="AT229" s="230" t="s">
        <v>145</v>
      </c>
      <c r="AU229" s="230" t="s">
        <v>87</v>
      </c>
      <c r="AY229" s="17" t="s">
        <v>142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7" t="s">
        <v>85</v>
      </c>
      <c r="BK229" s="231">
        <f>ROUND(I229*H229,2)</f>
        <v>0</v>
      </c>
      <c r="BL229" s="17" t="s">
        <v>150</v>
      </c>
      <c r="BM229" s="230" t="s">
        <v>347</v>
      </c>
    </row>
    <row r="230" s="13" customFormat="1">
      <c r="A230" s="13"/>
      <c r="B230" s="232"/>
      <c r="C230" s="233"/>
      <c r="D230" s="234" t="s">
        <v>152</v>
      </c>
      <c r="E230" s="235" t="s">
        <v>1</v>
      </c>
      <c r="F230" s="236" t="s">
        <v>348</v>
      </c>
      <c r="G230" s="233"/>
      <c r="H230" s="237">
        <v>41.399999999999999</v>
      </c>
      <c r="I230" s="238"/>
      <c r="J230" s="233"/>
      <c r="K230" s="233"/>
      <c r="L230" s="239"/>
      <c r="M230" s="240"/>
      <c r="N230" s="241"/>
      <c r="O230" s="241"/>
      <c r="P230" s="241"/>
      <c r="Q230" s="241"/>
      <c r="R230" s="241"/>
      <c r="S230" s="241"/>
      <c r="T230" s="24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3" t="s">
        <v>152</v>
      </c>
      <c r="AU230" s="243" t="s">
        <v>87</v>
      </c>
      <c r="AV230" s="13" t="s">
        <v>87</v>
      </c>
      <c r="AW230" s="13" t="s">
        <v>32</v>
      </c>
      <c r="AX230" s="13" t="s">
        <v>85</v>
      </c>
      <c r="AY230" s="243" t="s">
        <v>142</v>
      </c>
    </row>
    <row r="231" s="2" customFormat="1" ht="33" customHeight="1">
      <c r="A231" s="38"/>
      <c r="B231" s="39"/>
      <c r="C231" s="219" t="s">
        <v>349</v>
      </c>
      <c r="D231" s="219" t="s">
        <v>145</v>
      </c>
      <c r="E231" s="220" t="s">
        <v>350</v>
      </c>
      <c r="F231" s="221" t="s">
        <v>351</v>
      </c>
      <c r="G231" s="222" t="s">
        <v>212</v>
      </c>
      <c r="H231" s="223">
        <v>27.800000000000001</v>
      </c>
      <c r="I231" s="224"/>
      <c r="J231" s="225">
        <f>ROUND(I231*H231,2)</f>
        <v>0</v>
      </c>
      <c r="K231" s="221" t="s">
        <v>149</v>
      </c>
      <c r="L231" s="44"/>
      <c r="M231" s="226" t="s">
        <v>1</v>
      </c>
      <c r="N231" s="227" t="s">
        <v>42</v>
      </c>
      <c r="O231" s="91"/>
      <c r="P231" s="228">
        <f>O231*H231</f>
        <v>0</v>
      </c>
      <c r="Q231" s="228">
        <v>0.13188</v>
      </c>
      <c r="R231" s="228">
        <f>Q231*H231</f>
        <v>3.666264</v>
      </c>
      <c r="S231" s="228">
        <v>0</v>
      </c>
      <c r="T231" s="229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30" t="s">
        <v>150</v>
      </c>
      <c r="AT231" s="230" t="s">
        <v>145</v>
      </c>
      <c r="AU231" s="230" t="s">
        <v>87</v>
      </c>
      <c r="AY231" s="17" t="s">
        <v>142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17" t="s">
        <v>85</v>
      </c>
      <c r="BK231" s="231">
        <f>ROUND(I231*H231,2)</f>
        <v>0</v>
      </c>
      <c r="BL231" s="17" t="s">
        <v>150</v>
      </c>
      <c r="BM231" s="230" t="s">
        <v>352</v>
      </c>
    </row>
    <row r="232" s="13" customFormat="1">
      <c r="A232" s="13"/>
      <c r="B232" s="232"/>
      <c r="C232" s="233"/>
      <c r="D232" s="234" t="s">
        <v>152</v>
      </c>
      <c r="E232" s="235" t="s">
        <v>1</v>
      </c>
      <c r="F232" s="236" t="s">
        <v>353</v>
      </c>
      <c r="G232" s="233"/>
      <c r="H232" s="237">
        <v>27.800000000000001</v>
      </c>
      <c r="I232" s="238"/>
      <c r="J232" s="233"/>
      <c r="K232" s="233"/>
      <c r="L232" s="239"/>
      <c r="M232" s="240"/>
      <c r="N232" s="241"/>
      <c r="O232" s="241"/>
      <c r="P232" s="241"/>
      <c r="Q232" s="241"/>
      <c r="R232" s="241"/>
      <c r="S232" s="241"/>
      <c r="T232" s="24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3" t="s">
        <v>152</v>
      </c>
      <c r="AU232" s="243" t="s">
        <v>87</v>
      </c>
      <c r="AV232" s="13" t="s">
        <v>87</v>
      </c>
      <c r="AW232" s="13" t="s">
        <v>32</v>
      </c>
      <c r="AX232" s="13" t="s">
        <v>85</v>
      </c>
      <c r="AY232" s="243" t="s">
        <v>142</v>
      </c>
    </row>
    <row r="233" s="2" customFormat="1" ht="24.15" customHeight="1">
      <c r="A233" s="38"/>
      <c r="B233" s="39"/>
      <c r="C233" s="219" t="s">
        <v>354</v>
      </c>
      <c r="D233" s="219" t="s">
        <v>145</v>
      </c>
      <c r="E233" s="220" t="s">
        <v>355</v>
      </c>
      <c r="F233" s="221" t="s">
        <v>356</v>
      </c>
      <c r="G233" s="222" t="s">
        <v>212</v>
      </c>
      <c r="H233" s="223">
        <v>298</v>
      </c>
      <c r="I233" s="224"/>
      <c r="J233" s="225">
        <f>ROUND(I233*H233,2)</f>
        <v>0</v>
      </c>
      <c r="K233" s="221" t="s">
        <v>149</v>
      </c>
      <c r="L233" s="44"/>
      <c r="M233" s="226" t="s">
        <v>1</v>
      </c>
      <c r="N233" s="227" t="s">
        <v>42</v>
      </c>
      <c r="O233" s="91"/>
      <c r="P233" s="228">
        <f>O233*H233</f>
        <v>0</v>
      </c>
      <c r="Q233" s="228">
        <v>0.0060099999999999997</v>
      </c>
      <c r="R233" s="228">
        <f>Q233*H233</f>
        <v>1.79098</v>
      </c>
      <c r="S233" s="228">
        <v>0</v>
      </c>
      <c r="T233" s="229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30" t="s">
        <v>150</v>
      </c>
      <c r="AT233" s="230" t="s">
        <v>145</v>
      </c>
      <c r="AU233" s="230" t="s">
        <v>87</v>
      </c>
      <c r="AY233" s="17" t="s">
        <v>142</v>
      </c>
      <c r="BE233" s="231">
        <f>IF(N233="základní",J233,0)</f>
        <v>0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17" t="s">
        <v>85</v>
      </c>
      <c r="BK233" s="231">
        <f>ROUND(I233*H233,2)</f>
        <v>0</v>
      </c>
      <c r="BL233" s="17" t="s">
        <v>150</v>
      </c>
      <c r="BM233" s="230" t="s">
        <v>357</v>
      </c>
    </row>
    <row r="234" s="13" customFormat="1">
      <c r="A234" s="13"/>
      <c r="B234" s="232"/>
      <c r="C234" s="233"/>
      <c r="D234" s="234" t="s">
        <v>152</v>
      </c>
      <c r="E234" s="235" t="s">
        <v>1</v>
      </c>
      <c r="F234" s="236" t="s">
        <v>358</v>
      </c>
      <c r="G234" s="233"/>
      <c r="H234" s="237">
        <v>298</v>
      </c>
      <c r="I234" s="238"/>
      <c r="J234" s="233"/>
      <c r="K234" s="233"/>
      <c r="L234" s="239"/>
      <c r="M234" s="240"/>
      <c r="N234" s="241"/>
      <c r="O234" s="241"/>
      <c r="P234" s="241"/>
      <c r="Q234" s="241"/>
      <c r="R234" s="241"/>
      <c r="S234" s="241"/>
      <c r="T234" s="24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3" t="s">
        <v>152</v>
      </c>
      <c r="AU234" s="243" t="s">
        <v>87</v>
      </c>
      <c r="AV234" s="13" t="s">
        <v>87</v>
      </c>
      <c r="AW234" s="13" t="s">
        <v>32</v>
      </c>
      <c r="AX234" s="13" t="s">
        <v>85</v>
      </c>
      <c r="AY234" s="243" t="s">
        <v>142</v>
      </c>
    </row>
    <row r="235" s="2" customFormat="1" ht="21.75" customHeight="1">
      <c r="A235" s="38"/>
      <c r="B235" s="39"/>
      <c r="C235" s="219" t="s">
        <v>359</v>
      </c>
      <c r="D235" s="219" t="s">
        <v>145</v>
      </c>
      <c r="E235" s="220" t="s">
        <v>360</v>
      </c>
      <c r="F235" s="221" t="s">
        <v>361</v>
      </c>
      <c r="G235" s="222" t="s">
        <v>212</v>
      </c>
      <c r="H235" s="223">
        <v>456.5</v>
      </c>
      <c r="I235" s="224"/>
      <c r="J235" s="225">
        <f>ROUND(I235*H235,2)</f>
        <v>0</v>
      </c>
      <c r="K235" s="221" t="s">
        <v>149</v>
      </c>
      <c r="L235" s="44"/>
      <c r="M235" s="226" t="s">
        <v>1</v>
      </c>
      <c r="N235" s="227" t="s">
        <v>42</v>
      </c>
      <c r="O235" s="91"/>
      <c r="P235" s="228">
        <f>O235*H235</f>
        <v>0</v>
      </c>
      <c r="Q235" s="228">
        <v>0.00051000000000000004</v>
      </c>
      <c r="R235" s="228">
        <f>Q235*H235</f>
        <v>0.23281500000000002</v>
      </c>
      <c r="S235" s="228">
        <v>0</v>
      </c>
      <c r="T235" s="229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30" t="s">
        <v>150</v>
      </c>
      <c r="AT235" s="230" t="s">
        <v>145</v>
      </c>
      <c r="AU235" s="230" t="s">
        <v>87</v>
      </c>
      <c r="AY235" s="17" t="s">
        <v>142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7" t="s">
        <v>85</v>
      </c>
      <c r="BK235" s="231">
        <f>ROUND(I235*H235,2)</f>
        <v>0</v>
      </c>
      <c r="BL235" s="17" t="s">
        <v>150</v>
      </c>
      <c r="BM235" s="230" t="s">
        <v>362</v>
      </c>
    </row>
    <row r="236" s="13" customFormat="1">
      <c r="A236" s="13"/>
      <c r="B236" s="232"/>
      <c r="C236" s="233"/>
      <c r="D236" s="234" t="s">
        <v>152</v>
      </c>
      <c r="E236" s="235" t="s">
        <v>1</v>
      </c>
      <c r="F236" s="236" t="s">
        <v>363</v>
      </c>
      <c r="G236" s="233"/>
      <c r="H236" s="237">
        <v>456.5</v>
      </c>
      <c r="I236" s="238"/>
      <c r="J236" s="233"/>
      <c r="K236" s="233"/>
      <c r="L236" s="239"/>
      <c r="M236" s="240"/>
      <c r="N236" s="241"/>
      <c r="O236" s="241"/>
      <c r="P236" s="241"/>
      <c r="Q236" s="241"/>
      <c r="R236" s="241"/>
      <c r="S236" s="241"/>
      <c r="T236" s="24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3" t="s">
        <v>152</v>
      </c>
      <c r="AU236" s="243" t="s">
        <v>87</v>
      </c>
      <c r="AV236" s="13" t="s">
        <v>87</v>
      </c>
      <c r="AW236" s="13" t="s">
        <v>32</v>
      </c>
      <c r="AX236" s="13" t="s">
        <v>85</v>
      </c>
      <c r="AY236" s="243" t="s">
        <v>142</v>
      </c>
    </row>
    <row r="237" s="2" customFormat="1" ht="24.15" customHeight="1">
      <c r="A237" s="38"/>
      <c r="B237" s="39"/>
      <c r="C237" s="219" t="s">
        <v>364</v>
      </c>
      <c r="D237" s="219" t="s">
        <v>145</v>
      </c>
      <c r="E237" s="220" t="s">
        <v>365</v>
      </c>
      <c r="F237" s="221" t="s">
        <v>366</v>
      </c>
      <c r="G237" s="222" t="s">
        <v>148</v>
      </c>
      <c r="H237" s="223">
        <v>9.4000000000000004</v>
      </c>
      <c r="I237" s="224"/>
      <c r="J237" s="225">
        <f>ROUND(I237*H237,2)</f>
        <v>0</v>
      </c>
      <c r="K237" s="221" t="s">
        <v>149</v>
      </c>
      <c r="L237" s="44"/>
      <c r="M237" s="226" t="s">
        <v>1</v>
      </c>
      <c r="N237" s="227" t="s">
        <v>42</v>
      </c>
      <c r="O237" s="91"/>
      <c r="P237" s="228">
        <f>O237*H237</f>
        <v>0</v>
      </c>
      <c r="Q237" s="228">
        <v>0.16849</v>
      </c>
      <c r="R237" s="228">
        <f>Q237*H237</f>
        <v>1.5838060000000001</v>
      </c>
      <c r="S237" s="228">
        <v>0</v>
      </c>
      <c r="T237" s="229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30" t="s">
        <v>150</v>
      </c>
      <c r="AT237" s="230" t="s">
        <v>145</v>
      </c>
      <c r="AU237" s="230" t="s">
        <v>87</v>
      </c>
      <c r="AY237" s="17" t="s">
        <v>142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17" t="s">
        <v>85</v>
      </c>
      <c r="BK237" s="231">
        <f>ROUND(I237*H237,2)</f>
        <v>0</v>
      </c>
      <c r="BL237" s="17" t="s">
        <v>150</v>
      </c>
      <c r="BM237" s="230" t="s">
        <v>367</v>
      </c>
    </row>
    <row r="238" s="13" customFormat="1">
      <c r="A238" s="13"/>
      <c r="B238" s="232"/>
      <c r="C238" s="233"/>
      <c r="D238" s="234" t="s">
        <v>152</v>
      </c>
      <c r="E238" s="235" t="s">
        <v>1</v>
      </c>
      <c r="F238" s="236" t="s">
        <v>368</v>
      </c>
      <c r="G238" s="233"/>
      <c r="H238" s="237">
        <v>9.4000000000000004</v>
      </c>
      <c r="I238" s="238"/>
      <c r="J238" s="233"/>
      <c r="K238" s="233"/>
      <c r="L238" s="239"/>
      <c r="M238" s="240"/>
      <c r="N238" s="241"/>
      <c r="O238" s="241"/>
      <c r="P238" s="241"/>
      <c r="Q238" s="241"/>
      <c r="R238" s="241"/>
      <c r="S238" s="241"/>
      <c r="T238" s="24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3" t="s">
        <v>152</v>
      </c>
      <c r="AU238" s="243" t="s">
        <v>87</v>
      </c>
      <c r="AV238" s="13" t="s">
        <v>87</v>
      </c>
      <c r="AW238" s="13" t="s">
        <v>32</v>
      </c>
      <c r="AX238" s="13" t="s">
        <v>85</v>
      </c>
      <c r="AY238" s="243" t="s">
        <v>142</v>
      </c>
    </row>
    <row r="239" s="2" customFormat="1" ht="16.5" customHeight="1">
      <c r="A239" s="38"/>
      <c r="B239" s="39"/>
      <c r="C239" s="265" t="s">
        <v>369</v>
      </c>
      <c r="D239" s="265" t="s">
        <v>239</v>
      </c>
      <c r="E239" s="266" t="s">
        <v>370</v>
      </c>
      <c r="F239" s="267" t="s">
        <v>371</v>
      </c>
      <c r="G239" s="268" t="s">
        <v>148</v>
      </c>
      <c r="H239" s="269">
        <v>4.7939999999999996</v>
      </c>
      <c r="I239" s="270"/>
      <c r="J239" s="271">
        <f>ROUND(I239*H239,2)</f>
        <v>0</v>
      </c>
      <c r="K239" s="267" t="s">
        <v>149</v>
      </c>
      <c r="L239" s="272"/>
      <c r="M239" s="273" t="s">
        <v>1</v>
      </c>
      <c r="N239" s="274" t="s">
        <v>42</v>
      </c>
      <c r="O239" s="91"/>
      <c r="P239" s="228">
        <f>O239*H239</f>
        <v>0</v>
      </c>
      <c r="Q239" s="228">
        <v>0.105</v>
      </c>
      <c r="R239" s="228">
        <f>Q239*H239</f>
        <v>0.50336999999999998</v>
      </c>
      <c r="S239" s="228">
        <v>0</v>
      </c>
      <c r="T239" s="229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30" t="s">
        <v>188</v>
      </c>
      <c r="AT239" s="230" t="s">
        <v>239</v>
      </c>
      <c r="AU239" s="230" t="s">
        <v>87</v>
      </c>
      <c r="AY239" s="17" t="s">
        <v>142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7" t="s">
        <v>85</v>
      </c>
      <c r="BK239" s="231">
        <f>ROUND(I239*H239,2)</f>
        <v>0</v>
      </c>
      <c r="BL239" s="17" t="s">
        <v>150</v>
      </c>
      <c r="BM239" s="230" t="s">
        <v>372</v>
      </c>
    </row>
    <row r="240" s="13" customFormat="1">
      <c r="A240" s="13"/>
      <c r="B240" s="232"/>
      <c r="C240" s="233"/>
      <c r="D240" s="234" t="s">
        <v>152</v>
      </c>
      <c r="E240" s="235" t="s">
        <v>1</v>
      </c>
      <c r="F240" s="236" t="s">
        <v>373</v>
      </c>
      <c r="G240" s="233"/>
      <c r="H240" s="237">
        <v>4.7000000000000002</v>
      </c>
      <c r="I240" s="238"/>
      <c r="J240" s="233"/>
      <c r="K240" s="233"/>
      <c r="L240" s="239"/>
      <c r="M240" s="240"/>
      <c r="N240" s="241"/>
      <c r="O240" s="241"/>
      <c r="P240" s="241"/>
      <c r="Q240" s="241"/>
      <c r="R240" s="241"/>
      <c r="S240" s="241"/>
      <c r="T240" s="24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3" t="s">
        <v>152</v>
      </c>
      <c r="AU240" s="243" t="s">
        <v>87</v>
      </c>
      <c r="AV240" s="13" t="s">
        <v>87</v>
      </c>
      <c r="AW240" s="13" t="s">
        <v>32</v>
      </c>
      <c r="AX240" s="13" t="s">
        <v>85</v>
      </c>
      <c r="AY240" s="243" t="s">
        <v>142</v>
      </c>
    </row>
    <row r="241" s="13" customFormat="1">
      <c r="A241" s="13"/>
      <c r="B241" s="232"/>
      <c r="C241" s="233"/>
      <c r="D241" s="234" t="s">
        <v>152</v>
      </c>
      <c r="E241" s="233"/>
      <c r="F241" s="236" t="s">
        <v>374</v>
      </c>
      <c r="G241" s="233"/>
      <c r="H241" s="237">
        <v>4.7939999999999996</v>
      </c>
      <c r="I241" s="238"/>
      <c r="J241" s="233"/>
      <c r="K241" s="233"/>
      <c r="L241" s="239"/>
      <c r="M241" s="240"/>
      <c r="N241" s="241"/>
      <c r="O241" s="241"/>
      <c r="P241" s="241"/>
      <c r="Q241" s="241"/>
      <c r="R241" s="241"/>
      <c r="S241" s="241"/>
      <c r="T241" s="24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3" t="s">
        <v>152</v>
      </c>
      <c r="AU241" s="243" t="s">
        <v>87</v>
      </c>
      <c r="AV241" s="13" t="s">
        <v>87</v>
      </c>
      <c r="AW241" s="13" t="s">
        <v>4</v>
      </c>
      <c r="AX241" s="13" t="s">
        <v>85</v>
      </c>
      <c r="AY241" s="243" t="s">
        <v>142</v>
      </c>
    </row>
    <row r="242" s="2" customFormat="1" ht="16.5" customHeight="1">
      <c r="A242" s="38"/>
      <c r="B242" s="39"/>
      <c r="C242" s="265" t="s">
        <v>375</v>
      </c>
      <c r="D242" s="265" t="s">
        <v>239</v>
      </c>
      <c r="E242" s="266" t="s">
        <v>376</v>
      </c>
      <c r="F242" s="267" t="s">
        <v>377</v>
      </c>
      <c r="G242" s="268" t="s">
        <v>148</v>
      </c>
      <c r="H242" s="269">
        <v>4.7000000000000002</v>
      </c>
      <c r="I242" s="270"/>
      <c r="J242" s="271">
        <f>ROUND(I242*H242,2)</f>
        <v>0</v>
      </c>
      <c r="K242" s="267" t="s">
        <v>149</v>
      </c>
      <c r="L242" s="272"/>
      <c r="M242" s="273" t="s">
        <v>1</v>
      </c>
      <c r="N242" s="274" t="s">
        <v>42</v>
      </c>
      <c r="O242" s="91"/>
      <c r="P242" s="228">
        <f>O242*H242</f>
        <v>0</v>
      </c>
      <c r="Q242" s="228">
        <v>0.045999999999999999</v>
      </c>
      <c r="R242" s="228">
        <f>Q242*H242</f>
        <v>0.2162</v>
      </c>
      <c r="S242" s="228">
        <v>0</v>
      </c>
      <c r="T242" s="229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30" t="s">
        <v>188</v>
      </c>
      <c r="AT242" s="230" t="s">
        <v>239</v>
      </c>
      <c r="AU242" s="230" t="s">
        <v>87</v>
      </c>
      <c r="AY242" s="17" t="s">
        <v>142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17" t="s">
        <v>85</v>
      </c>
      <c r="BK242" s="231">
        <f>ROUND(I242*H242,2)</f>
        <v>0</v>
      </c>
      <c r="BL242" s="17" t="s">
        <v>150</v>
      </c>
      <c r="BM242" s="230" t="s">
        <v>378</v>
      </c>
    </row>
    <row r="243" s="13" customFormat="1">
      <c r="A243" s="13"/>
      <c r="B243" s="232"/>
      <c r="C243" s="233"/>
      <c r="D243" s="234" t="s">
        <v>152</v>
      </c>
      <c r="E243" s="235" t="s">
        <v>1</v>
      </c>
      <c r="F243" s="236" t="s">
        <v>373</v>
      </c>
      <c r="G243" s="233"/>
      <c r="H243" s="237">
        <v>4.7000000000000002</v>
      </c>
      <c r="I243" s="238"/>
      <c r="J243" s="233"/>
      <c r="K243" s="233"/>
      <c r="L243" s="239"/>
      <c r="M243" s="240"/>
      <c r="N243" s="241"/>
      <c r="O243" s="241"/>
      <c r="P243" s="241"/>
      <c r="Q243" s="241"/>
      <c r="R243" s="241"/>
      <c r="S243" s="241"/>
      <c r="T243" s="24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3" t="s">
        <v>152</v>
      </c>
      <c r="AU243" s="243" t="s">
        <v>87</v>
      </c>
      <c r="AV243" s="13" t="s">
        <v>87</v>
      </c>
      <c r="AW243" s="13" t="s">
        <v>32</v>
      </c>
      <c r="AX243" s="13" t="s">
        <v>85</v>
      </c>
      <c r="AY243" s="243" t="s">
        <v>142</v>
      </c>
    </row>
    <row r="244" s="12" customFormat="1" ht="22.8" customHeight="1">
      <c r="A244" s="12"/>
      <c r="B244" s="203"/>
      <c r="C244" s="204"/>
      <c r="D244" s="205" t="s">
        <v>76</v>
      </c>
      <c r="E244" s="217" t="s">
        <v>188</v>
      </c>
      <c r="F244" s="217" t="s">
        <v>379</v>
      </c>
      <c r="G244" s="204"/>
      <c r="H244" s="204"/>
      <c r="I244" s="207"/>
      <c r="J244" s="218">
        <f>BK244</f>
        <v>0</v>
      </c>
      <c r="K244" s="204"/>
      <c r="L244" s="209"/>
      <c r="M244" s="210"/>
      <c r="N244" s="211"/>
      <c r="O244" s="211"/>
      <c r="P244" s="212">
        <f>SUM(P245:P381)</f>
        <v>0</v>
      </c>
      <c r="Q244" s="211"/>
      <c r="R244" s="212">
        <f>SUM(R245:R381)</f>
        <v>65.528964899999991</v>
      </c>
      <c r="S244" s="211"/>
      <c r="T244" s="213">
        <f>SUM(T245:T381)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14" t="s">
        <v>85</v>
      </c>
      <c r="AT244" s="215" t="s">
        <v>76</v>
      </c>
      <c r="AU244" s="215" t="s">
        <v>85</v>
      </c>
      <c r="AY244" s="214" t="s">
        <v>142</v>
      </c>
      <c r="BK244" s="216">
        <f>SUM(BK245:BK381)</f>
        <v>0</v>
      </c>
    </row>
    <row r="245" s="2" customFormat="1" ht="24.15" customHeight="1">
      <c r="A245" s="38"/>
      <c r="B245" s="39"/>
      <c r="C245" s="219" t="s">
        <v>380</v>
      </c>
      <c r="D245" s="219" t="s">
        <v>145</v>
      </c>
      <c r="E245" s="220" t="s">
        <v>381</v>
      </c>
      <c r="F245" s="221" t="s">
        <v>382</v>
      </c>
      <c r="G245" s="222" t="s">
        <v>177</v>
      </c>
      <c r="H245" s="223">
        <v>18.84</v>
      </c>
      <c r="I245" s="224"/>
      <c r="J245" s="225">
        <f>ROUND(I245*H245,2)</f>
        <v>0</v>
      </c>
      <c r="K245" s="221" t="s">
        <v>149</v>
      </c>
      <c r="L245" s="44"/>
      <c r="M245" s="226" t="s">
        <v>1</v>
      </c>
      <c r="N245" s="227" t="s">
        <v>42</v>
      </c>
      <c r="O245" s="91"/>
      <c r="P245" s="228">
        <f>O245*H245</f>
        <v>0</v>
      </c>
      <c r="Q245" s="228">
        <v>1.5298499999999999</v>
      </c>
      <c r="R245" s="228">
        <f>Q245*H245</f>
        <v>28.822374</v>
      </c>
      <c r="S245" s="228">
        <v>0</v>
      </c>
      <c r="T245" s="229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30" t="s">
        <v>150</v>
      </c>
      <c r="AT245" s="230" t="s">
        <v>145</v>
      </c>
      <c r="AU245" s="230" t="s">
        <v>87</v>
      </c>
      <c r="AY245" s="17" t="s">
        <v>142</v>
      </c>
      <c r="BE245" s="231">
        <f>IF(N245="základní",J245,0)</f>
        <v>0</v>
      </c>
      <c r="BF245" s="231">
        <f>IF(N245="snížená",J245,0)</f>
        <v>0</v>
      </c>
      <c r="BG245" s="231">
        <f>IF(N245="zákl. přenesená",J245,0)</f>
        <v>0</v>
      </c>
      <c r="BH245" s="231">
        <f>IF(N245="sníž. přenesená",J245,0)</f>
        <v>0</v>
      </c>
      <c r="BI245" s="231">
        <f>IF(N245="nulová",J245,0)</f>
        <v>0</v>
      </c>
      <c r="BJ245" s="17" t="s">
        <v>85</v>
      </c>
      <c r="BK245" s="231">
        <f>ROUND(I245*H245,2)</f>
        <v>0</v>
      </c>
      <c r="BL245" s="17" t="s">
        <v>150</v>
      </c>
      <c r="BM245" s="230" t="s">
        <v>383</v>
      </c>
    </row>
    <row r="246" s="15" customFormat="1">
      <c r="A246" s="15"/>
      <c r="B246" s="255"/>
      <c r="C246" s="256"/>
      <c r="D246" s="234" t="s">
        <v>152</v>
      </c>
      <c r="E246" s="257" t="s">
        <v>1</v>
      </c>
      <c r="F246" s="258" t="s">
        <v>384</v>
      </c>
      <c r="G246" s="256"/>
      <c r="H246" s="257" t="s">
        <v>1</v>
      </c>
      <c r="I246" s="259"/>
      <c r="J246" s="256"/>
      <c r="K246" s="256"/>
      <c r="L246" s="260"/>
      <c r="M246" s="261"/>
      <c r="N246" s="262"/>
      <c r="O246" s="262"/>
      <c r="P246" s="262"/>
      <c r="Q246" s="262"/>
      <c r="R246" s="262"/>
      <c r="S246" s="262"/>
      <c r="T246" s="263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64" t="s">
        <v>152</v>
      </c>
      <c r="AU246" s="264" t="s">
        <v>87</v>
      </c>
      <c r="AV246" s="15" t="s">
        <v>85</v>
      </c>
      <c r="AW246" s="15" t="s">
        <v>32</v>
      </c>
      <c r="AX246" s="15" t="s">
        <v>77</v>
      </c>
      <c r="AY246" s="264" t="s">
        <v>142</v>
      </c>
    </row>
    <row r="247" s="13" customFormat="1">
      <c r="A247" s="13"/>
      <c r="B247" s="232"/>
      <c r="C247" s="233"/>
      <c r="D247" s="234" t="s">
        <v>152</v>
      </c>
      <c r="E247" s="235" t="s">
        <v>1</v>
      </c>
      <c r="F247" s="236" t="s">
        <v>385</v>
      </c>
      <c r="G247" s="233"/>
      <c r="H247" s="237">
        <v>18.84</v>
      </c>
      <c r="I247" s="238"/>
      <c r="J247" s="233"/>
      <c r="K247" s="233"/>
      <c r="L247" s="239"/>
      <c r="M247" s="240"/>
      <c r="N247" s="241"/>
      <c r="O247" s="241"/>
      <c r="P247" s="241"/>
      <c r="Q247" s="241"/>
      <c r="R247" s="241"/>
      <c r="S247" s="241"/>
      <c r="T247" s="24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3" t="s">
        <v>152</v>
      </c>
      <c r="AU247" s="243" t="s">
        <v>87</v>
      </c>
      <c r="AV247" s="13" t="s">
        <v>87</v>
      </c>
      <c r="AW247" s="13" t="s">
        <v>32</v>
      </c>
      <c r="AX247" s="13" t="s">
        <v>85</v>
      </c>
      <c r="AY247" s="243" t="s">
        <v>142</v>
      </c>
    </row>
    <row r="248" s="2" customFormat="1" ht="24.15" customHeight="1">
      <c r="A248" s="38"/>
      <c r="B248" s="39"/>
      <c r="C248" s="219" t="s">
        <v>386</v>
      </c>
      <c r="D248" s="219" t="s">
        <v>145</v>
      </c>
      <c r="E248" s="220" t="s">
        <v>387</v>
      </c>
      <c r="F248" s="221" t="s">
        <v>388</v>
      </c>
      <c r="G248" s="222" t="s">
        <v>148</v>
      </c>
      <c r="H248" s="223">
        <v>416</v>
      </c>
      <c r="I248" s="224"/>
      <c r="J248" s="225">
        <f>ROUND(I248*H248,2)</f>
        <v>0</v>
      </c>
      <c r="K248" s="221" t="s">
        <v>149</v>
      </c>
      <c r="L248" s="44"/>
      <c r="M248" s="226" t="s">
        <v>1</v>
      </c>
      <c r="N248" s="227" t="s">
        <v>42</v>
      </c>
      <c r="O248" s="91"/>
      <c r="P248" s="228">
        <f>O248*H248</f>
        <v>0</v>
      </c>
      <c r="Q248" s="228">
        <v>0</v>
      </c>
      <c r="R248" s="228">
        <f>Q248*H248</f>
        <v>0</v>
      </c>
      <c r="S248" s="228">
        <v>0</v>
      </c>
      <c r="T248" s="229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30" t="s">
        <v>150</v>
      </c>
      <c r="AT248" s="230" t="s">
        <v>145</v>
      </c>
      <c r="AU248" s="230" t="s">
        <v>87</v>
      </c>
      <c r="AY248" s="17" t="s">
        <v>142</v>
      </c>
      <c r="BE248" s="231">
        <f>IF(N248="základní",J248,0)</f>
        <v>0</v>
      </c>
      <c r="BF248" s="231">
        <f>IF(N248="snížená",J248,0)</f>
        <v>0</v>
      </c>
      <c r="BG248" s="231">
        <f>IF(N248="zákl. přenesená",J248,0)</f>
        <v>0</v>
      </c>
      <c r="BH248" s="231">
        <f>IF(N248="sníž. přenesená",J248,0)</f>
        <v>0</v>
      </c>
      <c r="BI248" s="231">
        <f>IF(N248="nulová",J248,0)</f>
        <v>0</v>
      </c>
      <c r="BJ248" s="17" t="s">
        <v>85</v>
      </c>
      <c r="BK248" s="231">
        <f>ROUND(I248*H248,2)</f>
        <v>0</v>
      </c>
      <c r="BL248" s="17" t="s">
        <v>150</v>
      </c>
      <c r="BM248" s="230" t="s">
        <v>389</v>
      </c>
    </row>
    <row r="249" s="13" customFormat="1">
      <c r="A249" s="13"/>
      <c r="B249" s="232"/>
      <c r="C249" s="233"/>
      <c r="D249" s="234" t="s">
        <v>152</v>
      </c>
      <c r="E249" s="235" t="s">
        <v>1</v>
      </c>
      <c r="F249" s="236" t="s">
        <v>390</v>
      </c>
      <c r="G249" s="233"/>
      <c r="H249" s="237">
        <v>416</v>
      </c>
      <c r="I249" s="238"/>
      <c r="J249" s="233"/>
      <c r="K249" s="233"/>
      <c r="L249" s="239"/>
      <c r="M249" s="240"/>
      <c r="N249" s="241"/>
      <c r="O249" s="241"/>
      <c r="P249" s="241"/>
      <c r="Q249" s="241"/>
      <c r="R249" s="241"/>
      <c r="S249" s="241"/>
      <c r="T249" s="24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3" t="s">
        <v>152</v>
      </c>
      <c r="AU249" s="243" t="s">
        <v>87</v>
      </c>
      <c r="AV249" s="13" t="s">
        <v>87</v>
      </c>
      <c r="AW249" s="13" t="s">
        <v>32</v>
      </c>
      <c r="AX249" s="13" t="s">
        <v>85</v>
      </c>
      <c r="AY249" s="243" t="s">
        <v>142</v>
      </c>
    </row>
    <row r="250" s="2" customFormat="1" ht="24.15" customHeight="1">
      <c r="A250" s="38"/>
      <c r="B250" s="39"/>
      <c r="C250" s="265" t="s">
        <v>391</v>
      </c>
      <c r="D250" s="265" t="s">
        <v>239</v>
      </c>
      <c r="E250" s="266" t="s">
        <v>392</v>
      </c>
      <c r="F250" s="267" t="s">
        <v>393</v>
      </c>
      <c r="G250" s="268" t="s">
        <v>148</v>
      </c>
      <c r="H250" s="269">
        <v>436.80000000000001</v>
      </c>
      <c r="I250" s="270"/>
      <c r="J250" s="271">
        <f>ROUND(I250*H250,2)</f>
        <v>0</v>
      </c>
      <c r="K250" s="267" t="s">
        <v>149</v>
      </c>
      <c r="L250" s="272"/>
      <c r="M250" s="273" t="s">
        <v>1</v>
      </c>
      <c r="N250" s="274" t="s">
        <v>42</v>
      </c>
      <c r="O250" s="91"/>
      <c r="P250" s="228">
        <f>O250*H250</f>
        <v>0</v>
      </c>
      <c r="Q250" s="228">
        <v>0.0067400000000000003</v>
      </c>
      <c r="R250" s="228">
        <f>Q250*H250</f>
        <v>2.9440320000000004</v>
      </c>
      <c r="S250" s="228">
        <v>0</v>
      </c>
      <c r="T250" s="229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30" t="s">
        <v>188</v>
      </c>
      <c r="AT250" s="230" t="s">
        <v>239</v>
      </c>
      <c r="AU250" s="230" t="s">
        <v>87</v>
      </c>
      <c r="AY250" s="17" t="s">
        <v>142</v>
      </c>
      <c r="BE250" s="231">
        <f>IF(N250="základní",J250,0)</f>
        <v>0</v>
      </c>
      <c r="BF250" s="231">
        <f>IF(N250="snížená",J250,0)</f>
        <v>0</v>
      </c>
      <c r="BG250" s="231">
        <f>IF(N250="zákl. přenesená",J250,0)</f>
        <v>0</v>
      </c>
      <c r="BH250" s="231">
        <f>IF(N250="sníž. přenesená",J250,0)</f>
        <v>0</v>
      </c>
      <c r="BI250" s="231">
        <f>IF(N250="nulová",J250,0)</f>
        <v>0</v>
      </c>
      <c r="BJ250" s="17" t="s">
        <v>85</v>
      </c>
      <c r="BK250" s="231">
        <f>ROUND(I250*H250,2)</f>
        <v>0</v>
      </c>
      <c r="BL250" s="17" t="s">
        <v>150</v>
      </c>
      <c r="BM250" s="230" t="s">
        <v>394</v>
      </c>
    </row>
    <row r="251" s="2" customFormat="1" ht="24.15" customHeight="1">
      <c r="A251" s="38"/>
      <c r="B251" s="39"/>
      <c r="C251" s="219" t="s">
        <v>395</v>
      </c>
      <c r="D251" s="219" t="s">
        <v>145</v>
      </c>
      <c r="E251" s="220" t="s">
        <v>396</v>
      </c>
      <c r="F251" s="221" t="s">
        <v>397</v>
      </c>
      <c r="G251" s="222" t="s">
        <v>148</v>
      </c>
      <c r="H251" s="223">
        <v>380.19999999999999</v>
      </c>
      <c r="I251" s="224"/>
      <c r="J251" s="225">
        <f>ROUND(I251*H251,2)</f>
        <v>0</v>
      </c>
      <c r="K251" s="221" t="s">
        <v>1</v>
      </c>
      <c r="L251" s="44"/>
      <c r="M251" s="226" t="s">
        <v>1</v>
      </c>
      <c r="N251" s="227" t="s">
        <v>42</v>
      </c>
      <c r="O251" s="91"/>
      <c r="P251" s="228">
        <f>O251*H251</f>
        <v>0</v>
      </c>
      <c r="Q251" s="228">
        <v>0</v>
      </c>
      <c r="R251" s="228">
        <f>Q251*H251</f>
        <v>0</v>
      </c>
      <c r="S251" s="228">
        <v>0</v>
      </c>
      <c r="T251" s="229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30" t="s">
        <v>150</v>
      </c>
      <c r="AT251" s="230" t="s">
        <v>145</v>
      </c>
      <c r="AU251" s="230" t="s">
        <v>87</v>
      </c>
      <c r="AY251" s="17" t="s">
        <v>142</v>
      </c>
      <c r="BE251" s="231">
        <f>IF(N251="základní",J251,0)</f>
        <v>0</v>
      </c>
      <c r="BF251" s="231">
        <f>IF(N251="snížená",J251,0)</f>
        <v>0</v>
      </c>
      <c r="BG251" s="231">
        <f>IF(N251="zákl. přenesená",J251,0)</f>
        <v>0</v>
      </c>
      <c r="BH251" s="231">
        <f>IF(N251="sníž. přenesená",J251,0)</f>
        <v>0</v>
      </c>
      <c r="BI251" s="231">
        <f>IF(N251="nulová",J251,0)</f>
        <v>0</v>
      </c>
      <c r="BJ251" s="17" t="s">
        <v>85</v>
      </c>
      <c r="BK251" s="231">
        <f>ROUND(I251*H251,2)</f>
        <v>0</v>
      </c>
      <c r="BL251" s="17" t="s">
        <v>150</v>
      </c>
      <c r="BM251" s="230" t="s">
        <v>398</v>
      </c>
    </row>
    <row r="252" s="13" customFormat="1">
      <c r="A252" s="13"/>
      <c r="B252" s="232"/>
      <c r="C252" s="233"/>
      <c r="D252" s="234" t="s">
        <v>152</v>
      </c>
      <c r="E252" s="235" t="s">
        <v>1</v>
      </c>
      <c r="F252" s="236" t="s">
        <v>399</v>
      </c>
      <c r="G252" s="233"/>
      <c r="H252" s="237">
        <v>380.19999999999999</v>
      </c>
      <c r="I252" s="238"/>
      <c r="J252" s="233"/>
      <c r="K252" s="233"/>
      <c r="L252" s="239"/>
      <c r="M252" s="240"/>
      <c r="N252" s="241"/>
      <c r="O252" s="241"/>
      <c r="P252" s="241"/>
      <c r="Q252" s="241"/>
      <c r="R252" s="241"/>
      <c r="S252" s="241"/>
      <c r="T252" s="24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3" t="s">
        <v>152</v>
      </c>
      <c r="AU252" s="243" t="s">
        <v>87</v>
      </c>
      <c r="AV252" s="13" t="s">
        <v>87</v>
      </c>
      <c r="AW252" s="13" t="s">
        <v>32</v>
      </c>
      <c r="AX252" s="13" t="s">
        <v>85</v>
      </c>
      <c r="AY252" s="243" t="s">
        <v>142</v>
      </c>
    </row>
    <row r="253" s="2" customFormat="1" ht="24.15" customHeight="1">
      <c r="A253" s="38"/>
      <c r="B253" s="39"/>
      <c r="C253" s="265" t="s">
        <v>400</v>
      </c>
      <c r="D253" s="265" t="s">
        <v>239</v>
      </c>
      <c r="E253" s="266" t="s">
        <v>401</v>
      </c>
      <c r="F253" s="267" t="s">
        <v>402</v>
      </c>
      <c r="G253" s="268" t="s">
        <v>148</v>
      </c>
      <c r="H253" s="269">
        <v>399.20999999999998</v>
      </c>
      <c r="I253" s="270"/>
      <c r="J253" s="271">
        <f>ROUND(I253*H253,2)</f>
        <v>0</v>
      </c>
      <c r="K253" s="267" t="s">
        <v>1</v>
      </c>
      <c r="L253" s="272"/>
      <c r="M253" s="273" t="s">
        <v>1</v>
      </c>
      <c r="N253" s="274" t="s">
        <v>42</v>
      </c>
      <c r="O253" s="91"/>
      <c r="P253" s="228">
        <f>O253*H253</f>
        <v>0</v>
      </c>
      <c r="Q253" s="228">
        <v>0.065189999999999998</v>
      </c>
      <c r="R253" s="228">
        <f>Q253*H253</f>
        <v>26.024499899999999</v>
      </c>
      <c r="S253" s="228">
        <v>0</v>
      </c>
      <c r="T253" s="229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30" t="s">
        <v>188</v>
      </c>
      <c r="AT253" s="230" t="s">
        <v>239</v>
      </c>
      <c r="AU253" s="230" t="s">
        <v>87</v>
      </c>
      <c r="AY253" s="17" t="s">
        <v>142</v>
      </c>
      <c r="BE253" s="231">
        <f>IF(N253="základní",J253,0)</f>
        <v>0</v>
      </c>
      <c r="BF253" s="231">
        <f>IF(N253="snížená",J253,0)</f>
        <v>0</v>
      </c>
      <c r="BG253" s="231">
        <f>IF(N253="zákl. přenesená",J253,0)</f>
        <v>0</v>
      </c>
      <c r="BH253" s="231">
        <f>IF(N253="sníž. přenesená",J253,0)</f>
        <v>0</v>
      </c>
      <c r="BI253" s="231">
        <f>IF(N253="nulová",J253,0)</f>
        <v>0</v>
      </c>
      <c r="BJ253" s="17" t="s">
        <v>85</v>
      </c>
      <c r="BK253" s="231">
        <f>ROUND(I253*H253,2)</f>
        <v>0</v>
      </c>
      <c r="BL253" s="17" t="s">
        <v>150</v>
      </c>
      <c r="BM253" s="230" t="s">
        <v>403</v>
      </c>
    </row>
    <row r="254" s="13" customFormat="1">
      <c r="A254" s="13"/>
      <c r="B254" s="232"/>
      <c r="C254" s="233"/>
      <c r="D254" s="234" t="s">
        <v>152</v>
      </c>
      <c r="E254" s="235" t="s">
        <v>1</v>
      </c>
      <c r="F254" s="236" t="s">
        <v>404</v>
      </c>
      <c r="G254" s="233"/>
      <c r="H254" s="237">
        <v>399.20999999999998</v>
      </c>
      <c r="I254" s="238"/>
      <c r="J254" s="233"/>
      <c r="K254" s="233"/>
      <c r="L254" s="239"/>
      <c r="M254" s="240"/>
      <c r="N254" s="241"/>
      <c r="O254" s="241"/>
      <c r="P254" s="241"/>
      <c r="Q254" s="241"/>
      <c r="R254" s="241"/>
      <c r="S254" s="241"/>
      <c r="T254" s="242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3" t="s">
        <v>152</v>
      </c>
      <c r="AU254" s="243" t="s">
        <v>87</v>
      </c>
      <c r="AV254" s="13" t="s">
        <v>87</v>
      </c>
      <c r="AW254" s="13" t="s">
        <v>32</v>
      </c>
      <c r="AX254" s="13" t="s">
        <v>85</v>
      </c>
      <c r="AY254" s="243" t="s">
        <v>142</v>
      </c>
    </row>
    <row r="255" s="2" customFormat="1" ht="24.15" customHeight="1">
      <c r="A255" s="38"/>
      <c r="B255" s="39"/>
      <c r="C255" s="219" t="s">
        <v>405</v>
      </c>
      <c r="D255" s="219" t="s">
        <v>145</v>
      </c>
      <c r="E255" s="220" t="s">
        <v>406</v>
      </c>
      <c r="F255" s="221" t="s">
        <v>407</v>
      </c>
      <c r="G255" s="222" t="s">
        <v>408</v>
      </c>
      <c r="H255" s="223">
        <v>3</v>
      </c>
      <c r="I255" s="224"/>
      <c r="J255" s="225">
        <f>ROUND(I255*H255,2)</f>
        <v>0</v>
      </c>
      <c r="K255" s="221" t="s">
        <v>149</v>
      </c>
      <c r="L255" s="44"/>
      <c r="M255" s="226" t="s">
        <v>1</v>
      </c>
      <c r="N255" s="227" t="s">
        <v>42</v>
      </c>
      <c r="O255" s="91"/>
      <c r="P255" s="228">
        <f>O255*H255</f>
        <v>0</v>
      </c>
      <c r="Q255" s="228">
        <v>0.00167</v>
      </c>
      <c r="R255" s="228">
        <f>Q255*H255</f>
        <v>0.0050100000000000006</v>
      </c>
      <c r="S255" s="228">
        <v>0</v>
      </c>
      <c r="T255" s="229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30" t="s">
        <v>150</v>
      </c>
      <c r="AT255" s="230" t="s">
        <v>145</v>
      </c>
      <c r="AU255" s="230" t="s">
        <v>87</v>
      </c>
      <c r="AY255" s="17" t="s">
        <v>142</v>
      </c>
      <c r="BE255" s="231">
        <f>IF(N255="základní",J255,0)</f>
        <v>0</v>
      </c>
      <c r="BF255" s="231">
        <f>IF(N255="snížená",J255,0)</f>
        <v>0</v>
      </c>
      <c r="BG255" s="231">
        <f>IF(N255="zákl. přenesená",J255,0)</f>
        <v>0</v>
      </c>
      <c r="BH255" s="231">
        <f>IF(N255="sníž. přenesená",J255,0)</f>
        <v>0</v>
      </c>
      <c r="BI255" s="231">
        <f>IF(N255="nulová",J255,0)</f>
        <v>0</v>
      </c>
      <c r="BJ255" s="17" t="s">
        <v>85</v>
      </c>
      <c r="BK255" s="231">
        <f>ROUND(I255*H255,2)</f>
        <v>0</v>
      </c>
      <c r="BL255" s="17" t="s">
        <v>150</v>
      </c>
      <c r="BM255" s="230" t="s">
        <v>409</v>
      </c>
    </row>
    <row r="256" s="13" customFormat="1">
      <c r="A256" s="13"/>
      <c r="B256" s="232"/>
      <c r="C256" s="233"/>
      <c r="D256" s="234" t="s">
        <v>152</v>
      </c>
      <c r="E256" s="235" t="s">
        <v>1</v>
      </c>
      <c r="F256" s="236" t="s">
        <v>410</v>
      </c>
      <c r="G256" s="233"/>
      <c r="H256" s="237">
        <v>3</v>
      </c>
      <c r="I256" s="238"/>
      <c r="J256" s="233"/>
      <c r="K256" s="233"/>
      <c r="L256" s="239"/>
      <c r="M256" s="240"/>
      <c r="N256" s="241"/>
      <c r="O256" s="241"/>
      <c r="P256" s="241"/>
      <c r="Q256" s="241"/>
      <c r="R256" s="241"/>
      <c r="S256" s="241"/>
      <c r="T256" s="242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3" t="s">
        <v>152</v>
      </c>
      <c r="AU256" s="243" t="s">
        <v>87</v>
      </c>
      <c r="AV256" s="13" t="s">
        <v>87</v>
      </c>
      <c r="AW256" s="13" t="s">
        <v>32</v>
      </c>
      <c r="AX256" s="13" t="s">
        <v>85</v>
      </c>
      <c r="AY256" s="243" t="s">
        <v>142</v>
      </c>
    </row>
    <row r="257" s="2" customFormat="1" ht="16.5" customHeight="1">
      <c r="A257" s="38"/>
      <c r="B257" s="39"/>
      <c r="C257" s="265" t="s">
        <v>411</v>
      </c>
      <c r="D257" s="265" t="s">
        <v>239</v>
      </c>
      <c r="E257" s="266" t="s">
        <v>412</v>
      </c>
      <c r="F257" s="267" t="s">
        <v>413</v>
      </c>
      <c r="G257" s="268" t="s">
        <v>408</v>
      </c>
      <c r="H257" s="269">
        <v>1</v>
      </c>
      <c r="I257" s="270"/>
      <c r="J257" s="271">
        <f>ROUND(I257*H257,2)</f>
        <v>0</v>
      </c>
      <c r="K257" s="267" t="s">
        <v>149</v>
      </c>
      <c r="L257" s="272"/>
      <c r="M257" s="273" t="s">
        <v>1</v>
      </c>
      <c r="N257" s="274" t="s">
        <v>42</v>
      </c>
      <c r="O257" s="91"/>
      <c r="P257" s="228">
        <f>O257*H257</f>
        <v>0</v>
      </c>
      <c r="Q257" s="228">
        <v>0.0095999999999999992</v>
      </c>
      <c r="R257" s="228">
        <f>Q257*H257</f>
        <v>0.0095999999999999992</v>
      </c>
      <c r="S257" s="228">
        <v>0</v>
      </c>
      <c r="T257" s="229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30" t="s">
        <v>188</v>
      </c>
      <c r="AT257" s="230" t="s">
        <v>239</v>
      </c>
      <c r="AU257" s="230" t="s">
        <v>87</v>
      </c>
      <c r="AY257" s="17" t="s">
        <v>142</v>
      </c>
      <c r="BE257" s="231">
        <f>IF(N257="základní",J257,0)</f>
        <v>0</v>
      </c>
      <c r="BF257" s="231">
        <f>IF(N257="snížená",J257,0)</f>
        <v>0</v>
      </c>
      <c r="BG257" s="231">
        <f>IF(N257="zákl. přenesená",J257,0)</f>
        <v>0</v>
      </c>
      <c r="BH257" s="231">
        <f>IF(N257="sníž. přenesená",J257,0)</f>
        <v>0</v>
      </c>
      <c r="BI257" s="231">
        <f>IF(N257="nulová",J257,0)</f>
        <v>0</v>
      </c>
      <c r="BJ257" s="17" t="s">
        <v>85</v>
      </c>
      <c r="BK257" s="231">
        <f>ROUND(I257*H257,2)</f>
        <v>0</v>
      </c>
      <c r="BL257" s="17" t="s">
        <v>150</v>
      </c>
      <c r="BM257" s="230" t="s">
        <v>414</v>
      </c>
    </row>
    <row r="258" s="13" customFormat="1">
      <c r="A258" s="13"/>
      <c r="B258" s="232"/>
      <c r="C258" s="233"/>
      <c r="D258" s="234" t="s">
        <v>152</v>
      </c>
      <c r="E258" s="235" t="s">
        <v>1</v>
      </c>
      <c r="F258" s="236" t="s">
        <v>415</v>
      </c>
      <c r="G258" s="233"/>
      <c r="H258" s="237">
        <v>1</v>
      </c>
      <c r="I258" s="238"/>
      <c r="J258" s="233"/>
      <c r="K258" s="233"/>
      <c r="L258" s="239"/>
      <c r="M258" s="240"/>
      <c r="N258" s="241"/>
      <c r="O258" s="241"/>
      <c r="P258" s="241"/>
      <c r="Q258" s="241"/>
      <c r="R258" s="241"/>
      <c r="S258" s="241"/>
      <c r="T258" s="24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3" t="s">
        <v>152</v>
      </c>
      <c r="AU258" s="243" t="s">
        <v>87</v>
      </c>
      <c r="AV258" s="13" t="s">
        <v>87</v>
      </c>
      <c r="AW258" s="13" t="s">
        <v>32</v>
      </c>
      <c r="AX258" s="13" t="s">
        <v>85</v>
      </c>
      <c r="AY258" s="243" t="s">
        <v>142</v>
      </c>
    </row>
    <row r="259" s="2" customFormat="1" ht="24.15" customHeight="1">
      <c r="A259" s="38"/>
      <c r="B259" s="39"/>
      <c r="C259" s="265" t="s">
        <v>416</v>
      </c>
      <c r="D259" s="265" t="s">
        <v>239</v>
      </c>
      <c r="E259" s="266" t="s">
        <v>417</v>
      </c>
      <c r="F259" s="267" t="s">
        <v>418</v>
      </c>
      <c r="G259" s="268" t="s">
        <v>408</v>
      </c>
      <c r="H259" s="269">
        <v>2</v>
      </c>
      <c r="I259" s="270"/>
      <c r="J259" s="271">
        <f>ROUND(I259*H259,2)</f>
        <v>0</v>
      </c>
      <c r="K259" s="267" t="s">
        <v>1</v>
      </c>
      <c r="L259" s="272"/>
      <c r="M259" s="273" t="s">
        <v>1</v>
      </c>
      <c r="N259" s="274" t="s">
        <v>42</v>
      </c>
      <c r="O259" s="91"/>
      <c r="P259" s="228">
        <f>O259*H259</f>
        <v>0</v>
      </c>
      <c r="Q259" s="228">
        <v>0.016</v>
      </c>
      <c r="R259" s="228">
        <f>Q259*H259</f>
        <v>0.032000000000000001</v>
      </c>
      <c r="S259" s="228">
        <v>0</v>
      </c>
      <c r="T259" s="229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30" t="s">
        <v>188</v>
      </c>
      <c r="AT259" s="230" t="s">
        <v>239</v>
      </c>
      <c r="AU259" s="230" t="s">
        <v>87</v>
      </c>
      <c r="AY259" s="17" t="s">
        <v>142</v>
      </c>
      <c r="BE259" s="231">
        <f>IF(N259="základní",J259,0)</f>
        <v>0</v>
      </c>
      <c r="BF259" s="231">
        <f>IF(N259="snížená",J259,0)</f>
        <v>0</v>
      </c>
      <c r="BG259" s="231">
        <f>IF(N259="zákl. přenesená",J259,0)</f>
        <v>0</v>
      </c>
      <c r="BH259" s="231">
        <f>IF(N259="sníž. přenesená",J259,0)</f>
        <v>0</v>
      </c>
      <c r="BI259" s="231">
        <f>IF(N259="nulová",J259,0)</f>
        <v>0</v>
      </c>
      <c r="BJ259" s="17" t="s">
        <v>85</v>
      </c>
      <c r="BK259" s="231">
        <f>ROUND(I259*H259,2)</f>
        <v>0</v>
      </c>
      <c r="BL259" s="17" t="s">
        <v>150</v>
      </c>
      <c r="BM259" s="230" t="s">
        <v>419</v>
      </c>
    </row>
    <row r="260" s="13" customFormat="1">
      <c r="A260" s="13"/>
      <c r="B260" s="232"/>
      <c r="C260" s="233"/>
      <c r="D260" s="234" t="s">
        <v>152</v>
      </c>
      <c r="E260" s="235" t="s">
        <v>1</v>
      </c>
      <c r="F260" s="236" t="s">
        <v>420</v>
      </c>
      <c r="G260" s="233"/>
      <c r="H260" s="237">
        <v>2</v>
      </c>
      <c r="I260" s="238"/>
      <c r="J260" s="233"/>
      <c r="K260" s="233"/>
      <c r="L260" s="239"/>
      <c r="M260" s="240"/>
      <c r="N260" s="241"/>
      <c r="O260" s="241"/>
      <c r="P260" s="241"/>
      <c r="Q260" s="241"/>
      <c r="R260" s="241"/>
      <c r="S260" s="241"/>
      <c r="T260" s="242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3" t="s">
        <v>152</v>
      </c>
      <c r="AU260" s="243" t="s">
        <v>87</v>
      </c>
      <c r="AV260" s="13" t="s">
        <v>87</v>
      </c>
      <c r="AW260" s="13" t="s">
        <v>32</v>
      </c>
      <c r="AX260" s="13" t="s">
        <v>85</v>
      </c>
      <c r="AY260" s="243" t="s">
        <v>142</v>
      </c>
    </row>
    <row r="261" s="2" customFormat="1" ht="24.15" customHeight="1">
      <c r="A261" s="38"/>
      <c r="B261" s="39"/>
      <c r="C261" s="219" t="s">
        <v>421</v>
      </c>
      <c r="D261" s="219" t="s">
        <v>145</v>
      </c>
      <c r="E261" s="220" t="s">
        <v>422</v>
      </c>
      <c r="F261" s="221" t="s">
        <v>423</v>
      </c>
      <c r="G261" s="222" t="s">
        <v>408</v>
      </c>
      <c r="H261" s="223">
        <v>9</v>
      </c>
      <c r="I261" s="224"/>
      <c r="J261" s="225">
        <f>ROUND(I261*H261,2)</f>
        <v>0</v>
      </c>
      <c r="K261" s="221" t="s">
        <v>149</v>
      </c>
      <c r="L261" s="44"/>
      <c r="M261" s="226" t="s">
        <v>1</v>
      </c>
      <c r="N261" s="227" t="s">
        <v>42</v>
      </c>
      <c r="O261" s="91"/>
      <c r="P261" s="228">
        <f>O261*H261</f>
        <v>0</v>
      </c>
      <c r="Q261" s="228">
        <v>0.0038</v>
      </c>
      <c r="R261" s="228">
        <f>Q261*H261</f>
        <v>0.034200000000000001</v>
      </c>
      <c r="S261" s="228">
        <v>0</v>
      </c>
      <c r="T261" s="229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30" t="s">
        <v>150</v>
      </c>
      <c r="AT261" s="230" t="s">
        <v>145</v>
      </c>
      <c r="AU261" s="230" t="s">
        <v>87</v>
      </c>
      <c r="AY261" s="17" t="s">
        <v>142</v>
      </c>
      <c r="BE261" s="231">
        <f>IF(N261="základní",J261,0)</f>
        <v>0</v>
      </c>
      <c r="BF261" s="231">
        <f>IF(N261="snížená",J261,0)</f>
        <v>0</v>
      </c>
      <c r="BG261" s="231">
        <f>IF(N261="zákl. přenesená",J261,0)</f>
        <v>0</v>
      </c>
      <c r="BH261" s="231">
        <f>IF(N261="sníž. přenesená",J261,0)</f>
        <v>0</v>
      </c>
      <c r="BI261" s="231">
        <f>IF(N261="nulová",J261,0)</f>
        <v>0</v>
      </c>
      <c r="BJ261" s="17" t="s">
        <v>85</v>
      </c>
      <c r="BK261" s="231">
        <f>ROUND(I261*H261,2)</f>
        <v>0</v>
      </c>
      <c r="BL261" s="17" t="s">
        <v>150</v>
      </c>
      <c r="BM261" s="230" t="s">
        <v>424</v>
      </c>
    </row>
    <row r="262" s="13" customFormat="1">
      <c r="A262" s="13"/>
      <c r="B262" s="232"/>
      <c r="C262" s="233"/>
      <c r="D262" s="234" t="s">
        <v>152</v>
      </c>
      <c r="E262" s="235" t="s">
        <v>1</v>
      </c>
      <c r="F262" s="236" t="s">
        <v>425</v>
      </c>
      <c r="G262" s="233"/>
      <c r="H262" s="237">
        <v>9</v>
      </c>
      <c r="I262" s="238"/>
      <c r="J262" s="233"/>
      <c r="K262" s="233"/>
      <c r="L262" s="239"/>
      <c r="M262" s="240"/>
      <c r="N262" s="241"/>
      <c r="O262" s="241"/>
      <c r="P262" s="241"/>
      <c r="Q262" s="241"/>
      <c r="R262" s="241"/>
      <c r="S262" s="241"/>
      <c r="T262" s="242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3" t="s">
        <v>152</v>
      </c>
      <c r="AU262" s="243" t="s">
        <v>87</v>
      </c>
      <c r="AV262" s="13" t="s">
        <v>87</v>
      </c>
      <c r="AW262" s="13" t="s">
        <v>32</v>
      </c>
      <c r="AX262" s="13" t="s">
        <v>85</v>
      </c>
      <c r="AY262" s="243" t="s">
        <v>142</v>
      </c>
    </row>
    <row r="263" s="2" customFormat="1" ht="24.15" customHeight="1">
      <c r="A263" s="38"/>
      <c r="B263" s="39"/>
      <c r="C263" s="265" t="s">
        <v>426</v>
      </c>
      <c r="D263" s="265" t="s">
        <v>239</v>
      </c>
      <c r="E263" s="266" t="s">
        <v>427</v>
      </c>
      <c r="F263" s="267" t="s">
        <v>428</v>
      </c>
      <c r="G263" s="268" t="s">
        <v>408</v>
      </c>
      <c r="H263" s="269">
        <v>2</v>
      </c>
      <c r="I263" s="270"/>
      <c r="J263" s="271">
        <f>ROUND(I263*H263,2)</f>
        <v>0</v>
      </c>
      <c r="K263" s="267" t="s">
        <v>1</v>
      </c>
      <c r="L263" s="272"/>
      <c r="M263" s="273" t="s">
        <v>1</v>
      </c>
      <c r="N263" s="274" t="s">
        <v>42</v>
      </c>
      <c r="O263" s="91"/>
      <c r="P263" s="228">
        <f>O263*H263</f>
        <v>0</v>
      </c>
      <c r="Q263" s="228">
        <v>0.029000000000000001</v>
      </c>
      <c r="R263" s="228">
        <f>Q263*H263</f>
        <v>0.058000000000000003</v>
      </c>
      <c r="S263" s="228">
        <v>0</v>
      </c>
      <c r="T263" s="229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30" t="s">
        <v>188</v>
      </c>
      <c r="AT263" s="230" t="s">
        <v>239</v>
      </c>
      <c r="AU263" s="230" t="s">
        <v>87</v>
      </c>
      <c r="AY263" s="17" t="s">
        <v>142</v>
      </c>
      <c r="BE263" s="231">
        <f>IF(N263="základní",J263,0)</f>
        <v>0</v>
      </c>
      <c r="BF263" s="231">
        <f>IF(N263="snížená",J263,0)</f>
        <v>0</v>
      </c>
      <c r="BG263" s="231">
        <f>IF(N263="zákl. přenesená",J263,0)</f>
        <v>0</v>
      </c>
      <c r="BH263" s="231">
        <f>IF(N263="sníž. přenesená",J263,0)</f>
        <v>0</v>
      </c>
      <c r="BI263" s="231">
        <f>IF(N263="nulová",J263,0)</f>
        <v>0</v>
      </c>
      <c r="BJ263" s="17" t="s">
        <v>85</v>
      </c>
      <c r="BK263" s="231">
        <f>ROUND(I263*H263,2)</f>
        <v>0</v>
      </c>
      <c r="BL263" s="17" t="s">
        <v>150</v>
      </c>
      <c r="BM263" s="230" t="s">
        <v>429</v>
      </c>
    </row>
    <row r="264" s="13" customFormat="1">
      <c r="A264" s="13"/>
      <c r="B264" s="232"/>
      <c r="C264" s="233"/>
      <c r="D264" s="234" t="s">
        <v>152</v>
      </c>
      <c r="E264" s="235" t="s">
        <v>1</v>
      </c>
      <c r="F264" s="236" t="s">
        <v>420</v>
      </c>
      <c r="G264" s="233"/>
      <c r="H264" s="237">
        <v>2</v>
      </c>
      <c r="I264" s="238"/>
      <c r="J264" s="233"/>
      <c r="K264" s="233"/>
      <c r="L264" s="239"/>
      <c r="M264" s="240"/>
      <c r="N264" s="241"/>
      <c r="O264" s="241"/>
      <c r="P264" s="241"/>
      <c r="Q264" s="241"/>
      <c r="R264" s="241"/>
      <c r="S264" s="241"/>
      <c r="T264" s="24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3" t="s">
        <v>152</v>
      </c>
      <c r="AU264" s="243" t="s">
        <v>87</v>
      </c>
      <c r="AV264" s="13" t="s">
        <v>87</v>
      </c>
      <c r="AW264" s="13" t="s">
        <v>32</v>
      </c>
      <c r="AX264" s="13" t="s">
        <v>85</v>
      </c>
      <c r="AY264" s="243" t="s">
        <v>142</v>
      </c>
    </row>
    <row r="265" s="2" customFormat="1" ht="24.15" customHeight="1">
      <c r="A265" s="38"/>
      <c r="B265" s="39"/>
      <c r="C265" s="265" t="s">
        <v>430</v>
      </c>
      <c r="D265" s="265" t="s">
        <v>239</v>
      </c>
      <c r="E265" s="266" t="s">
        <v>431</v>
      </c>
      <c r="F265" s="267" t="s">
        <v>432</v>
      </c>
      <c r="G265" s="268" t="s">
        <v>408</v>
      </c>
      <c r="H265" s="269">
        <v>5</v>
      </c>
      <c r="I265" s="270"/>
      <c r="J265" s="271">
        <f>ROUND(I265*H265,2)</f>
        <v>0</v>
      </c>
      <c r="K265" s="267" t="s">
        <v>1</v>
      </c>
      <c r="L265" s="272"/>
      <c r="M265" s="273" t="s">
        <v>1</v>
      </c>
      <c r="N265" s="274" t="s">
        <v>42</v>
      </c>
      <c r="O265" s="91"/>
      <c r="P265" s="228">
        <f>O265*H265</f>
        <v>0</v>
      </c>
      <c r="Q265" s="228">
        <v>0.032000000000000001</v>
      </c>
      <c r="R265" s="228">
        <f>Q265*H265</f>
        <v>0.16</v>
      </c>
      <c r="S265" s="228">
        <v>0</v>
      </c>
      <c r="T265" s="229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30" t="s">
        <v>188</v>
      </c>
      <c r="AT265" s="230" t="s">
        <v>239</v>
      </c>
      <c r="AU265" s="230" t="s">
        <v>87</v>
      </c>
      <c r="AY265" s="17" t="s">
        <v>142</v>
      </c>
      <c r="BE265" s="231">
        <f>IF(N265="základní",J265,0)</f>
        <v>0</v>
      </c>
      <c r="BF265" s="231">
        <f>IF(N265="snížená",J265,0)</f>
        <v>0</v>
      </c>
      <c r="BG265" s="231">
        <f>IF(N265="zákl. přenesená",J265,0)</f>
        <v>0</v>
      </c>
      <c r="BH265" s="231">
        <f>IF(N265="sníž. přenesená",J265,0)</f>
        <v>0</v>
      </c>
      <c r="BI265" s="231">
        <f>IF(N265="nulová",J265,0)</f>
        <v>0</v>
      </c>
      <c r="BJ265" s="17" t="s">
        <v>85</v>
      </c>
      <c r="BK265" s="231">
        <f>ROUND(I265*H265,2)</f>
        <v>0</v>
      </c>
      <c r="BL265" s="17" t="s">
        <v>150</v>
      </c>
      <c r="BM265" s="230" t="s">
        <v>433</v>
      </c>
    </row>
    <row r="266" s="13" customFormat="1">
      <c r="A266" s="13"/>
      <c r="B266" s="232"/>
      <c r="C266" s="233"/>
      <c r="D266" s="234" t="s">
        <v>152</v>
      </c>
      <c r="E266" s="235" t="s">
        <v>1</v>
      </c>
      <c r="F266" s="236" t="s">
        <v>434</v>
      </c>
      <c r="G266" s="233"/>
      <c r="H266" s="237">
        <v>5</v>
      </c>
      <c r="I266" s="238"/>
      <c r="J266" s="233"/>
      <c r="K266" s="233"/>
      <c r="L266" s="239"/>
      <c r="M266" s="240"/>
      <c r="N266" s="241"/>
      <c r="O266" s="241"/>
      <c r="P266" s="241"/>
      <c r="Q266" s="241"/>
      <c r="R266" s="241"/>
      <c r="S266" s="241"/>
      <c r="T266" s="242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3" t="s">
        <v>152</v>
      </c>
      <c r="AU266" s="243" t="s">
        <v>87</v>
      </c>
      <c r="AV266" s="13" t="s">
        <v>87</v>
      </c>
      <c r="AW266" s="13" t="s">
        <v>32</v>
      </c>
      <c r="AX266" s="13" t="s">
        <v>85</v>
      </c>
      <c r="AY266" s="243" t="s">
        <v>142</v>
      </c>
    </row>
    <row r="267" s="2" customFormat="1" ht="24.15" customHeight="1">
      <c r="A267" s="38"/>
      <c r="B267" s="39"/>
      <c r="C267" s="265" t="s">
        <v>435</v>
      </c>
      <c r="D267" s="265" t="s">
        <v>239</v>
      </c>
      <c r="E267" s="266" t="s">
        <v>436</v>
      </c>
      <c r="F267" s="267" t="s">
        <v>437</v>
      </c>
      <c r="G267" s="268" t="s">
        <v>408</v>
      </c>
      <c r="H267" s="269">
        <v>2</v>
      </c>
      <c r="I267" s="270"/>
      <c r="J267" s="271">
        <f>ROUND(I267*H267,2)</f>
        <v>0</v>
      </c>
      <c r="K267" s="267" t="s">
        <v>1</v>
      </c>
      <c r="L267" s="272"/>
      <c r="M267" s="273" t="s">
        <v>1</v>
      </c>
      <c r="N267" s="274" t="s">
        <v>42</v>
      </c>
      <c r="O267" s="91"/>
      <c r="P267" s="228">
        <f>O267*H267</f>
        <v>0</v>
      </c>
      <c r="Q267" s="228">
        <v>0.022499999999999999</v>
      </c>
      <c r="R267" s="228">
        <f>Q267*H267</f>
        <v>0.044999999999999998</v>
      </c>
      <c r="S267" s="228">
        <v>0</v>
      </c>
      <c r="T267" s="229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30" t="s">
        <v>188</v>
      </c>
      <c r="AT267" s="230" t="s">
        <v>239</v>
      </c>
      <c r="AU267" s="230" t="s">
        <v>87</v>
      </c>
      <c r="AY267" s="17" t="s">
        <v>142</v>
      </c>
      <c r="BE267" s="231">
        <f>IF(N267="základní",J267,0)</f>
        <v>0</v>
      </c>
      <c r="BF267" s="231">
        <f>IF(N267="snížená",J267,0)</f>
        <v>0</v>
      </c>
      <c r="BG267" s="231">
        <f>IF(N267="zákl. přenesená",J267,0)</f>
        <v>0</v>
      </c>
      <c r="BH267" s="231">
        <f>IF(N267="sníž. přenesená",J267,0)</f>
        <v>0</v>
      </c>
      <c r="BI267" s="231">
        <f>IF(N267="nulová",J267,0)</f>
        <v>0</v>
      </c>
      <c r="BJ267" s="17" t="s">
        <v>85</v>
      </c>
      <c r="BK267" s="231">
        <f>ROUND(I267*H267,2)</f>
        <v>0</v>
      </c>
      <c r="BL267" s="17" t="s">
        <v>150</v>
      </c>
      <c r="BM267" s="230" t="s">
        <v>438</v>
      </c>
    </row>
    <row r="268" s="13" customFormat="1">
      <c r="A268" s="13"/>
      <c r="B268" s="232"/>
      <c r="C268" s="233"/>
      <c r="D268" s="234" t="s">
        <v>152</v>
      </c>
      <c r="E268" s="235" t="s">
        <v>1</v>
      </c>
      <c r="F268" s="236" t="s">
        <v>420</v>
      </c>
      <c r="G268" s="233"/>
      <c r="H268" s="237">
        <v>2</v>
      </c>
      <c r="I268" s="238"/>
      <c r="J268" s="233"/>
      <c r="K268" s="233"/>
      <c r="L268" s="239"/>
      <c r="M268" s="240"/>
      <c r="N268" s="241"/>
      <c r="O268" s="241"/>
      <c r="P268" s="241"/>
      <c r="Q268" s="241"/>
      <c r="R268" s="241"/>
      <c r="S268" s="241"/>
      <c r="T268" s="24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3" t="s">
        <v>152</v>
      </c>
      <c r="AU268" s="243" t="s">
        <v>87</v>
      </c>
      <c r="AV268" s="13" t="s">
        <v>87</v>
      </c>
      <c r="AW268" s="13" t="s">
        <v>32</v>
      </c>
      <c r="AX268" s="13" t="s">
        <v>85</v>
      </c>
      <c r="AY268" s="243" t="s">
        <v>142</v>
      </c>
    </row>
    <row r="269" s="2" customFormat="1" ht="24.15" customHeight="1">
      <c r="A269" s="38"/>
      <c r="B269" s="39"/>
      <c r="C269" s="219" t="s">
        <v>439</v>
      </c>
      <c r="D269" s="219" t="s">
        <v>145</v>
      </c>
      <c r="E269" s="220" t="s">
        <v>440</v>
      </c>
      <c r="F269" s="221" t="s">
        <v>441</v>
      </c>
      <c r="G269" s="222" t="s">
        <v>408</v>
      </c>
      <c r="H269" s="223">
        <v>1</v>
      </c>
      <c r="I269" s="224"/>
      <c r="J269" s="225">
        <f>ROUND(I269*H269,2)</f>
        <v>0</v>
      </c>
      <c r="K269" s="221" t="s">
        <v>149</v>
      </c>
      <c r="L269" s="44"/>
      <c r="M269" s="226" t="s">
        <v>1</v>
      </c>
      <c r="N269" s="227" t="s">
        <v>42</v>
      </c>
      <c r="O269" s="91"/>
      <c r="P269" s="228">
        <f>O269*H269</f>
        <v>0</v>
      </c>
      <c r="Q269" s="228">
        <v>0.023449999999999999</v>
      </c>
      <c r="R269" s="228">
        <f>Q269*H269</f>
        <v>0.023449999999999999</v>
      </c>
      <c r="S269" s="228">
        <v>0</v>
      </c>
      <c r="T269" s="229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30" t="s">
        <v>150</v>
      </c>
      <c r="AT269" s="230" t="s">
        <v>145</v>
      </c>
      <c r="AU269" s="230" t="s">
        <v>87</v>
      </c>
      <c r="AY269" s="17" t="s">
        <v>142</v>
      </c>
      <c r="BE269" s="231">
        <f>IF(N269="základní",J269,0)</f>
        <v>0</v>
      </c>
      <c r="BF269" s="231">
        <f>IF(N269="snížená",J269,0)</f>
        <v>0</v>
      </c>
      <c r="BG269" s="231">
        <f>IF(N269="zákl. přenesená",J269,0)</f>
        <v>0</v>
      </c>
      <c r="BH269" s="231">
        <f>IF(N269="sníž. přenesená",J269,0)</f>
        <v>0</v>
      </c>
      <c r="BI269" s="231">
        <f>IF(N269="nulová",J269,0)</f>
        <v>0</v>
      </c>
      <c r="BJ269" s="17" t="s">
        <v>85</v>
      </c>
      <c r="BK269" s="231">
        <f>ROUND(I269*H269,2)</f>
        <v>0</v>
      </c>
      <c r="BL269" s="17" t="s">
        <v>150</v>
      </c>
      <c r="BM269" s="230" t="s">
        <v>442</v>
      </c>
    </row>
    <row r="270" s="13" customFormat="1">
      <c r="A270" s="13"/>
      <c r="B270" s="232"/>
      <c r="C270" s="233"/>
      <c r="D270" s="234" t="s">
        <v>152</v>
      </c>
      <c r="E270" s="235" t="s">
        <v>1</v>
      </c>
      <c r="F270" s="236" t="s">
        <v>415</v>
      </c>
      <c r="G270" s="233"/>
      <c r="H270" s="237">
        <v>1</v>
      </c>
      <c r="I270" s="238"/>
      <c r="J270" s="233"/>
      <c r="K270" s="233"/>
      <c r="L270" s="239"/>
      <c r="M270" s="240"/>
      <c r="N270" s="241"/>
      <c r="O270" s="241"/>
      <c r="P270" s="241"/>
      <c r="Q270" s="241"/>
      <c r="R270" s="241"/>
      <c r="S270" s="241"/>
      <c r="T270" s="242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3" t="s">
        <v>152</v>
      </c>
      <c r="AU270" s="243" t="s">
        <v>87</v>
      </c>
      <c r="AV270" s="13" t="s">
        <v>87</v>
      </c>
      <c r="AW270" s="13" t="s">
        <v>32</v>
      </c>
      <c r="AX270" s="13" t="s">
        <v>85</v>
      </c>
      <c r="AY270" s="243" t="s">
        <v>142</v>
      </c>
    </row>
    <row r="271" s="2" customFormat="1" ht="24.15" customHeight="1">
      <c r="A271" s="38"/>
      <c r="B271" s="39"/>
      <c r="C271" s="265" t="s">
        <v>443</v>
      </c>
      <c r="D271" s="265" t="s">
        <v>239</v>
      </c>
      <c r="E271" s="266" t="s">
        <v>444</v>
      </c>
      <c r="F271" s="267" t="s">
        <v>445</v>
      </c>
      <c r="G271" s="268" t="s">
        <v>408</v>
      </c>
      <c r="H271" s="269">
        <v>1</v>
      </c>
      <c r="I271" s="270"/>
      <c r="J271" s="271">
        <f>ROUND(I271*H271,2)</f>
        <v>0</v>
      </c>
      <c r="K271" s="267" t="s">
        <v>1</v>
      </c>
      <c r="L271" s="272"/>
      <c r="M271" s="273" t="s">
        <v>1</v>
      </c>
      <c r="N271" s="274" t="s">
        <v>42</v>
      </c>
      <c r="O271" s="91"/>
      <c r="P271" s="228">
        <f>O271*H271</f>
        <v>0</v>
      </c>
      <c r="Q271" s="228">
        <v>0.22700000000000001</v>
      </c>
      <c r="R271" s="228">
        <f>Q271*H271</f>
        <v>0.22700000000000001</v>
      </c>
      <c r="S271" s="228">
        <v>0</v>
      </c>
      <c r="T271" s="229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30" t="s">
        <v>188</v>
      </c>
      <c r="AT271" s="230" t="s">
        <v>239</v>
      </c>
      <c r="AU271" s="230" t="s">
        <v>87</v>
      </c>
      <c r="AY271" s="17" t="s">
        <v>142</v>
      </c>
      <c r="BE271" s="231">
        <f>IF(N271="základní",J271,0)</f>
        <v>0</v>
      </c>
      <c r="BF271" s="231">
        <f>IF(N271="snížená",J271,0)</f>
        <v>0</v>
      </c>
      <c r="BG271" s="231">
        <f>IF(N271="zákl. přenesená",J271,0)</f>
        <v>0</v>
      </c>
      <c r="BH271" s="231">
        <f>IF(N271="sníž. přenesená",J271,0)</f>
        <v>0</v>
      </c>
      <c r="BI271" s="231">
        <f>IF(N271="nulová",J271,0)</f>
        <v>0</v>
      </c>
      <c r="BJ271" s="17" t="s">
        <v>85</v>
      </c>
      <c r="BK271" s="231">
        <f>ROUND(I271*H271,2)</f>
        <v>0</v>
      </c>
      <c r="BL271" s="17" t="s">
        <v>150</v>
      </c>
      <c r="BM271" s="230" t="s">
        <v>446</v>
      </c>
    </row>
    <row r="272" s="13" customFormat="1">
      <c r="A272" s="13"/>
      <c r="B272" s="232"/>
      <c r="C272" s="233"/>
      <c r="D272" s="234" t="s">
        <v>152</v>
      </c>
      <c r="E272" s="235" t="s">
        <v>1</v>
      </c>
      <c r="F272" s="236" t="s">
        <v>415</v>
      </c>
      <c r="G272" s="233"/>
      <c r="H272" s="237">
        <v>1</v>
      </c>
      <c r="I272" s="238"/>
      <c r="J272" s="233"/>
      <c r="K272" s="233"/>
      <c r="L272" s="239"/>
      <c r="M272" s="240"/>
      <c r="N272" s="241"/>
      <c r="O272" s="241"/>
      <c r="P272" s="241"/>
      <c r="Q272" s="241"/>
      <c r="R272" s="241"/>
      <c r="S272" s="241"/>
      <c r="T272" s="24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3" t="s">
        <v>152</v>
      </c>
      <c r="AU272" s="243" t="s">
        <v>87</v>
      </c>
      <c r="AV272" s="13" t="s">
        <v>87</v>
      </c>
      <c r="AW272" s="13" t="s">
        <v>32</v>
      </c>
      <c r="AX272" s="13" t="s">
        <v>85</v>
      </c>
      <c r="AY272" s="243" t="s">
        <v>142</v>
      </c>
    </row>
    <row r="273" s="2" customFormat="1" ht="24.15" customHeight="1">
      <c r="A273" s="38"/>
      <c r="B273" s="39"/>
      <c r="C273" s="219" t="s">
        <v>447</v>
      </c>
      <c r="D273" s="219" t="s">
        <v>145</v>
      </c>
      <c r="E273" s="220" t="s">
        <v>448</v>
      </c>
      <c r="F273" s="221" t="s">
        <v>449</v>
      </c>
      <c r="G273" s="222" t="s">
        <v>408</v>
      </c>
      <c r="H273" s="223">
        <v>1</v>
      </c>
      <c r="I273" s="224"/>
      <c r="J273" s="225">
        <f>ROUND(I273*H273,2)</f>
        <v>0</v>
      </c>
      <c r="K273" s="221" t="s">
        <v>149</v>
      </c>
      <c r="L273" s="44"/>
      <c r="M273" s="226" t="s">
        <v>1</v>
      </c>
      <c r="N273" s="227" t="s">
        <v>42</v>
      </c>
      <c r="O273" s="91"/>
      <c r="P273" s="228">
        <f>O273*H273</f>
        <v>0</v>
      </c>
      <c r="Q273" s="228">
        <v>0.00296</v>
      </c>
      <c r="R273" s="228">
        <f>Q273*H273</f>
        <v>0.00296</v>
      </c>
      <c r="S273" s="228">
        <v>0</v>
      </c>
      <c r="T273" s="229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30" t="s">
        <v>150</v>
      </c>
      <c r="AT273" s="230" t="s">
        <v>145</v>
      </c>
      <c r="AU273" s="230" t="s">
        <v>87</v>
      </c>
      <c r="AY273" s="17" t="s">
        <v>142</v>
      </c>
      <c r="BE273" s="231">
        <f>IF(N273="základní",J273,0)</f>
        <v>0</v>
      </c>
      <c r="BF273" s="231">
        <f>IF(N273="snížená",J273,0)</f>
        <v>0</v>
      </c>
      <c r="BG273" s="231">
        <f>IF(N273="zákl. přenesená",J273,0)</f>
        <v>0</v>
      </c>
      <c r="BH273" s="231">
        <f>IF(N273="sníž. přenesená",J273,0)</f>
        <v>0</v>
      </c>
      <c r="BI273" s="231">
        <f>IF(N273="nulová",J273,0)</f>
        <v>0</v>
      </c>
      <c r="BJ273" s="17" t="s">
        <v>85</v>
      </c>
      <c r="BK273" s="231">
        <f>ROUND(I273*H273,2)</f>
        <v>0</v>
      </c>
      <c r="BL273" s="17" t="s">
        <v>150</v>
      </c>
      <c r="BM273" s="230" t="s">
        <v>450</v>
      </c>
    </row>
    <row r="274" s="13" customFormat="1">
      <c r="A274" s="13"/>
      <c r="B274" s="232"/>
      <c r="C274" s="233"/>
      <c r="D274" s="234" t="s">
        <v>152</v>
      </c>
      <c r="E274" s="235" t="s">
        <v>1</v>
      </c>
      <c r="F274" s="236" t="s">
        <v>415</v>
      </c>
      <c r="G274" s="233"/>
      <c r="H274" s="237">
        <v>1</v>
      </c>
      <c r="I274" s="238"/>
      <c r="J274" s="233"/>
      <c r="K274" s="233"/>
      <c r="L274" s="239"/>
      <c r="M274" s="240"/>
      <c r="N274" s="241"/>
      <c r="O274" s="241"/>
      <c r="P274" s="241"/>
      <c r="Q274" s="241"/>
      <c r="R274" s="241"/>
      <c r="S274" s="241"/>
      <c r="T274" s="242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3" t="s">
        <v>152</v>
      </c>
      <c r="AU274" s="243" t="s">
        <v>87</v>
      </c>
      <c r="AV274" s="13" t="s">
        <v>87</v>
      </c>
      <c r="AW274" s="13" t="s">
        <v>32</v>
      </c>
      <c r="AX274" s="13" t="s">
        <v>85</v>
      </c>
      <c r="AY274" s="243" t="s">
        <v>142</v>
      </c>
    </row>
    <row r="275" s="2" customFormat="1" ht="24.15" customHeight="1">
      <c r="A275" s="38"/>
      <c r="B275" s="39"/>
      <c r="C275" s="265" t="s">
        <v>451</v>
      </c>
      <c r="D275" s="265" t="s">
        <v>239</v>
      </c>
      <c r="E275" s="266" t="s">
        <v>452</v>
      </c>
      <c r="F275" s="267" t="s">
        <v>453</v>
      </c>
      <c r="G275" s="268" t="s">
        <v>408</v>
      </c>
      <c r="H275" s="269">
        <v>1</v>
      </c>
      <c r="I275" s="270"/>
      <c r="J275" s="271">
        <f>ROUND(I275*H275,2)</f>
        <v>0</v>
      </c>
      <c r="K275" s="267" t="s">
        <v>1</v>
      </c>
      <c r="L275" s="272"/>
      <c r="M275" s="273" t="s">
        <v>1</v>
      </c>
      <c r="N275" s="274" t="s">
        <v>42</v>
      </c>
      <c r="O275" s="91"/>
      <c r="P275" s="228">
        <f>O275*H275</f>
        <v>0</v>
      </c>
      <c r="Q275" s="228">
        <v>0.012200000000000001</v>
      </c>
      <c r="R275" s="228">
        <f>Q275*H275</f>
        <v>0.012200000000000001</v>
      </c>
      <c r="S275" s="228">
        <v>0</v>
      </c>
      <c r="T275" s="229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30" t="s">
        <v>188</v>
      </c>
      <c r="AT275" s="230" t="s">
        <v>239</v>
      </c>
      <c r="AU275" s="230" t="s">
        <v>87</v>
      </c>
      <c r="AY275" s="17" t="s">
        <v>142</v>
      </c>
      <c r="BE275" s="231">
        <f>IF(N275="základní",J275,0)</f>
        <v>0</v>
      </c>
      <c r="BF275" s="231">
        <f>IF(N275="snížená",J275,0)</f>
        <v>0</v>
      </c>
      <c r="BG275" s="231">
        <f>IF(N275="zákl. přenesená",J275,0)</f>
        <v>0</v>
      </c>
      <c r="BH275" s="231">
        <f>IF(N275="sníž. přenesená",J275,0)</f>
        <v>0</v>
      </c>
      <c r="BI275" s="231">
        <f>IF(N275="nulová",J275,0)</f>
        <v>0</v>
      </c>
      <c r="BJ275" s="17" t="s">
        <v>85</v>
      </c>
      <c r="BK275" s="231">
        <f>ROUND(I275*H275,2)</f>
        <v>0</v>
      </c>
      <c r="BL275" s="17" t="s">
        <v>150</v>
      </c>
      <c r="BM275" s="230" t="s">
        <v>454</v>
      </c>
    </row>
    <row r="276" s="13" customFormat="1">
      <c r="A276" s="13"/>
      <c r="B276" s="232"/>
      <c r="C276" s="233"/>
      <c r="D276" s="234" t="s">
        <v>152</v>
      </c>
      <c r="E276" s="235" t="s">
        <v>1</v>
      </c>
      <c r="F276" s="236" t="s">
        <v>415</v>
      </c>
      <c r="G276" s="233"/>
      <c r="H276" s="237">
        <v>1</v>
      </c>
      <c r="I276" s="238"/>
      <c r="J276" s="233"/>
      <c r="K276" s="233"/>
      <c r="L276" s="239"/>
      <c r="M276" s="240"/>
      <c r="N276" s="241"/>
      <c r="O276" s="241"/>
      <c r="P276" s="241"/>
      <c r="Q276" s="241"/>
      <c r="R276" s="241"/>
      <c r="S276" s="241"/>
      <c r="T276" s="242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3" t="s">
        <v>152</v>
      </c>
      <c r="AU276" s="243" t="s">
        <v>87</v>
      </c>
      <c r="AV276" s="13" t="s">
        <v>87</v>
      </c>
      <c r="AW276" s="13" t="s">
        <v>32</v>
      </c>
      <c r="AX276" s="13" t="s">
        <v>85</v>
      </c>
      <c r="AY276" s="243" t="s">
        <v>142</v>
      </c>
    </row>
    <row r="277" s="2" customFormat="1" ht="24.15" customHeight="1">
      <c r="A277" s="38"/>
      <c r="B277" s="39"/>
      <c r="C277" s="219" t="s">
        <v>455</v>
      </c>
      <c r="D277" s="219" t="s">
        <v>145</v>
      </c>
      <c r="E277" s="220" t="s">
        <v>456</v>
      </c>
      <c r="F277" s="221" t="s">
        <v>457</v>
      </c>
      <c r="G277" s="222" t="s">
        <v>408</v>
      </c>
      <c r="H277" s="223">
        <v>1</v>
      </c>
      <c r="I277" s="224"/>
      <c r="J277" s="225">
        <f>ROUND(I277*H277,2)</f>
        <v>0</v>
      </c>
      <c r="K277" s="221" t="s">
        <v>149</v>
      </c>
      <c r="L277" s="44"/>
      <c r="M277" s="226" t="s">
        <v>1</v>
      </c>
      <c r="N277" s="227" t="s">
        <v>42</v>
      </c>
      <c r="O277" s="91"/>
      <c r="P277" s="228">
        <f>O277*H277</f>
        <v>0</v>
      </c>
      <c r="Q277" s="228">
        <v>0.0030100000000000001</v>
      </c>
      <c r="R277" s="228">
        <f>Q277*H277</f>
        <v>0.0030100000000000001</v>
      </c>
      <c r="S277" s="228">
        <v>0</v>
      </c>
      <c r="T277" s="229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30" t="s">
        <v>150</v>
      </c>
      <c r="AT277" s="230" t="s">
        <v>145</v>
      </c>
      <c r="AU277" s="230" t="s">
        <v>87</v>
      </c>
      <c r="AY277" s="17" t="s">
        <v>142</v>
      </c>
      <c r="BE277" s="231">
        <f>IF(N277="základní",J277,0)</f>
        <v>0</v>
      </c>
      <c r="BF277" s="231">
        <f>IF(N277="snížená",J277,0)</f>
        <v>0</v>
      </c>
      <c r="BG277" s="231">
        <f>IF(N277="zákl. přenesená",J277,0)</f>
        <v>0</v>
      </c>
      <c r="BH277" s="231">
        <f>IF(N277="sníž. přenesená",J277,0)</f>
        <v>0</v>
      </c>
      <c r="BI277" s="231">
        <f>IF(N277="nulová",J277,0)</f>
        <v>0</v>
      </c>
      <c r="BJ277" s="17" t="s">
        <v>85</v>
      </c>
      <c r="BK277" s="231">
        <f>ROUND(I277*H277,2)</f>
        <v>0</v>
      </c>
      <c r="BL277" s="17" t="s">
        <v>150</v>
      </c>
      <c r="BM277" s="230" t="s">
        <v>458</v>
      </c>
    </row>
    <row r="278" s="13" customFormat="1">
      <c r="A278" s="13"/>
      <c r="B278" s="232"/>
      <c r="C278" s="233"/>
      <c r="D278" s="234" t="s">
        <v>152</v>
      </c>
      <c r="E278" s="235" t="s">
        <v>1</v>
      </c>
      <c r="F278" s="236" t="s">
        <v>415</v>
      </c>
      <c r="G278" s="233"/>
      <c r="H278" s="237">
        <v>1</v>
      </c>
      <c r="I278" s="238"/>
      <c r="J278" s="233"/>
      <c r="K278" s="233"/>
      <c r="L278" s="239"/>
      <c r="M278" s="240"/>
      <c r="N278" s="241"/>
      <c r="O278" s="241"/>
      <c r="P278" s="241"/>
      <c r="Q278" s="241"/>
      <c r="R278" s="241"/>
      <c r="S278" s="241"/>
      <c r="T278" s="242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3" t="s">
        <v>152</v>
      </c>
      <c r="AU278" s="243" t="s">
        <v>87</v>
      </c>
      <c r="AV278" s="13" t="s">
        <v>87</v>
      </c>
      <c r="AW278" s="13" t="s">
        <v>32</v>
      </c>
      <c r="AX278" s="13" t="s">
        <v>85</v>
      </c>
      <c r="AY278" s="243" t="s">
        <v>142</v>
      </c>
    </row>
    <row r="279" s="2" customFormat="1" ht="16.5" customHeight="1">
      <c r="A279" s="38"/>
      <c r="B279" s="39"/>
      <c r="C279" s="265" t="s">
        <v>459</v>
      </c>
      <c r="D279" s="265" t="s">
        <v>239</v>
      </c>
      <c r="E279" s="266" t="s">
        <v>460</v>
      </c>
      <c r="F279" s="267" t="s">
        <v>461</v>
      </c>
      <c r="G279" s="268" t="s">
        <v>408</v>
      </c>
      <c r="H279" s="269">
        <v>1</v>
      </c>
      <c r="I279" s="270"/>
      <c r="J279" s="271">
        <f>ROUND(I279*H279,2)</f>
        <v>0</v>
      </c>
      <c r="K279" s="267" t="s">
        <v>1</v>
      </c>
      <c r="L279" s="272"/>
      <c r="M279" s="273" t="s">
        <v>1</v>
      </c>
      <c r="N279" s="274" t="s">
        <v>42</v>
      </c>
      <c r="O279" s="91"/>
      <c r="P279" s="228">
        <f>O279*H279</f>
        <v>0</v>
      </c>
      <c r="Q279" s="228">
        <v>0.021899999999999999</v>
      </c>
      <c r="R279" s="228">
        <f>Q279*H279</f>
        <v>0.021899999999999999</v>
      </c>
      <c r="S279" s="228">
        <v>0</v>
      </c>
      <c r="T279" s="229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30" t="s">
        <v>188</v>
      </c>
      <c r="AT279" s="230" t="s">
        <v>239</v>
      </c>
      <c r="AU279" s="230" t="s">
        <v>87</v>
      </c>
      <c r="AY279" s="17" t="s">
        <v>142</v>
      </c>
      <c r="BE279" s="231">
        <f>IF(N279="základní",J279,0)</f>
        <v>0</v>
      </c>
      <c r="BF279" s="231">
        <f>IF(N279="snížená",J279,0)</f>
        <v>0</v>
      </c>
      <c r="BG279" s="231">
        <f>IF(N279="zákl. přenesená",J279,0)</f>
        <v>0</v>
      </c>
      <c r="BH279" s="231">
        <f>IF(N279="sníž. přenesená",J279,0)</f>
        <v>0</v>
      </c>
      <c r="BI279" s="231">
        <f>IF(N279="nulová",J279,0)</f>
        <v>0</v>
      </c>
      <c r="BJ279" s="17" t="s">
        <v>85</v>
      </c>
      <c r="BK279" s="231">
        <f>ROUND(I279*H279,2)</f>
        <v>0</v>
      </c>
      <c r="BL279" s="17" t="s">
        <v>150</v>
      </c>
      <c r="BM279" s="230" t="s">
        <v>462</v>
      </c>
    </row>
    <row r="280" s="13" customFormat="1">
      <c r="A280" s="13"/>
      <c r="B280" s="232"/>
      <c r="C280" s="233"/>
      <c r="D280" s="234" t="s">
        <v>152</v>
      </c>
      <c r="E280" s="235" t="s">
        <v>1</v>
      </c>
      <c r="F280" s="236" t="s">
        <v>415</v>
      </c>
      <c r="G280" s="233"/>
      <c r="H280" s="237">
        <v>1</v>
      </c>
      <c r="I280" s="238"/>
      <c r="J280" s="233"/>
      <c r="K280" s="233"/>
      <c r="L280" s="239"/>
      <c r="M280" s="240"/>
      <c r="N280" s="241"/>
      <c r="O280" s="241"/>
      <c r="P280" s="241"/>
      <c r="Q280" s="241"/>
      <c r="R280" s="241"/>
      <c r="S280" s="241"/>
      <c r="T280" s="242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3" t="s">
        <v>152</v>
      </c>
      <c r="AU280" s="243" t="s">
        <v>87</v>
      </c>
      <c r="AV280" s="13" t="s">
        <v>87</v>
      </c>
      <c r="AW280" s="13" t="s">
        <v>32</v>
      </c>
      <c r="AX280" s="13" t="s">
        <v>85</v>
      </c>
      <c r="AY280" s="243" t="s">
        <v>142</v>
      </c>
    </row>
    <row r="281" s="2" customFormat="1" ht="24.15" customHeight="1">
      <c r="A281" s="38"/>
      <c r="B281" s="39"/>
      <c r="C281" s="219" t="s">
        <v>463</v>
      </c>
      <c r="D281" s="219" t="s">
        <v>145</v>
      </c>
      <c r="E281" s="220" t="s">
        <v>464</v>
      </c>
      <c r="F281" s="221" t="s">
        <v>465</v>
      </c>
      <c r="G281" s="222" t="s">
        <v>408</v>
      </c>
      <c r="H281" s="223">
        <v>1</v>
      </c>
      <c r="I281" s="224"/>
      <c r="J281" s="225">
        <f>ROUND(I281*H281,2)</f>
        <v>0</v>
      </c>
      <c r="K281" s="221" t="s">
        <v>149</v>
      </c>
      <c r="L281" s="44"/>
      <c r="M281" s="226" t="s">
        <v>1</v>
      </c>
      <c r="N281" s="227" t="s">
        <v>42</v>
      </c>
      <c r="O281" s="91"/>
      <c r="P281" s="228">
        <f>O281*H281</f>
        <v>0</v>
      </c>
      <c r="Q281" s="228">
        <v>0.0054200000000000003</v>
      </c>
      <c r="R281" s="228">
        <f>Q281*H281</f>
        <v>0.0054200000000000003</v>
      </c>
      <c r="S281" s="228">
        <v>0</v>
      </c>
      <c r="T281" s="229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30" t="s">
        <v>150</v>
      </c>
      <c r="AT281" s="230" t="s">
        <v>145</v>
      </c>
      <c r="AU281" s="230" t="s">
        <v>87</v>
      </c>
      <c r="AY281" s="17" t="s">
        <v>142</v>
      </c>
      <c r="BE281" s="231">
        <f>IF(N281="základní",J281,0)</f>
        <v>0</v>
      </c>
      <c r="BF281" s="231">
        <f>IF(N281="snížená",J281,0)</f>
        <v>0</v>
      </c>
      <c r="BG281" s="231">
        <f>IF(N281="zákl. přenesená",J281,0)</f>
        <v>0</v>
      </c>
      <c r="BH281" s="231">
        <f>IF(N281="sníž. přenesená",J281,0)</f>
        <v>0</v>
      </c>
      <c r="BI281" s="231">
        <f>IF(N281="nulová",J281,0)</f>
        <v>0</v>
      </c>
      <c r="BJ281" s="17" t="s">
        <v>85</v>
      </c>
      <c r="BK281" s="231">
        <f>ROUND(I281*H281,2)</f>
        <v>0</v>
      </c>
      <c r="BL281" s="17" t="s">
        <v>150</v>
      </c>
      <c r="BM281" s="230" t="s">
        <v>466</v>
      </c>
    </row>
    <row r="282" s="13" customFormat="1">
      <c r="A282" s="13"/>
      <c r="B282" s="232"/>
      <c r="C282" s="233"/>
      <c r="D282" s="234" t="s">
        <v>152</v>
      </c>
      <c r="E282" s="235" t="s">
        <v>1</v>
      </c>
      <c r="F282" s="236" t="s">
        <v>415</v>
      </c>
      <c r="G282" s="233"/>
      <c r="H282" s="237">
        <v>1</v>
      </c>
      <c r="I282" s="238"/>
      <c r="J282" s="233"/>
      <c r="K282" s="233"/>
      <c r="L282" s="239"/>
      <c r="M282" s="240"/>
      <c r="N282" s="241"/>
      <c r="O282" s="241"/>
      <c r="P282" s="241"/>
      <c r="Q282" s="241"/>
      <c r="R282" s="241"/>
      <c r="S282" s="241"/>
      <c r="T282" s="242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3" t="s">
        <v>152</v>
      </c>
      <c r="AU282" s="243" t="s">
        <v>87</v>
      </c>
      <c r="AV282" s="13" t="s">
        <v>87</v>
      </c>
      <c r="AW282" s="13" t="s">
        <v>32</v>
      </c>
      <c r="AX282" s="13" t="s">
        <v>85</v>
      </c>
      <c r="AY282" s="243" t="s">
        <v>142</v>
      </c>
    </row>
    <row r="283" s="2" customFormat="1" ht="24.15" customHeight="1">
      <c r="A283" s="38"/>
      <c r="B283" s="39"/>
      <c r="C283" s="265" t="s">
        <v>467</v>
      </c>
      <c r="D283" s="265" t="s">
        <v>239</v>
      </c>
      <c r="E283" s="266" t="s">
        <v>468</v>
      </c>
      <c r="F283" s="267" t="s">
        <v>469</v>
      </c>
      <c r="G283" s="268" t="s">
        <v>408</v>
      </c>
      <c r="H283" s="269">
        <v>1</v>
      </c>
      <c r="I283" s="270"/>
      <c r="J283" s="271">
        <f>ROUND(I283*H283,2)</f>
        <v>0</v>
      </c>
      <c r="K283" s="267" t="s">
        <v>1</v>
      </c>
      <c r="L283" s="272"/>
      <c r="M283" s="273" t="s">
        <v>1</v>
      </c>
      <c r="N283" s="274" t="s">
        <v>42</v>
      </c>
      <c r="O283" s="91"/>
      <c r="P283" s="228">
        <f>O283*H283</f>
        <v>0</v>
      </c>
      <c r="Q283" s="228">
        <v>0.036999999999999998</v>
      </c>
      <c r="R283" s="228">
        <f>Q283*H283</f>
        <v>0.036999999999999998</v>
      </c>
      <c r="S283" s="228">
        <v>0</v>
      </c>
      <c r="T283" s="229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30" t="s">
        <v>188</v>
      </c>
      <c r="AT283" s="230" t="s">
        <v>239</v>
      </c>
      <c r="AU283" s="230" t="s">
        <v>87</v>
      </c>
      <c r="AY283" s="17" t="s">
        <v>142</v>
      </c>
      <c r="BE283" s="231">
        <f>IF(N283="základní",J283,0)</f>
        <v>0</v>
      </c>
      <c r="BF283" s="231">
        <f>IF(N283="snížená",J283,0)</f>
        <v>0</v>
      </c>
      <c r="BG283" s="231">
        <f>IF(N283="zákl. přenesená",J283,0)</f>
        <v>0</v>
      </c>
      <c r="BH283" s="231">
        <f>IF(N283="sníž. přenesená",J283,0)</f>
        <v>0</v>
      </c>
      <c r="BI283" s="231">
        <f>IF(N283="nulová",J283,0)</f>
        <v>0</v>
      </c>
      <c r="BJ283" s="17" t="s">
        <v>85</v>
      </c>
      <c r="BK283" s="231">
        <f>ROUND(I283*H283,2)</f>
        <v>0</v>
      </c>
      <c r="BL283" s="17" t="s">
        <v>150</v>
      </c>
      <c r="BM283" s="230" t="s">
        <v>470</v>
      </c>
    </row>
    <row r="284" s="13" customFormat="1">
      <c r="A284" s="13"/>
      <c r="B284" s="232"/>
      <c r="C284" s="233"/>
      <c r="D284" s="234" t="s">
        <v>152</v>
      </c>
      <c r="E284" s="235" t="s">
        <v>1</v>
      </c>
      <c r="F284" s="236" t="s">
        <v>415</v>
      </c>
      <c r="G284" s="233"/>
      <c r="H284" s="237">
        <v>1</v>
      </c>
      <c r="I284" s="238"/>
      <c r="J284" s="233"/>
      <c r="K284" s="233"/>
      <c r="L284" s="239"/>
      <c r="M284" s="240"/>
      <c r="N284" s="241"/>
      <c r="O284" s="241"/>
      <c r="P284" s="241"/>
      <c r="Q284" s="241"/>
      <c r="R284" s="241"/>
      <c r="S284" s="241"/>
      <c r="T284" s="242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3" t="s">
        <v>152</v>
      </c>
      <c r="AU284" s="243" t="s">
        <v>87</v>
      </c>
      <c r="AV284" s="13" t="s">
        <v>87</v>
      </c>
      <c r="AW284" s="13" t="s">
        <v>32</v>
      </c>
      <c r="AX284" s="13" t="s">
        <v>85</v>
      </c>
      <c r="AY284" s="243" t="s">
        <v>142</v>
      </c>
    </row>
    <row r="285" s="2" customFormat="1" ht="24.15" customHeight="1">
      <c r="A285" s="38"/>
      <c r="B285" s="39"/>
      <c r="C285" s="219" t="s">
        <v>471</v>
      </c>
      <c r="D285" s="219" t="s">
        <v>145</v>
      </c>
      <c r="E285" s="220" t="s">
        <v>472</v>
      </c>
      <c r="F285" s="221" t="s">
        <v>473</v>
      </c>
      <c r="G285" s="222" t="s">
        <v>408</v>
      </c>
      <c r="H285" s="223">
        <v>1</v>
      </c>
      <c r="I285" s="224"/>
      <c r="J285" s="225">
        <f>ROUND(I285*H285,2)</f>
        <v>0</v>
      </c>
      <c r="K285" s="221" t="s">
        <v>149</v>
      </c>
      <c r="L285" s="44"/>
      <c r="M285" s="226" t="s">
        <v>1</v>
      </c>
      <c r="N285" s="227" t="s">
        <v>42</v>
      </c>
      <c r="O285" s="91"/>
      <c r="P285" s="228">
        <f>O285*H285</f>
        <v>0</v>
      </c>
      <c r="Q285" s="228">
        <v>0.016449999999999999</v>
      </c>
      <c r="R285" s="228">
        <f>Q285*H285</f>
        <v>0.016449999999999999</v>
      </c>
      <c r="S285" s="228">
        <v>0</v>
      </c>
      <c r="T285" s="229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30" t="s">
        <v>150</v>
      </c>
      <c r="AT285" s="230" t="s">
        <v>145</v>
      </c>
      <c r="AU285" s="230" t="s">
        <v>87</v>
      </c>
      <c r="AY285" s="17" t="s">
        <v>142</v>
      </c>
      <c r="BE285" s="231">
        <f>IF(N285="základní",J285,0)</f>
        <v>0</v>
      </c>
      <c r="BF285" s="231">
        <f>IF(N285="snížená",J285,0)</f>
        <v>0</v>
      </c>
      <c r="BG285" s="231">
        <f>IF(N285="zákl. přenesená",J285,0)</f>
        <v>0</v>
      </c>
      <c r="BH285" s="231">
        <f>IF(N285="sníž. přenesená",J285,0)</f>
        <v>0</v>
      </c>
      <c r="BI285" s="231">
        <f>IF(N285="nulová",J285,0)</f>
        <v>0</v>
      </c>
      <c r="BJ285" s="17" t="s">
        <v>85</v>
      </c>
      <c r="BK285" s="231">
        <f>ROUND(I285*H285,2)</f>
        <v>0</v>
      </c>
      <c r="BL285" s="17" t="s">
        <v>150</v>
      </c>
      <c r="BM285" s="230" t="s">
        <v>474</v>
      </c>
    </row>
    <row r="286" s="13" customFormat="1">
      <c r="A286" s="13"/>
      <c r="B286" s="232"/>
      <c r="C286" s="233"/>
      <c r="D286" s="234" t="s">
        <v>152</v>
      </c>
      <c r="E286" s="235" t="s">
        <v>1</v>
      </c>
      <c r="F286" s="236" t="s">
        <v>415</v>
      </c>
      <c r="G286" s="233"/>
      <c r="H286" s="237">
        <v>1</v>
      </c>
      <c r="I286" s="238"/>
      <c r="J286" s="233"/>
      <c r="K286" s="233"/>
      <c r="L286" s="239"/>
      <c r="M286" s="240"/>
      <c r="N286" s="241"/>
      <c r="O286" s="241"/>
      <c r="P286" s="241"/>
      <c r="Q286" s="241"/>
      <c r="R286" s="241"/>
      <c r="S286" s="241"/>
      <c r="T286" s="242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3" t="s">
        <v>152</v>
      </c>
      <c r="AU286" s="243" t="s">
        <v>87</v>
      </c>
      <c r="AV286" s="13" t="s">
        <v>87</v>
      </c>
      <c r="AW286" s="13" t="s">
        <v>32</v>
      </c>
      <c r="AX286" s="13" t="s">
        <v>85</v>
      </c>
      <c r="AY286" s="243" t="s">
        <v>142</v>
      </c>
    </row>
    <row r="287" s="2" customFormat="1" ht="24.15" customHeight="1">
      <c r="A287" s="38"/>
      <c r="B287" s="39"/>
      <c r="C287" s="265" t="s">
        <v>475</v>
      </c>
      <c r="D287" s="265" t="s">
        <v>239</v>
      </c>
      <c r="E287" s="266" t="s">
        <v>476</v>
      </c>
      <c r="F287" s="267" t="s">
        <v>477</v>
      </c>
      <c r="G287" s="268" t="s">
        <v>408</v>
      </c>
      <c r="H287" s="269">
        <v>1</v>
      </c>
      <c r="I287" s="270"/>
      <c r="J287" s="271">
        <f>ROUND(I287*H287,2)</f>
        <v>0</v>
      </c>
      <c r="K287" s="267" t="s">
        <v>1</v>
      </c>
      <c r="L287" s="272"/>
      <c r="M287" s="273" t="s">
        <v>1</v>
      </c>
      <c r="N287" s="274" t="s">
        <v>42</v>
      </c>
      <c r="O287" s="91"/>
      <c r="P287" s="228">
        <f>O287*H287</f>
        <v>0</v>
      </c>
      <c r="Q287" s="228">
        <v>0</v>
      </c>
      <c r="R287" s="228">
        <f>Q287*H287</f>
        <v>0</v>
      </c>
      <c r="S287" s="228">
        <v>0</v>
      </c>
      <c r="T287" s="229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30" t="s">
        <v>188</v>
      </c>
      <c r="AT287" s="230" t="s">
        <v>239</v>
      </c>
      <c r="AU287" s="230" t="s">
        <v>87</v>
      </c>
      <c r="AY287" s="17" t="s">
        <v>142</v>
      </c>
      <c r="BE287" s="231">
        <f>IF(N287="základní",J287,0)</f>
        <v>0</v>
      </c>
      <c r="BF287" s="231">
        <f>IF(N287="snížená",J287,0)</f>
        <v>0</v>
      </c>
      <c r="BG287" s="231">
        <f>IF(N287="zákl. přenesená",J287,0)</f>
        <v>0</v>
      </c>
      <c r="BH287" s="231">
        <f>IF(N287="sníž. přenesená",J287,0)</f>
        <v>0</v>
      </c>
      <c r="BI287" s="231">
        <f>IF(N287="nulová",J287,0)</f>
        <v>0</v>
      </c>
      <c r="BJ287" s="17" t="s">
        <v>85</v>
      </c>
      <c r="BK287" s="231">
        <f>ROUND(I287*H287,2)</f>
        <v>0</v>
      </c>
      <c r="BL287" s="17" t="s">
        <v>150</v>
      </c>
      <c r="BM287" s="230" t="s">
        <v>478</v>
      </c>
    </row>
    <row r="288" s="13" customFormat="1">
      <c r="A288" s="13"/>
      <c r="B288" s="232"/>
      <c r="C288" s="233"/>
      <c r="D288" s="234" t="s">
        <v>152</v>
      </c>
      <c r="E288" s="235" t="s">
        <v>1</v>
      </c>
      <c r="F288" s="236" t="s">
        <v>415</v>
      </c>
      <c r="G288" s="233"/>
      <c r="H288" s="237">
        <v>1</v>
      </c>
      <c r="I288" s="238"/>
      <c r="J288" s="233"/>
      <c r="K288" s="233"/>
      <c r="L288" s="239"/>
      <c r="M288" s="240"/>
      <c r="N288" s="241"/>
      <c r="O288" s="241"/>
      <c r="P288" s="241"/>
      <c r="Q288" s="241"/>
      <c r="R288" s="241"/>
      <c r="S288" s="241"/>
      <c r="T288" s="242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3" t="s">
        <v>152</v>
      </c>
      <c r="AU288" s="243" t="s">
        <v>87</v>
      </c>
      <c r="AV288" s="13" t="s">
        <v>87</v>
      </c>
      <c r="AW288" s="13" t="s">
        <v>32</v>
      </c>
      <c r="AX288" s="13" t="s">
        <v>85</v>
      </c>
      <c r="AY288" s="243" t="s">
        <v>142</v>
      </c>
    </row>
    <row r="289" s="2" customFormat="1" ht="24.15" customHeight="1">
      <c r="A289" s="38"/>
      <c r="B289" s="39"/>
      <c r="C289" s="219" t="s">
        <v>479</v>
      </c>
      <c r="D289" s="219" t="s">
        <v>145</v>
      </c>
      <c r="E289" s="220" t="s">
        <v>480</v>
      </c>
      <c r="F289" s="221" t="s">
        <v>481</v>
      </c>
      <c r="G289" s="222" t="s">
        <v>408</v>
      </c>
      <c r="H289" s="223">
        <v>6</v>
      </c>
      <c r="I289" s="224"/>
      <c r="J289" s="225">
        <f>ROUND(I289*H289,2)</f>
        <v>0</v>
      </c>
      <c r="K289" s="221" t="s">
        <v>149</v>
      </c>
      <c r="L289" s="44"/>
      <c r="M289" s="226" t="s">
        <v>1</v>
      </c>
      <c r="N289" s="227" t="s">
        <v>42</v>
      </c>
      <c r="O289" s="91"/>
      <c r="P289" s="228">
        <f>O289*H289</f>
        <v>0</v>
      </c>
      <c r="Q289" s="228">
        <v>0</v>
      </c>
      <c r="R289" s="228">
        <f>Q289*H289</f>
        <v>0</v>
      </c>
      <c r="S289" s="228">
        <v>0</v>
      </c>
      <c r="T289" s="229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30" t="s">
        <v>150</v>
      </c>
      <c r="AT289" s="230" t="s">
        <v>145</v>
      </c>
      <c r="AU289" s="230" t="s">
        <v>87</v>
      </c>
      <c r="AY289" s="17" t="s">
        <v>142</v>
      </c>
      <c r="BE289" s="231">
        <f>IF(N289="základní",J289,0)</f>
        <v>0</v>
      </c>
      <c r="BF289" s="231">
        <f>IF(N289="snížená",J289,0)</f>
        <v>0</v>
      </c>
      <c r="BG289" s="231">
        <f>IF(N289="zákl. přenesená",J289,0)</f>
        <v>0</v>
      </c>
      <c r="BH289" s="231">
        <f>IF(N289="sníž. přenesená",J289,0)</f>
        <v>0</v>
      </c>
      <c r="BI289" s="231">
        <f>IF(N289="nulová",J289,0)</f>
        <v>0</v>
      </c>
      <c r="BJ289" s="17" t="s">
        <v>85</v>
      </c>
      <c r="BK289" s="231">
        <f>ROUND(I289*H289,2)</f>
        <v>0</v>
      </c>
      <c r="BL289" s="17" t="s">
        <v>150</v>
      </c>
      <c r="BM289" s="230" t="s">
        <v>482</v>
      </c>
    </row>
    <row r="290" s="13" customFormat="1">
      <c r="A290" s="13"/>
      <c r="B290" s="232"/>
      <c r="C290" s="233"/>
      <c r="D290" s="234" t="s">
        <v>152</v>
      </c>
      <c r="E290" s="235" t="s">
        <v>1</v>
      </c>
      <c r="F290" s="236" t="s">
        <v>483</v>
      </c>
      <c r="G290" s="233"/>
      <c r="H290" s="237">
        <v>6</v>
      </c>
      <c r="I290" s="238"/>
      <c r="J290" s="233"/>
      <c r="K290" s="233"/>
      <c r="L290" s="239"/>
      <c r="M290" s="240"/>
      <c r="N290" s="241"/>
      <c r="O290" s="241"/>
      <c r="P290" s="241"/>
      <c r="Q290" s="241"/>
      <c r="R290" s="241"/>
      <c r="S290" s="241"/>
      <c r="T290" s="242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3" t="s">
        <v>152</v>
      </c>
      <c r="AU290" s="243" t="s">
        <v>87</v>
      </c>
      <c r="AV290" s="13" t="s">
        <v>87</v>
      </c>
      <c r="AW290" s="13" t="s">
        <v>32</v>
      </c>
      <c r="AX290" s="13" t="s">
        <v>85</v>
      </c>
      <c r="AY290" s="243" t="s">
        <v>142</v>
      </c>
    </row>
    <row r="291" s="2" customFormat="1" ht="24.15" customHeight="1">
      <c r="A291" s="38"/>
      <c r="B291" s="39"/>
      <c r="C291" s="265" t="s">
        <v>484</v>
      </c>
      <c r="D291" s="265" t="s">
        <v>239</v>
      </c>
      <c r="E291" s="266" t="s">
        <v>485</v>
      </c>
      <c r="F291" s="267" t="s">
        <v>486</v>
      </c>
      <c r="G291" s="268" t="s">
        <v>408</v>
      </c>
      <c r="H291" s="269">
        <v>3</v>
      </c>
      <c r="I291" s="270"/>
      <c r="J291" s="271">
        <f>ROUND(I291*H291,2)</f>
        <v>0</v>
      </c>
      <c r="K291" s="267" t="s">
        <v>1</v>
      </c>
      <c r="L291" s="272"/>
      <c r="M291" s="273" t="s">
        <v>1</v>
      </c>
      <c r="N291" s="274" t="s">
        <v>42</v>
      </c>
      <c r="O291" s="91"/>
      <c r="P291" s="228">
        <f>O291*H291</f>
        <v>0</v>
      </c>
      <c r="Q291" s="228">
        <v>0.016639999999999999</v>
      </c>
      <c r="R291" s="228">
        <f>Q291*H291</f>
        <v>0.049919999999999992</v>
      </c>
      <c r="S291" s="228">
        <v>0</v>
      </c>
      <c r="T291" s="229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30" t="s">
        <v>188</v>
      </c>
      <c r="AT291" s="230" t="s">
        <v>239</v>
      </c>
      <c r="AU291" s="230" t="s">
        <v>87</v>
      </c>
      <c r="AY291" s="17" t="s">
        <v>142</v>
      </c>
      <c r="BE291" s="231">
        <f>IF(N291="základní",J291,0)</f>
        <v>0</v>
      </c>
      <c r="BF291" s="231">
        <f>IF(N291="snížená",J291,0)</f>
        <v>0</v>
      </c>
      <c r="BG291" s="231">
        <f>IF(N291="zákl. přenesená",J291,0)</f>
        <v>0</v>
      </c>
      <c r="BH291" s="231">
        <f>IF(N291="sníž. přenesená",J291,0)</f>
        <v>0</v>
      </c>
      <c r="BI291" s="231">
        <f>IF(N291="nulová",J291,0)</f>
        <v>0</v>
      </c>
      <c r="BJ291" s="17" t="s">
        <v>85</v>
      </c>
      <c r="BK291" s="231">
        <f>ROUND(I291*H291,2)</f>
        <v>0</v>
      </c>
      <c r="BL291" s="17" t="s">
        <v>150</v>
      </c>
      <c r="BM291" s="230" t="s">
        <v>487</v>
      </c>
    </row>
    <row r="292" s="13" customFormat="1">
      <c r="A292" s="13"/>
      <c r="B292" s="232"/>
      <c r="C292" s="233"/>
      <c r="D292" s="234" t="s">
        <v>152</v>
      </c>
      <c r="E292" s="235" t="s">
        <v>1</v>
      </c>
      <c r="F292" s="236" t="s">
        <v>410</v>
      </c>
      <c r="G292" s="233"/>
      <c r="H292" s="237">
        <v>3</v>
      </c>
      <c r="I292" s="238"/>
      <c r="J292" s="233"/>
      <c r="K292" s="233"/>
      <c r="L292" s="239"/>
      <c r="M292" s="240"/>
      <c r="N292" s="241"/>
      <c r="O292" s="241"/>
      <c r="P292" s="241"/>
      <c r="Q292" s="241"/>
      <c r="R292" s="241"/>
      <c r="S292" s="241"/>
      <c r="T292" s="242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3" t="s">
        <v>152</v>
      </c>
      <c r="AU292" s="243" t="s">
        <v>87</v>
      </c>
      <c r="AV292" s="13" t="s">
        <v>87</v>
      </c>
      <c r="AW292" s="13" t="s">
        <v>32</v>
      </c>
      <c r="AX292" s="13" t="s">
        <v>85</v>
      </c>
      <c r="AY292" s="243" t="s">
        <v>142</v>
      </c>
    </row>
    <row r="293" s="2" customFormat="1" ht="24.15" customHeight="1">
      <c r="A293" s="38"/>
      <c r="B293" s="39"/>
      <c r="C293" s="265" t="s">
        <v>488</v>
      </c>
      <c r="D293" s="265" t="s">
        <v>239</v>
      </c>
      <c r="E293" s="266" t="s">
        <v>489</v>
      </c>
      <c r="F293" s="267" t="s">
        <v>490</v>
      </c>
      <c r="G293" s="268" t="s">
        <v>408</v>
      </c>
      <c r="H293" s="269">
        <v>3</v>
      </c>
      <c r="I293" s="270"/>
      <c r="J293" s="271">
        <f>ROUND(I293*H293,2)</f>
        <v>0</v>
      </c>
      <c r="K293" s="267" t="s">
        <v>1</v>
      </c>
      <c r="L293" s="272"/>
      <c r="M293" s="273" t="s">
        <v>1</v>
      </c>
      <c r="N293" s="274" t="s">
        <v>42</v>
      </c>
      <c r="O293" s="91"/>
      <c r="P293" s="228">
        <f>O293*H293</f>
        <v>0</v>
      </c>
      <c r="Q293" s="228">
        <v>0.019259999999999999</v>
      </c>
      <c r="R293" s="228">
        <f>Q293*H293</f>
        <v>0.057779999999999998</v>
      </c>
      <c r="S293" s="228">
        <v>0</v>
      </c>
      <c r="T293" s="229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30" t="s">
        <v>188</v>
      </c>
      <c r="AT293" s="230" t="s">
        <v>239</v>
      </c>
      <c r="AU293" s="230" t="s">
        <v>87</v>
      </c>
      <c r="AY293" s="17" t="s">
        <v>142</v>
      </c>
      <c r="BE293" s="231">
        <f>IF(N293="základní",J293,0)</f>
        <v>0</v>
      </c>
      <c r="BF293" s="231">
        <f>IF(N293="snížená",J293,0)</f>
        <v>0</v>
      </c>
      <c r="BG293" s="231">
        <f>IF(N293="zákl. přenesená",J293,0)</f>
        <v>0</v>
      </c>
      <c r="BH293" s="231">
        <f>IF(N293="sníž. přenesená",J293,0)</f>
        <v>0</v>
      </c>
      <c r="BI293" s="231">
        <f>IF(N293="nulová",J293,0)</f>
        <v>0</v>
      </c>
      <c r="BJ293" s="17" t="s">
        <v>85</v>
      </c>
      <c r="BK293" s="231">
        <f>ROUND(I293*H293,2)</f>
        <v>0</v>
      </c>
      <c r="BL293" s="17" t="s">
        <v>150</v>
      </c>
      <c r="BM293" s="230" t="s">
        <v>491</v>
      </c>
    </row>
    <row r="294" s="13" customFormat="1">
      <c r="A294" s="13"/>
      <c r="B294" s="232"/>
      <c r="C294" s="233"/>
      <c r="D294" s="234" t="s">
        <v>152</v>
      </c>
      <c r="E294" s="235" t="s">
        <v>1</v>
      </c>
      <c r="F294" s="236" t="s">
        <v>410</v>
      </c>
      <c r="G294" s="233"/>
      <c r="H294" s="237">
        <v>3</v>
      </c>
      <c r="I294" s="238"/>
      <c r="J294" s="233"/>
      <c r="K294" s="233"/>
      <c r="L294" s="239"/>
      <c r="M294" s="240"/>
      <c r="N294" s="241"/>
      <c r="O294" s="241"/>
      <c r="P294" s="241"/>
      <c r="Q294" s="241"/>
      <c r="R294" s="241"/>
      <c r="S294" s="241"/>
      <c r="T294" s="242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3" t="s">
        <v>152</v>
      </c>
      <c r="AU294" s="243" t="s">
        <v>87</v>
      </c>
      <c r="AV294" s="13" t="s">
        <v>87</v>
      </c>
      <c r="AW294" s="13" t="s">
        <v>32</v>
      </c>
      <c r="AX294" s="13" t="s">
        <v>85</v>
      </c>
      <c r="AY294" s="243" t="s">
        <v>142</v>
      </c>
    </row>
    <row r="295" s="2" customFormat="1" ht="24.15" customHeight="1">
      <c r="A295" s="38"/>
      <c r="B295" s="39"/>
      <c r="C295" s="219" t="s">
        <v>492</v>
      </c>
      <c r="D295" s="219" t="s">
        <v>145</v>
      </c>
      <c r="E295" s="220" t="s">
        <v>493</v>
      </c>
      <c r="F295" s="221" t="s">
        <v>494</v>
      </c>
      <c r="G295" s="222" t="s">
        <v>408</v>
      </c>
      <c r="H295" s="223">
        <v>1</v>
      </c>
      <c r="I295" s="224"/>
      <c r="J295" s="225">
        <f>ROUND(I295*H295,2)</f>
        <v>0</v>
      </c>
      <c r="K295" s="221" t="s">
        <v>149</v>
      </c>
      <c r="L295" s="44"/>
      <c r="M295" s="226" t="s">
        <v>1</v>
      </c>
      <c r="N295" s="227" t="s">
        <v>42</v>
      </c>
      <c r="O295" s="91"/>
      <c r="P295" s="228">
        <f>O295*H295</f>
        <v>0</v>
      </c>
      <c r="Q295" s="228">
        <v>0</v>
      </c>
      <c r="R295" s="228">
        <f>Q295*H295</f>
        <v>0</v>
      </c>
      <c r="S295" s="228">
        <v>0</v>
      </c>
      <c r="T295" s="229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30" t="s">
        <v>150</v>
      </c>
      <c r="AT295" s="230" t="s">
        <v>145</v>
      </c>
      <c r="AU295" s="230" t="s">
        <v>87</v>
      </c>
      <c r="AY295" s="17" t="s">
        <v>142</v>
      </c>
      <c r="BE295" s="231">
        <f>IF(N295="základní",J295,0)</f>
        <v>0</v>
      </c>
      <c r="BF295" s="231">
        <f>IF(N295="snížená",J295,0)</f>
        <v>0</v>
      </c>
      <c r="BG295" s="231">
        <f>IF(N295="zákl. přenesená",J295,0)</f>
        <v>0</v>
      </c>
      <c r="BH295" s="231">
        <f>IF(N295="sníž. přenesená",J295,0)</f>
        <v>0</v>
      </c>
      <c r="BI295" s="231">
        <f>IF(N295="nulová",J295,0)</f>
        <v>0</v>
      </c>
      <c r="BJ295" s="17" t="s">
        <v>85</v>
      </c>
      <c r="BK295" s="231">
        <f>ROUND(I295*H295,2)</f>
        <v>0</v>
      </c>
      <c r="BL295" s="17" t="s">
        <v>150</v>
      </c>
      <c r="BM295" s="230" t="s">
        <v>495</v>
      </c>
    </row>
    <row r="296" s="13" customFormat="1">
      <c r="A296" s="13"/>
      <c r="B296" s="232"/>
      <c r="C296" s="233"/>
      <c r="D296" s="234" t="s">
        <v>152</v>
      </c>
      <c r="E296" s="235" t="s">
        <v>1</v>
      </c>
      <c r="F296" s="236" t="s">
        <v>415</v>
      </c>
      <c r="G296" s="233"/>
      <c r="H296" s="237">
        <v>1</v>
      </c>
      <c r="I296" s="238"/>
      <c r="J296" s="233"/>
      <c r="K296" s="233"/>
      <c r="L296" s="239"/>
      <c r="M296" s="240"/>
      <c r="N296" s="241"/>
      <c r="O296" s="241"/>
      <c r="P296" s="241"/>
      <c r="Q296" s="241"/>
      <c r="R296" s="241"/>
      <c r="S296" s="241"/>
      <c r="T296" s="242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3" t="s">
        <v>152</v>
      </c>
      <c r="AU296" s="243" t="s">
        <v>87</v>
      </c>
      <c r="AV296" s="13" t="s">
        <v>87</v>
      </c>
      <c r="AW296" s="13" t="s">
        <v>32</v>
      </c>
      <c r="AX296" s="13" t="s">
        <v>85</v>
      </c>
      <c r="AY296" s="243" t="s">
        <v>142</v>
      </c>
    </row>
    <row r="297" s="2" customFormat="1" ht="24.15" customHeight="1">
      <c r="A297" s="38"/>
      <c r="B297" s="39"/>
      <c r="C297" s="265" t="s">
        <v>496</v>
      </c>
      <c r="D297" s="265" t="s">
        <v>239</v>
      </c>
      <c r="E297" s="266" t="s">
        <v>497</v>
      </c>
      <c r="F297" s="267" t="s">
        <v>498</v>
      </c>
      <c r="G297" s="268" t="s">
        <v>408</v>
      </c>
      <c r="H297" s="269">
        <v>1</v>
      </c>
      <c r="I297" s="270"/>
      <c r="J297" s="271">
        <f>ROUND(I297*H297,2)</f>
        <v>0</v>
      </c>
      <c r="K297" s="267" t="s">
        <v>1</v>
      </c>
      <c r="L297" s="272"/>
      <c r="M297" s="273" t="s">
        <v>1</v>
      </c>
      <c r="N297" s="274" t="s">
        <v>42</v>
      </c>
      <c r="O297" s="91"/>
      <c r="P297" s="228">
        <f>O297*H297</f>
        <v>0</v>
      </c>
      <c r="Q297" s="228">
        <v>0.0070400000000000003</v>
      </c>
      <c r="R297" s="228">
        <f>Q297*H297</f>
        <v>0.0070400000000000003</v>
      </c>
      <c r="S297" s="228">
        <v>0</v>
      </c>
      <c r="T297" s="229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30" t="s">
        <v>188</v>
      </c>
      <c r="AT297" s="230" t="s">
        <v>239</v>
      </c>
      <c r="AU297" s="230" t="s">
        <v>87</v>
      </c>
      <c r="AY297" s="17" t="s">
        <v>142</v>
      </c>
      <c r="BE297" s="231">
        <f>IF(N297="základní",J297,0)</f>
        <v>0</v>
      </c>
      <c r="BF297" s="231">
        <f>IF(N297="snížená",J297,0)</f>
        <v>0</v>
      </c>
      <c r="BG297" s="231">
        <f>IF(N297="zákl. přenesená",J297,0)</f>
        <v>0</v>
      </c>
      <c r="BH297" s="231">
        <f>IF(N297="sníž. přenesená",J297,0)</f>
        <v>0</v>
      </c>
      <c r="BI297" s="231">
        <f>IF(N297="nulová",J297,0)</f>
        <v>0</v>
      </c>
      <c r="BJ297" s="17" t="s">
        <v>85</v>
      </c>
      <c r="BK297" s="231">
        <f>ROUND(I297*H297,2)</f>
        <v>0</v>
      </c>
      <c r="BL297" s="17" t="s">
        <v>150</v>
      </c>
      <c r="BM297" s="230" t="s">
        <v>499</v>
      </c>
    </row>
    <row r="298" s="13" customFormat="1">
      <c r="A298" s="13"/>
      <c r="B298" s="232"/>
      <c r="C298" s="233"/>
      <c r="D298" s="234" t="s">
        <v>152</v>
      </c>
      <c r="E298" s="235" t="s">
        <v>1</v>
      </c>
      <c r="F298" s="236" t="s">
        <v>415</v>
      </c>
      <c r="G298" s="233"/>
      <c r="H298" s="237">
        <v>1</v>
      </c>
      <c r="I298" s="238"/>
      <c r="J298" s="233"/>
      <c r="K298" s="233"/>
      <c r="L298" s="239"/>
      <c r="M298" s="240"/>
      <c r="N298" s="241"/>
      <c r="O298" s="241"/>
      <c r="P298" s="241"/>
      <c r="Q298" s="241"/>
      <c r="R298" s="241"/>
      <c r="S298" s="241"/>
      <c r="T298" s="242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3" t="s">
        <v>152</v>
      </c>
      <c r="AU298" s="243" t="s">
        <v>87</v>
      </c>
      <c r="AV298" s="13" t="s">
        <v>87</v>
      </c>
      <c r="AW298" s="13" t="s">
        <v>32</v>
      </c>
      <c r="AX298" s="13" t="s">
        <v>85</v>
      </c>
      <c r="AY298" s="243" t="s">
        <v>142</v>
      </c>
    </row>
    <row r="299" s="2" customFormat="1" ht="24.15" customHeight="1">
      <c r="A299" s="38"/>
      <c r="B299" s="39"/>
      <c r="C299" s="219" t="s">
        <v>500</v>
      </c>
      <c r="D299" s="219" t="s">
        <v>145</v>
      </c>
      <c r="E299" s="220" t="s">
        <v>501</v>
      </c>
      <c r="F299" s="221" t="s">
        <v>502</v>
      </c>
      <c r="G299" s="222" t="s">
        <v>408</v>
      </c>
      <c r="H299" s="223">
        <v>2</v>
      </c>
      <c r="I299" s="224"/>
      <c r="J299" s="225">
        <f>ROUND(I299*H299,2)</f>
        <v>0</v>
      </c>
      <c r="K299" s="221" t="s">
        <v>149</v>
      </c>
      <c r="L299" s="44"/>
      <c r="M299" s="226" t="s">
        <v>1</v>
      </c>
      <c r="N299" s="227" t="s">
        <v>42</v>
      </c>
      <c r="O299" s="91"/>
      <c r="P299" s="228">
        <f>O299*H299</f>
        <v>0</v>
      </c>
      <c r="Q299" s="228">
        <v>0</v>
      </c>
      <c r="R299" s="228">
        <f>Q299*H299</f>
        <v>0</v>
      </c>
      <c r="S299" s="228">
        <v>0</v>
      </c>
      <c r="T299" s="229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30" t="s">
        <v>150</v>
      </c>
      <c r="AT299" s="230" t="s">
        <v>145</v>
      </c>
      <c r="AU299" s="230" t="s">
        <v>87</v>
      </c>
      <c r="AY299" s="17" t="s">
        <v>142</v>
      </c>
      <c r="BE299" s="231">
        <f>IF(N299="základní",J299,0)</f>
        <v>0</v>
      </c>
      <c r="BF299" s="231">
        <f>IF(N299="snížená",J299,0)</f>
        <v>0</v>
      </c>
      <c r="BG299" s="231">
        <f>IF(N299="zákl. přenesená",J299,0)</f>
        <v>0</v>
      </c>
      <c r="BH299" s="231">
        <f>IF(N299="sníž. přenesená",J299,0)</f>
        <v>0</v>
      </c>
      <c r="BI299" s="231">
        <f>IF(N299="nulová",J299,0)</f>
        <v>0</v>
      </c>
      <c r="BJ299" s="17" t="s">
        <v>85</v>
      </c>
      <c r="BK299" s="231">
        <f>ROUND(I299*H299,2)</f>
        <v>0</v>
      </c>
      <c r="BL299" s="17" t="s">
        <v>150</v>
      </c>
      <c r="BM299" s="230" t="s">
        <v>503</v>
      </c>
    </row>
    <row r="300" s="13" customFormat="1">
      <c r="A300" s="13"/>
      <c r="B300" s="232"/>
      <c r="C300" s="233"/>
      <c r="D300" s="234" t="s">
        <v>152</v>
      </c>
      <c r="E300" s="235" t="s">
        <v>1</v>
      </c>
      <c r="F300" s="236" t="s">
        <v>420</v>
      </c>
      <c r="G300" s="233"/>
      <c r="H300" s="237">
        <v>2</v>
      </c>
      <c r="I300" s="238"/>
      <c r="J300" s="233"/>
      <c r="K300" s="233"/>
      <c r="L300" s="239"/>
      <c r="M300" s="240"/>
      <c r="N300" s="241"/>
      <c r="O300" s="241"/>
      <c r="P300" s="241"/>
      <c r="Q300" s="241"/>
      <c r="R300" s="241"/>
      <c r="S300" s="241"/>
      <c r="T300" s="242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3" t="s">
        <v>152</v>
      </c>
      <c r="AU300" s="243" t="s">
        <v>87</v>
      </c>
      <c r="AV300" s="13" t="s">
        <v>87</v>
      </c>
      <c r="AW300" s="13" t="s">
        <v>32</v>
      </c>
      <c r="AX300" s="13" t="s">
        <v>85</v>
      </c>
      <c r="AY300" s="243" t="s">
        <v>142</v>
      </c>
    </row>
    <row r="301" s="2" customFormat="1" ht="24.15" customHeight="1">
      <c r="A301" s="38"/>
      <c r="B301" s="39"/>
      <c r="C301" s="265" t="s">
        <v>504</v>
      </c>
      <c r="D301" s="265" t="s">
        <v>239</v>
      </c>
      <c r="E301" s="266" t="s">
        <v>505</v>
      </c>
      <c r="F301" s="267" t="s">
        <v>506</v>
      </c>
      <c r="G301" s="268" t="s">
        <v>408</v>
      </c>
      <c r="H301" s="269">
        <v>1</v>
      </c>
      <c r="I301" s="270"/>
      <c r="J301" s="271">
        <f>ROUND(I301*H301,2)</f>
        <v>0</v>
      </c>
      <c r="K301" s="267" t="s">
        <v>1</v>
      </c>
      <c r="L301" s="272"/>
      <c r="M301" s="273" t="s">
        <v>1</v>
      </c>
      <c r="N301" s="274" t="s">
        <v>42</v>
      </c>
      <c r="O301" s="91"/>
      <c r="P301" s="228">
        <f>O301*H301</f>
        <v>0</v>
      </c>
      <c r="Q301" s="228">
        <v>0</v>
      </c>
      <c r="R301" s="228">
        <f>Q301*H301</f>
        <v>0</v>
      </c>
      <c r="S301" s="228">
        <v>0</v>
      </c>
      <c r="T301" s="229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30" t="s">
        <v>188</v>
      </c>
      <c r="AT301" s="230" t="s">
        <v>239</v>
      </c>
      <c r="AU301" s="230" t="s">
        <v>87</v>
      </c>
      <c r="AY301" s="17" t="s">
        <v>142</v>
      </c>
      <c r="BE301" s="231">
        <f>IF(N301="základní",J301,0)</f>
        <v>0</v>
      </c>
      <c r="BF301" s="231">
        <f>IF(N301="snížená",J301,0)</f>
        <v>0</v>
      </c>
      <c r="BG301" s="231">
        <f>IF(N301="zákl. přenesená",J301,0)</f>
        <v>0</v>
      </c>
      <c r="BH301" s="231">
        <f>IF(N301="sníž. přenesená",J301,0)</f>
        <v>0</v>
      </c>
      <c r="BI301" s="231">
        <f>IF(N301="nulová",J301,0)</f>
        <v>0</v>
      </c>
      <c r="BJ301" s="17" t="s">
        <v>85</v>
      </c>
      <c r="BK301" s="231">
        <f>ROUND(I301*H301,2)</f>
        <v>0</v>
      </c>
      <c r="BL301" s="17" t="s">
        <v>150</v>
      </c>
      <c r="BM301" s="230" t="s">
        <v>507</v>
      </c>
    </row>
    <row r="302" s="13" customFormat="1">
      <c r="A302" s="13"/>
      <c r="B302" s="232"/>
      <c r="C302" s="233"/>
      <c r="D302" s="234" t="s">
        <v>152</v>
      </c>
      <c r="E302" s="235" t="s">
        <v>1</v>
      </c>
      <c r="F302" s="236" t="s">
        <v>415</v>
      </c>
      <c r="G302" s="233"/>
      <c r="H302" s="237">
        <v>1</v>
      </c>
      <c r="I302" s="238"/>
      <c r="J302" s="233"/>
      <c r="K302" s="233"/>
      <c r="L302" s="239"/>
      <c r="M302" s="240"/>
      <c r="N302" s="241"/>
      <c r="O302" s="241"/>
      <c r="P302" s="241"/>
      <c r="Q302" s="241"/>
      <c r="R302" s="241"/>
      <c r="S302" s="241"/>
      <c r="T302" s="242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3" t="s">
        <v>152</v>
      </c>
      <c r="AU302" s="243" t="s">
        <v>87</v>
      </c>
      <c r="AV302" s="13" t="s">
        <v>87</v>
      </c>
      <c r="AW302" s="13" t="s">
        <v>32</v>
      </c>
      <c r="AX302" s="13" t="s">
        <v>85</v>
      </c>
      <c r="AY302" s="243" t="s">
        <v>142</v>
      </c>
    </row>
    <row r="303" s="2" customFormat="1" ht="24.15" customHeight="1">
      <c r="A303" s="38"/>
      <c r="B303" s="39"/>
      <c r="C303" s="265" t="s">
        <v>508</v>
      </c>
      <c r="D303" s="265" t="s">
        <v>239</v>
      </c>
      <c r="E303" s="266" t="s">
        <v>509</v>
      </c>
      <c r="F303" s="267" t="s">
        <v>510</v>
      </c>
      <c r="G303" s="268" t="s">
        <v>408</v>
      </c>
      <c r="H303" s="269">
        <v>1</v>
      </c>
      <c r="I303" s="270"/>
      <c r="J303" s="271">
        <f>ROUND(I303*H303,2)</f>
        <v>0</v>
      </c>
      <c r="K303" s="267" t="s">
        <v>1</v>
      </c>
      <c r="L303" s="272"/>
      <c r="M303" s="273" t="s">
        <v>1</v>
      </c>
      <c r="N303" s="274" t="s">
        <v>42</v>
      </c>
      <c r="O303" s="91"/>
      <c r="P303" s="228">
        <f>O303*H303</f>
        <v>0</v>
      </c>
      <c r="Q303" s="228">
        <v>0</v>
      </c>
      <c r="R303" s="228">
        <f>Q303*H303</f>
        <v>0</v>
      </c>
      <c r="S303" s="228">
        <v>0</v>
      </c>
      <c r="T303" s="229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30" t="s">
        <v>188</v>
      </c>
      <c r="AT303" s="230" t="s">
        <v>239</v>
      </c>
      <c r="AU303" s="230" t="s">
        <v>87</v>
      </c>
      <c r="AY303" s="17" t="s">
        <v>142</v>
      </c>
      <c r="BE303" s="231">
        <f>IF(N303="základní",J303,0)</f>
        <v>0</v>
      </c>
      <c r="BF303" s="231">
        <f>IF(N303="snížená",J303,0)</f>
        <v>0</v>
      </c>
      <c r="BG303" s="231">
        <f>IF(N303="zákl. přenesená",J303,0)</f>
        <v>0</v>
      </c>
      <c r="BH303" s="231">
        <f>IF(N303="sníž. přenesená",J303,0)</f>
        <v>0</v>
      </c>
      <c r="BI303" s="231">
        <f>IF(N303="nulová",J303,0)</f>
        <v>0</v>
      </c>
      <c r="BJ303" s="17" t="s">
        <v>85</v>
      </c>
      <c r="BK303" s="231">
        <f>ROUND(I303*H303,2)</f>
        <v>0</v>
      </c>
      <c r="BL303" s="17" t="s">
        <v>150</v>
      </c>
      <c r="BM303" s="230" t="s">
        <v>511</v>
      </c>
    </row>
    <row r="304" s="13" customFormat="1">
      <c r="A304" s="13"/>
      <c r="B304" s="232"/>
      <c r="C304" s="233"/>
      <c r="D304" s="234" t="s">
        <v>152</v>
      </c>
      <c r="E304" s="235" t="s">
        <v>1</v>
      </c>
      <c r="F304" s="236" t="s">
        <v>415</v>
      </c>
      <c r="G304" s="233"/>
      <c r="H304" s="237">
        <v>1</v>
      </c>
      <c r="I304" s="238"/>
      <c r="J304" s="233"/>
      <c r="K304" s="233"/>
      <c r="L304" s="239"/>
      <c r="M304" s="240"/>
      <c r="N304" s="241"/>
      <c r="O304" s="241"/>
      <c r="P304" s="241"/>
      <c r="Q304" s="241"/>
      <c r="R304" s="241"/>
      <c r="S304" s="241"/>
      <c r="T304" s="242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3" t="s">
        <v>152</v>
      </c>
      <c r="AU304" s="243" t="s">
        <v>87</v>
      </c>
      <c r="AV304" s="13" t="s">
        <v>87</v>
      </c>
      <c r="AW304" s="13" t="s">
        <v>32</v>
      </c>
      <c r="AX304" s="13" t="s">
        <v>85</v>
      </c>
      <c r="AY304" s="243" t="s">
        <v>142</v>
      </c>
    </row>
    <row r="305" s="2" customFormat="1" ht="24.15" customHeight="1">
      <c r="A305" s="38"/>
      <c r="B305" s="39"/>
      <c r="C305" s="219" t="s">
        <v>512</v>
      </c>
      <c r="D305" s="219" t="s">
        <v>145</v>
      </c>
      <c r="E305" s="220" t="s">
        <v>513</v>
      </c>
      <c r="F305" s="221" t="s">
        <v>514</v>
      </c>
      <c r="G305" s="222" t="s">
        <v>408</v>
      </c>
      <c r="H305" s="223">
        <v>52</v>
      </c>
      <c r="I305" s="224"/>
      <c r="J305" s="225">
        <f>ROUND(I305*H305,2)</f>
        <v>0</v>
      </c>
      <c r="K305" s="221" t="s">
        <v>149</v>
      </c>
      <c r="L305" s="44"/>
      <c r="M305" s="226" t="s">
        <v>1</v>
      </c>
      <c r="N305" s="227" t="s">
        <v>42</v>
      </c>
      <c r="O305" s="91"/>
      <c r="P305" s="228">
        <f>O305*H305</f>
        <v>0</v>
      </c>
      <c r="Q305" s="228">
        <v>0</v>
      </c>
      <c r="R305" s="228">
        <f>Q305*H305</f>
        <v>0</v>
      </c>
      <c r="S305" s="228">
        <v>0</v>
      </c>
      <c r="T305" s="229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30" t="s">
        <v>150</v>
      </c>
      <c r="AT305" s="230" t="s">
        <v>145</v>
      </c>
      <c r="AU305" s="230" t="s">
        <v>87</v>
      </c>
      <c r="AY305" s="17" t="s">
        <v>142</v>
      </c>
      <c r="BE305" s="231">
        <f>IF(N305="základní",J305,0)</f>
        <v>0</v>
      </c>
      <c r="BF305" s="231">
        <f>IF(N305="snížená",J305,0)</f>
        <v>0</v>
      </c>
      <c r="BG305" s="231">
        <f>IF(N305="zákl. přenesená",J305,0)</f>
        <v>0</v>
      </c>
      <c r="BH305" s="231">
        <f>IF(N305="sníž. přenesená",J305,0)</f>
        <v>0</v>
      </c>
      <c r="BI305" s="231">
        <f>IF(N305="nulová",J305,0)</f>
        <v>0</v>
      </c>
      <c r="BJ305" s="17" t="s">
        <v>85</v>
      </c>
      <c r="BK305" s="231">
        <f>ROUND(I305*H305,2)</f>
        <v>0</v>
      </c>
      <c r="BL305" s="17" t="s">
        <v>150</v>
      </c>
      <c r="BM305" s="230" t="s">
        <v>515</v>
      </c>
    </row>
    <row r="306" s="13" customFormat="1">
      <c r="A306" s="13"/>
      <c r="B306" s="232"/>
      <c r="C306" s="233"/>
      <c r="D306" s="234" t="s">
        <v>152</v>
      </c>
      <c r="E306" s="235" t="s">
        <v>1</v>
      </c>
      <c r="F306" s="236" t="s">
        <v>516</v>
      </c>
      <c r="G306" s="233"/>
      <c r="H306" s="237">
        <v>52</v>
      </c>
      <c r="I306" s="238"/>
      <c r="J306" s="233"/>
      <c r="K306" s="233"/>
      <c r="L306" s="239"/>
      <c r="M306" s="240"/>
      <c r="N306" s="241"/>
      <c r="O306" s="241"/>
      <c r="P306" s="241"/>
      <c r="Q306" s="241"/>
      <c r="R306" s="241"/>
      <c r="S306" s="241"/>
      <c r="T306" s="242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3" t="s">
        <v>152</v>
      </c>
      <c r="AU306" s="243" t="s">
        <v>87</v>
      </c>
      <c r="AV306" s="13" t="s">
        <v>87</v>
      </c>
      <c r="AW306" s="13" t="s">
        <v>32</v>
      </c>
      <c r="AX306" s="13" t="s">
        <v>85</v>
      </c>
      <c r="AY306" s="243" t="s">
        <v>142</v>
      </c>
    </row>
    <row r="307" s="2" customFormat="1" ht="16.5" customHeight="1">
      <c r="A307" s="38"/>
      <c r="B307" s="39"/>
      <c r="C307" s="265" t="s">
        <v>517</v>
      </c>
      <c r="D307" s="265" t="s">
        <v>239</v>
      </c>
      <c r="E307" s="266" t="s">
        <v>518</v>
      </c>
      <c r="F307" s="267" t="s">
        <v>519</v>
      </c>
      <c r="G307" s="268" t="s">
        <v>408</v>
      </c>
      <c r="H307" s="269">
        <v>18</v>
      </c>
      <c r="I307" s="270"/>
      <c r="J307" s="271">
        <f>ROUND(I307*H307,2)</f>
        <v>0</v>
      </c>
      <c r="K307" s="267" t="s">
        <v>1</v>
      </c>
      <c r="L307" s="272"/>
      <c r="M307" s="273" t="s">
        <v>1</v>
      </c>
      <c r="N307" s="274" t="s">
        <v>42</v>
      </c>
      <c r="O307" s="91"/>
      <c r="P307" s="228">
        <f>O307*H307</f>
        <v>0</v>
      </c>
      <c r="Q307" s="228">
        <v>0.0013699999999999999</v>
      </c>
      <c r="R307" s="228">
        <f>Q307*H307</f>
        <v>0.024659999999999998</v>
      </c>
      <c r="S307" s="228">
        <v>0</v>
      </c>
      <c r="T307" s="229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30" t="s">
        <v>188</v>
      </c>
      <c r="AT307" s="230" t="s">
        <v>239</v>
      </c>
      <c r="AU307" s="230" t="s">
        <v>87</v>
      </c>
      <c r="AY307" s="17" t="s">
        <v>142</v>
      </c>
      <c r="BE307" s="231">
        <f>IF(N307="základní",J307,0)</f>
        <v>0</v>
      </c>
      <c r="BF307" s="231">
        <f>IF(N307="snížená",J307,0)</f>
        <v>0</v>
      </c>
      <c r="BG307" s="231">
        <f>IF(N307="zákl. přenesená",J307,0)</f>
        <v>0</v>
      </c>
      <c r="BH307" s="231">
        <f>IF(N307="sníž. přenesená",J307,0)</f>
        <v>0</v>
      </c>
      <c r="BI307" s="231">
        <f>IF(N307="nulová",J307,0)</f>
        <v>0</v>
      </c>
      <c r="BJ307" s="17" t="s">
        <v>85</v>
      </c>
      <c r="BK307" s="231">
        <f>ROUND(I307*H307,2)</f>
        <v>0</v>
      </c>
      <c r="BL307" s="17" t="s">
        <v>150</v>
      </c>
      <c r="BM307" s="230" t="s">
        <v>520</v>
      </c>
    </row>
    <row r="308" s="13" customFormat="1">
      <c r="A308" s="13"/>
      <c r="B308" s="232"/>
      <c r="C308" s="233"/>
      <c r="D308" s="234" t="s">
        <v>152</v>
      </c>
      <c r="E308" s="235" t="s">
        <v>1</v>
      </c>
      <c r="F308" s="236" t="s">
        <v>521</v>
      </c>
      <c r="G308" s="233"/>
      <c r="H308" s="237">
        <v>18</v>
      </c>
      <c r="I308" s="238"/>
      <c r="J308" s="233"/>
      <c r="K308" s="233"/>
      <c r="L308" s="239"/>
      <c r="M308" s="240"/>
      <c r="N308" s="241"/>
      <c r="O308" s="241"/>
      <c r="P308" s="241"/>
      <c r="Q308" s="241"/>
      <c r="R308" s="241"/>
      <c r="S308" s="241"/>
      <c r="T308" s="242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3" t="s">
        <v>152</v>
      </c>
      <c r="AU308" s="243" t="s">
        <v>87</v>
      </c>
      <c r="AV308" s="13" t="s">
        <v>87</v>
      </c>
      <c r="AW308" s="13" t="s">
        <v>32</v>
      </c>
      <c r="AX308" s="13" t="s">
        <v>85</v>
      </c>
      <c r="AY308" s="243" t="s">
        <v>142</v>
      </c>
    </row>
    <row r="309" s="2" customFormat="1" ht="16.5" customHeight="1">
      <c r="A309" s="38"/>
      <c r="B309" s="39"/>
      <c r="C309" s="265" t="s">
        <v>522</v>
      </c>
      <c r="D309" s="265" t="s">
        <v>239</v>
      </c>
      <c r="E309" s="266" t="s">
        <v>523</v>
      </c>
      <c r="F309" s="267" t="s">
        <v>524</v>
      </c>
      <c r="G309" s="268" t="s">
        <v>408</v>
      </c>
      <c r="H309" s="269">
        <v>2</v>
      </c>
      <c r="I309" s="270"/>
      <c r="J309" s="271">
        <f>ROUND(I309*H309,2)</f>
        <v>0</v>
      </c>
      <c r="K309" s="267" t="s">
        <v>1</v>
      </c>
      <c r="L309" s="272"/>
      <c r="M309" s="273" t="s">
        <v>1</v>
      </c>
      <c r="N309" s="274" t="s">
        <v>42</v>
      </c>
      <c r="O309" s="91"/>
      <c r="P309" s="228">
        <f>O309*H309</f>
        <v>0</v>
      </c>
      <c r="Q309" s="228">
        <v>0.0022599999999999999</v>
      </c>
      <c r="R309" s="228">
        <f>Q309*H309</f>
        <v>0.0045199999999999997</v>
      </c>
      <c r="S309" s="228">
        <v>0</v>
      </c>
      <c r="T309" s="229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30" t="s">
        <v>188</v>
      </c>
      <c r="AT309" s="230" t="s">
        <v>239</v>
      </c>
      <c r="AU309" s="230" t="s">
        <v>87</v>
      </c>
      <c r="AY309" s="17" t="s">
        <v>142</v>
      </c>
      <c r="BE309" s="231">
        <f>IF(N309="základní",J309,0)</f>
        <v>0</v>
      </c>
      <c r="BF309" s="231">
        <f>IF(N309="snížená",J309,0)</f>
        <v>0</v>
      </c>
      <c r="BG309" s="231">
        <f>IF(N309="zákl. přenesená",J309,0)</f>
        <v>0</v>
      </c>
      <c r="BH309" s="231">
        <f>IF(N309="sníž. přenesená",J309,0)</f>
        <v>0</v>
      </c>
      <c r="BI309" s="231">
        <f>IF(N309="nulová",J309,0)</f>
        <v>0</v>
      </c>
      <c r="BJ309" s="17" t="s">
        <v>85</v>
      </c>
      <c r="BK309" s="231">
        <f>ROUND(I309*H309,2)</f>
        <v>0</v>
      </c>
      <c r="BL309" s="17" t="s">
        <v>150</v>
      </c>
      <c r="BM309" s="230" t="s">
        <v>525</v>
      </c>
    </row>
    <row r="310" s="13" customFormat="1">
      <c r="A310" s="13"/>
      <c r="B310" s="232"/>
      <c r="C310" s="233"/>
      <c r="D310" s="234" t="s">
        <v>152</v>
      </c>
      <c r="E310" s="235" t="s">
        <v>1</v>
      </c>
      <c r="F310" s="236" t="s">
        <v>420</v>
      </c>
      <c r="G310" s="233"/>
      <c r="H310" s="237">
        <v>2</v>
      </c>
      <c r="I310" s="238"/>
      <c r="J310" s="233"/>
      <c r="K310" s="233"/>
      <c r="L310" s="239"/>
      <c r="M310" s="240"/>
      <c r="N310" s="241"/>
      <c r="O310" s="241"/>
      <c r="P310" s="241"/>
      <c r="Q310" s="241"/>
      <c r="R310" s="241"/>
      <c r="S310" s="241"/>
      <c r="T310" s="242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3" t="s">
        <v>152</v>
      </c>
      <c r="AU310" s="243" t="s">
        <v>87</v>
      </c>
      <c r="AV310" s="13" t="s">
        <v>87</v>
      </c>
      <c r="AW310" s="13" t="s">
        <v>32</v>
      </c>
      <c r="AX310" s="13" t="s">
        <v>85</v>
      </c>
      <c r="AY310" s="243" t="s">
        <v>142</v>
      </c>
    </row>
    <row r="311" s="2" customFormat="1" ht="16.5" customHeight="1">
      <c r="A311" s="38"/>
      <c r="B311" s="39"/>
      <c r="C311" s="265" t="s">
        <v>526</v>
      </c>
      <c r="D311" s="265" t="s">
        <v>239</v>
      </c>
      <c r="E311" s="266" t="s">
        <v>527</v>
      </c>
      <c r="F311" s="267" t="s">
        <v>528</v>
      </c>
      <c r="G311" s="268" t="s">
        <v>408</v>
      </c>
      <c r="H311" s="269">
        <v>16</v>
      </c>
      <c r="I311" s="270"/>
      <c r="J311" s="271">
        <f>ROUND(I311*H311,2)</f>
        <v>0</v>
      </c>
      <c r="K311" s="267" t="s">
        <v>1</v>
      </c>
      <c r="L311" s="272"/>
      <c r="M311" s="273" t="s">
        <v>1</v>
      </c>
      <c r="N311" s="274" t="s">
        <v>42</v>
      </c>
      <c r="O311" s="91"/>
      <c r="P311" s="228">
        <f>O311*H311</f>
        <v>0</v>
      </c>
      <c r="Q311" s="228">
        <v>0.00172</v>
      </c>
      <c r="R311" s="228">
        <f>Q311*H311</f>
        <v>0.027519999999999999</v>
      </c>
      <c r="S311" s="228">
        <v>0</v>
      </c>
      <c r="T311" s="229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30" t="s">
        <v>188</v>
      </c>
      <c r="AT311" s="230" t="s">
        <v>239</v>
      </c>
      <c r="AU311" s="230" t="s">
        <v>87</v>
      </c>
      <c r="AY311" s="17" t="s">
        <v>142</v>
      </c>
      <c r="BE311" s="231">
        <f>IF(N311="základní",J311,0)</f>
        <v>0</v>
      </c>
      <c r="BF311" s="231">
        <f>IF(N311="snížená",J311,0)</f>
        <v>0</v>
      </c>
      <c r="BG311" s="231">
        <f>IF(N311="zákl. přenesená",J311,0)</f>
        <v>0</v>
      </c>
      <c r="BH311" s="231">
        <f>IF(N311="sníž. přenesená",J311,0)</f>
        <v>0</v>
      </c>
      <c r="BI311" s="231">
        <f>IF(N311="nulová",J311,0)</f>
        <v>0</v>
      </c>
      <c r="BJ311" s="17" t="s">
        <v>85</v>
      </c>
      <c r="BK311" s="231">
        <f>ROUND(I311*H311,2)</f>
        <v>0</v>
      </c>
      <c r="BL311" s="17" t="s">
        <v>150</v>
      </c>
      <c r="BM311" s="230" t="s">
        <v>529</v>
      </c>
    </row>
    <row r="312" s="13" customFormat="1">
      <c r="A312" s="13"/>
      <c r="B312" s="232"/>
      <c r="C312" s="233"/>
      <c r="D312" s="234" t="s">
        <v>152</v>
      </c>
      <c r="E312" s="235" t="s">
        <v>1</v>
      </c>
      <c r="F312" s="236" t="s">
        <v>530</v>
      </c>
      <c r="G312" s="233"/>
      <c r="H312" s="237">
        <v>16</v>
      </c>
      <c r="I312" s="238"/>
      <c r="J312" s="233"/>
      <c r="K312" s="233"/>
      <c r="L312" s="239"/>
      <c r="M312" s="240"/>
      <c r="N312" s="241"/>
      <c r="O312" s="241"/>
      <c r="P312" s="241"/>
      <c r="Q312" s="241"/>
      <c r="R312" s="241"/>
      <c r="S312" s="241"/>
      <c r="T312" s="242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3" t="s">
        <v>152</v>
      </c>
      <c r="AU312" s="243" t="s">
        <v>87</v>
      </c>
      <c r="AV312" s="13" t="s">
        <v>87</v>
      </c>
      <c r="AW312" s="13" t="s">
        <v>32</v>
      </c>
      <c r="AX312" s="13" t="s">
        <v>85</v>
      </c>
      <c r="AY312" s="243" t="s">
        <v>142</v>
      </c>
    </row>
    <row r="313" s="2" customFormat="1" ht="24.15" customHeight="1">
      <c r="A313" s="38"/>
      <c r="B313" s="39"/>
      <c r="C313" s="265" t="s">
        <v>531</v>
      </c>
      <c r="D313" s="265" t="s">
        <v>239</v>
      </c>
      <c r="E313" s="266" t="s">
        <v>532</v>
      </c>
      <c r="F313" s="267" t="s">
        <v>533</v>
      </c>
      <c r="G313" s="268" t="s">
        <v>408</v>
      </c>
      <c r="H313" s="269">
        <v>16</v>
      </c>
      <c r="I313" s="270"/>
      <c r="J313" s="271">
        <f>ROUND(I313*H313,2)</f>
        <v>0</v>
      </c>
      <c r="K313" s="267" t="s">
        <v>1</v>
      </c>
      <c r="L313" s="272"/>
      <c r="M313" s="273" t="s">
        <v>1</v>
      </c>
      <c r="N313" s="274" t="s">
        <v>42</v>
      </c>
      <c r="O313" s="91"/>
      <c r="P313" s="228">
        <f>O313*H313</f>
        <v>0</v>
      </c>
      <c r="Q313" s="228">
        <v>0.021000000000000001</v>
      </c>
      <c r="R313" s="228">
        <f>Q313*H313</f>
        <v>0.33600000000000002</v>
      </c>
      <c r="S313" s="228">
        <v>0</v>
      </c>
      <c r="T313" s="229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30" t="s">
        <v>188</v>
      </c>
      <c r="AT313" s="230" t="s">
        <v>239</v>
      </c>
      <c r="AU313" s="230" t="s">
        <v>87</v>
      </c>
      <c r="AY313" s="17" t="s">
        <v>142</v>
      </c>
      <c r="BE313" s="231">
        <f>IF(N313="základní",J313,0)</f>
        <v>0</v>
      </c>
      <c r="BF313" s="231">
        <f>IF(N313="snížená",J313,0)</f>
        <v>0</v>
      </c>
      <c r="BG313" s="231">
        <f>IF(N313="zákl. přenesená",J313,0)</f>
        <v>0</v>
      </c>
      <c r="BH313" s="231">
        <f>IF(N313="sníž. přenesená",J313,0)</f>
        <v>0</v>
      </c>
      <c r="BI313" s="231">
        <f>IF(N313="nulová",J313,0)</f>
        <v>0</v>
      </c>
      <c r="BJ313" s="17" t="s">
        <v>85</v>
      </c>
      <c r="BK313" s="231">
        <f>ROUND(I313*H313,2)</f>
        <v>0</v>
      </c>
      <c r="BL313" s="17" t="s">
        <v>150</v>
      </c>
      <c r="BM313" s="230" t="s">
        <v>534</v>
      </c>
    </row>
    <row r="314" s="13" customFormat="1">
      <c r="A314" s="13"/>
      <c r="B314" s="232"/>
      <c r="C314" s="233"/>
      <c r="D314" s="234" t="s">
        <v>152</v>
      </c>
      <c r="E314" s="235" t="s">
        <v>1</v>
      </c>
      <c r="F314" s="236" t="s">
        <v>530</v>
      </c>
      <c r="G314" s="233"/>
      <c r="H314" s="237">
        <v>16</v>
      </c>
      <c r="I314" s="238"/>
      <c r="J314" s="233"/>
      <c r="K314" s="233"/>
      <c r="L314" s="239"/>
      <c r="M314" s="240"/>
      <c r="N314" s="241"/>
      <c r="O314" s="241"/>
      <c r="P314" s="241"/>
      <c r="Q314" s="241"/>
      <c r="R314" s="241"/>
      <c r="S314" s="241"/>
      <c r="T314" s="242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3" t="s">
        <v>152</v>
      </c>
      <c r="AU314" s="243" t="s">
        <v>87</v>
      </c>
      <c r="AV314" s="13" t="s">
        <v>87</v>
      </c>
      <c r="AW314" s="13" t="s">
        <v>32</v>
      </c>
      <c r="AX314" s="13" t="s">
        <v>85</v>
      </c>
      <c r="AY314" s="243" t="s">
        <v>142</v>
      </c>
    </row>
    <row r="315" s="2" customFormat="1" ht="24.15" customHeight="1">
      <c r="A315" s="38"/>
      <c r="B315" s="39"/>
      <c r="C315" s="219" t="s">
        <v>535</v>
      </c>
      <c r="D315" s="219" t="s">
        <v>145</v>
      </c>
      <c r="E315" s="220" t="s">
        <v>536</v>
      </c>
      <c r="F315" s="221" t="s">
        <v>537</v>
      </c>
      <c r="G315" s="222" t="s">
        <v>408</v>
      </c>
      <c r="H315" s="223">
        <v>25</v>
      </c>
      <c r="I315" s="224"/>
      <c r="J315" s="225">
        <f>ROUND(I315*H315,2)</f>
        <v>0</v>
      </c>
      <c r="K315" s="221" t="s">
        <v>149</v>
      </c>
      <c r="L315" s="44"/>
      <c r="M315" s="226" t="s">
        <v>1</v>
      </c>
      <c r="N315" s="227" t="s">
        <v>42</v>
      </c>
      <c r="O315" s="91"/>
      <c r="P315" s="228">
        <f>O315*H315</f>
        <v>0</v>
      </c>
      <c r="Q315" s="228">
        <v>0</v>
      </c>
      <c r="R315" s="228">
        <f>Q315*H315</f>
        <v>0</v>
      </c>
      <c r="S315" s="228">
        <v>0</v>
      </c>
      <c r="T315" s="229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30" t="s">
        <v>150</v>
      </c>
      <c r="AT315" s="230" t="s">
        <v>145</v>
      </c>
      <c r="AU315" s="230" t="s">
        <v>87</v>
      </c>
      <c r="AY315" s="17" t="s">
        <v>142</v>
      </c>
      <c r="BE315" s="231">
        <f>IF(N315="základní",J315,0)</f>
        <v>0</v>
      </c>
      <c r="BF315" s="231">
        <f>IF(N315="snížená",J315,0)</f>
        <v>0</v>
      </c>
      <c r="BG315" s="231">
        <f>IF(N315="zákl. přenesená",J315,0)</f>
        <v>0</v>
      </c>
      <c r="BH315" s="231">
        <f>IF(N315="sníž. přenesená",J315,0)</f>
        <v>0</v>
      </c>
      <c r="BI315" s="231">
        <f>IF(N315="nulová",J315,0)</f>
        <v>0</v>
      </c>
      <c r="BJ315" s="17" t="s">
        <v>85</v>
      </c>
      <c r="BK315" s="231">
        <f>ROUND(I315*H315,2)</f>
        <v>0</v>
      </c>
      <c r="BL315" s="17" t="s">
        <v>150</v>
      </c>
      <c r="BM315" s="230" t="s">
        <v>538</v>
      </c>
    </row>
    <row r="316" s="13" customFormat="1">
      <c r="A316" s="13"/>
      <c r="B316" s="232"/>
      <c r="C316" s="233"/>
      <c r="D316" s="234" t="s">
        <v>152</v>
      </c>
      <c r="E316" s="235" t="s">
        <v>1</v>
      </c>
      <c r="F316" s="236" t="s">
        <v>539</v>
      </c>
      <c r="G316" s="233"/>
      <c r="H316" s="237">
        <v>25</v>
      </c>
      <c r="I316" s="238"/>
      <c r="J316" s="233"/>
      <c r="K316" s="233"/>
      <c r="L316" s="239"/>
      <c r="M316" s="240"/>
      <c r="N316" s="241"/>
      <c r="O316" s="241"/>
      <c r="P316" s="241"/>
      <c r="Q316" s="241"/>
      <c r="R316" s="241"/>
      <c r="S316" s="241"/>
      <c r="T316" s="242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3" t="s">
        <v>152</v>
      </c>
      <c r="AU316" s="243" t="s">
        <v>87</v>
      </c>
      <c r="AV316" s="13" t="s">
        <v>87</v>
      </c>
      <c r="AW316" s="13" t="s">
        <v>32</v>
      </c>
      <c r="AX316" s="13" t="s">
        <v>85</v>
      </c>
      <c r="AY316" s="243" t="s">
        <v>142</v>
      </c>
    </row>
    <row r="317" s="2" customFormat="1" ht="16.5" customHeight="1">
      <c r="A317" s="38"/>
      <c r="B317" s="39"/>
      <c r="C317" s="265" t="s">
        <v>540</v>
      </c>
      <c r="D317" s="265" t="s">
        <v>239</v>
      </c>
      <c r="E317" s="266" t="s">
        <v>541</v>
      </c>
      <c r="F317" s="267" t="s">
        <v>542</v>
      </c>
      <c r="G317" s="268" t="s">
        <v>408</v>
      </c>
      <c r="H317" s="269">
        <v>13</v>
      </c>
      <c r="I317" s="270"/>
      <c r="J317" s="271">
        <f>ROUND(I317*H317,2)</f>
        <v>0</v>
      </c>
      <c r="K317" s="267" t="s">
        <v>1</v>
      </c>
      <c r="L317" s="272"/>
      <c r="M317" s="273" t="s">
        <v>1</v>
      </c>
      <c r="N317" s="274" t="s">
        <v>42</v>
      </c>
      <c r="O317" s="91"/>
      <c r="P317" s="228">
        <f>O317*H317</f>
        <v>0</v>
      </c>
      <c r="Q317" s="228">
        <v>0.033700000000000001</v>
      </c>
      <c r="R317" s="228">
        <f>Q317*H317</f>
        <v>0.43809999999999999</v>
      </c>
      <c r="S317" s="228">
        <v>0</v>
      </c>
      <c r="T317" s="229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30" t="s">
        <v>188</v>
      </c>
      <c r="AT317" s="230" t="s">
        <v>239</v>
      </c>
      <c r="AU317" s="230" t="s">
        <v>87</v>
      </c>
      <c r="AY317" s="17" t="s">
        <v>142</v>
      </c>
      <c r="BE317" s="231">
        <f>IF(N317="základní",J317,0)</f>
        <v>0</v>
      </c>
      <c r="BF317" s="231">
        <f>IF(N317="snížená",J317,0)</f>
        <v>0</v>
      </c>
      <c r="BG317" s="231">
        <f>IF(N317="zákl. přenesená",J317,0)</f>
        <v>0</v>
      </c>
      <c r="BH317" s="231">
        <f>IF(N317="sníž. přenesená",J317,0)</f>
        <v>0</v>
      </c>
      <c r="BI317" s="231">
        <f>IF(N317="nulová",J317,0)</f>
        <v>0</v>
      </c>
      <c r="BJ317" s="17" t="s">
        <v>85</v>
      </c>
      <c r="BK317" s="231">
        <f>ROUND(I317*H317,2)</f>
        <v>0</v>
      </c>
      <c r="BL317" s="17" t="s">
        <v>150</v>
      </c>
      <c r="BM317" s="230" t="s">
        <v>543</v>
      </c>
    </row>
    <row r="318" s="13" customFormat="1">
      <c r="A318" s="13"/>
      <c r="B318" s="232"/>
      <c r="C318" s="233"/>
      <c r="D318" s="234" t="s">
        <v>152</v>
      </c>
      <c r="E318" s="235" t="s">
        <v>1</v>
      </c>
      <c r="F318" s="236" t="s">
        <v>544</v>
      </c>
      <c r="G318" s="233"/>
      <c r="H318" s="237">
        <v>13</v>
      </c>
      <c r="I318" s="238"/>
      <c r="J318" s="233"/>
      <c r="K318" s="233"/>
      <c r="L318" s="239"/>
      <c r="M318" s="240"/>
      <c r="N318" s="241"/>
      <c r="O318" s="241"/>
      <c r="P318" s="241"/>
      <c r="Q318" s="241"/>
      <c r="R318" s="241"/>
      <c r="S318" s="241"/>
      <c r="T318" s="242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3" t="s">
        <v>152</v>
      </c>
      <c r="AU318" s="243" t="s">
        <v>87</v>
      </c>
      <c r="AV318" s="13" t="s">
        <v>87</v>
      </c>
      <c r="AW318" s="13" t="s">
        <v>32</v>
      </c>
      <c r="AX318" s="13" t="s">
        <v>85</v>
      </c>
      <c r="AY318" s="243" t="s">
        <v>142</v>
      </c>
    </row>
    <row r="319" s="2" customFormat="1" ht="16.5" customHeight="1">
      <c r="A319" s="38"/>
      <c r="B319" s="39"/>
      <c r="C319" s="265" t="s">
        <v>545</v>
      </c>
      <c r="D319" s="265" t="s">
        <v>239</v>
      </c>
      <c r="E319" s="266" t="s">
        <v>546</v>
      </c>
      <c r="F319" s="267" t="s">
        <v>547</v>
      </c>
      <c r="G319" s="268" t="s">
        <v>408</v>
      </c>
      <c r="H319" s="269">
        <v>4</v>
      </c>
      <c r="I319" s="270"/>
      <c r="J319" s="271">
        <f>ROUND(I319*H319,2)</f>
        <v>0</v>
      </c>
      <c r="K319" s="267" t="s">
        <v>1</v>
      </c>
      <c r="L319" s="272"/>
      <c r="M319" s="273" t="s">
        <v>1</v>
      </c>
      <c r="N319" s="274" t="s">
        <v>42</v>
      </c>
      <c r="O319" s="91"/>
      <c r="P319" s="228">
        <f>O319*H319</f>
        <v>0</v>
      </c>
      <c r="Q319" s="228">
        <v>0.083299999999999999</v>
      </c>
      <c r="R319" s="228">
        <f>Q319*H319</f>
        <v>0.3332</v>
      </c>
      <c r="S319" s="228">
        <v>0</v>
      </c>
      <c r="T319" s="229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30" t="s">
        <v>188</v>
      </c>
      <c r="AT319" s="230" t="s">
        <v>239</v>
      </c>
      <c r="AU319" s="230" t="s">
        <v>87</v>
      </c>
      <c r="AY319" s="17" t="s">
        <v>142</v>
      </c>
      <c r="BE319" s="231">
        <f>IF(N319="základní",J319,0)</f>
        <v>0</v>
      </c>
      <c r="BF319" s="231">
        <f>IF(N319="snížená",J319,0)</f>
        <v>0</v>
      </c>
      <c r="BG319" s="231">
        <f>IF(N319="zákl. přenesená",J319,0)</f>
        <v>0</v>
      </c>
      <c r="BH319" s="231">
        <f>IF(N319="sníž. přenesená",J319,0)</f>
        <v>0</v>
      </c>
      <c r="BI319" s="231">
        <f>IF(N319="nulová",J319,0)</f>
        <v>0</v>
      </c>
      <c r="BJ319" s="17" t="s">
        <v>85</v>
      </c>
      <c r="BK319" s="231">
        <f>ROUND(I319*H319,2)</f>
        <v>0</v>
      </c>
      <c r="BL319" s="17" t="s">
        <v>150</v>
      </c>
      <c r="BM319" s="230" t="s">
        <v>548</v>
      </c>
    </row>
    <row r="320" s="13" customFormat="1">
      <c r="A320" s="13"/>
      <c r="B320" s="232"/>
      <c r="C320" s="233"/>
      <c r="D320" s="234" t="s">
        <v>152</v>
      </c>
      <c r="E320" s="235" t="s">
        <v>1</v>
      </c>
      <c r="F320" s="236" t="s">
        <v>549</v>
      </c>
      <c r="G320" s="233"/>
      <c r="H320" s="237">
        <v>4</v>
      </c>
      <c r="I320" s="238"/>
      <c r="J320" s="233"/>
      <c r="K320" s="233"/>
      <c r="L320" s="239"/>
      <c r="M320" s="240"/>
      <c r="N320" s="241"/>
      <c r="O320" s="241"/>
      <c r="P320" s="241"/>
      <c r="Q320" s="241"/>
      <c r="R320" s="241"/>
      <c r="S320" s="241"/>
      <c r="T320" s="242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3" t="s">
        <v>152</v>
      </c>
      <c r="AU320" s="243" t="s">
        <v>87</v>
      </c>
      <c r="AV320" s="13" t="s">
        <v>87</v>
      </c>
      <c r="AW320" s="13" t="s">
        <v>32</v>
      </c>
      <c r="AX320" s="13" t="s">
        <v>85</v>
      </c>
      <c r="AY320" s="243" t="s">
        <v>142</v>
      </c>
    </row>
    <row r="321" s="2" customFormat="1" ht="16.5" customHeight="1">
      <c r="A321" s="38"/>
      <c r="B321" s="39"/>
      <c r="C321" s="265" t="s">
        <v>550</v>
      </c>
      <c r="D321" s="265" t="s">
        <v>239</v>
      </c>
      <c r="E321" s="266" t="s">
        <v>551</v>
      </c>
      <c r="F321" s="267" t="s">
        <v>552</v>
      </c>
      <c r="G321" s="268" t="s">
        <v>408</v>
      </c>
      <c r="H321" s="269">
        <v>1</v>
      </c>
      <c r="I321" s="270"/>
      <c r="J321" s="271">
        <f>ROUND(I321*H321,2)</f>
        <v>0</v>
      </c>
      <c r="K321" s="267" t="s">
        <v>1</v>
      </c>
      <c r="L321" s="272"/>
      <c r="M321" s="273" t="s">
        <v>1</v>
      </c>
      <c r="N321" s="274" t="s">
        <v>42</v>
      </c>
      <c r="O321" s="91"/>
      <c r="P321" s="228">
        <f>O321*H321</f>
        <v>0</v>
      </c>
      <c r="Q321" s="228">
        <v>0.083299999999999999</v>
      </c>
      <c r="R321" s="228">
        <f>Q321*H321</f>
        <v>0.083299999999999999</v>
      </c>
      <c r="S321" s="228">
        <v>0</v>
      </c>
      <c r="T321" s="229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30" t="s">
        <v>188</v>
      </c>
      <c r="AT321" s="230" t="s">
        <v>239</v>
      </c>
      <c r="AU321" s="230" t="s">
        <v>87</v>
      </c>
      <c r="AY321" s="17" t="s">
        <v>142</v>
      </c>
      <c r="BE321" s="231">
        <f>IF(N321="základní",J321,0)</f>
        <v>0</v>
      </c>
      <c r="BF321" s="231">
        <f>IF(N321="snížená",J321,0)</f>
        <v>0</v>
      </c>
      <c r="BG321" s="231">
        <f>IF(N321="zákl. přenesená",J321,0)</f>
        <v>0</v>
      </c>
      <c r="BH321" s="231">
        <f>IF(N321="sníž. přenesená",J321,0)</f>
        <v>0</v>
      </c>
      <c r="BI321" s="231">
        <f>IF(N321="nulová",J321,0)</f>
        <v>0</v>
      </c>
      <c r="BJ321" s="17" t="s">
        <v>85</v>
      </c>
      <c r="BK321" s="231">
        <f>ROUND(I321*H321,2)</f>
        <v>0</v>
      </c>
      <c r="BL321" s="17" t="s">
        <v>150</v>
      </c>
      <c r="BM321" s="230" t="s">
        <v>553</v>
      </c>
    </row>
    <row r="322" s="13" customFormat="1">
      <c r="A322" s="13"/>
      <c r="B322" s="232"/>
      <c r="C322" s="233"/>
      <c r="D322" s="234" t="s">
        <v>152</v>
      </c>
      <c r="E322" s="235" t="s">
        <v>1</v>
      </c>
      <c r="F322" s="236" t="s">
        <v>415</v>
      </c>
      <c r="G322" s="233"/>
      <c r="H322" s="237">
        <v>1</v>
      </c>
      <c r="I322" s="238"/>
      <c r="J322" s="233"/>
      <c r="K322" s="233"/>
      <c r="L322" s="239"/>
      <c r="M322" s="240"/>
      <c r="N322" s="241"/>
      <c r="O322" s="241"/>
      <c r="P322" s="241"/>
      <c r="Q322" s="241"/>
      <c r="R322" s="241"/>
      <c r="S322" s="241"/>
      <c r="T322" s="242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3" t="s">
        <v>152</v>
      </c>
      <c r="AU322" s="243" t="s">
        <v>87</v>
      </c>
      <c r="AV322" s="13" t="s">
        <v>87</v>
      </c>
      <c r="AW322" s="13" t="s">
        <v>32</v>
      </c>
      <c r="AX322" s="13" t="s">
        <v>85</v>
      </c>
      <c r="AY322" s="243" t="s">
        <v>142</v>
      </c>
    </row>
    <row r="323" s="2" customFormat="1" ht="16.5" customHeight="1">
      <c r="A323" s="38"/>
      <c r="B323" s="39"/>
      <c r="C323" s="265" t="s">
        <v>554</v>
      </c>
      <c r="D323" s="265" t="s">
        <v>239</v>
      </c>
      <c r="E323" s="266" t="s">
        <v>555</v>
      </c>
      <c r="F323" s="267" t="s">
        <v>556</v>
      </c>
      <c r="G323" s="268" t="s">
        <v>408</v>
      </c>
      <c r="H323" s="269">
        <v>1</v>
      </c>
      <c r="I323" s="270"/>
      <c r="J323" s="271">
        <f>ROUND(I323*H323,2)</f>
        <v>0</v>
      </c>
      <c r="K323" s="267" t="s">
        <v>1</v>
      </c>
      <c r="L323" s="272"/>
      <c r="M323" s="273" t="s">
        <v>1</v>
      </c>
      <c r="N323" s="274" t="s">
        <v>42</v>
      </c>
      <c r="O323" s="91"/>
      <c r="P323" s="228">
        <f>O323*H323</f>
        <v>0</v>
      </c>
      <c r="Q323" s="228">
        <v>0.096299999999999997</v>
      </c>
      <c r="R323" s="228">
        <f>Q323*H323</f>
        <v>0.096299999999999997</v>
      </c>
      <c r="S323" s="228">
        <v>0</v>
      </c>
      <c r="T323" s="229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30" t="s">
        <v>188</v>
      </c>
      <c r="AT323" s="230" t="s">
        <v>239</v>
      </c>
      <c r="AU323" s="230" t="s">
        <v>87</v>
      </c>
      <c r="AY323" s="17" t="s">
        <v>142</v>
      </c>
      <c r="BE323" s="231">
        <f>IF(N323="základní",J323,0)</f>
        <v>0</v>
      </c>
      <c r="BF323" s="231">
        <f>IF(N323="snížená",J323,0)</f>
        <v>0</v>
      </c>
      <c r="BG323" s="231">
        <f>IF(N323="zákl. přenesená",J323,0)</f>
        <v>0</v>
      </c>
      <c r="BH323" s="231">
        <f>IF(N323="sníž. přenesená",J323,0)</f>
        <v>0</v>
      </c>
      <c r="BI323" s="231">
        <f>IF(N323="nulová",J323,0)</f>
        <v>0</v>
      </c>
      <c r="BJ323" s="17" t="s">
        <v>85</v>
      </c>
      <c r="BK323" s="231">
        <f>ROUND(I323*H323,2)</f>
        <v>0</v>
      </c>
      <c r="BL323" s="17" t="s">
        <v>150</v>
      </c>
      <c r="BM323" s="230" t="s">
        <v>557</v>
      </c>
    </row>
    <row r="324" s="13" customFormat="1">
      <c r="A324" s="13"/>
      <c r="B324" s="232"/>
      <c r="C324" s="233"/>
      <c r="D324" s="234" t="s">
        <v>152</v>
      </c>
      <c r="E324" s="235" t="s">
        <v>1</v>
      </c>
      <c r="F324" s="236" t="s">
        <v>415</v>
      </c>
      <c r="G324" s="233"/>
      <c r="H324" s="237">
        <v>1</v>
      </c>
      <c r="I324" s="238"/>
      <c r="J324" s="233"/>
      <c r="K324" s="233"/>
      <c r="L324" s="239"/>
      <c r="M324" s="240"/>
      <c r="N324" s="241"/>
      <c r="O324" s="241"/>
      <c r="P324" s="241"/>
      <c r="Q324" s="241"/>
      <c r="R324" s="241"/>
      <c r="S324" s="241"/>
      <c r="T324" s="242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3" t="s">
        <v>152</v>
      </c>
      <c r="AU324" s="243" t="s">
        <v>87</v>
      </c>
      <c r="AV324" s="13" t="s">
        <v>87</v>
      </c>
      <c r="AW324" s="13" t="s">
        <v>32</v>
      </c>
      <c r="AX324" s="13" t="s">
        <v>85</v>
      </c>
      <c r="AY324" s="243" t="s">
        <v>142</v>
      </c>
    </row>
    <row r="325" s="2" customFormat="1" ht="16.5" customHeight="1">
      <c r="A325" s="38"/>
      <c r="B325" s="39"/>
      <c r="C325" s="265" t="s">
        <v>558</v>
      </c>
      <c r="D325" s="265" t="s">
        <v>239</v>
      </c>
      <c r="E325" s="266" t="s">
        <v>559</v>
      </c>
      <c r="F325" s="267" t="s">
        <v>560</v>
      </c>
      <c r="G325" s="268" t="s">
        <v>408</v>
      </c>
      <c r="H325" s="269">
        <v>3</v>
      </c>
      <c r="I325" s="270"/>
      <c r="J325" s="271">
        <f>ROUND(I325*H325,2)</f>
        <v>0</v>
      </c>
      <c r="K325" s="267" t="s">
        <v>1</v>
      </c>
      <c r="L325" s="272"/>
      <c r="M325" s="273" t="s">
        <v>1</v>
      </c>
      <c r="N325" s="274" t="s">
        <v>42</v>
      </c>
      <c r="O325" s="91"/>
      <c r="P325" s="228">
        <f>O325*H325</f>
        <v>0</v>
      </c>
      <c r="Q325" s="228">
        <v>0.027400000000000001</v>
      </c>
      <c r="R325" s="228">
        <f>Q325*H325</f>
        <v>0.082199999999999995</v>
      </c>
      <c r="S325" s="228">
        <v>0</v>
      </c>
      <c r="T325" s="229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30" t="s">
        <v>188</v>
      </c>
      <c r="AT325" s="230" t="s">
        <v>239</v>
      </c>
      <c r="AU325" s="230" t="s">
        <v>87</v>
      </c>
      <c r="AY325" s="17" t="s">
        <v>142</v>
      </c>
      <c r="BE325" s="231">
        <f>IF(N325="základní",J325,0)</f>
        <v>0</v>
      </c>
      <c r="BF325" s="231">
        <f>IF(N325="snížená",J325,0)</f>
        <v>0</v>
      </c>
      <c r="BG325" s="231">
        <f>IF(N325="zákl. přenesená",J325,0)</f>
        <v>0</v>
      </c>
      <c r="BH325" s="231">
        <f>IF(N325="sníž. přenesená",J325,0)</f>
        <v>0</v>
      </c>
      <c r="BI325" s="231">
        <f>IF(N325="nulová",J325,0)</f>
        <v>0</v>
      </c>
      <c r="BJ325" s="17" t="s">
        <v>85</v>
      </c>
      <c r="BK325" s="231">
        <f>ROUND(I325*H325,2)</f>
        <v>0</v>
      </c>
      <c r="BL325" s="17" t="s">
        <v>150</v>
      </c>
      <c r="BM325" s="230" t="s">
        <v>561</v>
      </c>
    </row>
    <row r="326" s="13" customFormat="1">
      <c r="A326" s="13"/>
      <c r="B326" s="232"/>
      <c r="C326" s="233"/>
      <c r="D326" s="234" t="s">
        <v>152</v>
      </c>
      <c r="E326" s="235" t="s">
        <v>1</v>
      </c>
      <c r="F326" s="236" t="s">
        <v>410</v>
      </c>
      <c r="G326" s="233"/>
      <c r="H326" s="237">
        <v>3</v>
      </c>
      <c r="I326" s="238"/>
      <c r="J326" s="233"/>
      <c r="K326" s="233"/>
      <c r="L326" s="239"/>
      <c r="M326" s="240"/>
      <c r="N326" s="241"/>
      <c r="O326" s="241"/>
      <c r="P326" s="241"/>
      <c r="Q326" s="241"/>
      <c r="R326" s="241"/>
      <c r="S326" s="241"/>
      <c r="T326" s="242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3" t="s">
        <v>152</v>
      </c>
      <c r="AU326" s="243" t="s">
        <v>87</v>
      </c>
      <c r="AV326" s="13" t="s">
        <v>87</v>
      </c>
      <c r="AW326" s="13" t="s">
        <v>32</v>
      </c>
      <c r="AX326" s="13" t="s">
        <v>85</v>
      </c>
      <c r="AY326" s="243" t="s">
        <v>142</v>
      </c>
    </row>
    <row r="327" s="2" customFormat="1" ht="16.5" customHeight="1">
      <c r="A327" s="38"/>
      <c r="B327" s="39"/>
      <c r="C327" s="265" t="s">
        <v>562</v>
      </c>
      <c r="D327" s="265" t="s">
        <v>239</v>
      </c>
      <c r="E327" s="266" t="s">
        <v>563</v>
      </c>
      <c r="F327" s="267" t="s">
        <v>564</v>
      </c>
      <c r="G327" s="268" t="s">
        <v>408</v>
      </c>
      <c r="H327" s="269">
        <v>3</v>
      </c>
      <c r="I327" s="270"/>
      <c r="J327" s="271">
        <f>ROUND(I327*H327,2)</f>
        <v>0</v>
      </c>
      <c r="K327" s="267" t="s">
        <v>1</v>
      </c>
      <c r="L327" s="272"/>
      <c r="M327" s="273" t="s">
        <v>1</v>
      </c>
      <c r="N327" s="274" t="s">
        <v>42</v>
      </c>
      <c r="O327" s="91"/>
      <c r="P327" s="228">
        <f>O327*H327</f>
        <v>0</v>
      </c>
      <c r="Q327" s="228">
        <v>0.021059999999999999</v>
      </c>
      <c r="R327" s="228">
        <f>Q327*H327</f>
        <v>0.06318</v>
      </c>
      <c r="S327" s="228">
        <v>0</v>
      </c>
      <c r="T327" s="229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30" t="s">
        <v>188</v>
      </c>
      <c r="AT327" s="230" t="s">
        <v>239</v>
      </c>
      <c r="AU327" s="230" t="s">
        <v>87</v>
      </c>
      <c r="AY327" s="17" t="s">
        <v>142</v>
      </c>
      <c r="BE327" s="231">
        <f>IF(N327="základní",J327,0)</f>
        <v>0</v>
      </c>
      <c r="BF327" s="231">
        <f>IF(N327="snížená",J327,0)</f>
        <v>0</v>
      </c>
      <c r="BG327" s="231">
        <f>IF(N327="zákl. přenesená",J327,0)</f>
        <v>0</v>
      </c>
      <c r="BH327" s="231">
        <f>IF(N327="sníž. přenesená",J327,0)</f>
        <v>0</v>
      </c>
      <c r="BI327" s="231">
        <f>IF(N327="nulová",J327,0)</f>
        <v>0</v>
      </c>
      <c r="BJ327" s="17" t="s">
        <v>85</v>
      </c>
      <c r="BK327" s="231">
        <f>ROUND(I327*H327,2)</f>
        <v>0</v>
      </c>
      <c r="BL327" s="17" t="s">
        <v>150</v>
      </c>
      <c r="BM327" s="230" t="s">
        <v>565</v>
      </c>
    </row>
    <row r="328" s="13" customFormat="1">
      <c r="A328" s="13"/>
      <c r="B328" s="232"/>
      <c r="C328" s="233"/>
      <c r="D328" s="234" t="s">
        <v>152</v>
      </c>
      <c r="E328" s="235" t="s">
        <v>1</v>
      </c>
      <c r="F328" s="236" t="s">
        <v>410</v>
      </c>
      <c r="G328" s="233"/>
      <c r="H328" s="237">
        <v>3</v>
      </c>
      <c r="I328" s="238"/>
      <c r="J328" s="233"/>
      <c r="K328" s="233"/>
      <c r="L328" s="239"/>
      <c r="M328" s="240"/>
      <c r="N328" s="241"/>
      <c r="O328" s="241"/>
      <c r="P328" s="241"/>
      <c r="Q328" s="241"/>
      <c r="R328" s="241"/>
      <c r="S328" s="241"/>
      <c r="T328" s="242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3" t="s">
        <v>152</v>
      </c>
      <c r="AU328" s="243" t="s">
        <v>87</v>
      </c>
      <c r="AV328" s="13" t="s">
        <v>87</v>
      </c>
      <c r="AW328" s="13" t="s">
        <v>32</v>
      </c>
      <c r="AX328" s="13" t="s">
        <v>85</v>
      </c>
      <c r="AY328" s="243" t="s">
        <v>142</v>
      </c>
    </row>
    <row r="329" s="2" customFormat="1" ht="21.75" customHeight="1">
      <c r="A329" s="38"/>
      <c r="B329" s="39"/>
      <c r="C329" s="219" t="s">
        <v>566</v>
      </c>
      <c r="D329" s="219" t="s">
        <v>145</v>
      </c>
      <c r="E329" s="220" t="s">
        <v>567</v>
      </c>
      <c r="F329" s="221" t="s">
        <v>568</v>
      </c>
      <c r="G329" s="222" t="s">
        <v>408</v>
      </c>
      <c r="H329" s="223">
        <v>6</v>
      </c>
      <c r="I329" s="224"/>
      <c r="J329" s="225">
        <f>ROUND(I329*H329,2)</f>
        <v>0</v>
      </c>
      <c r="K329" s="221" t="s">
        <v>149</v>
      </c>
      <c r="L329" s="44"/>
      <c r="M329" s="226" t="s">
        <v>1</v>
      </c>
      <c r="N329" s="227" t="s">
        <v>42</v>
      </c>
      <c r="O329" s="91"/>
      <c r="P329" s="228">
        <f>O329*H329</f>
        <v>0</v>
      </c>
      <c r="Q329" s="228">
        <v>0.0016199999999999999</v>
      </c>
      <c r="R329" s="228">
        <f>Q329*H329</f>
        <v>0.0097199999999999995</v>
      </c>
      <c r="S329" s="228">
        <v>0</v>
      </c>
      <c r="T329" s="229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30" t="s">
        <v>150</v>
      </c>
      <c r="AT329" s="230" t="s">
        <v>145</v>
      </c>
      <c r="AU329" s="230" t="s">
        <v>87</v>
      </c>
      <c r="AY329" s="17" t="s">
        <v>142</v>
      </c>
      <c r="BE329" s="231">
        <f>IF(N329="základní",J329,0)</f>
        <v>0</v>
      </c>
      <c r="BF329" s="231">
        <f>IF(N329="snížená",J329,0)</f>
        <v>0</v>
      </c>
      <c r="BG329" s="231">
        <f>IF(N329="zákl. přenesená",J329,0)</f>
        <v>0</v>
      </c>
      <c r="BH329" s="231">
        <f>IF(N329="sníž. přenesená",J329,0)</f>
        <v>0</v>
      </c>
      <c r="BI329" s="231">
        <f>IF(N329="nulová",J329,0)</f>
        <v>0</v>
      </c>
      <c r="BJ329" s="17" t="s">
        <v>85</v>
      </c>
      <c r="BK329" s="231">
        <f>ROUND(I329*H329,2)</f>
        <v>0</v>
      </c>
      <c r="BL329" s="17" t="s">
        <v>150</v>
      </c>
      <c r="BM329" s="230" t="s">
        <v>569</v>
      </c>
    </row>
    <row r="330" s="13" customFormat="1">
      <c r="A330" s="13"/>
      <c r="B330" s="232"/>
      <c r="C330" s="233"/>
      <c r="D330" s="234" t="s">
        <v>152</v>
      </c>
      <c r="E330" s="235" t="s">
        <v>1</v>
      </c>
      <c r="F330" s="236" t="s">
        <v>483</v>
      </c>
      <c r="G330" s="233"/>
      <c r="H330" s="237">
        <v>6</v>
      </c>
      <c r="I330" s="238"/>
      <c r="J330" s="233"/>
      <c r="K330" s="233"/>
      <c r="L330" s="239"/>
      <c r="M330" s="240"/>
      <c r="N330" s="241"/>
      <c r="O330" s="241"/>
      <c r="P330" s="241"/>
      <c r="Q330" s="241"/>
      <c r="R330" s="241"/>
      <c r="S330" s="241"/>
      <c r="T330" s="242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3" t="s">
        <v>152</v>
      </c>
      <c r="AU330" s="243" t="s">
        <v>87</v>
      </c>
      <c r="AV330" s="13" t="s">
        <v>87</v>
      </c>
      <c r="AW330" s="13" t="s">
        <v>32</v>
      </c>
      <c r="AX330" s="13" t="s">
        <v>85</v>
      </c>
      <c r="AY330" s="243" t="s">
        <v>142</v>
      </c>
    </row>
    <row r="331" s="2" customFormat="1" ht="16.5" customHeight="1">
      <c r="A331" s="38"/>
      <c r="B331" s="39"/>
      <c r="C331" s="265" t="s">
        <v>570</v>
      </c>
      <c r="D331" s="265" t="s">
        <v>239</v>
      </c>
      <c r="E331" s="266" t="s">
        <v>571</v>
      </c>
      <c r="F331" s="267" t="s">
        <v>572</v>
      </c>
      <c r="G331" s="268" t="s">
        <v>408</v>
      </c>
      <c r="H331" s="269">
        <v>3</v>
      </c>
      <c r="I331" s="270"/>
      <c r="J331" s="271">
        <f>ROUND(I331*H331,2)</f>
        <v>0</v>
      </c>
      <c r="K331" s="267" t="s">
        <v>149</v>
      </c>
      <c r="L331" s="272"/>
      <c r="M331" s="273" t="s">
        <v>1</v>
      </c>
      <c r="N331" s="274" t="s">
        <v>42</v>
      </c>
      <c r="O331" s="91"/>
      <c r="P331" s="228">
        <f>O331*H331</f>
        <v>0</v>
      </c>
      <c r="Q331" s="228">
        <v>0.01847</v>
      </c>
      <c r="R331" s="228">
        <f>Q331*H331</f>
        <v>0.055410000000000001</v>
      </c>
      <c r="S331" s="228">
        <v>0</v>
      </c>
      <c r="T331" s="229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30" t="s">
        <v>188</v>
      </c>
      <c r="AT331" s="230" t="s">
        <v>239</v>
      </c>
      <c r="AU331" s="230" t="s">
        <v>87</v>
      </c>
      <c r="AY331" s="17" t="s">
        <v>142</v>
      </c>
      <c r="BE331" s="231">
        <f>IF(N331="základní",J331,0)</f>
        <v>0</v>
      </c>
      <c r="BF331" s="231">
        <f>IF(N331="snížená",J331,0)</f>
        <v>0</v>
      </c>
      <c r="BG331" s="231">
        <f>IF(N331="zákl. přenesená",J331,0)</f>
        <v>0</v>
      </c>
      <c r="BH331" s="231">
        <f>IF(N331="sníž. přenesená",J331,0)</f>
        <v>0</v>
      </c>
      <c r="BI331" s="231">
        <f>IF(N331="nulová",J331,0)</f>
        <v>0</v>
      </c>
      <c r="BJ331" s="17" t="s">
        <v>85</v>
      </c>
      <c r="BK331" s="231">
        <f>ROUND(I331*H331,2)</f>
        <v>0</v>
      </c>
      <c r="BL331" s="17" t="s">
        <v>150</v>
      </c>
      <c r="BM331" s="230" t="s">
        <v>573</v>
      </c>
    </row>
    <row r="332" s="13" customFormat="1">
      <c r="A332" s="13"/>
      <c r="B332" s="232"/>
      <c r="C332" s="233"/>
      <c r="D332" s="234" t="s">
        <v>152</v>
      </c>
      <c r="E332" s="235" t="s">
        <v>1</v>
      </c>
      <c r="F332" s="236" t="s">
        <v>410</v>
      </c>
      <c r="G332" s="233"/>
      <c r="H332" s="237">
        <v>3</v>
      </c>
      <c r="I332" s="238"/>
      <c r="J332" s="233"/>
      <c r="K332" s="233"/>
      <c r="L332" s="239"/>
      <c r="M332" s="240"/>
      <c r="N332" s="241"/>
      <c r="O332" s="241"/>
      <c r="P332" s="241"/>
      <c r="Q332" s="241"/>
      <c r="R332" s="241"/>
      <c r="S332" s="241"/>
      <c r="T332" s="242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3" t="s">
        <v>152</v>
      </c>
      <c r="AU332" s="243" t="s">
        <v>87</v>
      </c>
      <c r="AV332" s="13" t="s">
        <v>87</v>
      </c>
      <c r="AW332" s="13" t="s">
        <v>32</v>
      </c>
      <c r="AX332" s="13" t="s">
        <v>85</v>
      </c>
      <c r="AY332" s="243" t="s">
        <v>142</v>
      </c>
    </row>
    <row r="333" s="2" customFormat="1" ht="24.15" customHeight="1">
      <c r="A333" s="38"/>
      <c r="B333" s="39"/>
      <c r="C333" s="265" t="s">
        <v>574</v>
      </c>
      <c r="D333" s="265" t="s">
        <v>239</v>
      </c>
      <c r="E333" s="266" t="s">
        <v>575</v>
      </c>
      <c r="F333" s="267" t="s">
        <v>576</v>
      </c>
      <c r="G333" s="268" t="s">
        <v>408</v>
      </c>
      <c r="H333" s="269">
        <v>3</v>
      </c>
      <c r="I333" s="270"/>
      <c r="J333" s="271">
        <f>ROUND(I333*H333,2)</f>
        <v>0</v>
      </c>
      <c r="K333" s="267" t="s">
        <v>1</v>
      </c>
      <c r="L333" s="272"/>
      <c r="M333" s="273" t="s">
        <v>1</v>
      </c>
      <c r="N333" s="274" t="s">
        <v>42</v>
      </c>
      <c r="O333" s="91"/>
      <c r="P333" s="228">
        <f>O333*H333</f>
        <v>0</v>
      </c>
      <c r="Q333" s="228">
        <v>0.0073000000000000001</v>
      </c>
      <c r="R333" s="228">
        <f>Q333*H333</f>
        <v>0.021899999999999999</v>
      </c>
      <c r="S333" s="228">
        <v>0</v>
      </c>
      <c r="T333" s="229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30" t="s">
        <v>188</v>
      </c>
      <c r="AT333" s="230" t="s">
        <v>239</v>
      </c>
      <c r="AU333" s="230" t="s">
        <v>87</v>
      </c>
      <c r="AY333" s="17" t="s">
        <v>142</v>
      </c>
      <c r="BE333" s="231">
        <f>IF(N333="základní",J333,0)</f>
        <v>0</v>
      </c>
      <c r="BF333" s="231">
        <f>IF(N333="snížená",J333,0)</f>
        <v>0</v>
      </c>
      <c r="BG333" s="231">
        <f>IF(N333="zákl. přenesená",J333,0)</f>
        <v>0</v>
      </c>
      <c r="BH333" s="231">
        <f>IF(N333="sníž. přenesená",J333,0)</f>
        <v>0</v>
      </c>
      <c r="BI333" s="231">
        <f>IF(N333="nulová",J333,0)</f>
        <v>0</v>
      </c>
      <c r="BJ333" s="17" t="s">
        <v>85</v>
      </c>
      <c r="BK333" s="231">
        <f>ROUND(I333*H333,2)</f>
        <v>0</v>
      </c>
      <c r="BL333" s="17" t="s">
        <v>150</v>
      </c>
      <c r="BM333" s="230" t="s">
        <v>577</v>
      </c>
    </row>
    <row r="334" s="13" customFormat="1">
      <c r="A334" s="13"/>
      <c r="B334" s="232"/>
      <c r="C334" s="233"/>
      <c r="D334" s="234" t="s">
        <v>152</v>
      </c>
      <c r="E334" s="235" t="s">
        <v>1</v>
      </c>
      <c r="F334" s="236" t="s">
        <v>410</v>
      </c>
      <c r="G334" s="233"/>
      <c r="H334" s="237">
        <v>3</v>
      </c>
      <c r="I334" s="238"/>
      <c r="J334" s="233"/>
      <c r="K334" s="233"/>
      <c r="L334" s="239"/>
      <c r="M334" s="240"/>
      <c r="N334" s="241"/>
      <c r="O334" s="241"/>
      <c r="P334" s="241"/>
      <c r="Q334" s="241"/>
      <c r="R334" s="241"/>
      <c r="S334" s="241"/>
      <c r="T334" s="242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3" t="s">
        <v>152</v>
      </c>
      <c r="AU334" s="243" t="s">
        <v>87</v>
      </c>
      <c r="AV334" s="13" t="s">
        <v>87</v>
      </c>
      <c r="AW334" s="13" t="s">
        <v>32</v>
      </c>
      <c r="AX334" s="13" t="s">
        <v>85</v>
      </c>
      <c r="AY334" s="243" t="s">
        <v>142</v>
      </c>
    </row>
    <row r="335" s="2" customFormat="1" ht="21.75" customHeight="1">
      <c r="A335" s="38"/>
      <c r="B335" s="39"/>
      <c r="C335" s="219" t="s">
        <v>578</v>
      </c>
      <c r="D335" s="219" t="s">
        <v>145</v>
      </c>
      <c r="E335" s="220" t="s">
        <v>579</v>
      </c>
      <c r="F335" s="221" t="s">
        <v>580</v>
      </c>
      <c r="G335" s="222" t="s">
        <v>408</v>
      </c>
      <c r="H335" s="223">
        <v>27</v>
      </c>
      <c r="I335" s="224"/>
      <c r="J335" s="225">
        <f>ROUND(I335*H335,2)</f>
        <v>0</v>
      </c>
      <c r="K335" s="221" t="s">
        <v>149</v>
      </c>
      <c r="L335" s="44"/>
      <c r="M335" s="226" t="s">
        <v>1</v>
      </c>
      <c r="N335" s="227" t="s">
        <v>42</v>
      </c>
      <c r="O335" s="91"/>
      <c r="P335" s="228">
        <f>O335*H335</f>
        <v>0</v>
      </c>
      <c r="Q335" s="228">
        <v>0.00296</v>
      </c>
      <c r="R335" s="228">
        <f>Q335*H335</f>
        <v>0.079920000000000005</v>
      </c>
      <c r="S335" s="228">
        <v>0</v>
      </c>
      <c r="T335" s="229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30" t="s">
        <v>150</v>
      </c>
      <c r="AT335" s="230" t="s">
        <v>145</v>
      </c>
      <c r="AU335" s="230" t="s">
        <v>87</v>
      </c>
      <c r="AY335" s="17" t="s">
        <v>142</v>
      </c>
      <c r="BE335" s="231">
        <f>IF(N335="základní",J335,0)</f>
        <v>0</v>
      </c>
      <c r="BF335" s="231">
        <f>IF(N335="snížená",J335,0)</f>
        <v>0</v>
      </c>
      <c r="BG335" s="231">
        <f>IF(N335="zákl. přenesená",J335,0)</f>
        <v>0</v>
      </c>
      <c r="BH335" s="231">
        <f>IF(N335="sníž. přenesená",J335,0)</f>
        <v>0</v>
      </c>
      <c r="BI335" s="231">
        <f>IF(N335="nulová",J335,0)</f>
        <v>0</v>
      </c>
      <c r="BJ335" s="17" t="s">
        <v>85</v>
      </c>
      <c r="BK335" s="231">
        <f>ROUND(I335*H335,2)</f>
        <v>0</v>
      </c>
      <c r="BL335" s="17" t="s">
        <v>150</v>
      </c>
      <c r="BM335" s="230" t="s">
        <v>581</v>
      </c>
    </row>
    <row r="336" s="13" customFormat="1">
      <c r="A336" s="13"/>
      <c r="B336" s="232"/>
      <c r="C336" s="233"/>
      <c r="D336" s="234" t="s">
        <v>152</v>
      </c>
      <c r="E336" s="235" t="s">
        <v>1</v>
      </c>
      <c r="F336" s="236" t="s">
        <v>582</v>
      </c>
      <c r="G336" s="233"/>
      <c r="H336" s="237">
        <v>27</v>
      </c>
      <c r="I336" s="238"/>
      <c r="J336" s="233"/>
      <c r="K336" s="233"/>
      <c r="L336" s="239"/>
      <c r="M336" s="240"/>
      <c r="N336" s="241"/>
      <c r="O336" s="241"/>
      <c r="P336" s="241"/>
      <c r="Q336" s="241"/>
      <c r="R336" s="241"/>
      <c r="S336" s="241"/>
      <c r="T336" s="242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3" t="s">
        <v>152</v>
      </c>
      <c r="AU336" s="243" t="s">
        <v>87</v>
      </c>
      <c r="AV336" s="13" t="s">
        <v>87</v>
      </c>
      <c r="AW336" s="13" t="s">
        <v>32</v>
      </c>
      <c r="AX336" s="13" t="s">
        <v>85</v>
      </c>
      <c r="AY336" s="243" t="s">
        <v>142</v>
      </c>
    </row>
    <row r="337" s="2" customFormat="1" ht="16.5" customHeight="1">
      <c r="A337" s="38"/>
      <c r="B337" s="39"/>
      <c r="C337" s="265" t="s">
        <v>583</v>
      </c>
      <c r="D337" s="265" t="s">
        <v>239</v>
      </c>
      <c r="E337" s="266" t="s">
        <v>584</v>
      </c>
      <c r="F337" s="267" t="s">
        <v>585</v>
      </c>
      <c r="G337" s="268" t="s">
        <v>408</v>
      </c>
      <c r="H337" s="269">
        <v>14</v>
      </c>
      <c r="I337" s="270"/>
      <c r="J337" s="271">
        <f>ROUND(I337*H337,2)</f>
        <v>0</v>
      </c>
      <c r="K337" s="267" t="s">
        <v>149</v>
      </c>
      <c r="L337" s="272"/>
      <c r="M337" s="273" t="s">
        <v>1</v>
      </c>
      <c r="N337" s="274" t="s">
        <v>42</v>
      </c>
      <c r="O337" s="91"/>
      <c r="P337" s="228">
        <f>O337*H337</f>
        <v>0</v>
      </c>
      <c r="Q337" s="228">
        <v>0.040500000000000001</v>
      </c>
      <c r="R337" s="228">
        <f>Q337*H337</f>
        <v>0.56700000000000006</v>
      </c>
      <c r="S337" s="228">
        <v>0</v>
      </c>
      <c r="T337" s="229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30" t="s">
        <v>188</v>
      </c>
      <c r="AT337" s="230" t="s">
        <v>239</v>
      </c>
      <c r="AU337" s="230" t="s">
        <v>87</v>
      </c>
      <c r="AY337" s="17" t="s">
        <v>142</v>
      </c>
      <c r="BE337" s="231">
        <f>IF(N337="základní",J337,0)</f>
        <v>0</v>
      </c>
      <c r="BF337" s="231">
        <f>IF(N337="snížená",J337,0)</f>
        <v>0</v>
      </c>
      <c r="BG337" s="231">
        <f>IF(N337="zákl. přenesená",J337,0)</f>
        <v>0</v>
      </c>
      <c r="BH337" s="231">
        <f>IF(N337="sníž. přenesená",J337,0)</f>
        <v>0</v>
      </c>
      <c r="BI337" s="231">
        <f>IF(N337="nulová",J337,0)</f>
        <v>0</v>
      </c>
      <c r="BJ337" s="17" t="s">
        <v>85</v>
      </c>
      <c r="BK337" s="231">
        <f>ROUND(I337*H337,2)</f>
        <v>0</v>
      </c>
      <c r="BL337" s="17" t="s">
        <v>150</v>
      </c>
      <c r="BM337" s="230" t="s">
        <v>586</v>
      </c>
    </row>
    <row r="338" s="13" customFormat="1">
      <c r="A338" s="13"/>
      <c r="B338" s="232"/>
      <c r="C338" s="233"/>
      <c r="D338" s="234" t="s">
        <v>152</v>
      </c>
      <c r="E338" s="235" t="s">
        <v>1</v>
      </c>
      <c r="F338" s="236" t="s">
        <v>587</v>
      </c>
      <c r="G338" s="233"/>
      <c r="H338" s="237">
        <v>14</v>
      </c>
      <c r="I338" s="238"/>
      <c r="J338" s="233"/>
      <c r="K338" s="233"/>
      <c r="L338" s="239"/>
      <c r="M338" s="240"/>
      <c r="N338" s="241"/>
      <c r="O338" s="241"/>
      <c r="P338" s="241"/>
      <c r="Q338" s="241"/>
      <c r="R338" s="241"/>
      <c r="S338" s="241"/>
      <c r="T338" s="242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3" t="s">
        <v>152</v>
      </c>
      <c r="AU338" s="243" t="s">
        <v>87</v>
      </c>
      <c r="AV338" s="13" t="s">
        <v>87</v>
      </c>
      <c r="AW338" s="13" t="s">
        <v>32</v>
      </c>
      <c r="AX338" s="13" t="s">
        <v>85</v>
      </c>
      <c r="AY338" s="243" t="s">
        <v>142</v>
      </c>
    </row>
    <row r="339" s="2" customFormat="1" ht="24.15" customHeight="1">
      <c r="A339" s="38"/>
      <c r="B339" s="39"/>
      <c r="C339" s="265" t="s">
        <v>588</v>
      </c>
      <c r="D339" s="265" t="s">
        <v>239</v>
      </c>
      <c r="E339" s="266" t="s">
        <v>589</v>
      </c>
      <c r="F339" s="267" t="s">
        <v>590</v>
      </c>
      <c r="G339" s="268" t="s">
        <v>408</v>
      </c>
      <c r="H339" s="269">
        <v>14</v>
      </c>
      <c r="I339" s="270"/>
      <c r="J339" s="271">
        <f>ROUND(I339*H339,2)</f>
        <v>0</v>
      </c>
      <c r="K339" s="267" t="s">
        <v>1</v>
      </c>
      <c r="L339" s="272"/>
      <c r="M339" s="273" t="s">
        <v>1</v>
      </c>
      <c r="N339" s="274" t="s">
        <v>42</v>
      </c>
      <c r="O339" s="91"/>
      <c r="P339" s="228">
        <f>O339*H339</f>
        <v>0</v>
      </c>
      <c r="Q339" s="228">
        <v>0.0073000000000000001</v>
      </c>
      <c r="R339" s="228">
        <f>Q339*H339</f>
        <v>0.1022</v>
      </c>
      <c r="S339" s="228">
        <v>0</v>
      </c>
      <c r="T339" s="229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30" t="s">
        <v>188</v>
      </c>
      <c r="AT339" s="230" t="s">
        <v>239</v>
      </c>
      <c r="AU339" s="230" t="s">
        <v>87</v>
      </c>
      <c r="AY339" s="17" t="s">
        <v>142</v>
      </c>
      <c r="BE339" s="231">
        <f>IF(N339="základní",J339,0)</f>
        <v>0</v>
      </c>
      <c r="BF339" s="231">
        <f>IF(N339="snížená",J339,0)</f>
        <v>0</v>
      </c>
      <c r="BG339" s="231">
        <f>IF(N339="zákl. přenesená",J339,0)</f>
        <v>0</v>
      </c>
      <c r="BH339" s="231">
        <f>IF(N339="sníž. přenesená",J339,0)</f>
        <v>0</v>
      </c>
      <c r="BI339" s="231">
        <f>IF(N339="nulová",J339,0)</f>
        <v>0</v>
      </c>
      <c r="BJ339" s="17" t="s">
        <v>85</v>
      </c>
      <c r="BK339" s="231">
        <f>ROUND(I339*H339,2)</f>
        <v>0</v>
      </c>
      <c r="BL339" s="17" t="s">
        <v>150</v>
      </c>
      <c r="BM339" s="230" t="s">
        <v>591</v>
      </c>
    </row>
    <row r="340" s="13" customFormat="1">
      <c r="A340" s="13"/>
      <c r="B340" s="232"/>
      <c r="C340" s="233"/>
      <c r="D340" s="234" t="s">
        <v>152</v>
      </c>
      <c r="E340" s="235" t="s">
        <v>1</v>
      </c>
      <c r="F340" s="236" t="s">
        <v>587</v>
      </c>
      <c r="G340" s="233"/>
      <c r="H340" s="237">
        <v>14</v>
      </c>
      <c r="I340" s="238"/>
      <c r="J340" s="233"/>
      <c r="K340" s="233"/>
      <c r="L340" s="239"/>
      <c r="M340" s="240"/>
      <c r="N340" s="241"/>
      <c r="O340" s="241"/>
      <c r="P340" s="241"/>
      <c r="Q340" s="241"/>
      <c r="R340" s="241"/>
      <c r="S340" s="241"/>
      <c r="T340" s="242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3" t="s">
        <v>152</v>
      </c>
      <c r="AU340" s="243" t="s">
        <v>87</v>
      </c>
      <c r="AV340" s="13" t="s">
        <v>87</v>
      </c>
      <c r="AW340" s="13" t="s">
        <v>32</v>
      </c>
      <c r="AX340" s="13" t="s">
        <v>85</v>
      </c>
      <c r="AY340" s="243" t="s">
        <v>142</v>
      </c>
    </row>
    <row r="341" s="2" customFormat="1" ht="21.75" customHeight="1">
      <c r="A341" s="38"/>
      <c r="B341" s="39"/>
      <c r="C341" s="219" t="s">
        <v>592</v>
      </c>
      <c r="D341" s="219" t="s">
        <v>145</v>
      </c>
      <c r="E341" s="220" t="s">
        <v>593</v>
      </c>
      <c r="F341" s="221" t="s">
        <v>594</v>
      </c>
      <c r="G341" s="222" t="s">
        <v>408</v>
      </c>
      <c r="H341" s="223">
        <v>4</v>
      </c>
      <c r="I341" s="224"/>
      <c r="J341" s="225">
        <f>ROUND(I341*H341,2)</f>
        <v>0</v>
      </c>
      <c r="K341" s="221" t="s">
        <v>149</v>
      </c>
      <c r="L341" s="44"/>
      <c r="M341" s="226" t="s">
        <v>1</v>
      </c>
      <c r="N341" s="227" t="s">
        <v>42</v>
      </c>
      <c r="O341" s="91"/>
      <c r="P341" s="228">
        <f>O341*H341</f>
        <v>0</v>
      </c>
      <c r="Q341" s="228">
        <v>0.01627</v>
      </c>
      <c r="R341" s="228">
        <f>Q341*H341</f>
        <v>0.065079999999999999</v>
      </c>
      <c r="S341" s="228">
        <v>0</v>
      </c>
      <c r="T341" s="229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30" t="s">
        <v>150</v>
      </c>
      <c r="AT341" s="230" t="s">
        <v>145</v>
      </c>
      <c r="AU341" s="230" t="s">
        <v>87</v>
      </c>
      <c r="AY341" s="17" t="s">
        <v>142</v>
      </c>
      <c r="BE341" s="231">
        <f>IF(N341="základní",J341,0)</f>
        <v>0</v>
      </c>
      <c r="BF341" s="231">
        <f>IF(N341="snížená",J341,0)</f>
        <v>0</v>
      </c>
      <c r="BG341" s="231">
        <f>IF(N341="zákl. přenesená",J341,0)</f>
        <v>0</v>
      </c>
      <c r="BH341" s="231">
        <f>IF(N341="sníž. přenesená",J341,0)</f>
        <v>0</v>
      </c>
      <c r="BI341" s="231">
        <f>IF(N341="nulová",J341,0)</f>
        <v>0</v>
      </c>
      <c r="BJ341" s="17" t="s">
        <v>85</v>
      </c>
      <c r="BK341" s="231">
        <f>ROUND(I341*H341,2)</f>
        <v>0</v>
      </c>
      <c r="BL341" s="17" t="s">
        <v>150</v>
      </c>
      <c r="BM341" s="230" t="s">
        <v>595</v>
      </c>
    </row>
    <row r="342" s="13" customFormat="1">
      <c r="A342" s="13"/>
      <c r="B342" s="232"/>
      <c r="C342" s="233"/>
      <c r="D342" s="234" t="s">
        <v>152</v>
      </c>
      <c r="E342" s="235" t="s">
        <v>1</v>
      </c>
      <c r="F342" s="236" t="s">
        <v>549</v>
      </c>
      <c r="G342" s="233"/>
      <c r="H342" s="237">
        <v>4</v>
      </c>
      <c r="I342" s="238"/>
      <c r="J342" s="233"/>
      <c r="K342" s="233"/>
      <c r="L342" s="239"/>
      <c r="M342" s="240"/>
      <c r="N342" s="241"/>
      <c r="O342" s="241"/>
      <c r="P342" s="241"/>
      <c r="Q342" s="241"/>
      <c r="R342" s="241"/>
      <c r="S342" s="241"/>
      <c r="T342" s="242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3" t="s">
        <v>152</v>
      </c>
      <c r="AU342" s="243" t="s">
        <v>87</v>
      </c>
      <c r="AV342" s="13" t="s">
        <v>87</v>
      </c>
      <c r="AW342" s="13" t="s">
        <v>32</v>
      </c>
      <c r="AX342" s="13" t="s">
        <v>85</v>
      </c>
      <c r="AY342" s="243" t="s">
        <v>142</v>
      </c>
    </row>
    <row r="343" s="2" customFormat="1" ht="16.5" customHeight="1">
      <c r="A343" s="38"/>
      <c r="B343" s="39"/>
      <c r="C343" s="265" t="s">
        <v>596</v>
      </c>
      <c r="D343" s="265" t="s">
        <v>239</v>
      </c>
      <c r="E343" s="266" t="s">
        <v>597</v>
      </c>
      <c r="F343" s="267" t="s">
        <v>598</v>
      </c>
      <c r="G343" s="268" t="s">
        <v>408</v>
      </c>
      <c r="H343" s="269">
        <v>2</v>
      </c>
      <c r="I343" s="270"/>
      <c r="J343" s="271">
        <f>ROUND(I343*H343,2)</f>
        <v>0</v>
      </c>
      <c r="K343" s="267" t="s">
        <v>149</v>
      </c>
      <c r="L343" s="272"/>
      <c r="M343" s="273" t="s">
        <v>1</v>
      </c>
      <c r="N343" s="274" t="s">
        <v>42</v>
      </c>
      <c r="O343" s="91"/>
      <c r="P343" s="228">
        <f>O343*H343</f>
        <v>0</v>
      </c>
      <c r="Q343" s="228">
        <v>0.47899999999999998</v>
      </c>
      <c r="R343" s="228">
        <f>Q343*H343</f>
        <v>0.95799999999999996</v>
      </c>
      <c r="S343" s="228">
        <v>0</v>
      </c>
      <c r="T343" s="229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30" t="s">
        <v>188</v>
      </c>
      <c r="AT343" s="230" t="s">
        <v>239</v>
      </c>
      <c r="AU343" s="230" t="s">
        <v>87</v>
      </c>
      <c r="AY343" s="17" t="s">
        <v>142</v>
      </c>
      <c r="BE343" s="231">
        <f>IF(N343="základní",J343,0)</f>
        <v>0</v>
      </c>
      <c r="BF343" s="231">
        <f>IF(N343="snížená",J343,0)</f>
        <v>0</v>
      </c>
      <c r="BG343" s="231">
        <f>IF(N343="zákl. přenesená",J343,0)</f>
        <v>0</v>
      </c>
      <c r="BH343" s="231">
        <f>IF(N343="sníž. přenesená",J343,0)</f>
        <v>0</v>
      </c>
      <c r="BI343" s="231">
        <f>IF(N343="nulová",J343,0)</f>
        <v>0</v>
      </c>
      <c r="BJ343" s="17" t="s">
        <v>85</v>
      </c>
      <c r="BK343" s="231">
        <f>ROUND(I343*H343,2)</f>
        <v>0</v>
      </c>
      <c r="BL343" s="17" t="s">
        <v>150</v>
      </c>
      <c r="BM343" s="230" t="s">
        <v>599</v>
      </c>
    </row>
    <row r="344" s="13" customFormat="1">
      <c r="A344" s="13"/>
      <c r="B344" s="232"/>
      <c r="C344" s="233"/>
      <c r="D344" s="234" t="s">
        <v>152</v>
      </c>
      <c r="E344" s="235" t="s">
        <v>1</v>
      </c>
      <c r="F344" s="236" t="s">
        <v>420</v>
      </c>
      <c r="G344" s="233"/>
      <c r="H344" s="237">
        <v>2</v>
      </c>
      <c r="I344" s="238"/>
      <c r="J344" s="233"/>
      <c r="K344" s="233"/>
      <c r="L344" s="239"/>
      <c r="M344" s="240"/>
      <c r="N344" s="241"/>
      <c r="O344" s="241"/>
      <c r="P344" s="241"/>
      <c r="Q344" s="241"/>
      <c r="R344" s="241"/>
      <c r="S344" s="241"/>
      <c r="T344" s="242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3" t="s">
        <v>152</v>
      </c>
      <c r="AU344" s="243" t="s">
        <v>87</v>
      </c>
      <c r="AV344" s="13" t="s">
        <v>87</v>
      </c>
      <c r="AW344" s="13" t="s">
        <v>32</v>
      </c>
      <c r="AX344" s="13" t="s">
        <v>85</v>
      </c>
      <c r="AY344" s="243" t="s">
        <v>142</v>
      </c>
    </row>
    <row r="345" s="2" customFormat="1" ht="24.15" customHeight="1">
      <c r="A345" s="38"/>
      <c r="B345" s="39"/>
      <c r="C345" s="265" t="s">
        <v>600</v>
      </c>
      <c r="D345" s="265" t="s">
        <v>239</v>
      </c>
      <c r="E345" s="266" t="s">
        <v>601</v>
      </c>
      <c r="F345" s="267" t="s">
        <v>602</v>
      </c>
      <c r="G345" s="268" t="s">
        <v>408</v>
      </c>
      <c r="H345" s="269">
        <v>1</v>
      </c>
      <c r="I345" s="270"/>
      <c r="J345" s="271">
        <f>ROUND(I345*H345,2)</f>
        <v>0</v>
      </c>
      <c r="K345" s="267" t="s">
        <v>1</v>
      </c>
      <c r="L345" s="272"/>
      <c r="M345" s="273" t="s">
        <v>1</v>
      </c>
      <c r="N345" s="274" t="s">
        <v>42</v>
      </c>
      <c r="O345" s="91"/>
      <c r="P345" s="228">
        <f>O345*H345</f>
        <v>0</v>
      </c>
      <c r="Q345" s="228">
        <v>0.0087799999999999996</v>
      </c>
      <c r="R345" s="228">
        <f>Q345*H345</f>
        <v>0.0087799999999999996</v>
      </c>
      <c r="S345" s="228">
        <v>0</v>
      </c>
      <c r="T345" s="229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30" t="s">
        <v>188</v>
      </c>
      <c r="AT345" s="230" t="s">
        <v>239</v>
      </c>
      <c r="AU345" s="230" t="s">
        <v>87</v>
      </c>
      <c r="AY345" s="17" t="s">
        <v>142</v>
      </c>
      <c r="BE345" s="231">
        <f>IF(N345="základní",J345,0)</f>
        <v>0</v>
      </c>
      <c r="BF345" s="231">
        <f>IF(N345="snížená",J345,0)</f>
        <v>0</v>
      </c>
      <c r="BG345" s="231">
        <f>IF(N345="zákl. přenesená",J345,0)</f>
        <v>0</v>
      </c>
      <c r="BH345" s="231">
        <f>IF(N345="sníž. přenesená",J345,0)</f>
        <v>0</v>
      </c>
      <c r="BI345" s="231">
        <f>IF(N345="nulová",J345,0)</f>
        <v>0</v>
      </c>
      <c r="BJ345" s="17" t="s">
        <v>85</v>
      </c>
      <c r="BK345" s="231">
        <f>ROUND(I345*H345,2)</f>
        <v>0</v>
      </c>
      <c r="BL345" s="17" t="s">
        <v>150</v>
      </c>
      <c r="BM345" s="230" t="s">
        <v>603</v>
      </c>
    </row>
    <row r="346" s="13" customFormat="1">
      <c r="A346" s="13"/>
      <c r="B346" s="232"/>
      <c r="C346" s="233"/>
      <c r="D346" s="234" t="s">
        <v>152</v>
      </c>
      <c r="E346" s="235" t="s">
        <v>1</v>
      </c>
      <c r="F346" s="236" t="s">
        <v>415</v>
      </c>
      <c r="G346" s="233"/>
      <c r="H346" s="237">
        <v>1</v>
      </c>
      <c r="I346" s="238"/>
      <c r="J346" s="233"/>
      <c r="K346" s="233"/>
      <c r="L346" s="239"/>
      <c r="M346" s="240"/>
      <c r="N346" s="241"/>
      <c r="O346" s="241"/>
      <c r="P346" s="241"/>
      <c r="Q346" s="241"/>
      <c r="R346" s="241"/>
      <c r="S346" s="241"/>
      <c r="T346" s="242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3" t="s">
        <v>152</v>
      </c>
      <c r="AU346" s="243" t="s">
        <v>87</v>
      </c>
      <c r="AV346" s="13" t="s">
        <v>87</v>
      </c>
      <c r="AW346" s="13" t="s">
        <v>32</v>
      </c>
      <c r="AX346" s="13" t="s">
        <v>85</v>
      </c>
      <c r="AY346" s="243" t="s">
        <v>142</v>
      </c>
    </row>
    <row r="347" s="2" customFormat="1" ht="24.15" customHeight="1">
      <c r="A347" s="38"/>
      <c r="B347" s="39"/>
      <c r="C347" s="265" t="s">
        <v>604</v>
      </c>
      <c r="D347" s="265" t="s">
        <v>239</v>
      </c>
      <c r="E347" s="266" t="s">
        <v>605</v>
      </c>
      <c r="F347" s="267" t="s">
        <v>606</v>
      </c>
      <c r="G347" s="268" t="s">
        <v>408</v>
      </c>
      <c r="H347" s="269">
        <v>1</v>
      </c>
      <c r="I347" s="270"/>
      <c r="J347" s="271">
        <f>ROUND(I347*H347,2)</f>
        <v>0</v>
      </c>
      <c r="K347" s="267" t="s">
        <v>1</v>
      </c>
      <c r="L347" s="272"/>
      <c r="M347" s="273" t="s">
        <v>1</v>
      </c>
      <c r="N347" s="274" t="s">
        <v>42</v>
      </c>
      <c r="O347" s="91"/>
      <c r="P347" s="228">
        <f>O347*H347</f>
        <v>0</v>
      </c>
      <c r="Q347" s="228">
        <v>0.012500000000000001</v>
      </c>
      <c r="R347" s="228">
        <f>Q347*H347</f>
        <v>0.012500000000000001</v>
      </c>
      <c r="S347" s="228">
        <v>0</v>
      </c>
      <c r="T347" s="229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30" t="s">
        <v>188</v>
      </c>
      <c r="AT347" s="230" t="s">
        <v>239</v>
      </c>
      <c r="AU347" s="230" t="s">
        <v>87</v>
      </c>
      <c r="AY347" s="17" t="s">
        <v>142</v>
      </c>
      <c r="BE347" s="231">
        <f>IF(N347="základní",J347,0)</f>
        <v>0</v>
      </c>
      <c r="BF347" s="231">
        <f>IF(N347="snížená",J347,0)</f>
        <v>0</v>
      </c>
      <c r="BG347" s="231">
        <f>IF(N347="zákl. přenesená",J347,0)</f>
        <v>0</v>
      </c>
      <c r="BH347" s="231">
        <f>IF(N347="sníž. přenesená",J347,0)</f>
        <v>0</v>
      </c>
      <c r="BI347" s="231">
        <f>IF(N347="nulová",J347,0)</f>
        <v>0</v>
      </c>
      <c r="BJ347" s="17" t="s">
        <v>85</v>
      </c>
      <c r="BK347" s="231">
        <f>ROUND(I347*H347,2)</f>
        <v>0</v>
      </c>
      <c r="BL347" s="17" t="s">
        <v>150</v>
      </c>
      <c r="BM347" s="230" t="s">
        <v>607</v>
      </c>
    </row>
    <row r="348" s="13" customFormat="1">
      <c r="A348" s="13"/>
      <c r="B348" s="232"/>
      <c r="C348" s="233"/>
      <c r="D348" s="234" t="s">
        <v>152</v>
      </c>
      <c r="E348" s="235" t="s">
        <v>1</v>
      </c>
      <c r="F348" s="236" t="s">
        <v>415</v>
      </c>
      <c r="G348" s="233"/>
      <c r="H348" s="237">
        <v>1</v>
      </c>
      <c r="I348" s="238"/>
      <c r="J348" s="233"/>
      <c r="K348" s="233"/>
      <c r="L348" s="239"/>
      <c r="M348" s="240"/>
      <c r="N348" s="241"/>
      <c r="O348" s="241"/>
      <c r="P348" s="241"/>
      <c r="Q348" s="241"/>
      <c r="R348" s="241"/>
      <c r="S348" s="241"/>
      <c r="T348" s="242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3" t="s">
        <v>152</v>
      </c>
      <c r="AU348" s="243" t="s">
        <v>87</v>
      </c>
      <c r="AV348" s="13" t="s">
        <v>87</v>
      </c>
      <c r="AW348" s="13" t="s">
        <v>32</v>
      </c>
      <c r="AX348" s="13" t="s">
        <v>85</v>
      </c>
      <c r="AY348" s="243" t="s">
        <v>142</v>
      </c>
    </row>
    <row r="349" s="2" customFormat="1" ht="16.5" customHeight="1">
      <c r="A349" s="38"/>
      <c r="B349" s="39"/>
      <c r="C349" s="219" t="s">
        <v>608</v>
      </c>
      <c r="D349" s="219" t="s">
        <v>145</v>
      </c>
      <c r="E349" s="220" t="s">
        <v>609</v>
      </c>
      <c r="F349" s="221" t="s">
        <v>610</v>
      </c>
      <c r="G349" s="222" t="s">
        <v>408</v>
      </c>
      <c r="H349" s="223">
        <v>2</v>
      </c>
      <c r="I349" s="224"/>
      <c r="J349" s="225">
        <f>ROUND(I349*H349,2)</f>
        <v>0</v>
      </c>
      <c r="K349" s="221" t="s">
        <v>149</v>
      </c>
      <c r="L349" s="44"/>
      <c r="M349" s="226" t="s">
        <v>1</v>
      </c>
      <c r="N349" s="227" t="s">
        <v>42</v>
      </c>
      <c r="O349" s="91"/>
      <c r="P349" s="228">
        <f>O349*H349</f>
        <v>0</v>
      </c>
      <c r="Q349" s="228">
        <v>0.0013600000000000001</v>
      </c>
      <c r="R349" s="228">
        <f>Q349*H349</f>
        <v>0.0027200000000000002</v>
      </c>
      <c r="S349" s="228">
        <v>0</v>
      </c>
      <c r="T349" s="229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30" t="s">
        <v>150</v>
      </c>
      <c r="AT349" s="230" t="s">
        <v>145</v>
      </c>
      <c r="AU349" s="230" t="s">
        <v>87</v>
      </c>
      <c r="AY349" s="17" t="s">
        <v>142</v>
      </c>
      <c r="BE349" s="231">
        <f>IF(N349="základní",J349,0)</f>
        <v>0</v>
      </c>
      <c r="BF349" s="231">
        <f>IF(N349="snížená",J349,0)</f>
        <v>0</v>
      </c>
      <c r="BG349" s="231">
        <f>IF(N349="zákl. přenesená",J349,0)</f>
        <v>0</v>
      </c>
      <c r="BH349" s="231">
        <f>IF(N349="sníž. přenesená",J349,0)</f>
        <v>0</v>
      </c>
      <c r="BI349" s="231">
        <f>IF(N349="nulová",J349,0)</f>
        <v>0</v>
      </c>
      <c r="BJ349" s="17" t="s">
        <v>85</v>
      </c>
      <c r="BK349" s="231">
        <f>ROUND(I349*H349,2)</f>
        <v>0</v>
      </c>
      <c r="BL349" s="17" t="s">
        <v>150</v>
      </c>
      <c r="BM349" s="230" t="s">
        <v>611</v>
      </c>
    </row>
    <row r="350" s="2" customFormat="1" ht="24.15" customHeight="1">
      <c r="A350" s="38"/>
      <c r="B350" s="39"/>
      <c r="C350" s="265" t="s">
        <v>612</v>
      </c>
      <c r="D350" s="265" t="s">
        <v>239</v>
      </c>
      <c r="E350" s="266" t="s">
        <v>613</v>
      </c>
      <c r="F350" s="267" t="s">
        <v>614</v>
      </c>
      <c r="G350" s="268" t="s">
        <v>408</v>
      </c>
      <c r="H350" s="269">
        <v>2</v>
      </c>
      <c r="I350" s="270"/>
      <c r="J350" s="271">
        <f>ROUND(I350*H350,2)</f>
        <v>0</v>
      </c>
      <c r="K350" s="267" t="s">
        <v>1</v>
      </c>
      <c r="L350" s="272"/>
      <c r="M350" s="273" t="s">
        <v>1</v>
      </c>
      <c r="N350" s="274" t="s">
        <v>42</v>
      </c>
      <c r="O350" s="91"/>
      <c r="P350" s="228">
        <f>O350*H350</f>
        <v>0</v>
      </c>
      <c r="Q350" s="228">
        <v>0.037999999999999999</v>
      </c>
      <c r="R350" s="228">
        <f>Q350*H350</f>
        <v>0.075999999999999998</v>
      </c>
      <c r="S350" s="228">
        <v>0</v>
      </c>
      <c r="T350" s="229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30" t="s">
        <v>188</v>
      </c>
      <c r="AT350" s="230" t="s">
        <v>239</v>
      </c>
      <c r="AU350" s="230" t="s">
        <v>87</v>
      </c>
      <c r="AY350" s="17" t="s">
        <v>142</v>
      </c>
      <c r="BE350" s="231">
        <f>IF(N350="základní",J350,0)</f>
        <v>0</v>
      </c>
      <c r="BF350" s="231">
        <f>IF(N350="snížená",J350,0)</f>
        <v>0</v>
      </c>
      <c r="BG350" s="231">
        <f>IF(N350="zákl. přenesená",J350,0)</f>
        <v>0</v>
      </c>
      <c r="BH350" s="231">
        <f>IF(N350="sníž. přenesená",J350,0)</f>
        <v>0</v>
      </c>
      <c r="BI350" s="231">
        <f>IF(N350="nulová",J350,0)</f>
        <v>0</v>
      </c>
      <c r="BJ350" s="17" t="s">
        <v>85</v>
      </c>
      <c r="BK350" s="231">
        <f>ROUND(I350*H350,2)</f>
        <v>0</v>
      </c>
      <c r="BL350" s="17" t="s">
        <v>150</v>
      </c>
      <c r="BM350" s="230" t="s">
        <v>615</v>
      </c>
    </row>
    <row r="351" s="13" customFormat="1">
      <c r="A351" s="13"/>
      <c r="B351" s="232"/>
      <c r="C351" s="233"/>
      <c r="D351" s="234" t="s">
        <v>152</v>
      </c>
      <c r="E351" s="235" t="s">
        <v>1</v>
      </c>
      <c r="F351" s="236" t="s">
        <v>420</v>
      </c>
      <c r="G351" s="233"/>
      <c r="H351" s="237">
        <v>2</v>
      </c>
      <c r="I351" s="238"/>
      <c r="J351" s="233"/>
      <c r="K351" s="233"/>
      <c r="L351" s="239"/>
      <c r="M351" s="240"/>
      <c r="N351" s="241"/>
      <c r="O351" s="241"/>
      <c r="P351" s="241"/>
      <c r="Q351" s="241"/>
      <c r="R351" s="241"/>
      <c r="S351" s="241"/>
      <c r="T351" s="242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3" t="s">
        <v>152</v>
      </c>
      <c r="AU351" s="243" t="s">
        <v>87</v>
      </c>
      <c r="AV351" s="13" t="s">
        <v>87</v>
      </c>
      <c r="AW351" s="13" t="s">
        <v>32</v>
      </c>
      <c r="AX351" s="13" t="s">
        <v>85</v>
      </c>
      <c r="AY351" s="243" t="s">
        <v>142</v>
      </c>
    </row>
    <row r="352" s="2" customFormat="1" ht="21.75" customHeight="1">
      <c r="A352" s="38"/>
      <c r="B352" s="39"/>
      <c r="C352" s="219" t="s">
        <v>616</v>
      </c>
      <c r="D352" s="219" t="s">
        <v>145</v>
      </c>
      <c r="E352" s="220" t="s">
        <v>617</v>
      </c>
      <c r="F352" s="221" t="s">
        <v>618</v>
      </c>
      <c r="G352" s="222" t="s">
        <v>148</v>
      </c>
      <c r="H352" s="223">
        <v>599.29999999999995</v>
      </c>
      <c r="I352" s="224"/>
      <c r="J352" s="225">
        <f>ROUND(I352*H352,2)</f>
        <v>0</v>
      </c>
      <c r="K352" s="221" t="s">
        <v>149</v>
      </c>
      <c r="L352" s="44"/>
      <c r="M352" s="226" t="s">
        <v>1</v>
      </c>
      <c r="N352" s="227" t="s">
        <v>42</v>
      </c>
      <c r="O352" s="91"/>
      <c r="P352" s="228">
        <f>O352*H352</f>
        <v>0</v>
      </c>
      <c r="Q352" s="228">
        <v>0</v>
      </c>
      <c r="R352" s="228">
        <f>Q352*H352</f>
        <v>0</v>
      </c>
      <c r="S352" s="228">
        <v>0</v>
      </c>
      <c r="T352" s="229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30" t="s">
        <v>150</v>
      </c>
      <c r="AT352" s="230" t="s">
        <v>145</v>
      </c>
      <c r="AU352" s="230" t="s">
        <v>87</v>
      </c>
      <c r="AY352" s="17" t="s">
        <v>142</v>
      </c>
      <c r="BE352" s="231">
        <f>IF(N352="základní",J352,0)</f>
        <v>0</v>
      </c>
      <c r="BF352" s="231">
        <f>IF(N352="snížená",J352,0)</f>
        <v>0</v>
      </c>
      <c r="BG352" s="231">
        <f>IF(N352="zákl. přenesená",J352,0)</f>
        <v>0</v>
      </c>
      <c r="BH352" s="231">
        <f>IF(N352="sníž. přenesená",J352,0)</f>
        <v>0</v>
      </c>
      <c r="BI352" s="231">
        <f>IF(N352="nulová",J352,0)</f>
        <v>0</v>
      </c>
      <c r="BJ352" s="17" t="s">
        <v>85</v>
      </c>
      <c r="BK352" s="231">
        <f>ROUND(I352*H352,2)</f>
        <v>0</v>
      </c>
      <c r="BL352" s="17" t="s">
        <v>150</v>
      </c>
      <c r="BM352" s="230" t="s">
        <v>619</v>
      </c>
    </row>
    <row r="353" s="13" customFormat="1">
      <c r="A353" s="13"/>
      <c r="B353" s="232"/>
      <c r="C353" s="233"/>
      <c r="D353" s="234" t="s">
        <v>152</v>
      </c>
      <c r="E353" s="235" t="s">
        <v>1</v>
      </c>
      <c r="F353" s="236" t="s">
        <v>620</v>
      </c>
      <c r="G353" s="233"/>
      <c r="H353" s="237">
        <v>599.29999999999995</v>
      </c>
      <c r="I353" s="238"/>
      <c r="J353" s="233"/>
      <c r="K353" s="233"/>
      <c r="L353" s="239"/>
      <c r="M353" s="240"/>
      <c r="N353" s="241"/>
      <c r="O353" s="241"/>
      <c r="P353" s="241"/>
      <c r="Q353" s="241"/>
      <c r="R353" s="241"/>
      <c r="S353" s="241"/>
      <c r="T353" s="242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3" t="s">
        <v>152</v>
      </c>
      <c r="AU353" s="243" t="s">
        <v>87</v>
      </c>
      <c r="AV353" s="13" t="s">
        <v>87</v>
      </c>
      <c r="AW353" s="13" t="s">
        <v>32</v>
      </c>
      <c r="AX353" s="13" t="s">
        <v>85</v>
      </c>
      <c r="AY353" s="243" t="s">
        <v>142</v>
      </c>
    </row>
    <row r="354" s="2" customFormat="1" ht="24.15" customHeight="1">
      <c r="A354" s="38"/>
      <c r="B354" s="39"/>
      <c r="C354" s="219" t="s">
        <v>621</v>
      </c>
      <c r="D354" s="219" t="s">
        <v>145</v>
      </c>
      <c r="E354" s="220" t="s">
        <v>622</v>
      </c>
      <c r="F354" s="221" t="s">
        <v>623</v>
      </c>
      <c r="G354" s="222" t="s">
        <v>148</v>
      </c>
      <c r="H354" s="223">
        <v>599.29999999999995</v>
      </c>
      <c r="I354" s="224"/>
      <c r="J354" s="225">
        <f>ROUND(I354*H354,2)</f>
        <v>0</v>
      </c>
      <c r="K354" s="221" t="s">
        <v>149</v>
      </c>
      <c r="L354" s="44"/>
      <c r="M354" s="226" t="s">
        <v>1</v>
      </c>
      <c r="N354" s="227" t="s">
        <v>42</v>
      </c>
      <c r="O354" s="91"/>
      <c r="P354" s="228">
        <f>O354*H354</f>
        <v>0</v>
      </c>
      <c r="Q354" s="228">
        <v>0</v>
      </c>
      <c r="R354" s="228">
        <f>Q354*H354</f>
        <v>0</v>
      </c>
      <c r="S354" s="228">
        <v>0</v>
      </c>
      <c r="T354" s="229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30" t="s">
        <v>150</v>
      </c>
      <c r="AT354" s="230" t="s">
        <v>145</v>
      </c>
      <c r="AU354" s="230" t="s">
        <v>87</v>
      </c>
      <c r="AY354" s="17" t="s">
        <v>142</v>
      </c>
      <c r="BE354" s="231">
        <f>IF(N354="základní",J354,0)</f>
        <v>0</v>
      </c>
      <c r="BF354" s="231">
        <f>IF(N354="snížená",J354,0)</f>
        <v>0</v>
      </c>
      <c r="BG354" s="231">
        <f>IF(N354="zákl. přenesená",J354,0)</f>
        <v>0</v>
      </c>
      <c r="BH354" s="231">
        <f>IF(N354="sníž. přenesená",J354,0)</f>
        <v>0</v>
      </c>
      <c r="BI354" s="231">
        <f>IF(N354="nulová",J354,0)</f>
        <v>0</v>
      </c>
      <c r="BJ354" s="17" t="s">
        <v>85</v>
      </c>
      <c r="BK354" s="231">
        <f>ROUND(I354*H354,2)</f>
        <v>0</v>
      </c>
      <c r="BL354" s="17" t="s">
        <v>150</v>
      </c>
      <c r="BM354" s="230" t="s">
        <v>624</v>
      </c>
    </row>
    <row r="355" s="13" customFormat="1">
      <c r="A355" s="13"/>
      <c r="B355" s="232"/>
      <c r="C355" s="233"/>
      <c r="D355" s="234" t="s">
        <v>152</v>
      </c>
      <c r="E355" s="235" t="s">
        <v>1</v>
      </c>
      <c r="F355" s="236" t="s">
        <v>620</v>
      </c>
      <c r="G355" s="233"/>
      <c r="H355" s="237">
        <v>599.29999999999995</v>
      </c>
      <c r="I355" s="238"/>
      <c r="J355" s="233"/>
      <c r="K355" s="233"/>
      <c r="L355" s="239"/>
      <c r="M355" s="240"/>
      <c r="N355" s="241"/>
      <c r="O355" s="241"/>
      <c r="P355" s="241"/>
      <c r="Q355" s="241"/>
      <c r="R355" s="241"/>
      <c r="S355" s="241"/>
      <c r="T355" s="242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3" t="s">
        <v>152</v>
      </c>
      <c r="AU355" s="243" t="s">
        <v>87</v>
      </c>
      <c r="AV355" s="13" t="s">
        <v>87</v>
      </c>
      <c r="AW355" s="13" t="s">
        <v>32</v>
      </c>
      <c r="AX355" s="13" t="s">
        <v>85</v>
      </c>
      <c r="AY355" s="243" t="s">
        <v>142</v>
      </c>
    </row>
    <row r="356" s="2" customFormat="1" ht="21.75" customHeight="1">
      <c r="A356" s="38"/>
      <c r="B356" s="39"/>
      <c r="C356" s="219" t="s">
        <v>625</v>
      </c>
      <c r="D356" s="219" t="s">
        <v>145</v>
      </c>
      <c r="E356" s="220" t="s">
        <v>626</v>
      </c>
      <c r="F356" s="221" t="s">
        <v>627</v>
      </c>
      <c r="G356" s="222" t="s">
        <v>148</v>
      </c>
      <c r="H356" s="223">
        <v>380.30000000000001</v>
      </c>
      <c r="I356" s="224"/>
      <c r="J356" s="225">
        <f>ROUND(I356*H356,2)</f>
        <v>0</v>
      </c>
      <c r="K356" s="221" t="s">
        <v>149</v>
      </c>
      <c r="L356" s="44"/>
      <c r="M356" s="226" t="s">
        <v>1</v>
      </c>
      <c r="N356" s="227" t="s">
        <v>42</v>
      </c>
      <c r="O356" s="91"/>
      <c r="P356" s="228">
        <f>O356*H356</f>
        <v>0</v>
      </c>
      <c r="Q356" s="228">
        <v>0</v>
      </c>
      <c r="R356" s="228">
        <f>Q356*H356</f>
        <v>0</v>
      </c>
      <c r="S356" s="228">
        <v>0</v>
      </c>
      <c r="T356" s="229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30" t="s">
        <v>150</v>
      </c>
      <c r="AT356" s="230" t="s">
        <v>145</v>
      </c>
      <c r="AU356" s="230" t="s">
        <v>87</v>
      </c>
      <c r="AY356" s="17" t="s">
        <v>142</v>
      </c>
      <c r="BE356" s="231">
        <f>IF(N356="základní",J356,0)</f>
        <v>0</v>
      </c>
      <c r="BF356" s="231">
        <f>IF(N356="snížená",J356,0)</f>
        <v>0</v>
      </c>
      <c r="BG356" s="231">
        <f>IF(N356="zákl. přenesená",J356,0)</f>
        <v>0</v>
      </c>
      <c r="BH356" s="231">
        <f>IF(N356="sníž. přenesená",J356,0)</f>
        <v>0</v>
      </c>
      <c r="BI356" s="231">
        <f>IF(N356="nulová",J356,0)</f>
        <v>0</v>
      </c>
      <c r="BJ356" s="17" t="s">
        <v>85</v>
      </c>
      <c r="BK356" s="231">
        <f>ROUND(I356*H356,2)</f>
        <v>0</v>
      </c>
      <c r="BL356" s="17" t="s">
        <v>150</v>
      </c>
      <c r="BM356" s="230" t="s">
        <v>628</v>
      </c>
    </row>
    <row r="357" s="13" customFormat="1">
      <c r="A357" s="13"/>
      <c r="B357" s="232"/>
      <c r="C357" s="233"/>
      <c r="D357" s="234" t="s">
        <v>152</v>
      </c>
      <c r="E357" s="235" t="s">
        <v>1</v>
      </c>
      <c r="F357" s="236" t="s">
        <v>629</v>
      </c>
      <c r="G357" s="233"/>
      <c r="H357" s="237">
        <v>380.30000000000001</v>
      </c>
      <c r="I357" s="238"/>
      <c r="J357" s="233"/>
      <c r="K357" s="233"/>
      <c r="L357" s="239"/>
      <c r="M357" s="240"/>
      <c r="N357" s="241"/>
      <c r="O357" s="241"/>
      <c r="P357" s="241"/>
      <c r="Q357" s="241"/>
      <c r="R357" s="241"/>
      <c r="S357" s="241"/>
      <c r="T357" s="242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3" t="s">
        <v>152</v>
      </c>
      <c r="AU357" s="243" t="s">
        <v>87</v>
      </c>
      <c r="AV357" s="13" t="s">
        <v>87</v>
      </c>
      <c r="AW357" s="13" t="s">
        <v>32</v>
      </c>
      <c r="AX357" s="13" t="s">
        <v>85</v>
      </c>
      <c r="AY357" s="243" t="s">
        <v>142</v>
      </c>
    </row>
    <row r="358" s="2" customFormat="1" ht="24.15" customHeight="1">
      <c r="A358" s="38"/>
      <c r="B358" s="39"/>
      <c r="C358" s="219" t="s">
        <v>630</v>
      </c>
      <c r="D358" s="219" t="s">
        <v>145</v>
      </c>
      <c r="E358" s="220" t="s">
        <v>631</v>
      </c>
      <c r="F358" s="221" t="s">
        <v>632</v>
      </c>
      <c r="G358" s="222" t="s">
        <v>148</v>
      </c>
      <c r="H358" s="223">
        <v>380.30000000000001</v>
      </c>
      <c r="I358" s="224"/>
      <c r="J358" s="225">
        <f>ROUND(I358*H358,2)</f>
        <v>0</v>
      </c>
      <c r="K358" s="221" t="s">
        <v>149</v>
      </c>
      <c r="L358" s="44"/>
      <c r="M358" s="226" t="s">
        <v>1</v>
      </c>
      <c r="N358" s="227" t="s">
        <v>42</v>
      </c>
      <c r="O358" s="91"/>
      <c r="P358" s="228">
        <f>O358*H358</f>
        <v>0</v>
      </c>
      <c r="Q358" s="228">
        <v>1.0000000000000001E-05</v>
      </c>
      <c r="R358" s="228">
        <f>Q358*H358</f>
        <v>0.0038030000000000004</v>
      </c>
      <c r="S358" s="228">
        <v>0</v>
      </c>
      <c r="T358" s="229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30" t="s">
        <v>150</v>
      </c>
      <c r="AT358" s="230" t="s">
        <v>145</v>
      </c>
      <c r="AU358" s="230" t="s">
        <v>87</v>
      </c>
      <c r="AY358" s="17" t="s">
        <v>142</v>
      </c>
      <c r="BE358" s="231">
        <f>IF(N358="základní",J358,0)</f>
        <v>0</v>
      </c>
      <c r="BF358" s="231">
        <f>IF(N358="snížená",J358,0)</f>
        <v>0</v>
      </c>
      <c r="BG358" s="231">
        <f>IF(N358="zákl. přenesená",J358,0)</f>
        <v>0</v>
      </c>
      <c r="BH358" s="231">
        <f>IF(N358="sníž. přenesená",J358,0)</f>
        <v>0</v>
      </c>
      <c r="BI358" s="231">
        <f>IF(N358="nulová",J358,0)</f>
        <v>0</v>
      </c>
      <c r="BJ358" s="17" t="s">
        <v>85</v>
      </c>
      <c r="BK358" s="231">
        <f>ROUND(I358*H358,2)</f>
        <v>0</v>
      </c>
      <c r="BL358" s="17" t="s">
        <v>150</v>
      </c>
      <c r="BM358" s="230" t="s">
        <v>633</v>
      </c>
    </row>
    <row r="359" s="13" customFormat="1">
      <c r="A359" s="13"/>
      <c r="B359" s="232"/>
      <c r="C359" s="233"/>
      <c r="D359" s="234" t="s">
        <v>152</v>
      </c>
      <c r="E359" s="235" t="s">
        <v>1</v>
      </c>
      <c r="F359" s="236" t="s">
        <v>629</v>
      </c>
      <c r="G359" s="233"/>
      <c r="H359" s="237">
        <v>380.30000000000001</v>
      </c>
      <c r="I359" s="238"/>
      <c r="J359" s="233"/>
      <c r="K359" s="233"/>
      <c r="L359" s="239"/>
      <c r="M359" s="240"/>
      <c r="N359" s="241"/>
      <c r="O359" s="241"/>
      <c r="P359" s="241"/>
      <c r="Q359" s="241"/>
      <c r="R359" s="241"/>
      <c r="S359" s="241"/>
      <c r="T359" s="242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3" t="s">
        <v>152</v>
      </c>
      <c r="AU359" s="243" t="s">
        <v>87</v>
      </c>
      <c r="AV359" s="13" t="s">
        <v>87</v>
      </c>
      <c r="AW359" s="13" t="s">
        <v>32</v>
      </c>
      <c r="AX359" s="13" t="s">
        <v>85</v>
      </c>
      <c r="AY359" s="243" t="s">
        <v>142</v>
      </c>
    </row>
    <row r="360" s="2" customFormat="1" ht="16.5" customHeight="1">
      <c r="A360" s="38"/>
      <c r="B360" s="39"/>
      <c r="C360" s="219" t="s">
        <v>634</v>
      </c>
      <c r="D360" s="219" t="s">
        <v>145</v>
      </c>
      <c r="E360" s="220" t="s">
        <v>635</v>
      </c>
      <c r="F360" s="221" t="s">
        <v>636</v>
      </c>
      <c r="G360" s="222" t="s">
        <v>408</v>
      </c>
      <c r="H360" s="223">
        <v>18</v>
      </c>
      <c r="I360" s="224"/>
      <c r="J360" s="225">
        <f>ROUND(I360*H360,2)</f>
        <v>0</v>
      </c>
      <c r="K360" s="221" t="s">
        <v>149</v>
      </c>
      <c r="L360" s="44"/>
      <c r="M360" s="226" t="s">
        <v>1</v>
      </c>
      <c r="N360" s="227" t="s">
        <v>42</v>
      </c>
      <c r="O360" s="91"/>
      <c r="P360" s="228">
        <f>O360*H360</f>
        <v>0</v>
      </c>
      <c r="Q360" s="228">
        <v>0.12303</v>
      </c>
      <c r="R360" s="228">
        <f>Q360*H360</f>
        <v>2.21454</v>
      </c>
      <c r="S360" s="228">
        <v>0</v>
      </c>
      <c r="T360" s="229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30" t="s">
        <v>150</v>
      </c>
      <c r="AT360" s="230" t="s">
        <v>145</v>
      </c>
      <c r="AU360" s="230" t="s">
        <v>87</v>
      </c>
      <c r="AY360" s="17" t="s">
        <v>142</v>
      </c>
      <c r="BE360" s="231">
        <f>IF(N360="základní",J360,0)</f>
        <v>0</v>
      </c>
      <c r="BF360" s="231">
        <f>IF(N360="snížená",J360,0)</f>
        <v>0</v>
      </c>
      <c r="BG360" s="231">
        <f>IF(N360="zákl. přenesená",J360,0)</f>
        <v>0</v>
      </c>
      <c r="BH360" s="231">
        <f>IF(N360="sníž. přenesená",J360,0)</f>
        <v>0</v>
      </c>
      <c r="BI360" s="231">
        <f>IF(N360="nulová",J360,0)</f>
        <v>0</v>
      </c>
      <c r="BJ360" s="17" t="s">
        <v>85</v>
      </c>
      <c r="BK360" s="231">
        <f>ROUND(I360*H360,2)</f>
        <v>0</v>
      </c>
      <c r="BL360" s="17" t="s">
        <v>150</v>
      </c>
      <c r="BM360" s="230" t="s">
        <v>637</v>
      </c>
    </row>
    <row r="361" s="13" customFormat="1">
      <c r="A361" s="13"/>
      <c r="B361" s="232"/>
      <c r="C361" s="233"/>
      <c r="D361" s="234" t="s">
        <v>152</v>
      </c>
      <c r="E361" s="235" t="s">
        <v>1</v>
      </c>
      <c r="F361" s="236" t="s">
        <v>521</v>
      </c>
      <c r="G361" s="233"/>
      <c r="H361" s="237">
        <v>18</v>
      </c>
      <c r="I361" s="238"/>
      <c r="J361" s="233"/>
      <c r="K361" s="233"/>
      <c r="L361" s="239"/>
      <c r="M361" s="240"/>
      <c r="N361" s="241"/>
      <c r="O361" s="241"/>
      <c r="P361" s="241"/>
      <c r="Q361" s="241"/>
      <c r="R361" s="241"/>
      <c r="S361" s="241"/>
      <c r="T361" s="242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3" t="s">
        <v>152</v>
      </c>
      <c r="AU361" s="243" t="s">
        <v>87</v>
      </c>
      <c r="AV361" s="13" t="s">
        <v>87</v>
      </c>
      <c r="AW361" s="13" t="s">
        <v>32</v>
      </c>
      <c r="AX361" s="13" t="s">
        <v>85</v>
      </c>
      <c r="AY361" s="243" t="s">
        <v>142</v>
      </c>
    </row>
    <row r="362" s="2" customFormat="1" ht="24.15" customHeight="1">
      <c r="A362" s="38"/>
      <c r="B362" s="39"/>
      <c r="C362" s="265" t="s">
        <v>638</v>
      </c>
      <c r="D362" s="265" t="s">
        <v>239</v>
      </c>
      <c r="E362" s="266" t="s">
        <v>639</v>
      </c>
      <c r="F362" s="267" t="s">
        <v>640</v>
      </c>
      <c r="G362" s="268" t="s">
        <v>408</v>
      </c>
      <c r="H362" s="269">
        <v>19</v>
      </c>
      <c r="I362" s="270"/>
      <c r="J362" s="271">
        <f>ROUND(I362*H362,2)</f>
        <v>0</v>
      </c>
      <c r="K362" s="267" t="s">
        <v>149</v>
      </c>
      <c r="L362" s="272"/>
      <c r="M362" s="273" t="s">
        <v>1</v>
      </c>
      <c r="N362" s="274" t="s">
        <v>42</v>
      </c>
      <c r="O362" s="91"/>
      <c r="P362" s="228">
        <f>O362*H362</f>
        <v>0</v>
      </c>
      <c r="Q362" s="228">
        <v>0.013299999999999999</v>
      </c>
      <c r="R362" s="228">
        <f>Q362*H362</f>
        <v>0.25269999999999998</v>
      </c>
      <c r="S362" s="228">
        <v>0</v>
      </c>
      <c r="T362" s="229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30" t="s">
        <v>188</v>
      </c>
      <c r="AT362" s="230" t="s">
        <v>239</v>
      </c>
      <c r="AU362" s="230" t="s">
        <v>87</v>
      </c>
      <c r="AY362" s="17" t="s">
        <v>142</v>
      </c>
      <c r="BE362" s="231">
        <f>IF(N362="základní",J362,0)</f>
        <v>0</v>
      </c>
      <c r="BF362" s="231">
        <f>IF(N362="snížená",J362,0)</f>
        <v>0</v>
      </c>
      <c r="BG362" s="231">
        <f>IF(N362="zákl. přenesená",J362,0)</f>
        <v>0</v>
      </c>
      <c r="BH362" s="231">
        <f>IF(N362="sníž. přenesená",J362,0)</f>
        <v>0</v>
      </c>
      <c r="BI362" s="231">
        <f>IF(N362="nulová",J362,0)</f>
        <v>0</v>
      </c>
      <c r="BJ362" s="17" t="s">
        <v>85</v>
      </c>
      <c r="BK362" s="231">
        <f>ROUND(I362*H362,2)</f>
        <v>0</v>
      </c>
      <c r="BL362" s="17" t="s">
        <v>150</v>
      </c>
      <c r="BM362" s="230" t="s">
        <v>641</v>
      </c>
    </row>
    <row r="363" s="13" customFormat="1">
      <c r="A363" s="13"/>
      <c r="B363" s="232"/>
      <c r="C363" s="233"/>
      <c r="D363" s="234" t="s">
        <v>152</v>
      </c>
      <c r="E363" s="235" t="s">
        <v>1</v>
      </c>
      <c r="F363" s="236" t="s">
        <v>642</v>
      </c>
      <c r="G363" s="233"/>
      <c r="H363" s="237">
        <v>19</v>
      </c>
      <c r="I363" s="238"/>
      <c r="J363" s="233"/>
      <c r="K363" s="233"/>
      <c r="L363" s="239"/>
      <c r="M363" s="240"/>
      <c r="N363" s="241"/>
      <c r="O363" s="241"/>
      <c r="P363" s="241"/>
      <c r="Q363" s="241"/>
      <c r="R363" s="241"/>
      <c r="S363" s="241"/>
      <c r="T363" s="242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3" t="s">
        <v>152</v>
      </c>
      <c r="AU363" s="243" t="s">
        <v>87</v>
      </c>
      <c r="AV363" s="13" t="s">
        <v>87</v>
      </c>
      <c r="AW363" s="13" t="s">
        <v>32</v>
      </c>
      <c r="AX363" s="13" t="s">
        <v>85</v>
      </c>
      <c r="AY363" s="243" t="s">
        <v>142</v>
      </c>
    </row>
    <row r="364" s="2" customFormat="1" ht="24.15" customHeight="1">
      <c r="A364" s="38"/>
      <c r="B364" s="39"/>
      <c r="C364" s="265" t="s">
        <v>643</v>
      </c>
      <c r="D364" s="265" t="s">
        <v>239</v>
      </c>
      <c r="E364" s="266" t="s">
        <v>644</v>
      </c>
      <c r="F364" s="267" t="s">
        <v>645</v>
      </c>
      <c r="G364" s="268" t="s">
        <v>408</v>
      </c>
      <c r="H364" s="269">
        <v>19</v>
      </c>
      <c r="I364" s="270"/>
      <c r="J364" s="271">
        <f>ROUND(I364*H364,2)</f>
        <v>0</v>
      </c>
      <c r="K364" s="267" t="s">
        <v>1</v>
      </c>
      <c r="L364" s="272"/>
      <c r="M364" s="273" t="s">
        <v>1</v>
      </c>
      <c r="N364" s="274" t="s">
        <v>42</v>
      </c>
      <c r="O364" s="91"/>
      <c r="P364" s="228">
        <f>O364*H364</f>
        <v>0</v>
      </c>
      <c r="Q364" s="228">
        <v>0.00064999999999999997</v>
      </c>
      <c r="R364" s="228">
        <f>Q364*H364</f>
        <v>0.01235</v>
      </c>
      <c r="S364" s="228">
        <v>0</v>
      </c>
      <c r="T364" s="229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30" t="s">
        <v>188</v>
      </c>
      <c r="AT364" s="230" t="s">
        <v>239</v>
      </c>
      <c r="AU364" s="230" t="s">
        <v>87</v>
      </c>
      <c r="AY364" s="17" t="s">
        <v>142</v>
      </c>
      <c r="BE364" s="231">
        <f>IF(N364="základní",J364,0)</f>
        <v>0</v>
      </c>
      <c r="BF364" s="231">
        <f>IF(N364="snížená",J364,0)</f>
        <v>0</v>
      </c>
      <c r="BG364" s="231">
        <f>IF(N364="zákl. přenesená",J364,0)</f>
        <v>0</v>
      </c>
      <c r="BH364" s="231">
        <f>IF(N364="sníž. přenesená",J364,0)</f>
        <v>0</v>
      </c>
      <c r="BI364" s="231">
        <f>IF(N364="nulová",J364,0)</f>
        <v>0</v>
      </c>
      <c r="BJ364" s="17" t="s">
        <v>85</v>
      </c>
      <c r="BK364" s="231">
        <f>ROUND(I364*H364,2)</f>
        <v>0</v>
      </c>
      <c r="BL364" s="17" t="s">
        <v>150</v>
      </c>
      <c r="BM364" s="230" t="s">
        <v>646</v>
      </c>
    </row>
    <row r="365" s="13" customFormat="1">
      <c r="A365" s="13"/>
      <c r="B365" s="232"/>
      <c r="C365" s="233"/>
      <c r="D365" s="234" t="s">
        <v>152</v>
      </c>
      <c r="E365" s="235" t="s">
        <v>1</v>
      </c>
      <c r="F365" s="236" t="s">
        <v>642</v>
      </c>
      <c r="G365" s="233"/>
      <c r="H365" s="237">
        <v>19</v>
      </c>
      <c r="I365" s="238"/>
      <c r="J365" s="233"/>
      <c r="K365" s="233"/>
      <c r="L365" s="239"/>
      <c r="M365" s="240"/>
      <c r="N365" s="241"/>
      <c r="O365" s="241"/>
      <c r="P365" s="241"/>
      <c r="Q365" s="241"/>
      <c r="R365" s="241"/>
      <c r="S365" s="241"/>
      <c r="T365" s="242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3" t="s">
        <v>152</v>
      </c>
      <c r="AU365" s="243" t="s">
        <v>87</v>
      </c>
      <c r="AV365" s="13" t="s">
        <v>87</v>
      </c>
      <c r="AW365" s="13" t="s">
        <v>32</v>
      </c>
      <c r="AX365" s="13" t="s">
        <v>85</v>
      </c>
      <c r="AY365" s="243" t="s">
        <v>142</v>
      </c>
    </row>
    <row r="366" s="2" customFormat="1" ht="16.5" customHeight="1">
      <c r="A366" s="38"/>
      <c r="B366" s="39"/>
      <c r="C366" s="219" t="s">
        <v>647</v>
      </c>
      <c r="D366" s="219" t="s">
        <v>145</v>
      </c>
      <c r="E366" s="220" t="s">
        <v>648</v>
      </c>
      <c r="F366" s="221" t="s">
        <v>649</v>
      </c>
      <c r="G366" s="222" t="s">
        <v>408</v>
      </c>
      <c r="H366" s="223">
        <v>2</v>
      </c>
      <c r="I366" s="224"/>
      <c r="J366" s="225">
        <f>ROUND(I366*H366,2)</f>
        <v>0</v>
      </c>
      <c r="K366" s="221" t="s">
        <v>149</v>
      </c>
      <c r="L366" s="44"/>
      <c r="M366" s="226" t="s">
        <v>1</v>
      </c>
      <c r="N366" s="227" t="s">
        <v>42</v>
      </c>
      <c r="O366" s="91"/>
      <c r="P366" s="228">
        <f>O366*H366</f>
        <v>0</v>
      </c>
      <c r="Q366" s="228">
        <v>0.32906000000000002</v>
      </c>
      <c r="R366" s="228">
        <f>Q366*H366</f>
        <v>0.65812000000000004</v>
      </c>
      <c r="S366" s="228">
        <v>0</v>
      </c>
      <c r="T366" s="229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30" t="s">
        <v>150</v>
      </c>
      <c r="AT366" s="230" t="s">
        <v>145</v>
      </c>
      <c r="AU366" s="230" t="s">
        <v>87</v>
      </c>
      <c r="AY366" s="17" t="s">
        <v>142</v>
      </c>
      <c r="BE366" s="231">
        <f>IF(N366="základní",J366,0)</f>
        <v>0</v>
      </c>
      <c r="BF366" s="231">
        <f>IF(N366="snížená",J366,0)</f>
        <v>0</v>
      </c>
      <c r="BG366" s="231">
        <f>IF(N366="zákl. přenesená",J366,0)</f>
        <v>0</v>
      </c>
      <c r="BH366" s="231">
        <f>IF(N366="sníž. přenesená",J366,0)</f>
        <v>0</v>
      </c>
      <c r="BI366" s="231">
        <f>IF(N366="nulová",J366,0)</f>
        <v>0</v>
      </c>
      <c r="BJ366" s="17" t="s">
        <v>85</v>
      </c>
      <c r="BK366" s="231">
        <f>ROUND(I366*H366,2)</f>
        <v>0</v>
      </c>
      <c r="BL366" s="17" t="s">
        <v>150</v>
      </c>
      <c r="BM366" s="230" t="s">
        <v>650</v>
      </c>
    </row>
    <row r="367" s="13" customFormat="1">
      <c r="A367" s="13"/>
      <c r="B367" s="232"/>
      <c r="C367" s="233"/>
      <c r="D367" s="234" t="s">
        <v>152</v>
      </c>
      <c r="E367" s="235" t="s">
        <v>1</v>
      </c>
      <c r="F367" s="236" t="s">
        <v>420</v>
      </c>
      <c r="G367" s="233"/>
      <c r="H367" s="237">
        <v>2</v>
      </c>
      <c r="I367" s="238"/>
      <c r="J367" s="233"/>
      <c r="K367" s="233"/>
      <c r="L367" s="239"/>
      <c r="M367" s="240"/>
      <c r="N367" s="241"/>
      <c r="O367" s="241"/>
      <c r="P367" s="241"/>
      <c r="Q367" s="241"/>
      <c r="R367" s="241"/>
      <c r="S367" s="241"/>
      <c r="T367" s="242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3" t="s">
        <v>152</v>
      </c>
      <c r="AU367" s="243" t="s">
        <v>87</v>
      </c>
      <c r="AV367" s="13" t="s">
        <v>87</v>
      </c>
      <c r="AW367" s="13" t="s">
        <v>32</v>
      </c>
      <c r="AX367" s="13" t="s">
        <v>85</v>
      </c>
      <c r="AY367" s="243" t="s">
        <v>142</v>
      </c>
    </row>
    <row r="368" s="2" customFormat="1" ht="16.5" customHeight="1">
      <c r="A368" s="38"/>
      <c r="B368" s="39"/>
      <c r="C368" s="265" t="s">
        <v>651</v>
      </c>
      <c r="D368" s="265" t="s">
        <v>239</v>
      </c>
      <c r="E368" s="266" t="s">
        <v>652</v>
      </c>
      <c r="F368" s="267" t="s">
        <v>653</v>
      </c>
      <c r="G368" s="268" t="s">
        <v>408</v>
      </c>
      <c r="H368" s="269">
        <v>2</v>
      </c>
      <c r="I368" s="270"/>
      <c r="J368" s="271">
        <f>ROUND(I368*H368,2)</f>
        <v>0</v>
      </c>
      <c r="K368" s="267" t="s">
        <v>149</v>
      </c>
      <c r="L368" s="272"/>
      <c r="M368" s="273" t="s">
        <v>1</v>
      </c>
      <c r="N368" s="274" t="s">
        <v>42</v>
      </c>
      <c r="O368" s="91"/>
      <c r="P368" s="228">
        <f>O368*H368</f>
        <v>0</v>
      </c>
      <c r="Q368" s="228">
        <v>0.029499999999999998</v>
      </c>
      <c r="R368" s="228">
        <f>Q368*H368</f>
        <v>0.058999999999999997</v>
      </c>
      <c r="S368" s="228">
        <v>0</v>
      </c>
      <c r="T368" s="229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30" t="s">
        <v>188</v>
      </c>
      <c r="AT368" s="230" t="s">
        <v>239</v>
      </c>
      <c r="AU368" s="230" t="s">
        <v>87</v>
      </c>
      <c r="AY368" s="17" t="s">
        <v>142</v>
      </c>
      <c r="BE368" s="231">
        <f>IF(N368="základní",J368,0)</f>
        <v>0</v>
      </c>
      <c r="BF368" s="231">
        <f>IF(N368="snížená",J368,0)</f>
        <v>0</v>
      </c>
      <c r="BG368" s="231">
        <f>IF(N368="zákl. přenesená",J368,0)</f>
        <v>0</v>
      </c>
      <c r="BH368" s="231">
        <f>IF(N368="sníž. přenesená",J368,0)</f>
        <v>0</v>
      </c>
      <c r="BI368" s="231">
        <f>IF(N368="nulová",J368,0)</f>
        <v>0</v>
      </c>
      <c r="BJ368" s="17" t="s">
        <v>85</v>
      </c>
      <c r="BK368" s="231">
        <f>ROUND(I368*H368,2)</f>
        <v>0</v>
      </c>
      <c r="BL368" s="17" t="s">
        <v>150</v>
      </c>
      <c r="BM368" s="230" t="s">
        <v>654</v>
      </c>
    </row>
    <row r="369" s="13" customFormat="1">
      <c r="A369" s="13"/>
      <c r="B369" s="232"/>
      <c r="C369" s="233"/>
      <c r="D369" s="234" t="s">
        <v>152</v>
      </c>
      <c r="E369" s="235" t="s">
        <v>1</v>
      </c>
      <c r="F369" s="236" t="s">
        <v>420</v>
      </c>
      <c r="G369" s="233"/>
      <c r="H369" s="237">
        <v>2</v>
      </c>
      <c r="I369" s="238"/>
      <c r="J369" s="233"/>
      <c r="K369" s="233"/>
      <c r="L369" s="239"/>
      <c r="M369" s="240"/>
      <c r="N369" s="241"/>
      <c r="O369" s="241"/>
      <c r="P369" s="241"/>
      <c r="Q369" s="241"/>
      <c r="R369" s="241"/>
      <c r="S369" s="241"/>
      <c r="T369" s="242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3" t="s">
        <v>152</v>
      </c>
      <c r="AU369" s="243" t="s">
        <v>87</v>
      </c>
      <c r="AV369" s="13" t="s">
        <v>87</v>
      </c>
      <c r="AW369" s="13" t="s">
        <v>32</v>
      </c>
      <c r="AX369" s="13" t="s">
        <v>85</v>
      </c>
      <c r="AY369" s="243" t="s">
        <v>142</v>
      </c>
    </row>
    <row r="370" s="2" customFormat="1" ht="24.15" customHeight="1">
      <c r="A370" s="38"/>
      <c r="B370" s="39"/>
      <c r="C370" s="265" t="s">
        <v>655</v>
      </c>
      <c r="D370" s="265" t="s">
        <v>239</v>
      </c>
      <c r="E370" s="266" t="s">
        <v>656</v>
      </c>
      <c r="F370" s="267" t="s">
        <v>657</v>
      </c>
      <c r="G370" s="268" t="s">
        <v>408</v>
      </c>
      <c r="H370" s="269">
        <v>2</v>
      </c>
      <c r="I370" s="270"/>
      <c r="J370" s="271">
        <f>ROUND(I370*H370,2)</f>
        <v>0</v>
      </c>
      <c r="K370" s="267" t="s">
        <v>1</v>
      </c>
      <c r="L370" s="272"/>
      <c r="M370" s="273" t="s">
        <v>1</v>
      </c>
      <c r="N370" s="274" t="s">
        <v>42</v>
      </c>
      <c r="O370" s="91"/>
      <c r="P370" s="228">
        <f>O370*H370</f>
        <v>0</v>
      </c>
      <c r="Q370" s="228">
        <v>0.001</v>
      </c>
      <c r="R370" s="228">
        <f>Q370*H370</f>
        <v>0.002</v>
      </c>
      <c r="S370" s="228">
        <v>0</v>
      </c>
      <c r="T370" s="229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30" t="s">
        <v>188</v>
      </c>
      <c r="AT370" s="230" t="s">
        <v>239</v>
      </c>
      <c r="AU370" s="230" t="s">
        <v>87</v>
      </c>
      <c r="AY370" s="17" t="s">
        <v>142</v>
      </c>
      <c r="BE370" s="231">
        <f>IF(N370="základní",J370,0)</f>
        <v>0</v>
      </c>
      <c r="BF370" s="231">
        <f>IF(N370="snížená",J370,0)</f>
        <v>0</v>
      </c>
      <c r="BG370" s="231">
        <f>IF(N370="zákl. přenesená",J370,0)</f>
        <v>0</v>
      </c>
      <c r="BH370" s="231">
        <f>IF(N370="sníž. přenesená",J370,0)</f>
        <v>0</v>
      </c>
      <c r="BI370" s="231">
        <f>IF(N370="nulová",J370,0)</f>
        <v>0</v>
      </c>
      <c r="BJ370" s="17" t="s">
        <v>85</v>
      </c>
      <c r="BK370" s="231">
        <f>ROUND(I370*H370,2)</f>
        <v>0</v>
      </c>
      <c r="BL370" s="17" t="s">
        <v>150</v>
      </c>
      <c r="BM370" s="230" t="s">
        <v>658</v>
      </c>
    </row>
    <row r="371" s="13" customFormat="1">
      <c r="A371" s="13"/>
      <c r="B371" s="232"/>
      <c r="C371" s="233"/>
      <c r="D371" s="234" t="s">
        <v>152</v>
      </c>
      <c r="E371" s="235" t="s">
        <v>1</v>
      </c>
      <c r="F371" s="236" t="s">
        <v>420</v>
      </c>
      <c r="G371" s="233"/>
      <c r="H371" s="237">
        <v>2</v>
      </c>
      <c r="I371" s="238"/>
      <c r="J371" s="233"/>
      <c r="K371" s="233"/>
      <c r="L371" s="239"/>
      <c r="M371" s="240"/>
      <c r="N371" s="241"/>
      <c r="O371" s="241"/>
      <c r="P371" s="241"/>
      <c r="Q371" s="241"/>
      <c r="R371" s="241"/>
      <c r="S371" s="241"/>
      <c r="T371" s="242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3" t="s">
        <v>152</v>
      </c>
      <c r="AU371" s="243" t="s">
        <v>87</v>
      </c>
      <c r="AV371" s="13" t="s">
        <v>87</v>
      </c>
      <c r="AW371" s="13" t="s">
        <v>32</v>
      </c>
      <c r="AX371" s="13" t="s">
        <v>85</v>
      </c>
      <c r="AY371" s="243" t="s">
        <v>142</v>
      </c>
    </row>
    <row r="372" s="2" customFormat="1" ht="16.5" customHeight="1">
      <c r="A372" s="38"/>
      <c r="B372" s="39"/>
      <c r="C372" s="219" t="s">
        <v>659</v>
      </c>
      <c r="D372" s="219" t="s">
        <v>145</v>
      </c>
      <c r="E372" s="220" t="s">
        <v>660</v>
      </c>
      <c r="F372" s="221" t="s">
        <v>661</v>
      </c>
      <c r="G372" s="222" t="s">
        <v>408</v>
      </c>
      <c r="H372" s="223">
        <v>21</v>
      </c>
      <c r="I372" s="224"/>
      <c r="J372" s="225">
        <f>ROUND(I372*H372,2)</f>
        <v>0</v>
      </c>
      <c r="K372" s="221" t="s">
        <v>149</v>
      </c>
      <c r="L372" s="44"/>
      <c r="M372" s="226" t="s">
        <v>1</v>
      </c>
      <c r="N372" s="227" t="s">
        <v>42</v>
      </c>
      <c r="O372" s="91"/>
      <c r="P372" s="228">
        <f>O372*H372</f>
        <v>0</v>
      </c>
      <c r="Q372" s="228">
        <v>0.00031</v>
      </c>
      <c r="R372" s="228">
        <f>Q372*H372</f>
        <v>0.0065100000000000002</v>
      </c>
      <c r="S372" s="228">
        <v>0</v>
      </c>
      <c r="T372" s="229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230" t="s">
        <v>150</v>
      </c>
      <c r="AT372" s="230" t="s">
        <v>145</v>
      </c>
      <c r="AU372" s="230" t="s">
        <v>87</v>
      </c>
      <c r="AY372" s="17" t="s">
        <v>142</v>
      </c>
      <c r="BE372" s="231">
        <f>IF(N372="základní",J372,0)</f>
        <v>0</v>
      </c>
      <c r="BF372" s="231">
        <f>IF(N372="snížená",J372,0)</f>
        <v>0</v>
      </c>
      <c r="BG372" s="231">
        <f>IF(N372="zákl. přenesená",J372,0)</f>
        <v>0</v>
      </c>
      <c r="BH372" s="231">
        <f>IF(N372="sníž. přenesená",J372,0)</f>
        <v>0</v>
      </c>
      <c r="BI372" s="231">
        <f>IF(N372="nulová",J372,0)</f>
        <v>0</v>
      </c>
      <c r="BJ372" s="17" t="s">
        <v>85</v>
      </c>
      <c r="BK372" s="231">
        <f>ROUND(I372*H372,2)</f>
        <v>0</v>
      </c>
      <c r="BL372" s="17" t="s">
        <v>150</v>
      </c>
      <c r="BM372" s="230" t="s">
        <v>662</v>
      </c>
    </row>
    <row r="373" s="13" customFormat="1">
      <c r="A373" s="13"/>
      <c r="B373" s="232"/>
      <c r="C373" s="233"/>
      <c r="D373" s="234" t="s">
        <v>152</v>
      </c>
      <c r="E373" s="235" t="s">
        <v>1</v>
      </c>
      <c r="F373" s="236" t="s">
        <v>663</v>
      </c>
      <c r="G373" s="233"/>
      <c r="H373" s="237">
        <v>21</v>
      </c>
      <c r="I373" s="238"/>
      <c r="J373" s="233"/>
      <c r="K373" s="233"/>
      <c r="L373" s="239"/>
      <c r="M373" s="240"/>
      <c r="N373" s="241"/>
      <c r="O373" s="241"/>
      <c r="P373" s="241"/>
      <c r="Q373" s="241"/>
      <c r="R373" s="241"/>
      <c r="S373" s="241"/>
      <c r="T373" s="242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3" t="s">
        <v>152</v>
      </c>
      <c r="AU373" s="243" t="s">
        <v>87</v>
      </c>
      <c r="AV373" s="13" t="s">
        <v>87</v>
      </c>
      <c r="AW373" s="13" t="s">
        <v>32</v>
      </c>
      <c r="AX373" s="13" t="s">
        <v>85</v>
      </c>
      <c r="AY373" s="243" t="s">
        <v>142</v>
      </c>
    </row>
    <row r="374" s="2" customFormat="1" ht="16.5" customHeight="1">
      <c r="A374" s="38"/>
      <c r="B374" s="39"/>
      <c r="C374" s="219" t="s">
        <v>664</v>
      </c>
      <c r="D374" s="219" t="s">
        <v>145</v>
      </c>
      <c r="E374" s="220" t="s">
        <v>665</v>
      </c>
      <c r="F374" s="221" t="s">
        <v>666</v>
      </c>
      <c r="G374" s="222" t="s">
        <v>148</v>
      </c>
      <c r="H374" s="223">
        <v>848.20000000000005</v>
      </c>
      <c r="I374" s="224"/>
      <c r="J374" s="225">
        <f>ROUND(I374*H374,2)</f>
        <v>0</v>
      </c>
      <c r="K374" s="221" t="s">
        <v>149</v>
      </c>
      <c r="L374" s="44"/>
      <c r="M374" s="226" t="s">
        <v>1</v>
      </c>
      <c r="N374" s="227" t="s">
        <v>42</v>
      </c>
      <c r="O374" s="91"/>
      <c r="P374" s="228">
        <f>O374*H374</f>
        <v>0</v>
      </c>
      <c r="Q374" s="228">
        <v>0.00020000000000000001</v>
      </c>
      <c r="R374" s="228">
        <f>Q374*H374</f>
        <v>0.16964000000000001</v>
      </c>
      <c r="S374" s="228">
        <v>0</v>
      </c>
      <c r="T374" s="229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30" t="s">
        <v>150</v>
      </c>
      <c r="AT374" s="230" t="s">
        <v>145</v>
      </c>
      <c r="AU374" s="230" t="s">
        <v>87</v>
      </c>
      <c r="AY374" s="17" t="s">
        <v>142</v>
      </c>
      <c r="BE374" s="231">
        <f>IF(N374="základní",J374,0)</f>
        <v>0</v>
      </c>
      <c r="BF374" s="231">
        <f>IF(N374="snížená",J374,0)</f>
        <v>0</v>
      </c>
      <c r="BG374" s="231">
        <f>IF(N374="zákl. přenesená",J374,0)</f>
        <v>0</v>
      </c>
      <c r="BH374" s="231">
        <f>IF(N374="sníž. přenesená",J374,0)</f>
        <v>0</v>
      </c>
      <c r="BI374" s="231">
        <f>IF(N374="nulová",J374,0)</f>
        <v>0</v>
      </c>
      <c r="BJ374" s="17" t="s">
        <v>85</v>
      </c>
      <c r="BK374" s="231">
        <f>ROUND(I374*H374,2)</f>
        <v>0</v>
      </c>
      <c r="BL374" s="17" t="s">
        <v>150</v>
      </c>
      <c r="BM374" s="230" t="s">
        <v>667</v>
      </c>
    </row>
    <row r="375" s="13" customFormat="1">
      <c r="A375" s="13"/>
      <c r="B375" s="232"/>
      <c r="C375" s="233"/>
      <c r="D375" s="234" t="s">
        <v>152</v>
      </c>
      <c r="E375" s="235" t="s">
        <v>1</v>
      </c>
      <c r="F375" s="236" t="s">
        <v>668</v>
      </c>
      <c r="G375" s="233"/>
      <c r="H375" s="237">
        <v>848.20000000000005</v>
      </c>
      <c r="I375" s="238"/>
      <c r="J375" s="233"/>
      <c r="K375" s="233"/>
      <c r="L375" s="239"/>
      <c r="M375" s="240"/>
      <c r="N375" s="241"/>
      <c r="O375" s="241"/>
      <c r="P375" s="241"/>
      <c r="Q375" s="241"/>
      <c r="R375" s="241"/>
      <c r="S375" s="241"/>
      <c r="T375" s="242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3" t="s">
        <v>152</v>
      </c>
      <c r="AU375" s="243" t="s">
        <v>87</v>
      </c>
      <c r="AV375" s="13" t="s">
        <v>87</v>
      </c>
      <c r="AW375" s="13" t="s">
        <v>32</v>
      </c>
      <c r="AX375" s="13" t="s">
        <v>85</v>
      </c>
      <c r="AY375" s="243" t="s">
        <v>142</v>
      </c>
    </row>
    <row r="376" s="2" customFormat="1" ht="21.75" customHeight="1">
      <c r="A376" s="38"/>
      <c r="B376" s="39"/>
      <c r="C376" s="219" t="s">
        <v>669</v>
      </c>
      <c r="D376" s="219" t="s">
        <v>145</v>
      </c>
      <c r="E376" s="220" t="s">
        <v>670</v>
      </c>
      <c r="F376" s="221" t="s">
        <v>671</v>
      </c>
      <c r="G376" s="222" t="s">
        <v>148</v>
      </c>
      <c r="H376" s="223">
        <v>794.20000000000005</v>
      </c>
      <c r="I376" s="224"/>
      <c r="J376" s="225">
        <f>ROUND(I376*H376,2)</f>
        <v>0</v>
      </c>
      <c r="K376" s="221" t="s">
        <v>149</v>
      </c>
      <c r="L376" s="44"/>
      <c r="M376" s="226" t="s">
        <v>1</v>
      </c>
      <c r="N376" s="227" t="s">
        <v>42</v>
      </c>
      <c r="O376" s="91"/>
      <c r="P376" s="228">
        <f>O376*H376</f>
        <v>0</v>
      </c>
      <c r="Q376" s="228">
        <v>0.00012999999999999999</v>
      </c>
      <c r="R376" s="228">
        <f>Q376*H376</f>
        <v>0.10324599999999999</v>
      </c>
      <c r="S376" s="228">
        <v>0</v>
      </c>
      <c r="T376" s="229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30" t="s">
        <v>150</v>
      </c>
      <c r="AT376" s="230" t="s">
        <v>145</v>
      </c>
      <c r="AU376" s="230" t="s">
        <v>87</v>
      </c>
      <c r="AY376" s="17" t="s">
        <v>142</v>
      </c>
      <c r="BE376" s="231">
        <f>IF(N376="základní",J376,0)</f>
        <v>0</v>
      </c>
      <c r="BF376" s="231">
        <f>IF(N376="snížená",J376,0)</f>
        <v>0</v>
      </c>
      <c r="BG376" s="231">
        <f>IF(N376="zákl. přenesená",J376,0)</f>
        <v>0</v>
      </c>
      <c r="BH376" s="231">
        <f>IF(N376="sníž. přenesená",J376,0)</f>
        <v>0</v>
      </c>
      <c r="BI376" s="231">
        <f>IF(N376="nulová",J376,0)</f>
        <v>0</v>
      </c>
      <c r="BJ376" s="17" t="s">
        <v>85</v>
      </c>
      <c r="BK376" s="231">
        <f>ROUND(I376*H376,2)</f>
        <v>0</v>
      </c>
      <c r="BL376" s="17" t="s">
        <v>150</v>
      </c>
      <c r="BM376" s="230" t="s">
        <v>672</v>
      </c>
    </row>
    <row r="377" s="13" customFormat="1">
      <c r="A377" s="13"/>
      <c r="B377" s="232"/>
      <c r="C377" s="233"/>
      <c r="D377" s="234" t="s">
        <v>152</v>
      </c>
      <c r="E377" s="235" t="s">
        <v>1</v>
      </c>
      <c r="F377" s="236" t="s">
        <v>673</v>
      </c>
      <c r="G377" s="233"/>
      <c r="H377" s="237">
        <v>794.20000000000005</v>
      </c>
      <c r="I377" s="238"/>
      <c r="J377" s="233"/>
      <c r="K377" s="233"/>
      <c r="L377" s="239"/>
      <c r="M377" s="240"/>
      <c r="N377" s="241"/>
      <c r="O377" s="241"/>
      <c r="P377" s="241"/>
      <c r="Q377" s="241"/>
      <c r="R377" s="241"/>
      <c r="S377" s="241"/>
      <c r="T377" s="242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3" t="s">
        <v>152</v>
      </c>
      <c r="AU377" s="243" t="s">
        <v>87</v>
      </c>
      <c r="AV377" s="13" t="s">
        <v>87</v>
      </c>
      <c r="AW377" s="13" t="s">
        <v>32</v>
      </c>
      <c r="AX377" s="13" t="s">
        <v>85</v>
      </c>
      <c r="AY377" s="243" t="s">
        <v>142</v>
      </c>
    </row>
    <row r="378" s="2" customFormat="1" ht="55.5" customHeight="1">
      <c r="A378" s="38"/>
      <c r="B378" s="39"/>
      <c r="C378" s="219" t="s">
        <v>674</v>
      </c>
      <c r="D378" s="219" t="s">
        <v>145</v>
      </c>
      <c r="E378" s="220" t="s">
        <v>675</v>
      </c>
      <c r="F378" s="221" t="s">
        <v>676</v>
      </c>
      <c r="G378" s="222" t="s">
        <v>677</v>
      </c>
      <c r="H378" s="223">
        <v>1</v>
      </c>
      <c r="I378" s="224"/>
      <c r="J378" s="225">
        <f>ROUND(I378*H378,2)</f>
        <v>0</v>
      </c>
      <c r="K378" s="221" t="s">
        <v>1</v>
      </c>
      <c r="L378" s="44"/>
      <c r="M378" s="226" t="s">
        <v>1</v>
      </c>
      <c r="N378" s="227" t="s">
        <v>42</v>
      </c>
      <c r="O378" s="91"/>
      <c r="P378" s="228">
        <f>O378*H378</f>
        <v>0</v>
      </c>
      <c r="Q378" s="228">
        <v>0</v>
      </c>
      <c r="R378" s="228">
        <f>Q378*H378</f>
        <v>0</v>
      </c>
      <c r="S378" s="228">
        <v>0</v>
      </c>
      <c r="T378" s="229">
        <f>S378*H378</f>
        <v>0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30" t="s">
        <v>150</v>
      </c>
      <c r="AT378" s="230" t="s">
        <v>145</v>
      </c>
      <c r="AU378" s="230" t="s">
        <v>87</v>
      </c>
      <c r="AY378" s="17" t="s">
        <v>142</v>
      </c>
      <c r="BE378" s="231">
        <f>IF(N378="základní",J378,0)</f>
        <v>0</v>
      </c>
      <c r="BF378" s="231">
        <f>IF(N378="snížená",J378,0)</f>
        <v>0</v>
      </c>
      <c r="BG378" s="231">
        <f>IF(N378="zákl. přenesená",J378,0)</f>
        <v>0</v>
      </c>
      <c r="BH378" s="231">
        <f>IF(N378="sníž. přenesená",J378,0)</f>
        <v>0</v>
      </c>
      <c r="BI378" s="231">
        <f>IF(N378="nulová",J378,0)</f>
        <v>0</v>
      </c>
      <c r="BJ378" s="17" t="s">
        <v>85</v>
      </c>
      <c r="BK378" s="231">
        <f>ROUND(I378*H378,2)</f>
        <v>0</v>
      </c>
      <c r="BL378" s="17" t="s">
        <v>150</v>
      </c>
      <c r="BM378" s="230" t="s">
        <v>678</v>
      </c>
    </row>
    <row r="379" s="2" customFormat="1" ht="24.15" customHeight="1">
      <c r="A379" s="38"/>
      <c r="B379" s="39"/>
      <c r="C379" s="219" t="s">
        <v>679</v>
      </c>
      <c r="D379" s="219" t="s">
        <v>145</v>
      </c>
      <c r="E379" s="220" t="s">
        <v>680</v>
      </c>
      <c r="F379" s="221" t="s">
        <v>681</v>
      </c>
      <c r="G379" s="222" t="s">
        <v>677</v>
      </c>
      <c r="H379" s="223">
        <v>1</v>
      </c>
      <c r="I379" s="224"/>
      <c r="J379" s="225">
        <f>ROUND(I379*H379,2)</f>
        <v>0</v>
      </c>
      <c r="K379" s="221" t="s">
        <v>1</v>
      </c>
      <c r="L379" s="44"/>
      <c r="M379" s="226" t="s">
        <v>1</v>
      </c>
      <c r="N379" s="227" t="s">
        <v>42</v>
      </c>
      <c r="O379" s="91"/>
      <c r="P379" s="228">
        <f>O379*H379</f>
        <v>0</v>
      </c>
      <c r="Q379" s="228">
        <v>0</v>
      </c>
      <c r="R379" s="228">
        <f>Q379*H379</f>
        <v>0</v>
      </c>
      <c r="S379" s="228">
        <v>0</v>
      </c>
      <c r="T379" s="229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30" t="s">
        <v>150</v>
      </c>
      <c r="AT379" s="230" t="s">
        <v>145</v>
      </c>
      <c r="AU379" s="230" t="s">
        <v>87</v>
      </c>
      <c r="AY379" s="17" t="s">
        <v>142</v>
      </c>
      <c r="BE379" s="231">
        <f>IF(N379="základní",J379,0)</f>
        <v>0</v>
      </c>
      <c r="BF379" s="231">
        <f>IF(N379="snížená",J379,0)</f>
        <v>0</v>
      </c>
      <c r="BG379" s="231">
        <f>IF(N379="zákl. přenesená",J379,0)</f>
        <v>0</v>
      </c>
      <c r="BH379" s="231">
        <f>IF(N379="sníž. přenesená",J379,0)</f>
        <v>0</v>
      </c>
      <c r="BI379" s="231">
        <f>IF(N379="nulová",J379,0)</f>
        <v>0</v>
      </c>
      <c r="BJ379" s="17" t="s">
        <v>85</v>
      </c>
      <c r="BK379" s="231">
        <f>ROUND(I379*H379,2)</f>
        <v>0</v>
      </c>
      <c r="BL379" s="17" t="s">
        <v>150</v>
      </c>
      <c r="BM379" s="230" t="s">
        <v>682</v>
      </c>
    </row>
    <row r="380" s="2" customFormat="1" ht="24.15" customHeight="1">
      <c r="A380" s="38"/>
      <c r="B380" s="39"/>
      <c r="C380" s="265" t="s">
        <v>683</v>
      </c>
      <c r="D380" s="265" t="s">
        <v>239</v>
      </c>
      <c r="E380" s="266" t="s">
        <v>684</v>
      </c>
      <c r="F380" s="267" t="s">
        <v>685</v>
      </c>
      <c r="G380" s="268" t="s">
        <v>677</v>
      </c>
      <c r="H380" s="269">
        <v>1</v>
      </c>
      <c r="I380" s="270"/>
      <c r="J380" s="271">
        <f>ROUND(I380*H380,2)</f>
        <v>0</v>
      </c>
      <c r="K380" s="267" t="s">
        <v>1</v>
      </c>
      <c r="L380" s="272"/>
      <c r="M380" s="273" t="s">
        <v>1</v>
      </c>
      <c r="N380" s="274" t="s">
        <v>42</v>
      </c>
      <c r="O380" s="91"/>
      <c r="P380" s="228">
        <f>O380*H380</f>
        <v>0</v>
      </c>
      <c r="Q380" s="228">
        <v>0</v>
      </c>
      <c r="R380" s="228">
        <f>Q380*H380</f>
        <v>0</v>
      </c>
      <c r="S380" s="228">
        <v>0</v>
      </c>
      <c r="T380" s="229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30" t="s">
        <v>188</v>
      </c>
      <c r="AT380" s="230" t="s">
        <v>239</v>
      </c>
      <c r="AU380" s="230" t="s">
        <v>87</v>
      </c>
      <c r="AY380" s="17" t="s">
        <v>142</v>
      </c>
      <c r="BE380" s="231">
        <f>IF(N380="základní",J380,0)</f>
        <v>0</v>
      </c>
      <c r="BF380" s="231">
        <f>IF(N380="snížená",J380,0)</f>
        <v>0</v>
      </c>
      <c r="BG380" s="231">
        <f>IF(N380="zákl. přenesená",J380,0)</f>
        <v>0</v>
      </c>
      <c r="BH380" s="231">
        <f>IF(N380="sníž. přenesená",J380,0)</f>
        <v>0</v>
      </c>
      <c r="BI380" s="231">
        <f>IF(N380="nulová",J380,0)</f>
        <v>0</v>
      </c>
      <c r="BJ380" s="17" t="s">
        <v>85</v>
      </c>
      <c r="BK380" s="231">
        <f>ROUND(I380*H380,2)</f>
        <v>0</v>
      </c>
      <c r="BL380" s="17" t="s">
        <v>150</v>
      </c>
      <c r="BM380" s="230" t="s">
        <v>686</v>
      </c>
    </row>
    <row r="381" s="2" customFormat="1" ht="24.15" customHeight="1">
      <c r="A381" s="38"/>
      <c r="B381" s="39"/>
      <c r="C381" s="265" t="s">
        <v>687</v>
      </c>
      <c r="D381" s="265" t="s">
        <v>239</v>
      </c>
      <c r="E381" s="266" t="s">
        <v>688</v>
      </c>
      <c r="F381" s="267" t="s">
        <v>689</v>
      </c>
      <c r="G381" s="268" t="s">
        <v>677</v>
      </c>
      <c r="H381" s="269">
        <v>1</v>
      </c>
      <c r="I381" s="270"/>
      <c r="J381" s="271">
        <f>ROUND(I381*H381,2)</f>
        <v>0</v>
      </c>
      <c r="K381" s="267" t="s">
        <v>1</v>
      </c>
      <c r="L381" s="272"/>
      <c r="M381" s="273" t="s">
        <v>1</v>
      </c>
      <c r="N381" s="274" t="s">
        <v>42</v>
      </c>
      <c r="O381" s="91"/>
      <c r="P381" s="228">
        <f>O381*H381</f>
        <v>0</v>
      </c>
      <c r="Q381" s="228">
        <v>0</v>
      </c>
      <c r="R381" s="228">
        <f>Q381*H381</f>
        <v>0</v>
      </c>
      <c r="S381" s="228">
        <v>0</v>
      </c>
      <c r="T381" s="229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30" t="s">
        <v>188</v>
      </c>
      <c r="AT381" s="230" t="s">
        <v>239</v>
      </c>
      <c r="AU381" s="230" t="s">
        <v>87</v>
      </c>
      <c r="AY381" s="17" t="s">
        <v>142</v>
      </c>
      <c r="BE381" s="231">
        <f>IF(N381="základní",J381,0)</f>
        <v>0</v>
      </c>
      <c r="BF381" s="231">
        <f>IF(N381="snížená",J381,0)</f>
        <v>0</v>
      </c>
      <c r="BG381" s="231">
        <f>IF(N381="zákl. přenesená",J381,0)</f>
        <v>0</v>
      </c>
      <c r="BH381" s="231">
        <f>IF(N381="sníž. přenesená",J381,0)</f>
        <v>0</v>
      </c>
      <c r="BI381" s="231">
        <f>IF(N381="nulová",J381,0)</f>
        <v>0</v>
      </c>
      <c r="BJ381" s="17" t="s">
        <v>85</v>
      </c>
      <c r="BK381" s="231">
        <f>ROUND(I381*H381,2)</f>
        <v>0</v>
      </c>
      <c r="BL381" s="17" t="s">
        <v>150</v>
      </c>
      <c r="BM381" s="230" t="s">
        <v>690</v>
      </c>
    </row>
    <row r="382" s="12" customFormat="1" ht="22.8" customHeight="1">
      <c r="A382" s="12"/>
      <c r="B382" s="203"/>
      <c r="C382" s="204"/>
      <c r="D382" s="205" t="s">
        <v>76</v>
      </c>
      <c r="E382" s="217" t="s">
        <v>194</v>
      </c>
      <c r="F382" s="217" t="s">
        <v>691</v>
      </c>
      <c r="G382" s="204"/>
      <c r="H382" s="204"/>
      <c r="I382" s="207"/>
      <c r="J382" s="218">
        <f>BK382</f>
        <v>0</v>
      </c>
      <c r="K382" s="204"/>
      <c r="L382" s="209"/>
      <c r="M382" s="210"/>
      <c r="N382" s="211"/>
      <c r="O382" s="211"/>
      <c r="P382" s="212">
        <f>SUM(P383:P401)</f>
        <v>0</v>
      </c>
      <c r="Q382" s="211"/>
      <c r="R382" s="212">
        <f>SUM(R383:R401)</f>
        <v>1.4753859999999999</v>
      </c>
      <c r="S382" s="211"/>
      <c r="T382" s="213">
        <f>SUM(T383:T401)</f>
        <v>101.40364</v>
      </c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R382" s="214" t="s">
        <v>85</v>
      </c>
      <c r="AT382" s="215" t="s">
        <v>76</v>
      </c>
      <c r="AU382" s="215" t="s">
        <v>85</v>
      </c>
      <c r="AY382" s="214" t="s">
        <v>142</v>
      </c>
      <c r="BK382" s="216">
        <f>SUM(BK383:BK401)</f>
        <v>0</v>
      </c>
    </row>
    <row r="383" s="2" customFormat="1" ht="24.15" customHeight="1">
      <c r="A383" s="38"/>
      <c r="B383" s="39"/>
      <c r="C383" s="219" t="s">
        <v>692</v>
      </c>
      <c r="D383" s="219" t="s">
        <v>145</v>
      </c>
      <c r="E383" s="220" t="s">
        <v>693</v>
      </c>
      <c r="F383" s="221" t="s">
        <v>694</v>
      </c>
      <c r="G383" s="222" t="s">
        <v>148</v>
      </c>
      <c r="H383" s="223">
        <v>401.30000000000001</v>
      </c>
      <c r="I383" s="224"/>
      <c r="J383" s="225">
        <f>ROUND(I383*H383,2)</f>
        <v>0</v>
      </c>
      <c r="K383" s="221" t="s">
        <v>149</v>
      </c>
      <c r="L383" s="44"/>
      <c r="M383" s="226" t="s">
        <v>1</v>
      </c>
      <c r="N383" s="227" t="s">
        <v>42</v>
      </c>
      <c r="O383" s="91"/>
      <c r="P383" s="228">
        <f>O383*H383</f>
        <v>0</v>
      </c>
      <c r="Q383" s="228">
        <v>0</v>
      </c>
      <c r="R383" s="228">
        <f>Q383*H383</f>
        <v>0</v>
      </c>
      <c r="S383" s="228">
        <v>0.097000000000000003</v>
      </c>
      <c r="T383" s="229">
        <f>S383*H383</f>
        <v>38.926100000000005</v>
      </c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230" t="s">
        <v>150</v>
      </c>
      <c r="AT383" s="230" t="s">
        <v>145</v>
      </c>
      <c r="AU383" s="230" t="s">
        <v>87</v>
      </c>
      <c r="AY383" s="17" t="s">
        <v>142</v>
      </c>
      <c r="BE383" s="231">
        <f>IF(N383="základní",J383,0)</f>
        <v>0</v>
      </c>
      <c r="BF383" s="231">
        <f>IF(N383="snížená",J383,0)</f>
        <v>0</v>
      </c>
      <c r="BG383" s="231">
        <f>IF(N383="zákl. přenesená",J383,0)</f>
        <v>0</v>
      </c>
      <c r="BH383" s="231">
        <f>IF(N383="sníž. přenesená",J383,0)</f>
        <v>0</v>
      </c>
      <c r="BI383" s="231">
        <f>IF(N383="nulová",J383,0)</f>
        <v>0</v>
      </c>
      <c r="BJ383" s="17" t="s">
        <v>85</v>
      </c>
      <c r="BK383" s="231">
        <f>ROUND(I383*H383,2)</f>
        <v>0</v>
      </c>
      <c r="BL383" s="17" t="s">
        <v>150</v>
      </c>
      <c r="BM383" s="230" t="s">
        <v>695</v>
      </c>
    </row>
    <row r="384" s="13" customFormat="1">
      <c r="A384" s="13"/>
      <c r="B384" s="232"/>
      <c r="C384" s="233"/>
      <c r="D384" s="234" t="s">
        <v>152</v>
      </c>
      <c r="E384" s="235" t="s">
        <v>1</v>
      </c>
      <c r="F384" s="236" t="s">
        <v>696</v>
      </c>
      <c r="G384" s="233"/>
      <c r="H384" s="237">
        <v>401.30000000000001</v>
      </c>
      <c r="I384" s="238"/>
      <c r="J384" s="233"/>
      <c r="K384" s="233"/>
      <c r="L384" s="239"/>
      <c r="M384" s="240"/>
      <c r="N384" s="241"/>
      <c r="O384" s="241"/>
      <c r="P384" s="241"/>
      <c r="Q384" s="241"/>
      <c r="R384" s="241"/>
      <c r="S384" s="241"/>
      <c r="T384" s="242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3" t="s">
        <v>152</v>
      </c>
      <c r="AU384" s="243" t="s">
        <v>87</v>
      </c>
      <c r="AV384" s="13" t="s">
        <v>87</v>
      </c>
      <c r="AW384" s="13" t="s">
        <v>32</v>
      </c>
      <c r="AX384" s="13" t="s">
        <v>85</v>
      </c>
      <c r="AY384" s="243" t="s">
        <v>142</v>
      </c>
    </row>
    <row r="385" s="2" customFormat="1" ht="24.15" customHeight="1">
      <c r="A385" s="38"/>
      <c r="B385" s="39"/>
      <c r="C385" s="219" t="s">
        <v>697</v>
      </c>
      <c r="D385" s="219" t="s">
        <v>145</v>
      </c>
      <c r="E385" s="220" t="s">
        <v>698</v>
      </c>
      <c r="F385" s="221" t="s">
        <v>699</v>
      </c>
      <c r="G385" s="222" t="s">
        <v>148</v>
      </c>
      <c r="H385" s="223">
        <v>347.5</v>
      </c>
      <c r="I385" s="224"/>
      <c r="J385" s="225">
        <f>ROUND(I385*H385,2)</f>
        <v>0</v>
      </c>
      <c r="K385" s="221" t="s">
        <v>149</v>
      </c>
      <c r="L385" s="44"/>
      <c r="M385" s="226" t="s">
        <v>1</v>
      </c>
      <c r="N385" s="227" t="s">
        <v>42</v>
      </c>
      <c r="O385" s="91"/>
      <c r="P385" s="228">
        <f>O385*H385</f>
        <v>0</v>
      </c>
      <c r="Q385" s="228">
        <v>0</v>
      </c>
      <c r="R385" s="228">
        <f>Q385*H385</f>
        <v>0</v>
      </c>
      <c r="S385" s="228">
        <v>0.17699999999999999</v>
      </c>
      <c r="T385" s="229">
        <f>S385*H385</f>
        <v>61.5075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30" t="s">
        <v>150</v>
      </c>
      <c r="AT385" s="230" t="s">
        <v>145</v>
      </c>
      <c r="AU385" s="230" t="s">
        <v>87</v>
      </c>
      <c r="AY385" s="17" t="s">
        <v>142</v>
      </c>
      <c r="BE385" s="231">
        <f>IF(N385="základní",J385,0)</f>
        <v>0</v>
      </c>
      <c r="BF385" s="231">
        <f>IF(N385="snížená",J385,0)</f>
        <v>0</v>
      </c>
      <c r="BG385" s="231">
        <f>IF(N385="zákl. přenesená",J385,0)</f>
        <v>0</v>
      </c>
      <c r="BH385" s="231">
        <f>IF(N385="sníž. přenesená",J385,0)</f>
        <v>0</v>
      </c>
      <c r="BI385" s="231">
        <f>IF(N385="nulová",J385,0)</f>
        <v>0</v>
      </c>
      <c r="BJ385" s="17" t="s">
        <v>85</v>
      </c>
      <c r="BK385" s="231">
        <f>ROUND(I385*H385,2)</f>
        <v>0</v>
      </c>
      <c r="BL385" s="17" t="s">
        <v>150</v>
      </c>
      <c r="BM385" s="230" t="s">
        <v>700</v>
      </c>
    </row>
    <row r="386" s="13" customFormat="1">
      <c r="A386" s="13"/>
      <c r="B386" s="232"/>
      <c r="C386" s="233"/>
      <c r="D386" s="234" t="s">
        <v>152</v>
      </c>
      <c r="E386" s="235" t="s">
        <v>1</v>
      </c>
      <c r="F386" s="236" t="s">
        <v>701</v>
      </c>
      <c r="G386" s="233"/>
      <c r="H386" s="237">
        <v>347.5</v>
      </c>
      <c r="I386" s="238"/>
      <c r="J386" s="233"/>
      <c r="K386" s="233"/>
      <c r="L386" s="239"/>
      <c r="M386" s="240"/>
      <c r="N386" s="241"/>
      <c r="O386" s="241"/>
      <c r="P386" s="241"/>
      <c r="Q386" s="241"/>
      <c r="R386" s="241"/>
      <c r="S386" s="241"/>
      <c r="T386" s="242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3" t="s">
        <v>152</v>
      </c>
      <c r="AU386" s="243" t="s">
        <v>87</v>
      </c>
      <c r="AV386" s="13" t="s">
        <v>87</v>
      </c>
      <c r="AW386" s="13" t="s">
        <v>32</v>
      </c>
      <c r="AX386" s="13" t="s">
        <v>85</v>
      </c>
      <c r="AY386" s="243" t="s">
        <v>142</v>
      </c>
    </row>
    <row r="387" s="2" customFormat="1" ht="21.75" customHeight="1">
      <c r="A387" s="38"/>
      <c r="B387" s="39"/>
      <c r="C387" s="219" t="s">
        <v>702</v>
      </c>
      <c r="D387" s="219" t="s">
        <v>145</v>
      </c>
      <c r="E387" s="220" t="s">
        <v>703</v>
      </c>
      <c r="F387" s="221" t="s">
        <v>704</v>
      </c>
      <c r="G387" s="222" t="s">
        <v>148</v>
      </c>
      <c r="H387" s="223">
        <v>14.4</v>
      </c>
      <c r="I387" s="224"/>
      <c r="J387" s="225">
        <f>ROUND(I387*H387,2)</f>
        <v>0</v>
      </c>
      <c r="K387" s="221" t="s">
        <v>149</v>
      </c>
      <c r="L387" s="44"/>
      <c r="M387" s="226" t="s">
        <v>1</v>
      </c>
      <c r="N387" s="227" t="s">
        <v>42</v>
      </c>
      <c r="O387" s="91"/>
      <c r="P387" s="228">
        <f>O387*H387</f>
        <v>0</v>
      </c>
      <c r="Q387" s="228">
        <v>0</v>
      </c>
      <c r="R387" s="228">
        <f>Q387*H387</f>
        <v>0</v>
      </c>
      <c r="S387" s="228">
        <v>0.0050000000000000001</v>
      </c>
      <c r="T387" s="229">
        <f>S387*H387</f>
        <v>0.072000000000000008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30" t="s">
        <v>150</v>
      </c>
      <c r="AT387" s="230" t="s">
        <v>145</v>
      </c>
      <c r="AU387" s="230" t="s">
        <v>87</v>
      </c>
      <c r="AY387" s="17" t="s">
        <v>142</v>
      </c>
      <c r="BE387" s="231">
        <f>IF(N387="základní",J387,0)</f>
        <v>0</v>
      </c>
      <c r="BF387" s="231">
        <f>IF(N387="snížená",J387,0)</f>
        <v>0</v>
      </c>
      <c r="BG387" s="231">
        <f>IF(N387="zákl. přenesená",J387,0)</f>
        <v>0</v>
      </c>
      <c r="BH387" s="231">
        <f>IF(N387="sníž. přenesená",J387,0)</f>
        <v>0</v>
      </c>
      <c r="BI387" s="231">
        <f>IF(N387="nulová",J387,0)</f>
        <v>0</v>
      </c>
      <c r="BJ387" s="17" t="s">
        <v>85</v>
      </c>
      <c r="BK387" s="231">
        <f>ROUND(I387*H387,2)</f>
        <v>0</v>
      </c>
      <c r="BL387" s="17" t="s">
        <v>150</v>
      </c>
      <c r="BM387" s="230" t="s">
        <v>705</v>
      </c>
    </row>
    <row r="388" s="13" customFormat="1">
      <c r="A388" s="13"/>
      <c r="B388" s="232"/>
      <c r="C388" s="233"/>
      <c r="D388" s="234" t="s">
        <v>152</v>
      </c>
      <c r="E388" s="235" t="s">
        <v>1</v>
      </c>
      <c r="F388" s="236" t="s">
        <v>706</v>
      </c>
      <c r="G388" s="233"/>
      <c r="H388" s="237">
        <v>14.4</v>
      </c>
      <c r="I388" s="238"/>
      <c r="J388" s="233"/>
      <c r="K388" s="233"/>
      <c r="L388" s="239"/>
      <c r="M388" s="240"/>
      <c r="N388" s="241"/>
      <c r="O388" s="241"/>
      <c r="P388" s="241"/>
      <c r="Q388" s="241"/>
      <c r="R388" s="241"/>
      <c r="S388" s="241"/>
      <c r="T388" s="242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3" t="s">
        <v>152</v>
      </c>
      <c r="AU388" s="243" t="s">
        <v>87</v>
      </c>
      <c r="AV388" s="13" t="s">
        <v>87</v>
      </c>
      <c r="AW388" s="13" t="s">
        <v>32</v>
      </c>
      <c r="AX388" s="13" t="s">
        <v>85</v>
      </c>
      <c r="AY388" s="243" t="s">
        <v>142</v>
      </c>
    </row>
    <row r="389" s="2" customFormat="1" ht="24.15" customHeight="1">
      <c r="A389" s="38"/>
      <c r="B389" s="39"/>
      <c r="C389" s="219" t="s">
        <v>707</v>
      </c>
      <c r="D389" s="219" t="s">
        <v>145</v>
      </c>
      <c r="E389" s="220" t="s">
        <v>708</v>
      </c>
      <c r="F389" s="221" t="s">
        <v>709</v>
      </c>
      <c r="G389" s="222" t="s">
        <v>408</v>
      </c>
      <c r="H389" s="223">
        <v>6</v>
      </c>
      <c r="I389" s="224"/>
      <c r="J389" s="225">
        <f>ROUND(I389*H389,2)</f>
        <v>0</v>
      </c>
      <c r="K389" s="221" t="s">
        <v>149</v>
      </c>
      <c r="L389" s="44"/>
      <c r="M389" s="226" t="s">
        <v>1</v>
      </c>
      <c r="N389" s="227" t="s">
        <v>42</v>
      </c>
      <c r="O389" s="91"/>
      <c r="P389" s="228">
        <f>O389*H389</f>
        <v>0</v>
      </c>
      <c r="Q389" s="228">
        <v>0</v>
      </c>
      <c r="R389" s="228">
        <f>Q389*H389</f>
        <v>0</v>
      </c>
      <c r="S389" s="228">
        <v>0.039849999999999997</v>
      </c>
      <c r="T389" s="229">
        <f>S389*H389</f>
        <v>0.23909999999999998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30" t="s">
        <v>150</v>
      </c>
      <c r="AT389" s="230" t="s">
        <v>145</v>
      </c>
      <c r="AU389" s="230" t="s">
        <v>87</v>
      </c>
      <c r="AY389" s="17" t="s">
        <v>142</v>
      </c>
      <c r="BE389" s="231">
        <f>IF(N389="základní",J389,0)</f>
        <v>0</v>
      </c>
      <c r="BF389" s="231">
        <f>IF(N389="snížená",J389,0)</f>
        <v>0</v>
      </c>
      <c r="BG389" s="231">
        <f>IF(N389="zákl. přenesená",J389,0)</f>
        <v>0</v>
      </c>
      <c r="BH389" s="231">
        <f>IF(N389="sníž. přenesená",J389,0)</f>
        <v>0</v>
      </c>
      <c r="BI389" s="231">
        <f>IF(N389="nulová",J389,0)</f>
        <v>0</v>
      </c>
      <c r="BJ389" s="17" t="s">
        <v>85</v>
      </c>
      <c r="BK389" s="231">
        <f>ROUND(I389*H389,2)</f>
        <v>0</v>
      </c>
      <c r="BL389" s="17" t="s">
        <v>150</v>
      </c>
      <c r="BM389" s="230" t="s">
        <v>710</v>
      </c>
    </row>
    <row r="390" s="13" customFormat="1">
      <c r="A390" s="13"/>
      <c r="B390" s="232"/>
      <c r="C390" s="233"/>
      <c r="D390" s="234" t="s">
        <v>152</v>
      </c>
      <c r="E390" s="235" t="s">
        <v>1</v>
      </c>
      <c r="F390" s="236" t="s">
        <v>711</v>
      </c>
      <c r="G390" s="233"/>
      <c r="H390" s="237">
        <v>6</v>
      </c>
      <c r="I390" s="238"/>
      <c r="J390" s="233"/>
      <c r="K390" s="233"/>
      <c r="L390" s="239"/>
      <c r="M390" s="240"/>
      <c r="N390" s="241"/>
      <c r="O390" s="241"/>
      <c r="P390" s="241"/>
      <c r="Q390" s="241"/>
      <c r="R390" s="241"/>
      <c r="S390" s="241"/>
      <c r="T390" s="242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3" t="s">
        <v>152</v>
      </c>
      <c r="AU390" s="243" t="s">
        <v>87</v>
      </c>
      <c r="AV390" s="13" t="s">
        <v>87</v>
      </c>
      <c r="AW390" s="13" t="s">
        <v>32</v>
      </c>
      <c r="AX390" s="13" t="s">
        <v>85</v>
      </c>
      <c r="AY390" s="243" t="s">
        <v>142</v>
      </c>
    </row>
    <row r="391" s="2" customFormat="1" ht="24.15" customHeight="1">
      <c r="A391" s="38"/>
      <c r="B391" s="39"/>
      <c r="C391" s="219" t="s">
        <v>712</v>
      </c>
      <c r="D391" s="219" t="s">
        <v>145</v>
      </c>
      <c r="E391" s="220" t="s">
        <v>713</v>
      </c>
      <c r="F391" s="221" t="s">
        <v>714</v>
      </c>
      <c r="G391" s="222" t="s">
        <v>408</v>
      </c>
      <c r="H391" s="223">
        <v>1</v>
      </c>
      <c r="I391" s="224"/>
      <c r="J391" s="225">
        <f>ROUND(I391*H391,2)</f>
        <v>0</v>
      </c>
      <c r="K391" s="221" t="s">
        <v>149</v>
      </c>
      <c r="L391" s="44"/>
      <c r="M391" s="226" t="s">
        <v>1</v>
      </c>
      <c r="N391" s="227" t="s">
        <v>42</v>
      </c>
      <c r="O391" s="91"/>
      <c r="P391" s="228">
        <f>O391*H391</f>
        <v>0</v>
      </c>
      <c r="Q391" s="228">
        <v>0</v>
      </c>
      <c r="R391" s="228">
        <f>Q391*H391</f>
        <v>0</v>
      </c>
      <c r="S391" s="228">
        <v>0.49443999999999999</v>
      </c>
      <c r="T391" s="229">
        <f>S391*H391</f>
        <v>0.49443999999999999</v>
      </c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R391" s="230" t="s">
        <v>150</v>
      </c>
      <c r="AT391" s="230" t="s">
        <v>145</v>
      </c>
      <c r="AU391" s="230" t="s">
        <v>87</v>
      </c>
      <c r="AY391" s="17" t="s">
        <v>142</v>
      </c>
      <c r="BE391" s="231">
        <f>IF(N391="základní",J391,0)</f>
        <v>0</v>
      </c>
      <c r="BF391" s="231">
        <f>IF(N391="snížená",J391,0)</f>
        <v>0</v>
      </c>
      <c r="BG391" s="231">
        <f>IF(N391="zákl. přenesená",J391,0)</f>
        <v>0</v>
      </c>
      <c r="BH391" s="231">
        <f>IF(N391="sníž. přenesená",J391,0)</f>
        <v>0</v>
      </c>
      <c r="BI391" s="231">
        <f>IF(N391="nulová",J391,0)</f>
        <v>0</v>
      </c>
      <c r="BJ391" s="17" t="s">
        <v>85</v>
      </c>
      <c r="BK391" s="231">
        <f>ROUND(I391*H391,2)</f>
        <v>0</v>
      </c>
      <c r="BL391" s="17" t="s">
        <v>150</v>
      </c>
      <c r="BM391" s="230" t="s">
        <v>715</v>
      </c>
    </row>
    <row r="392" s="13" customFormat="1">
      <c r="A392" s="13"/>
      <c r="B392" s="232"/>
      <c r="C392" s="233"/>
      <c r="D392" s="234" t="s">
        <v>152</v>
      </c>
      <c r="E392" s="235" t="s">
        <v>1</v>
      </c>
      <c r="F392" s="236" t="s">
        <v>716</v>
      </c>
      <c r="G392" s="233"/>
      <c r="H392" s="237">
        <v>1</v>
      </c>
      <c r="I392" s="238"/>
      <c r="J392" s="233"/>
      <c r="K392" s="233"/>
      <c r="L392" s="239"/>
      <c r="M392" s="240"/>
      <c r="N392" s="241"/>
      <c r="O392" s="241"/>
      <c r="P392" s="241"/>
      <c r="Q392" s="241"/>
      <c r="R392" s="241"/>
      <c r="S392" s="241"/>
      <c r="T392" s="242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3" t="s">
        <v>152</v>
      </c>
      <c r="AU392" s="243" t="s">
        <v>87</v>
      </c>
      <c r="AV392" s="13" t="s">
        <v>87</v>
      </c>
      <c r="AW392" s="13" t="s">
        <v>32</v>
      </c>
      <c r="AX392" s="13" t="s">
        <v>85</v>
      </c>
      <c r="AY392" s="243" t="s">
        <v>142</v>
      </c>
    </row>
    <row r="393" s="2" customFormat="1" ht="24.15" customHeight="1">
      <c r="A393" s="38"/>
      <c r="B393" s="39"/>
      <c r="C393" s="219" t="s">
        <v>717</v>
      </c>
      <c r="D393" s="219" t="s">
        <v>145</v>
      </c>
      <c r="E393" s="220" t="s">
        <v>718</v>
      </c>
      <c r="F393" s="221" t="s">
        <v>719</v>
      </c>
      <c r="G393" s="222" t="s">
        <v>148</v>
      </c>
      <c r="H393" s="223">
        <v>221.69999999999999</v>
      </c>
      <c r="I393" s="224"/>
      <c r="J393" s="225">
        <f>ROUND(I393*H393,2)</f>
        <v>0</v>
      </c>
      <c r="K393" s="221" t="s">
        <v>149</v>
      </c>
      <c r="L393" s="44"/>
      <c r="M393" s="226" t="s">
        <v>1</v>
      </c>
      <c r="N393" s="227" t="s">
        <v>42</v>
      </c>
      <c r="O393" s="91"/>
      <c r="P393" s="228">
        <f>O393*H393</f>
        <v>0</v>
      </c>
      <c r="Q393" s="228">
        <v>0.0043</v>
      </c>
      <c r="R393" s="228">
        <f>Q393*H393</f>
        <v>0.95330999999999999</v>
      </c>
      <c r="S393" s="228">
        <v>0</v>
      </c>
      <c r="T393" s="229">
        <f>S393*H393</f>
        <v>0</v>
      </c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230" t="s">
        <v>150</v>
      </c>
      <c r="AT393" s="230" t="s">
        <v>145</v>
      </c>
      <c r="AU393" s="230" t="s">
        <v>87</v>
      </c>
      <c r="AY393" s="17" t="s">
        <v>142</v>
      </c>
      <c r="BE393" s="231">
        <f>IF(N393="základní",J393,0)</f>
        <v>0</v>
      </c>
      <c r="BF393" s="231">
        <f>IF(N393="snížená",J393,0)</f>
        <v>0</v>
      </c>
      <c r="BG393" s="231">
        <f>IF(N393="zákl. přenesená",J393,0)</f>
        <v>0</v>
      </c>
      <c r="BH393" s="231">
        <f>IF(N393="sníž. přenesená",J393,0)</f>
        <v>0</v>
      </c>
      <c r="BI393" s="231">
        <f>IF(N393="nulová",J393,0)</f>
        <v>0</v>
      </c>
      <c r="BJ393" s="17" t="s">
        <v>85</v>
      </c>
      <c r="BK393" s="231">
        <f>ROUND(I393*H393,2)</f>
        <v>0</v>
      </c>
      <c r="BL393" s="17" t="s">
        <v>150</v>
      </c>
      <c r="BM393" s="230" t="s">
        <v>720</v>
      </c>
    </row>
    <row r="394" s="13" customFormat="1">
      <c r="A394" s="13"/>
      <c r="B394" s="232"/>
      <c r="C394" s="233"/>
      <c r="D394" s="234" t="s">
        <v>152</v>
      </c>
      <c r="E394" s="235" t="s">
        <v>1</v>
      </c>
      <c r="F394" s="236" t="s">
        <v>721</v>
      </c>
      <c r="G394" s="233"/>
      <c r="H394" s="237">
        <v>221.69999999999999</v>
      </c>
      <c r="I394" s="238"/>
      <c r="J394" s="233"/>
      <c r="K394" s="233"/>
      <c r="L394" s="239"/>
      <c r="M394" s="240"/>
      <c r="N394" s="241"/>
      <c r="O394" s="241"/>
      <c r="P394" s="241"/>
      <c r="Q394" s="241"/>
      <c r="R394" s="241"/>
      <c r="S394" s="241"/>
      <c r="T394" s="242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3" t="s">
        <v>152</v>
      </c>
      <c r="AU394" s="243" t="s">
        <v>87</v>
      </c>
      <c r="AV394" s="13" t="s">
        <v>87</v>
      </c>
      <c r="AW394" s="13" t="s">
        <v>32</v>
      </c>
      <c r="AX394" s="13" t="s">
        <v>85</v>
      </c>
      <c r="AY394" s="243" t="s">
        <v>142</v>
      </c>
    </row>
    <row r="395" s="2" customFormat="1" ht="24.15" customHeight="1">
      <c r="A395" s="38"/>
      <c r="B395" s="39"/>
      <c r="C395" s="219" t="s">
        <v>722</v>
      </c>
      <c r="D395" s="219" t="s">
        <v>145</v>
      </c>
      <c r="E395" s="220" t="s">
        <v>723</v>
      </c>
      <c r="F395" s="221" t="s">
        <v>724</v>
      </c>
      <c r="G395" s="222" t="s">
        <v>148</v>
      </c>
      <c r="H395" s="223">
        <v>207.19999999999999</v>
      </c>
      <c r="I395" s="224"/>
      <c r="J395" s="225">
        <f>ROUND(I395*H395,2)</f>
        <v>0</v>
      </c>
      <c r="K395" s="221" t="s">
        <v>149</v>
      </c>
      <c r="L395" s="44"/>
      <c r="M395" s="226" t="s">
        <v>1</v>
      </c>
      <c r="N395" s="227" t="s">
        <v>42</v>
      </c>
      <c r="O395" s="91"/>
      <c r="P395" s="228">
        <f>O395*H395</f>
        <v>0</v>
      </c>
      <c r="Q395" s="228">
        <v>0</v>
      </c>
      <c r="R395" s="228">
        <f>Q395*H395</f>
        <v>0</v>
      </c>
      <c r="S395" s="228">
        <v>0</v>
      </c>
      <c r="T395" s="229">
        <f>S395*H395</f>
        <v>0</v>
      </c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R395" s="230" t="s">
        <v>150</v>
      </c>
      <c r="AT395" s="230" t="s">
        <v>145</v>
      </c>
      <c r="AU395" s="230" t="s">
        <v>87</v>
      </c>
      <c r="AY395" s="17" t="s">
        <v>142</v>
      </c>
      <c r="BE395" s="231">
        <f>IF(N395="základní",J395,0)</f>
        <v>0</v>
      </c>
      <c r="BF395" s="231">
        <f>IF(N395="snížená",J395,0)</f>
        <v>0</v>
      </c>
      <c r="BG395" s="231">
        <f>IF(N395="zákl. přenesená",J395,0)</f>
        <v>0</v>
      </c>
      <c r="BH395" s="231">
        <f>IF(N395="sníž. přenesená",J395,0)</f>
        <v>0</v>
      </c>
      <c r="BI395" s="231">
        <f>IF(N395="nulová",J395,0)</f>
        <v>0</v>
      </c>
      <c r="BJ395" s="17" t="s">
        <v>85</v>
      </c>
      <c r="BK395" s="231">
        <f>ROUND(I395*H395,2)</f>
        <v>0</v>
      </c>
      <c r="BL395" s="17" t="s">
        <v>150</v>
      </c>
      <c r="BM395" s="230" t="s">
        <v>725</v>
      </c>
    </row>
    <row r="396" s="13" customFormat="1">
      <c r="A396" s="13"/>
      <c r="B396" s="232"/>
      <c r="C396" s="233"/>
      <c r="D396" s="234" t="s">
        <v>152</v>
      </c>
      <c r="E396" s="235" t="s">
        <v>1</v>
      </c>
      <c r="F396" s="236" t="s">
        <v>726</v>
      </c>
      <c r="G396" s="233"/>
      <c r="H396" s="237">
        <v>207.19999999999999</v>
      </c>
      <c r="I396" s="238"/>
      <c r="J396" s="233"/>
      <c r="K396" s="233"/>
      <c r="L396" s="239"/>
      <c r="M396" s="240"/>
      <c r="N396" s="241"/>
      <c r="O396" s="241"/>
      <c r="P396" s="241"/>
      <c r="Q396" s="241"/>
      <c r="R396" s="241"/>
      <c r="S396" s="241"/>
      <c r="T396" s="242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3" t="s">
        <v>152</v>
      </c>
      <c r="AU396" s="243" t="s">
        <v>87</v>
      </c>
      <c r="AV396" s="13" t="s">
        <v>87</v>
      </c>
      <c r="AW396" s="13" t="s">
        <v>32</v>
      </c>
      <c r="AX396" s="13" t="s">
        <v>85</v>
      </c>
      <c r="AY396" s="243" t="s">
        <v>142</v>
      </c>
    </row>
    <row r="397" s="2" customFormat="1" ht="16.5" customHeight="1">
      <c r="A397" s="38"/>
      <c r="B397" s="39"/>
      <c r="C397" s="219" t="s">
        <v>727</v>
      </c>
      <c r="D397" s="219" t="s">
        <v>145</v>
      </c>
      <c r="E397" s="220" t="s">
        <v>728</v>
      </c>
      <c r="F397" s="221" t="s">
        <v>729</v>
      </c>
      <c r="G397" s="222" t="s">
        <v>148</v>
      </c>
      <c r="H397" s="223">
        <v>4.7000000000000002</v>
      </c>
      <c r="I397" s="224"/>
      <c r="J397" s="225">
        <f>ROUND(I397*H397,2)</f>
        <v>0</v>
      </c>
      <c r="K397" s="221" t="s">
        <v>1</v>
      </c>
      <c r="L397" s="44"/>
      <c r="M397" s="226" t="s">
        <v>1</v>
      </c>
      <c r="N397" s="227" t="s">
        <v>42</v>
      </c>
      <c r="O397" s="91"/>
      <c r="P397" s="228">
        <f>O397*H397</f>
        <v>0</v>
      </c>
      <c r="Q397" s="228">
        <v>0</v>
      </c>
      <c r="R397" s="228">
        <f>Q397*H397</f>
        <v>0</v>
      </c>
      <c r="S397" s="228">
        <v>0.035000000000000003</v>
      </c>
      <c r="T397" s="229">
        <f>S397*H397</f>
        <v>0.16450000000000004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30" t="s">
        <v>150</v>
      </c>
      <c r="AT397" s="230" t="s">
        <v>145</v>
      </c>
      <c r="AU397" s="230" t="s">
        <v>87</v>
      </c>
      <c r="AY397" s="17" t="s">
        <v>142</v>
      </c>
      <c r="BE397" s="231">
        <f>IF(N397="základní",J397,0)</f>
        <v>0</v>
      </c>
      <c r="BF397" s="231">
        <f>IF(N397="snížená",J397,0)</f>
        <v>0</v>
      </c>
      <c r="BG397" s="231">
        <f>IF(N397="zákl. přenesená",J397,0)</f>
        <v>0</v>
      </c>
      <c r="BH397" s="231">
        <f>IF(N397="sníž. přenesená",J397,0)</f>
        <v>0</v>
      </c>
      <c r="BI397" s="231">
        <f>IF(N397="nulová",J397,0)</f>
        <v>0</v>
      </c>
      <c r="BJ397" s="17" t="s">
        <v>85</v>
      </c>
      <c r="BK397" s="231">
        <f>ROUND(I397*H397,2)</f>
        <v>0</v>
      </c>
      <c r="BL397" s="17" t="s">
        <v>150</v>
      </c>
      <c r="BM397" s="230" t="s">
        <v>730</v>
      </c>
    </row>
    <row r="398" s="13" customFormat="1">
      <c r="A398" s="13"/>
      <c r="B398" s="232"/>
      <c r="C398" s="233"/>
      <c r="D398" s="234" t="s">
        <v>152</v>
      </c>
      <c r="E398" s="235" t="s">
        <v>1</v>
      </c>
      <c r="F398" s="236" t="s">
        <v>731</v>
      </c>
      <c r="G398" s="233"/>
      <c r="H398" s="237">
        <v>4.7000000000000002</v>
      </c>
      <c r="I398" s="238"/>
      <c r="J398" s="233"/>
      <c r="K398" s="233"/>
      <c r="L398" s="239"/>
      <c r="M398" s="240"/>
      <c r="N398" s="241"/>
      <c r="O398" s="241"/>
      <c r="P398" s="241"/>
      <c r="Q398" s="241"/>
      <c r="R398" s="241"/>
      <c r="S398" s="241"/>
      <c r="T398" s="242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3" t="s">
        <v>152</v>
      </c>
      <c r="AU398" s="243" t="s">
        <v>87</v>
      </c>
      <c r="AV398" s="13" t="s">
        <v>87</v>
      </c>
      <c r="AW398" s="13" t="s">
        <v>32</v>
      </c>
      <c r="AX398" s="13" t="s">
        <v>85</v>
      </c>
      <c r="AY398" s="243" t="s">
        <v>142</v>
      </c>
    </row>
    <row r="399" s="2" customFormat="1" ht="16.5" customHeight="1">
      <c r="A399" s="38"/>
      <c r="B399" s="39"/>
      <c r="C399" s="219" t="s">
        <v>732</v>
      </c>
      <c r="D399" s="219" t="s">
        <v>145</v>
      </c>
      <c r="E399" s="220" t="s">
        <v>733</v>
      </c>
      <c r="F399" s="221" t="s">
        <v>734</v>
      </c>
      <c r="G399" s="222" t="s">
        <v>148</v>
      </c>
      <c r="H399" s="223">
        <v>4.7000000000000002</v>
      </c>
      <c r="I399" s="224"/>
      <c r="J399" s="225">
        <f>ROUND(I399*H399,2)</f>
        <v>0</v>
      </c>
      <c r="K399" s="221" t="s">
        <v>149</v>
      </c>
      <c r="L399" s="44"/>
      <c r="M399" s="226" t="s">
        <v>1</v>
      </c>
      <c r="N399" s="227" t="s">
        <v>42</v>
      </c>
      <c r="O399" s="91"/>
      <c r="P399" s="228">
        <f>O399*H399</f>
        <v>0</v>
      </c>
      <c r="Q399" s="228">
        <v>0.040079999999999998</v>
      </c>
      <c r="R399" s="228">
        <f>Q399*H399</f>
        <v>0.18837599999999999</v>
      </c>
      <c r="S399" s="228">
        <v>0</v>
      </c>
      <c r="T399" s="229">
        <f>S399*H399</f>
        <v>0</v>
      </c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R399" s="230" t="s">
        <v>150</v>
      </c>
      <c r="AT399" s="230" t="s">
        <v>145</v>
      </c>
      <c r="AU399" s="230" t="s">
        <v>87</v>
      </c>
      <c r="AY399" s="17" t="s">
        <v>142</v>
      </c>
      <c r="BE399" s="231">
        <f>IF(N399="základní",J399,0)</f>
        <v>0</v>
      </c>
      <c r="BF399" s="231">
        <f>IF(N399="snížená",J399,0)</f>
        <v>0</v>
      </c>
      <c r="BG399" s="231">
        <f>IF(N399="zákl. přenesená",J399,0)</f>
        <v>0</v>
      </c>
      <c r="BH399" s="231">
        <f>IF(N399="sníž. přenesená",J399,0)</f>
        <v>0</v>
      </c>
      <c r="BI399" s="231">
        <f>IF(N399="nulová",J399,0)</f>
        <v>0</v>
      </c>
      <c r="BJ399" s="17" t="s">
        <v>85</v>
      </c>
      <c r="BK399" s="231">
        <f>ROUND(I399*H399,2)</f>
        <v>0</v>
      </c>
      <c r="BL399" s="17" t="s">
        <v>150</v>
      </c>
      <c r="BM399" s="230" t="s">
        <v>735</v>
      </c>
    </row>
    <row r="400" s="13" customFormat="1">
      <c r="A400" s="13"/>
      <c r="B400" s="232"/>
      <c r="C400" s="233"/>
      <c r="D400" s="234" t="s">
        <v>152</v>
      </c>
      <c r="E400" s="235" t="s">
        <v>1</v>
      </c>
      <c r="F400" s="236" t="s">
        <v>736</v>
      </c>
      <c r="G400" s="233"/>
      <c r="H400" s="237">
        <v>4.7000000000000002</v>
      </c>
      <c r="I400" s="238"/>
      <c r="J400" s="233"/>
      <c r="K400" s="233"/>
      <c r="L400" s="239"/>
      <c r="M400" s="240"/>
      <c r="N400" s="241"/>
      <c r="O400" s="241"/>
      <c r="P400" s="241"/>
      <c r="Q400" s="241"/>
      <c r="R400" s="241"/>
      <c r="S400" s="241"/>
      <c r="T400" s="242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3" t="s">
        <v>152</v>
      </c>
      <c r="AU400" s="243" t="s">
        <v>87</v>
      </c>
      <c r="AV400" s="13" t="s">
        <v>87</v>
      </c>
      <c r="AW400" s="13" t="s">
        <v>32</v>
      </c>
      <c r="AX400" s="13" t="s">
        <v>85</v>
      </c>
      <c r="AY400" s="243" t="s">
        <v>142</v>
      </c>
    </row>
    <row r="401" s="2" customFormat="1" ht="24.15" customHeight="1">
      <c r="A401" s="38"/>
      <c r="B401" s="39"/>
      <c r="C401" s="265" t="s">
        <v>737</v>
      </c>
      <c r="D401" s="265" t="s">
        <v>239</v>
      </c>
      <c r="E401" s="266" t="s">
        <v>738</v>
      </c>
      <c r="F401" s="267" t="s">
        <v>739</v>
      </c>
      <c r="G401" s="268" t="s">
        <v>148</v>
      </c>
      <c r="H401" s="269">
        <v>4.7000000000000002</v>
      </c>
      <c r="I401" s="270"/>
      <c r="J401" s="271">
        <f>ROUND(I401*H401,2)</f>
        <v>0</v>
      </c>
      <c r="K401" s="267" t="s">
        <v>149</v>
      </c>
      <c r="L401" s="272"/>
      <c r="M401" s="273" t="s">
        <v>1</v>
      </c>
      <c r="N401" s="274" t="s">
        <v>42</v>
      </c>
      <c r="O401" s="91"/>
      <c r="P401" s="228">
        <f>O401*H401</f>
        <v>0</v>
      </c>
      <c r="Q401" s="228">
        <v>0.070999999999999994</v>
      </c>
      <c r="R401" s="228">
        <f>Q401*H401</f>
        <v>0.3337</v>
      </c>
      <c r="S401" s="228">
        <v>0</v>
      </c>
      <c r="T401" s="229">
        <f>S401*H401</f>
        <v>0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230" t="s">
        <v>188</v>
      </c>
      <c r="AT401" s="230" t="s">
        <v>239</v>
      </c>
      <c r="AU401" s="230" t="s">
        <v>87</v>
      </c>
      <c r="AY401" s="17" t="s">
        <v>142</v>
      </c>
      <c r="BE401" s="231">
        <f>IF(N401="základní",J401,0)</f>
        <v>0</v>
      </c>
      <c r="BF401" s="231">
        <f>IF(N401="snížená",J401,0)</f>
        <v>0</v>
      </c>
      <c r="BG401" s="231">
        <f>IF(N401="zákl. přenesená",J401,0)</f>
        <v>0</v>
      </c>
      <c r="BH401" s="231">
        <f>IF(N401="sníž. přenesená",J401,0)</f>
        <v>0</v>
      </c>
      <c r="BI401" s="231">
        <f>IF(N401="nulová",J401,0)</f>
        <v>0</v>
      </c>
      <c r="BJ401" s="17" t="s">
        <v>85</v>
      </c>
      <c r="BK401" s="231">
        <f>ROUND(I401*H401,2)</f>
        <v>0</v>
      </c>
      <c r="BL401" s="17" t="s">
        <v>150</v>
      </c>
      <c r="BM401" s="230" t="s">
        <v>740</v>
      </c>
    </row>
    <row r="402" s="12" customFormat="1" ht="22.8" customHeight="1">
      <c r="A402" s="12"/>
      <c r="B402" s="203"/>
      <c r="C402" s="204"/>
      <c r="D402" s="205" t="s">
        <v>76</v>
      </c>
      <c r="E402" s="217" t="s">
        <v>741</v>
      </c>
      <c r="F402" s="217" t="s">
        <v>742</v>
      </c>
      <c r="G402" s="204"/>
      <c r="H402" s="204"/>
      <c r="I402" s="207"/>
      <c r="J402" s="218">
        <f>BK402</f>
        <v>0</v>
      </c>
      <c r="K402" s="204"/>
      <c r="L402" s="209"/>
      <c r="M402" s="210"/>
      <c r="N402" s="211"/>
      <c r="O402" s="211"/>
      <c r="P402" s="212">
        <f>SUM(P403:P416)</f>
        <v>0</v>
      </c>
      <c r="Q402" s="211"/>
      <c r="R402" s="212">
        <f>SUM(R403:R416)</f>
        <v>0</v>
      </c>
      <c r="S402" s="211"/>
      <c r="T402" s="213">
        <f>SUM(T403:T416)</f>
        <v>0</v>
      </c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R402" s="214" t="s">
        <v>85</v>
      </c>
      <c r="AT402" s="215" t="s">
        <v>76</v>
      </c>
      <c r="AU402" s="215" t="s">
        <v>85</v>
      </c>
      <c r="AY402" s="214" t="s">
        <v>142</v>
      </c>
      <c r="BK402" s="216">
        <f>SUM(BK403:BK416)</f>
        <v>0</v>
      </c>
    </row>
    <row r="403" s="2" customFormat="1" ht="21.75" customHeight="1">
      <c r="A403" s="38"/>
      <c r="B403" s="39"/>
      <c r="C403" s="219" t="s">
        <v>743</v>
      </c>
      <c r="D403" s="219" t="s">
        <v>145</v>
      </c>
      <c r="E403" s="220" t="s">
        <v>744</v>
      </c>
      <c r="F403" s="221" t="s">
        <v>745</v>
      </c>
      <c r="G403" s="222" t="s">
        <v>242</v>
      </c>
      <c r="H403" s="223">
        <v>4929.7719999999999</v>
      </c>
      <c r="I403" s="224"/>
      <c r="J403" s="225">
        <f>ROUND(I403*H403,2)</f>
        <v>0</v>
      </c>
      <c r="K403" s="221" t="s">
        <v>149</v>
      </c>
      <c r="L403" s="44"/>
      <c r="M403" s="226" t="s">
        <v>1</v>
      </c>
      <c r="N403" s="227" t="s">
        <v>42</v>
      </c>
      <c r="O403" s="91"/>
      <c r="P403" s="228">
        <f>O403*H403</f>
        <v>0</v>
      </c>
      <c r="Q403" s="228">
        <v>0</v>
      </c>
      <c r="R403" s="228">
        <f>Q403*H403</f>
        <v>0</v>
      </c>
      <c r="S403" s="228">
        <v>0</v>
      </c>
      <c r="T403" s="229">
        <f>S403*H403</f>
        <v>0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230" t="s">
        <v>150</v>
      </c>
      <c r="AT403" s="230" t="s">
        <v>145</v>
      </c>
      <c r="AU403" s="230" t="s">
        <v>87</v>
      </c>
      <c r="AY403" s="17" t="s">
        <v>142</v>
      </c>
      <c r="BE403" s="231">
        <f>IF(N403="základní",J403,0)</f>
        <v>0</v>
      </c>
      <c r="BF403" s="231">
        <f>IF(N403="snížená",J403,0)</f>
        <v>0</v>
      </c>
      <c r="BG403" s="231">
        <f>IF(N403="zákl. přenesená",J403,0)</f>
        <v>0</v>
      </c>
      <c r="BH403" s="231">
        <f>IF(N403="sníž. přenesená",J403,0)</f>
        <v>0</v>
      </c>
      <c r="BI403" s="231">
        <f>IF(N403="nulová",J403,0)</f>
        <v>0</v>
      </c>
      <c r="BJ403" s="17" t="s">
        <v>85</v>
      </c>
      <c r="BK403" s="231">
        <f>ROUND(I403*H403,2)</f>
        <v>0</v>
      </c>
      <c r="BL403" s="17" t="s">
        <v>150</v>
      </c>
      <c r="BM403" s="230" t="s">
        <v>746</v>
      </c>
    </row>
    <row r="404" s="13" customFormat="1">
      <c r="A404" s="13"/>
      <c r="B404" s="232"/>
      <c r="C404" s="233"/>
      <c r="D404" s="234" t="s">
        <v>152</v>
      </c>
      <c r="E404" s="235" t="s">
        <v>1</v>
      </c>
      <c r="F404" s="236" t="s">
        <v>747</v>
      </c>
      <c r="G404" s="233"/>
      <c r="H404" s="237">
        <v>4929.7719999999999</v>
      </c>
      <c r="I404" s="238"/>
      <c r="J404" s="233"/>
      <c r="K404" s="233"/>
      <c r="L404" s="239"/>
      <c r="M404" s="240"/>
      <c r="N404" s="241"/>
      <c r="O404" s="241"/>
      <c r="P404" s="241"/>
      <c r="Q404" s="241"/>
      <c r="R404" s="241"/>
      <c r="S404" s="241"/>
      <c r="T404" s="242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3" t="s">
        <v>152</v>
      </c>
      <c r="AU404" s="243" t="s">
        <v>87</v>
      </c>
      <c r="AV404" s="13" t="s">
        <v>87</v>
      </c>
      <c r="AW404" s="13" t="s">
        <v>32</v>
      </c>
      <c r="AX404" s="13" t="s">
        <v>85</v>
      </c>
      <c r="AY404" s="243" t="s">
        <v>142</v>
      </c>
    </row>
    <row r="405" s="2" customFormat="1" ht="24.15" customHeight="1">
      <c r="A405" s="38"/>
      <c r="B405" s="39"/>
      <c r="C405" s="219" t="s">
        <v>748</v>
      </c>
      <c r="D405" s="219" t="s">
        <v>145</v>
      </c>
      <c r="E405" s="220" t="s">
        <v>749</v>
      </c>
      <c r="F405" s="221" t="s">
        <v>750</v>
      </c>
      <c r="G405" s="222" t="s">
        <v>242</v>
      </c>
      <c r="H405" s="223">
        <v>14761.853999999999</v>
      </c>
      <c r="I405" s="224"/>
      <c r="J405" s="225">
        <f>ROUND(I405*H405,2)</f>
        <v>0</v>
      </c>
      <c r="K405" s="221" t="s">
        <v>149</v>
      </c>
      <c r="L405" s="44"/>
      <c r="M405" s="226" t="s">
        <v>1</v>
      </c>
      <c r="N405" s="227" t="s">
        <v>42</v>
      </c>
      <c r="O405" s="91"/>
      <c r="P405" s="228">
        <f>O405*H405</f>
        <v>0</v>
      </c>
      <c r="Q405" s="228">
        <v>0</v>
      </c>
      <c r="R405" s="228">
        <f>Q405*H405</f>
        <v>0</v>
      </c>
      <c r="S405" s="228">
        <v>0</v>
      </c>
      <c r="T405" s="229">
        <f>S405*H405</f>
        <v>0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230" t="s">
        <v>150</v>
      </c>
      <c r="AT405" s="230" t="s">
        <v>145</v>
      </c>
      <c r="AU405" s="230" t="s">
        <v>87</v>
      </c>
      <c r="AY405" s="17" t="s">
        <v>142</v>
      </c>
      <c r="BE405" s="231">
        <f>IF(N405="základní",J405,0)</f>
        <v>0</v>
      </c>
      <c r="BF405" s="231">
        <f>IF(N405="snížená",J405,0)</f>
        <v>0</v>
      </c>
      <c r="BG405" s="231">
        <f>IF(N405="zákl. přenesená",J405,0)</f>
        <v>0</v>
      </c>
      <c r="BH405" s="231">
        <f>IF(N405="sníž. přenesená",J405,0)</f>
        <v>0</v>
      </c>
      <c r="BI405" s="231">
        <f>IF(N405="nulová",J405,0)</f>
        <v>0</v>
      </c>
      <c r="BJ405" s="17" t="s">
        <v>85</v>
      </c>
      <c r="BK405" s="231">
        <f>ROUND(I405*H405,2)</f>
        <v>0</v>
      </c>
      <c r="BL405" s="17" t="s">
        <v>150</v>
      </c>
      <c r="BM405" s="230" t="s">
        <v>751</v>
      </c>
    </row>
    <row r="406" s="13" customFormat="1">
      <c r="A406" s="13"/>
      <c r="B406" s="232"/>
      <c r="C406" s="233"/>
      <c r="D406" s="234" t="s">
        <v>152</v>
      </c>
      <c r="E406" s="235" t="s">
        <v>1</v>
      </c>
      <c r="F406" s="236" t="s">
        <v>752</v>
      </c>
      <c r="G406" s="233"/>
      <c r="H406" s="237">
        <v>14761.853999999999</v>
      </c>
      <c r="I406" s="238"/>
      <c r="J406" s="233"/>
      <c r="K406" s="233"/>
      <c r="L406" s="239"/>
      <c r="M406" s="240"/>
      <c r="N406" s="241"/>
      <c r="O406" s="241"/>
      <c r="P406" s="241"/>
      <c r="Q406" s="241"/>
      <c r="R406" s="241"/>
      <c r="S406" s="241"/>
      <c r="T406" s="242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3" t="s">
        <v>152</v>
      </c>
      <c r="AU406" s="243" t="s">
        <v>87</v>
      </c>
      <c r="AV406" s="13" t="s">
        <v>87</v>
      </c>
      <c r="AW406" s="13" t="s">
        <v>32</v>
      </c>
      <c r="AX406" s="13" t="s">
        <v>85</v>
      </c>
      <c r="AY406" s="243" t="s">
        <v>142</v>
      </c>
    </row>
    <row r="407" s="2" customFormat="1" ht="16.5" customHeight="1">
      <c r="A407" s="38"/>
      <c r="B407" s="39"/>
      <c r="C407" s="219" t="s">
        <v>753</v>
      </c>
      <c r="D407" s="219" t="s">
        <v>145</v>
      </c>
      <c r="E407" s="220" t="s">
        <v>754</v>
      </c>
      <c r="F407" s="221" t="s">
        <v>755</v>
      </c>
      <c r="G407" s="222" t="s">
        <v>242</v>
      </c>
      <c r="H407" s="223">
        <v>207.018</v>
      </c>
      <c r="I407" s="224"/>
      <c r="J407" s="225">
        <f>ROUND(I407*H407,2)</f>
        <v>0</v>
      </c>
      <c r="K407" s="221" t="s">
        <v>149</v>
      </c>
      <c r="L407" s="44"/>
      <c r="M407" s="226" t="s">
        <v>1</v>
      </c>
      <c r="N407" s="227" t="s">
        <v>42</v>
      </c>
      <c r="O407" s="91"/>
      <c r="P407" s="228">
        <f>O407*H407</f>
        <v>0</v>
      </c>
      <c r="Q407" s="228">
        <v>0</v>
      </c>
      <c r="R407" s="228">
        <f>Q407*H407</f>
        <v>0</v>
      </c>
      <c r="S407" s="228">
        <v>0</v>
      </c>
      <c r="T407" s="229">
        <f>S407*H407</f>
        <v>0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230" t="s">
        <v>150</v>
      </c>
      <c r="AT407" s="230" t="s">
        <v>145</v>
      </c>
      <c r="AU407" s="230" t="s">
        <v>87</v>
      </c>
      <c r="AY407" s="17" t="s">
        <v>142</v>
      </c>
      <c r="BE407" s="231">
        <f>IF(N407="základní",J407,0)</f>
        <v>0</v>
      </c>
      <c r="BF407" s="231">
        <f>IF(N407="snížená",J407,0)</f>
        <v>0</v>
      </c>
      <c r="BG407" s="231">
        <f>IF(N407="zákl. přenesená",J407,0)</f>
        <v>0</v>
      </c>
      <c r="BH407" s="231">
        <f>IF(N407="sníž. přenesená",J407,0)</f>
        <v>0</v>
      </c>
      <c r="BI407" s="231">
        <f>IF(N407="nulová",J407,0)</f>
        <v>0</v>
      </c>
      <c r="BJ407" s="17" t="s">
        <v>85</v>
      </c>
      <c r="BK407" s="231">
        <f>ROUND(I407*H407,2)</f>
        <v>0</v>
      </c>
      <c r="BL407" s="17" t="s">
        <v>150</v>
      </c>
      <c r="BM407" s="230" t="s">
        <v>756</v>
      </c>
    </row>
    <row r="408" s="2" customFormat="1" ht="24.15" customHeight="1">
      <c r="A408" s="38"/>
      <c r="B408" s="39"/>
      <c r="C408" s="219" t="s">
        <v>757</v>
      </c>
      <c r="D408" s="219" t="s">
        <v>145</v>
      </c>
      <c r="E408" s="220" t="s">
        <v>758</v>
      </c>
      <c r="F408" s="221" t="s">
        <v>759</v>
      </c>
      <c r="G408" s="222" t="s">
        <v>242</v>
      </c>
      <c r="H408" s="223">
        <v>621.05399999999997</v>
      </c>
      <c r="I408" s="224"/>
      <c r="J408" s="225">
        <f>ROUND(I408*H408,2)</f>
        <v>0</v>
      </c>
      <c r="K408" s="221" t="s">
        <v>149</v>
      </c>
      <c r="L408" s="44"/>
      <c r="M408" s="226" t="s">
        <v>1</v>
      </c>
      <c r="N408" s="227" t="s">
        <v>42</v>
      </c>
      <c r="O408" s="91"/>
      <c r="P408" s="228">
        <f>O408*H408</f>
        <v>0</v>
      </c>
      <c r="Q408" s="228">
        <v>0</v>
      </c>
      <c r="R408" s="228">
        <f>Q408*H408</f>
        <v>0</v>
      </c>
      <c r="S408" s="228">
        <v>0</v>
      </c>
      <c r="T408" s="229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30" t="s">
        <v>150</v>
      </c>
      <c r="AT408" s="230" t="s">
        <v>145</v>
      </c>
      <c r="AU408" s="230" t="s">
        <v>87</v>
      </c>
      <c r="AY408" s="17" t="s">
        <v>142</v>
      </c>
      <c r="BE408" s="231">
        <f>IF(N408="základní",J408,0)</f>
        <v>0</v>
      </c>
      <c r="BF408" s="231">
        <f>IF(N408="snížená",J408,0)</f>
        <v>0</v>
      </c>
      <c r="BG408" s="231">
        <f>IF(N408="zákl. přenesená",J408,0)</f>
        <v>0</v>
      </c>
      <c r="BH408" s="231">
        <f>IF(N408="sníž. přenesená",J408,0)</f>
        <v>0</v>
      </c>
      <c r="BI408" s="231">
        <f>IF(N408="nulová",J408,0)</f>
        <v>0</v>
      </c>
      <c r="BJ408" s="17" t="s">
        <v>85</v>
      </c>
      <c r="BK408" s="231">
        <f>ROUND(I408*H408,2)</f>
        <v>0</v>
      </c>
      <c r="BL408" s="17" t="s">
        <v>150</v>
      </c>
      <c r="BM408" s="230" t="s">
        <v>760</v>
      </c>
    </row>
    <row r="409" s="13" customFormat="1">
      <c r="A409" s="13"/>
      <c r="B409" s="232"/>
      <c r="C409" s="233"/>
      <c r="D409" s="234" t="s">
        <v>152</v>
      </c>
      <c r="E409" s="235" t="s">
        <v>1</v>
      </c>
      <c r="F409" s="236" t="s">
        <v>761</v>
      </c>
      <c r="G409" s="233"/>
      <c r="H409" s="237">
        <v>621.05399999999997</v>
      </c>
      <c r="I409" s="238"/>
      <c r="J409" s="233"/>
      <c r="K409" s="233"/>
      <c r="L409" s="239"/>
      <c r="M409" s="240"/>
      <c r="N409" s="241"/>
      <c r="O409" s="241"/>
      <c r="P409" s="241"/>
      <c r="Q409" s="241"/>
      <c r="R409" s="241"/>
      <c r="S409" s="241"/>
      <c r="T409" s="242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3" t="s">
        <v>152</v>
      </c>
      <c r="AU409" s="243" t="s">
        <v>87</v>
      </c>
      <c r="AV409" s="13" t="s">
        <v>87</v>
      </c>
      <c r="AW409" s="13" t="s">
        <v>32</v>
      </c>
      <c r="AX409" s="13" t="s">
        <v>85</v>
      </c>
      <c r="AY409" s="243" t="s">
        <v>142</v>
      </c>
    </row>
    <row r="410" s="2" customFormat="1" ht="37.8" customHeight="1">
      <c r="A410" s="38"/>
      <c r="B410" s="39"/>
      <c r="C410" s="219" t="s">
        <v>762</v>
      </c>
      <c r="D410" s="219" t="s">
        <v>145</v>
      </c>
      <c r="E410" s="220" t="s">
        <v>763</v>
      </c>
      <c r="F410" s="221" t="s">
        <v>764</v>
      </c>
      <c r="G410" s="222" t="s">
        <v>242</v>
      </c>
      <c r="H410" s="223">
        <v>2.0910000000000002</v>
      </c>
      <c r="I410" s="224"/>
      <c r="J410" s="225">
        <f>ROUND(I410*H410,2)</f>
        <v>0</v>
      </c>
      <c r="K410" s="221" t="s">
        <v>149</v>
      </c>
      <c r="L410" s="44"/>
      <c r="M410" s="226" t="s">
        <v>1</v>
      </c>
      <c r="N410" s="227" t="s">
        <v>42</v>
      </c>
      <c r="O410" s="91"/>
      <c r="P410" s="228">
        <f>O410*H410</f>
        <v>0</v>
      </c>
      <c r="Q410" s="228">
        <v>0</v>
      </c>
      <c r="R410" s="228">
        <f>Q410*H410</f>
        <v>0</v>
      </c>
      <c r="S410" s="228">
        <v>0</v>
      </c>
      <c r="T410" s="229">
        <f>S410*H410</f>
        <v>0</v>
      </c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R410" s="230" t="s">
        <v>150</v>
      </c>
      <c r="AT410" s="230" t="s">
        <v>145</v>
      </c>
      <c r="AU410" s="230" t="s">
        <v>87</v>
      </c>
      <c r="AY410" s="17" t="s">
        <v>142</v>
      </c>
      <c r="BE410" s="231">
        <f>IF(N410="základní",J410,0)</f>
        <v>0</v>
      </c>
      <c r="BF410" s="231">
        <f>IF(N410="snížená",J410,0)</f>
        <v>0</v>
      </c>
      <c r="BG410" s="231">
        <f>IF(N410="zákl. přenesená",J410,0)</f>
        <v>0</v>
      </c>
      <c r="BH410" s="231">
        <f>IF(N410="sníž. přenesená",J410,0)</f>
        <v>0</v>
      </c>
      <c r="BI410" s="231">
        <f>IF(N410="nulová",J410,0)</f>
        <v>0</v>
      </c>
      <c r="BJ410" s="17" t="s">
        <v>85</v>
      </c>
      <c r="BK410" s="231">
        <f>ROUND(I410*H410,2)</f>
        <v>0</v>
      </c>
      <c r="BL410" s="17" t="s">
        <v>150</v>
      </c>
      <c r="BM410" s="230" t="s">
        <v>765</v>
      </c>
    </row>
    <row r="411" s="13" customFormat="1">
      <c r="A411" s="13"/>
      <c r="B411" s="232"/>
      <c r="C411" s="233"/>
      <c r="D411" s="234" t="s">
        <v>152</v>
      </c>
      <c r="E411" s="235" t="s">
        <v>1</v>
      </c>
      <c r="F411" s="236" t="s">
        <v>766</v>
      </c>
      <c r="G411" s="233"/>
      <c r="H411" s="237">
        <v>2.0910000000000002</v>
      </c>
      <c r="I411" s="238"/>
      <c r="J411" s="233"/>
      <c r="K411" s="233"/>
      <c r="L411" s="239"/>
      <c r="M411" s="240"/>
      <c r="N411" s="241"/>
      <c r="O411" s="241"/>
      <c r="P411" s="241"/>
      <c r="Q411" s="241"/>
      <c r="R411" s="241"/>
      <c r="S411" s="241"/>
      <c r="T411" s="242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3" t="s">
        <v>152</v>
      </c>
      <c r="AU411" s="243" t="s">
        <v>87</v>
      </c>
      <c r="AV411" s="13" t="s">
        <v>87</v>
      </c>
      <c r="AW411" s="13" t="s">
        <v>32</v>
      </c>
      <c r="AX411" s="13" t="s">
        <v>85</v>
      </c>
      <c r="AY411" s="243" t="s">
        <v>142</v>
      </c>
    </row>
    <row r="412" s="2" customFormat="1" ht="33" customHeight="1">
      <c r="A412" s="38"/>
      <c r="B412" s="39"/>
      <c r="C412" s="219" t="s">
        <v>767</v>
      </c>
      <c r="D412" s="219" t="s">
        <v>145</v>
      </c>
      <c r="E412" s="220" t="s">
        <v>768</v>
      </c>
      <c r="F412" s="221" t="s">
        <v>769</v>
      </c>
      <c r="G412" s="222" t="s">
        <v>242</v>
      </c>
      <c r="H412" s="223">
        <v>4929.7719999999999</v>
      </c>
      <c r="I412" s="224"/>
      <c r="J412" s="225">
        <f>ROUND(I412*H412,2)</f>
        <v>0</v>
      </c>
      <c r="K412" s="221" t="s">
        <v>149</v>
      </c>
      <c r="L412" s="44"/>
      <c r="M412" s="226" t="s">
        <v>1</v>
      </c>
      <c r="N412" s="227" t="s">
        <v>42</v>
      </c>
      <c r="O412" s="91"/>
      <c r="P412" s="228">
        <f>O412*H412</f>
        <v>0</v>
      </c>
      <c r="Q412" s="228">
        <v>0</v>
      </c>
      <c r="R412" s="228">
        <f>Q412*H412</f>
        <v>0</v>
      </c>
      <c r="S412" s="228">
        <v>0</v>
      </c>
      <c r="T412" s="229">
        <f>S412*H412</f>
        <v>0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230" t="s">
        <v>150</v>
      </c>
      <c r="AT412" s="230" t="s">
        <v>145</v>
      </c>
      <c r="AU412" s="230" t="s">
        <v>87</v>
      </c>
      <c r="AY412" s="17" t="s">
        <v>142</v>
      </c>
      <c r="BE412" s="231">
        <f>IF(N412="základní",J412,0)</f>
        <v>0</v>
      </c>
      <c r="BF412" s="231">
        <f>IF(N412="snížená",J412,0)</f>
        <v>0</v>
      </c>
      <c r="BG412" s="231">
        <f>IF(N412="zákl. přenesená",J412,0)</f>
        <v>0</v>
      </c>
      <c r="BH412" s="231">
        <f>IF(N412="sníž. přenesená",J412,0)</f>
        <v>0</v>
      </c>
      <c r="BI412" s="231">
        <f>IF(N412="nulová",J412,0)</f>
        <v>0</v>
      </c>
      <c r="BJ412" s="17" t="s">
        <v>85</v>
      </c>
      <c r="BK412" s="231">
        <f>ROUND(I412*H412,2)</f>
        <v>0</v>
      </c>
      <c r="BL412" s="17" t="s">
        <v>150</v>
      </c>
      <c r="BM412" s="230" t="s">
        <v>770</v>
      </c>
    </row>
    <row r="413" s="15" customFormat="1">
      <c r="A413" s="15"/>
      <c r="B413" s="255"/>
      <c r="C413" s="256"/>
      <c r="D413" s="234" t="s">
        <v>152</v>
      </c>
      <c r="E413" s="257" t="s">
        <v>1</v>
      </c>
      <c r="F413" s="258" t="s">
        <v>771</v>
      </c>
      <c r="G413" s="256"/>
      <c r="H413" s="257" t="s">
        <v>1</v>
      </c>
      <c r="I413" s="259"/>
      <c r="J413" s="256"/>
      <c r="K413" s="256"/>
      <c r="L413" s="260"/>
      <c r="M413" s="261"/>
      <c r="N413" s="262"/>
      <c r="O413" s="262"/>
      <c r="P413" s="262"/>
      <c r="Q413" s="262"/>
      <c r="R413" s="262"/>
      <c r="S413" s="262"/>
      <c r="T413" s="263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T413" s="264" t="s">
        <v>152</v>
      </c>
      <c r="AU413" s="264" t="s">
        <v>87</v>
      </c>
      <c r="AV413" s="15" t="s">
        <v>85</v>
      </c>
      <c r="AW413" s="15" t="s">
        <v>32</v>
      </c>
      <c r="AX413" s="15" t="s">
        <v>77</v>
      </c>
      <c r="AY413" s="264" t="s">
        <v>142</v>
      </c>
    </row>
    <row r="414" s="13" customFormat="1">
      <c r="A414" s="13"/>
      <c r="B414" s="232"/>
      <c r="C414" s="233"/>
      <c r="D414" s="234" t="s">
        <v>152</v>
      </c>
      <c r="E414" s="235" t="s">
        <v>1</v>
      </c>
      <c r="F414" s="236" t="s">
        <v>747</v>
      </c>
      <c r="G414" s="233"/>
      <c r="H414" s="237">
        <v>4929.7719999999999</v>
      </c>
      <c r="I414" s="238"/>
      <c r="J414" s="233"/>
      <c r="K414" s="233"/>
      <c r="L414" s="239"/>
      <c r="M414" s="240"/>
      <c r="N414" s="241"/>
      <c r="O414" s="241"/>
      <c r="P414" s="241"/>
      <c r="Q414" s="241"/>
      <c r="R414" s="241"/>
      <c r="S414" s="241"/>
      <c r="T414" s="242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3" t="s">
        <v>152</v>
      </c>
      <c r="AU414" s="243" t="s">
        <v>87</v>
      </c>
      <c r="AV414" s="13" t="s">
        <v>87</v>
      </c>
      <c r="AW414" s="13" t="s">
        <v>32</v>
      </c>
      <c r="AX414" s="13" t="s">
        <v>85</v>
      </c>
      <c r="AY414" s="243" t="s">
        <v>142</v>
      </c>
    </row>
    <row r="415" s="2" customFormat="1" ht="44.25" customHeight="1">
      <c r="A415" s="38"/>
      <c r="B415" s="39"/>
      <c r="C415" s="219" t="s">
        <v>772</v>
      </c>
      <c r="D415" s="219" t="s">
        <v>145</v>
      </c>
      <c r="E415" s="220" t="s">
        <v>773</v>
      </c>
      <c r="F415" s="221" t="s">
        <v>774</v>
      </c>
      <c r="G415" s="222" t="s">
        <v>242</v>
      </c>
      <c r="H415" s="223">
        <v>103.523</v>
      </c>
      <c r="I415" s="224"/>
      <c r="J415" s="225">
        <f>ROUND(I415*H415,2)</f>
        <v>0</v>
      </c>
      <c r="K415" s="221" t="s">
        <v>149</v>
      </c>
      <c r="L415" s="44"/>
      <c r="M415" s="226" t="s">
        <v>1</v>
      </c>
      <c r="N415" s="227" t="s">
        <v>42</v>
      </c>
      <c r="O415" s="91"/>
      <c r="P415" s="228">
        <f>O415*H415</f>
        <v>0</v>
      </c>
      <c r="Q415" s="228">
        <v>0</v>
      </c>
      <c r="R415" s="228">
        <f>Q415*H415</f>
        <v>0</v>
      </c>
      <c r="S415" s="228">
        <v>0</v>
      </c>
      <c r="T415" s="229">
        <f>S415*H415</f>
        <v>0</v>
      </c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R415" s="230" t="s">
        <v>150</v>
      </c>
      <c r="AT415" s="230" t="s">
        <v>145</v>
      </c>
      <c r="AU415" s="230" t="s">
        <v>87</v>
      </c>
      <c r="AY415" s="17" t="s">
        <v>142</v>
      </c>
      <c r="BE415" s="231">
        <f>IF(N415="základní",J415,0)</f>
        <v>0</v>
      </c>
      <c r="BF415" s="231">
        <f>IF(N415="snížená",J415,0)</f>
        <v>0</v>
      </c>
      <c r="BG415" s="231">
        <f>IF(N415="zákl. přenesená",J415,0)</f>
        <v>0</v>
      </c>
      <c r="BH415" s="231">
        <f>IF(N415="sníž. přenesená",J415,0)</f>
        <v>0</v>
      </c>
      <c r="BI415" s="231">
        <f>IF(N415="nulová",J415,0)</f>
        <v>0</v>
      </c>
      <c r="BJ415" s="17" t="s">
        <v>85</v>
      </c>
      <c r="BK415" s="231">
        <f>ROUND(I415*H415,2)</f>
        <v>0</v>
      </c>
      <c r="BL415" s="17" t="s">
        <v>150</v>
      </c>
      <c r="BM415" s="230" t="s">
        <v>775</v>
      </c>
    </row>
    <row r="416" s="13" customFormat="1">
      <c r="A416" s="13"/>
      <c r="B416" s="232"/>
      <c r="C416" s="233"/>
      <c r="D416" s="234" t="s">
        <v>152</v>
      </c>
      <c r="E416" s="235" t="s">
        <v>1</v>
      </c>
      <c r="F416" s="236" t="s">
        <v>776</v>
      </c>
      <c r="G416" s="233"/>
      <c r="H416" s="237">
        <v>103.523</v>
      </c>
      <c r="I416" s="238"/>
      <c r="J416" s="233"/>
      <c r="K416" s="233"/>
      <c r="L416" s="239"/>
      <c r="M416" s="240"/>
      <c r="N416" s="241"/>
      <c r="O416" s="241"/>
      <c r="P416" s="241"/>
      <c r="Q416" s="241"/>
      <c r="R416" s="241"/>
      <c r="S416" s="241"/>
      <c r="T416" s="242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3" t="s">
        <v>152</v>
      </c>
      <c r="AU416" s="243" t="s">
        <v>87</v>
      </c>
      <c r="AV416" s="13" t="s">
        <v>87</v>
      </c>
      <c r="AW416" s="13" t="s">
        <v>32</v>
      </c>
      <c r="AX416" s="13" t="s">
        <v>85</v>
      </c>
      <c r="AY416" s="243" t="s">
        <v>142</v>
      </c>
    </row>
    <row r="417" s="12" customFormat="1" ht="22.8" customHeight="1">
      <c r="A417" s="12"/>
      <c r="B417" s="203"/>
      <c r="C417" s="204"/>
      <c r="D417" s="205" t="s">
        <v>76</v>
      </c>
      <c r="E417" s="217" t="s">
        <v>777</v>
      </c>
      <c r="F417" s="217" t="s">
        <v>778</v>
      </c>
      <c r="G417" s="204"/>
      <c r="H417" s="204"/>
      <c r="I417" s="207"/>
      <c r="J417" s="218">
        <f>BK417</f>
        <v>0</v>
      </c>
      <c r="K417" s="204"/>
      <c r="L417" s="209"/>
      <c r="M417" s="210"/>
      <c r="N417" s="211"/>
      <c r="O417" s="211"/>
      <c r="P417" s="212">
        <f>SUM(P418:P421)</f>
        <v>0</v>
      </c>
      <c r="Q417" s="211"/>
      <c r="R417" s="212">
        <f>SUM(R418:R421)</f>
        <v>0</v>
      </c>
      <c r="S417" s="211"/>
      <c r="T417" s="213">
        <f>SUM(T418:T421)</f>
        <v>0</v>
      </c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R417" s="214" t="s">
        <v>85</v>
      </c>
      <c r="AT417" s="215" t="s">
        <v>76</v>
      </c>
      <c r="AU417" s="215" t="s">
        <v>85</v>
      </c>
      <c r="AY417" s="214" t="s">
        <v>142</v>
      </c>
      <c r="BK417" s="216">
        <f>SUM(BK418:BK421)</f>
        <v>0</v>
      </c>
    </row>
    <row r="418" s="2" customFormat="1" ht="33" customHeight="1">
      <c r="A418" s="38"/>
      <c r="B418" s="39"/>
      <c r="C418" s="219" t="s">
        <v>779</v>
      </c>
      <c r="D418" s="219" t="s">
        <v>145</v>
      </c>
      <c r="E418" s="220" t="s">
        <v>780</v>
      </c>
      <c r="F418" s="221" t="s">
        <v>781</v>
      </c>
      <c r="G418" s="222" t="s">
        <v>242</v>
      </c>
      <c r="H418" s="223">
        <v>219.65899999999999</v>
      </c>
      <c r="I418" s="224"/>
      <c r="J418" s="225">
        <f>ROUND(I418*H418,2)</f>
        <v>0</v>
      </c>
      <c r="K418" s="221" t="s">
        <v>149</v>
      </c>
      <c r="L418" s="44"/>
      <c r="M418" s="226" t="s">
        <v>1</v>
      </c>
      <c r="N418" s="227" t="s">
        <v>42</v>
      </c>
      <c r="O418" s="91"/>
      <c r="P418" s="228">
        <f>O418*H418</f>
        <v>0</v>
      </c>
      <c r="Q418" s="228">
        <v>0</v>
      </c>
      <c r="R418" s="228">
        <f>Q418*H418</f>
        <v>0</v>
      </c>
      <c r="S418" s="228">
        <v>0</v>
      </c>
      <c r="T418" s="229">
        <f>S418*H418</f>
        <v>0</v>
      </c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R418" s="230" t="s">
        <v>150</v>
      </c>
      <c r="AT418" s="230" t="s">
        <v>145</v>
      </c>
      <c r="AU418" s="230" t="s">
        <v>87</v>
      </c>
      <c r="AY418" s="17" t="s">
        <v>142</v>
      </c>
      <c r="BE418" s="231">
        <f>IF(N418="základní",J418,0)</f>
        <v>0</v>
      </c>
      <c r="BF418" s="231">
        <f>IF(N418="snížená",J418,0)</f>
        <v>0</v>
      </c>
      <c r="BG418" s="231">
        <f>IF(N418="zákl. přenesená",J418,0)</f>
        <v>0</v>
      </c>
      <c r="BH418" s="231">
        <f>IF(N418="sníž. přenesená",J418,0)</f>
        <v>0</v>
      </c>
      <c r="BI418" s="231">
        <f>IF(N418="nulová",J418,0)</f>
        <v>0</v>
      </c>
      <c r="BJ418" s="17" t="s">
        <v>85</v>
      </c>
      <c r="BK418" s="231">
        <f>ROUND(I418*H418,2)</f>
        <v>0</v>
      </c>
      <c r="BL418" s="17" t="s">
        <v>150</v>
      </c>
      <c r="BM418" s="230" t="s">
        <v>782</v>
      </c>
    </row>
    <row r="419" s="13" customFormat="1">
      <c r="A419" s="13"/>
      <c r="B419" s="232"/>
      <c r="C419" s="233"/>
      <c r="D419" s="234" t="s">
        <v>152</v>
      </c>
      <c r="E419" s="235" t="s">
        <v>1</v>
      </c>
      <c r="F419" s="236" t="s">
        <v>783</v>
      </c>
      <c r="G419" s="233"/>
      <c r="H419" s="237">
        <v>219.65899999999999</v>
      </c>
      <c r="I419" s="238"/>
      <c r="J419" s="233"/>
      <c r="K419" s="233"/>
      <c r="L419" s="239"/>
      <c r="M419" s="240"/>
      <c r="N419" s="241"/>
      <c r="O419" s="241"/>
      <c r="P419" s="241"/>
      <c r="Q419" s="241"/>
      <c r="R419" s="241"/>
      <c r="S419" s="241"/>
      <c r="T419" s="242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3" t="s">
        <v>152</v>
      </c>
      <c r="AU419" s="243" t="s">
        <v>87</v>
      </c>
      <c r="AV419" s="13" t="s">
        <v>87</v>
      </c>
      <c r="AW419" s="13" t="s">
        <v>32</v>
      </c>
      <c r="AX419" s="13" t="s">
        <v>85</v>
      </c>
      <c r="AY419" s="243" t="s">
        <v>142</v>
      </c>
    </row>
    <row r="420" s="2" customFormat="1" ht="24.15" customHeight="1">
      <c r="A420" s="38"/>
      <c r="B420" s="39"/>
      <c r="C420" s="219" t="s">
        <v>784</v>
      </c>
      <c r="D420" s="219" t="s">
        <v>145</v>
      </c>
      <c r="E420" s="220" t="s">
        <v>785</v>
      </c>
      <c r="F420" s="221" t="s">
        <v>786</v>
      </c>
      <c r="G420" s="222" t="s">
        <v>242</v>
      </c>
      <c r="H420" s="223">
        <v>65.896000000000001</v>
      </c>
      <c r="I420" s="224"/>
      <c r="J420" s="225">
        <f>ROUND(I420*H420,2)</f>
        <v>0</v>
      </c>
      <c r="K420" s="221" t="s">
        <v>149</v>
      </c>
      <c r="L420" s="44"/>
      <c r="M420" s="226" t="s">
        <v>1</v>
      </c>
      <c r="N420" s="227" t="s">
        <v>42</v>
      </c>
      <c r="O420" s="91"/>
      <c r="P420" s="228">
        <f>O420*H420</f>
        <v>0</v>
      </c>
      <c r="Q420" s="228">
        <v>0</v>
      </c>
      <c r="R420" s="228">
        <f>Q420*H420</f>
        <v>0</v>
      </c>
      <c r="S420" s="228">
        <v>0</v>
      </c>
      <c r="T420" s="229">
        <f>S420*H420</f>
        <v>0</v>
      </c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R420" s="230" t="s">
        <v>150</v>
      </c>
      <c r="AT420" s="230" t="s">
        <v>145</v>
      </c>
      <c r="AU420" s="230" t="s">
        <v>87</v>
      </c>
      <c r="AY420" s="17" t="s">
        <v>142</v>
      </c>
      <c r="BE420" s="231">
        <f>IF(N420="základní",J420,0)</f>
        <v>0</v>
      </c>
      <c r="BF420" s="231">
        <f>IF(N420="snížená",J420,0)</f>
        <v>0</v>
      </c>
      <c r="BG420" s="231">
        <f>IF(N420="zákl. přenesená",J420,0)</f>
        <v>0</v>
      </c>
      <c r="BH420" s="231">
        <f>IF(N420="sníž. přenesená",J420,0)</f>
        <v>0</v>
      </c>
      <c r="BI420" s="231">
        <f>IF(N420="nulová",J420,0)</f>
        <v>0</v>
      </c>
      <c r="BJ420" s="17" t="s">
        <v>85</v>
      </c>
      <c r="BK420" s="231">
        <f>ROUND(I420*H420,2)</f>
        <v>0</v>
      </c>
      <c r="BL420" s="17" t="s">
        <v>150</v>
      </c>
      <c r="BM420" s="230" t="s">
        <v>787</v>
      </c>
    </row>
    <row r="421" s="13" customFormat="1">
      <c r="A421" s="13"/>
      <c r="B421" s="232"/>
      <c r="C421" s="233"/>
      <c r="D421" s="234" t="s">
        <v>152</v>
      </c>
      <c r="E421" s="235" t="s">
        <v>1</v>
      </c>
      <c r="F421" s="236" t="s">
        <v>788</v>
      </c>
      <c r="G421" s="233"/>
      <c r="H421" s="237">
        <v>65.896000000000001</v>
      </c>
      <c r="I421" s="238"/>
      <c r="J421" s="233"/>
      <c r="K421" s="233"/>
      <c r="L421" s="239"/>
      <c r="M421" s="275"/>
      <c r="N421" s="276"/>
      <c r="O421" s="276"/>
      <c r="P421" s="276"/>
      <c r="Q421" s="276"/>
      <c r="R421" s="276"/>
      <c r="S421" s="276"/>
      <c r="T421" s="277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3" t="s">
        <v>152</v>
      </c>
      <c r="AU421" s="243" t="s">
        <v>87</v>
      </c>
      <c r="AV421" s="13" t="s">
        <v>87</v>
      </c>
      <c r="AW421" s="13" t="s">
        <v>32</v>
      </c>
      <c r="AX421" s="13" t="s">
        <v>85</v>
      </c>
      <c r="AY421" s="243" t="s">
        <v>142</v>
      </c>
    </row>
    <row r="422" s="2" customFormat="1" ht="6.96" customHeight="1">
      <c r="A422" s="38"/>
      <c r="B422" s="66"/>
      <c r="C422" s="67"/>
      <c r="D422" s="67"/>
      <c r="E422" s="67"/>
      <c r="F422" s="67"/>
      <c r="G422" s="67"/>
      <c r="H422" s="67"/>
      <c r="I422" s="67"/>
      <c r="J422" s="67"/>
      <c r="K422" s="67"/>
      <c r="L422" s="44"/>
      <c r="M422" s="38"/>
      <c r="O422" s="38"/>
      <c r="P422" s="38"/>
      <c r="Q422" s="38"/>
      <c r="R422" s="38"/>
      <c r="S422" s="38"/>
      <c r="T422" s="38"/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</row>
  </sheetData>
  <sheetProtection sheet="1" autoFilter="0" formatColumns="0" formatRows="0" objects="1" scenarios="1" spinCount="100000" saltValue="hUUa0QfEpoFrGk2hxltLeNufSDLPWDz8QyzsMJ/D5nIOKYksOBTvV1+p1mvPWdQ7FfrCPchttj7jypbKNcA1ew==" hashValue="Xyq0FUSkYybyJG27SJEufGhCexs97qCVCx5CRkABYJMmrEaMYOGhngKCs08+Sp1N7pffy8SAjj7/eJZYRL8Okg==" algorithmName="SHA-512" password="CC35"/>
  <autoFilter ref="C125:K421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  <c r="AZ2" s="136" t="s">
        <v>789</v>
      </c>
      <c r="BA2" s="136" t="s">
        <v>1</v>
      </c>
      <c r="BB2" s="136" t="s">
        <v>1</v>
      </c>
      <c r="BC2" s="136" t="s">
        <v>790</v>
      </c>
      <c r="BD2" s="136" t="s">
        <v>87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87</v>
      </c>
      <c r="AZ3" s="136" t="s">
        <v>791</v>
      </c>
      <c r="BA3" s="136" t="s">
        <v>1</v>
      </c>
      <c r="BB3" s="136" t="s">
        <v>1</v>
      </c>
      <c r="BC3" s="136" t="s">
        <v>792</v>
      </c>
      <c r="BD3" s="136" t="s">
        <v>87</v>
      </c>
    </row>
    <row r="4" s="1" customFormat="1" ht="24.96" customHeight="1">
      <c r="B4" s="20"/>
      <c r="D4" s="139" t="s">
        <v>98</v>
      </c>
      <c r="L4" s="20"/>
      <c r="M4" s="140" t="s">
        <v>10</v>
      </c>
      <c r="AT4" s="17" t="s">
        <v>4</v>
      </c>
      <c r="AZ4" s="136" t="s">
        <v>793</v>
      </c>
      <c r="BA4" s="136" t="s">
        <v>1</v>
      </c>
      <c r="BB4" s="136" t="s">
        <v>1</v>
      </c>
      <c r="BC4" s="136" t="s">
        <v>794</v>
      </c>
      <c r="BD4" s="136" t="s">
        <v>87</v>
      </c>
    </row>
    <row r="5" s="1" customFormat="1" ht="6.96" customHeight="1">
      <c r="B5" s="20"/>
      <c r="L5" s="20"/>
      <c r="AZ5" s="136" t="s">
        <v>99</v>
      </c>
      <c r="BA5" s="136" t="s">
        <v>1</v>
      </c>
      <c r="BB5" s="136" t="s">
        <v>1</v>
      </c>
      <c r="BC5" s="136" t="s">
        <v>795</v>
      </c>
      <c r="BD5" s="136" t="s">
        <v>87</v>
      </c>
    </row>
    <row r="6" s="1" customFormat="1" ht="12" customHeight="1">
      <c r="B6" s="20"/>
      <c r="D6" s="141" t="s">
        <v>16</v>
      </c>
      <c r="L6" s="20"/>
      <c r="AZ6" s="136" t="s">
        <v>796</v>
      </c>
      <c r="BA6" s="136" t="s">
        <v>1</v>
      </c>
      <c r="BB6" s="136" t="s">
        <v>1</v>
      </c>
      <c r="BC6" s="136" t="s">
        <v>797</v>
      </c>
      <c r="BD6" s="136" t="s">
        <v>87</v>
      </c>
    </row>
    <row r="7" s="1" customFormat="1" ht="16.5" customHeight="1">
      <c r="B7" s="20"/>
      <c r="E7" s="142" t="str">
        <f>'Rekapitulace stavby'!K6</f>
        <v>Výměna vodovodu v ul. Královská cesta, Kolín</v>
      </c>
      <c r="F7" s="141"/>
      <c r="G7" s="141"/>
      <c r="H7" s="141"/>
      <c r="L7" s="20"/>
      <c r="AZ7" s="136" t="s">
        <v>798</v>
      </c>
      <c r="BA7" s="136" t="s">
        <v>1</v>
      </c>
      <c r="BB7" s="136" t="s">
        <v>1</v>
      </c>
      <c r="BC7" s="136" t="s">
        <v>799</v>
      </c>
      <c r="BD7" s="136" t="s">
        <v>87</v>
      </c>
    </row>
    <row r="8" s="2" customFormat="1" ht="12" customHeight="1">
      <c r="A8" s="38"/>
      <c r="B8" s="44"/>
      <c r="C8" s="38"/>
      <c r="D8" s="141" t="s">
        <v>107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Z8" s="136" t="s">
        <v>800</v>
      </c>
      <c r="BA8" s="136" t="s">
        <v>1</v>
      </c>
      <c r="BB8" s="136" t="s">
        <v>1</v>
      </c>
      <c r="BC8" s="136" t="s">
        <v>801</v>
      </c>
      <c r="BD8" s="136" t="s">
        <v>87</v>
      </c>
    </row>
    <row r="9" s="2" customFormat="1" ht="16.5" customHeight="1">
      <c r="A9" s="38"/>
      <c r="B9" s="44"/>
      <c r="C9" s="38"/>
      <c r="D9" s="38"/>
      <c r="E9" s="143" t="s">
        <v>802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1" t="s">
        <v>18</v>
      </c>
      <c r="E11" s="38"/>
      <c r="F11" s="144" t="s">
        <v>1</v>
      </c>
      <c r="G11" s="38"/>
      <c r="H11" s="38"/>
      <c r="I11" s="141" t="s">
        <v>19</v>
      </c>
      <c r="J11" s="144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1" t="s">
        <v>20</v>
      </c>
      <c r="E12" s="38"/>
      <c r="F12" s="144" t="s">
        <v>111</v>
      </c>
      <c r="G12" s="38"/>
      <c r="H12" s="38"/>
      <c r="I12" s="141" t="s">
        <v>22</v>
      </c>
      <c r="J12" s="145" t="str">
        <f>'Rekapitulace stavby'!AN8</f>
        <v>6. 12. 2022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1" t="s">
        <v>24</v>
      </c>
      <c r="E14" s="38"/>
      <c r="F14" s="38"/>
      <c r="G14" s="38"/>
      <c r="H14" s="38"/>
      <c r="I14" s="141" t="s">
        <v>25</v>
      </c>
      <c r="J14" s="144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4" t="s">
        <v>27</v>
      </c>
      <c r="F15" s="38"/>
      <c r="G15" s="38"/>
      <c r="H15" s="38"/>
      <c r="I15" s="141" t="s">
        <v>28</v>
      </c>
      <c r="J15" s="144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1" t="s">
        <v>29</v>
      </c>
      <c r="E17" s="38"/>
      <c r="F17" s="38"/>
      <c r="G17" s="38"/>
      <c r="H17" s="38"/>
      <c r="I17" s="141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1" t="s">
        <v>31</v>
      </c>
      <c r="E20" s="38"/>
      <c r="F20" s="38"/>
      <c r="G20" s="38"/>
      <c r="H20" s="38"/>
      <c r="I20" s="141" t="s">
        <v>25</v>
      </c>
      <c r="J20" s="144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4" t="str">
        <f>IF('Rekapitulace stavby'!E17="","",'Rekapitulace stavby'!E17)</f>
        <v xml:space="preserve"> </v>
      </c>
      <c r="F21" s="38"/>
      <c r="G21" s="38"/>
      <c r="H21" s="38"/>
      <c r="I21" s="141" t="s">
        <v>28</v>
      </c>
      <c r="J21" s="144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1" t="s">
        <v>33</v>
      </c>
      <c r="E23" s="38"/>
      <c r="F23" s="38"/>
      <c r="G23" s="38"/>
      <c r="H23" s="38"/>
      <c r="I23" s="141" t="s">
        <v>25</v>
      </c>
      <c r="J23" s="144" t="s">
        <v>34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4" t="s">
        <v>35</v>
      </c>
      <c r="F24" s="38"/>
      <c r="G24" s="38"/>
      <c r="H24" s="38"/>
      <c r="I24" s="141" t="s">
        <v>28</v>
      </c>
      <c r="J24" s="144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1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1" t="s">
        <v>37</v>
      </c>
      <c r="E30" s="38"/>
      <c r="F30" s="38"/>
      <c r="G30" s="38"/>
      <c r="H30" s="38"/>
      <c r="I30" s="38"/>
      <c r="J30" s="152">
        <f>ROUND(J126,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0"/>
      <c r="E31" s="150"/>
      <c r="F31" s="150"/>
      <c r="G31" s="150"/>
      <c r="H31" s="150"/>
      <c r="I31" s="150"/>
      <c r="J31" s="150"/>
      <c r="K31" s="150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3" t="s">
        <v>39</v>
      </c>
      <c r="G32" s="38"/>
      <c r="H32" s="38"/>
      <c r="I32" s="153" t="s">
        <v>38</v>
      </c>
      <c r="J32" s="153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4" t="s">
        <v>41</v>
      </c>
      <c r="E33" s="141" t="s">
        <v>42</v>
      </c>
      <c r="F33" s="155">
        <f>ROUND((SUM(BE126:BE258)),  2)</f>
        <v>0</v>
      </c>
      <c r="G33" s="38"/>
      <c r="H33" s="38"/>
      <c r="I33" s="156">
        <v>0.20999999999999999</v>
      </c>
      <c r="J33" s="155">
        <f>ROUND(((SUM(BE126:BE258))*I33),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1" t="s">
        <v>43</v>
      </c>
      <c r="F34" s="155">
        <f>ROUND((SUM(BF126:BF258)),  2)</f>
        <v>0</v>
      </c>
      <c r="G34" s="38"/>
      <c r="H34" s="38"/>
      <c r="I34" s="156">
        <v>0.14999999999999999</v>
      </c>
      <c r="J34" s="155">
        <f>ROUND(((SUM(BF126:BF258))*I34),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1" t="s">
        <v>44</v>
      </c>
      <c r="F35" s="155">
        <f>ROUND((SUM(BG126:BG258)),  2)</f>
        <v>0</v>
      </c>
      <c r="G35" s="38"/>
      <c r="H35" s="38"/>
      <c r="I35" s="156">
        <v>0.20999999999999999</v>
      </c>
      <c r="J35" s="155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1" t="s">
        <v>45</v>
      </c>
      <c r="F36" s="155">
        <f>ROUND((SUM(BH126:BH258)),  2)</f>
        <v>0</v>
      </c>
      <c r="G36" s="38"/>
      <c r="H36" s="38"/>
      <c r="I36" s="156">
        <v>0.14999999999999999</v>
      </c>
      <c r="J36" s="155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46</v>
      </c>
      <c r="F37" s="155">
        <f>ROUND((SUM(BI126:BI258)),  2)</f>
        <v>0</v>
      </c>
      <c r="G37" s="38"/>
      <c r="H37" s="38"/>
      <c r="I37" s="156">
        <v>0</v>
      </c>
      <c r="J37" s="155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7"/>
      <c r="D39" s="158" t="s">
        <v>47</v>
      </c>
      <c r="E39" s="159"/>
      <c r="F39" s="159"/>
      <c r="G39" s="160" t="s">
        <v>48</v>
      </c>
      <c r="H39" s="161" t="s">
        <v>49</v>
      </c>
      <c r="I39" s="159"/>
      <c r="J39" s="162">
        <f>SUM(J30:J37)</f>
        <v>0</v>
      </c>
      <c r="K39" s="163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4" t="s">
        <v>50</v>
      </c>
      <c r="E50" s="165"/>
      <c r="F50" s="165"/>
      <c r="G50" s="164" t="s">
        <v>51</v>
      </c>
      <c r="H50" s="165"/>
      <c r="I50" s="165"/>
      <c r="J50" s="165"/>
      <c r="K50" s="165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6" t="s">
        <v>52</v>
      </c>
      <c r="E61" s="167"/>
      <c r="F61" s="168" t="s">
        <v>53</v>
      </c>
      <c r="G61" s="166" t="s">
        <v>52</v>
      </c>
      <c r="H61" s="167"/>
      <c r="I61" s="167"/>
      <c r="J61" s="169" t="s">
        <v>53</v>
      </c>
      <c r="K61" s="167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4" t="s">
        <v>54</v>
      </c>
      <c r="E65" s="170"/>
      <c r="F65" s="170"/>
      <c r="G65" s="164" t="s">
        <v>55</v>
      </c>
      <c r="H65" s="170"/>
      <c r="I65" s="170"/>
      <c r="J65" s="170"/>
      <c r="K65" s="170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6" t="s">
        <v>52</v>
      </c>
      <c r="E76" s="167"/>
      <c r="F76" s="168" t="s">
        <v>53</v>
      </c>
      <c r="G76" s="166" t="s">
        <v>52</v>
      </c>
      <c r="H76" s="167"/>
      <c r="I76" s="167"/>
      <c r="J76" s="169" t="s">
        <v>53</v>
      </c>
      <c r="K76" s="167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5" t="str">
        <f>E7</f>
        <v>Výměna vodovodu v ul. Královská cesta, Kolín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SO.02 - Vodovodní přípojky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Kolín</v>
      </c>
      <c r="G89" s="40"/>
      <c r="H89" s="40"/>
      <c r="I89" s="32" t="s">
        <v>22</v>
      </c>
      <c r="J89" s="79" t="str">
        <f>IF(J12="","",J12)</f>
        <v>6. 12. 2022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Vodohospodářské sdružení Kolín</v>
      </c>
      <c r="G91" s="40"/>
      <c r="H91" s="40"/>
      <c r="I91" s="32" t="s">
        <v>31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TIMAO s.r.o.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6" t="s">
        <v>113</v>
      </c>
      <c r="D94" s="177"/>
      <c r="E94" s="177"/>
      <c r="F94" s="177"/>
      <c r="G94" s="177"/>
      <c r="H94" s="177"/>
      <c r="I94" s="177"/>
      <c r="J94" s="178" t="s">
        <v>114</v>
      </c>
      <c r="K94" s="177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9" t="s">
        <v>115</v>
      </c>
      <c r="D96" s="40"/>
      <c r="E96" s="40"/>
      <c r="F96" s="40"/>
      <c r="G96" s="40"/>
      <c r="H96" s="40"/>
      <c r="I96" s="40"/>
      <c r="J96" s="110">
        <f>J126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116</v>
      </c>
    </row>
    <row r="97" s="9" customFormat="1" ht="24.96" customHeight="1">
      <c r="A97" s="9"/>
      <c r="B97" s="180"/>
      <c r="C97" s="181"/>
      <c r="D97" s="182" t="s">
        <v>117</v>
      </c>
      <c r="E97" s="183"/>
      <c r="F97" s="183"/>
      <c r="G97" s="183"/>
      <c r="H97" s="183"/>
      <c r="I97" s="183"/>
      <c r="J97" s="184">
        <f>J127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118</v>
      </c>
      <c r="E98" s="189"/>
      <c r="F98" s="189"/>
      <c r="G98" s="189"/>
      <c r="H98" s="189"/>
      <c r="I98" s="189"/>
      <c r="J98" s="190">
        <f>J128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803</v>
      </c>
      <c r="E99" s="189"/>
      <c r="F99" s="189"/>
      <c r="G99" s="189"/>
      <c r="H99" s="189"/>
      <c r="I99" s="189"/>
      <c r="J99" s="190">
        <f>J159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120</v>
      </c>
      <c r="E100" s="189"/>
      <c r="F100" s="189"/>
      <c r="G100" s="189"/>
      <c r="H100" s="189"/>
      <c r="I100" s="189"/>
      <c r="J100" s="190">
        <f>J162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121</v>
      </c>
      <c r="E101" s="189"/>
      <c r="F101" s="189"/>
      <c r="G101" s="189"/>
      <c r="H101" s="189"/>
      <c r="I101" s="189"/>
      <c r="J101" s="190">
        <f>J168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122</v>
      </c>
      <c r="E102" s="189"/>
      <c r="F102" s="189"/>
      <c r="G102" s="189"/>
      <c r="H102" s="189"/>
      <c r="I102" s="189"/>
      <c r="J102" s="190">
        <f>J185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123</v>
      </c>
      <c r="E103" s="189"/>
      <c r="F103" s="189"/>
      <c r="G103" s="189"/>
      <c r="H103" s="189"/>
      <c r="I103" s="189"/>
      <c r="J103" s="190">
        <f>J196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124</v>
      </c>
      <c r="E104" s="189"/>
      <c r="F104" s="189"/>
      <c r="G104" s="189"/>
      <c r="H104" s="189"/>
      <c r="I104" s="189"/>
      <c r="J104" s="190">
        <f>J236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125</v>
      </c>
      <c r="E105" s="189"/>
      <c r="F105" s="189"/>
      <c r="G105" s="189"/>
      <c r="H105" s="189"/>
      <c r="I105" s="189"/>
      <c r="J105" s="190">
        <f>J241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126</v>
      </c>
      <c r="E106" s="189"/>
      <c r="F106" s="189"/>
      <c r="G106" s="189"/>
      <c r="H106" s="189"/>
      <c r="I106" s="189"/>
      <c r="J106" s="190">
        <f>J254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12" s="2" customFormat="1" ht="6.96" customHeight="1">
      <c r="A112" s="38"/>
      <c r="B112" s="68"/>
      <c r="C112" s="69"/>
      <c r="D112" s="69"/>
      <c r="E112" s="69"/>
      <c r="F112" s="69"/>
      <c r="G112" s="69"/>
      <c r="H112" s="69"/>
      <c r="I112" s="69"/>
      <c r="J112" s="69"/>
      <c r="K112" s="69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4.96" customHeight="1">
      <c r="A113" s="38"/>
      <c r="B113" s="39"/>
      <c r="C113" s="23" t="s">
        <v>127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16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175" t="str">
        <f>E7</f>
        <v>Výměna vodovodu v ul. Královská cesta, Kolín</v>
      </c>
      <c r="F116" s="32"/>
      <c r="G116" s="32"/>
      <c r="H116" s="32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107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E9</f>
        <v>SO.02 - Vodovodní přípojky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F12</f>
        <v>Kolín</v>
      </c>
      <c r="G120" s="40"/>
      <c r="H120" s="40"/>
      <c r="I120" s="32" t="s">
        <v>22</v>
      </c>
      <c r="J120" s="79" t="str">
        <f>IF(J12="","",J12)</f>
        <v>6. 12. 2022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24</v>
      </c>
      <c r="D122" s="40"/>
      <c r="E122" s="40"/>
      <c r="F122" s="27" t="str">
        <f>E15</f>
        <v>Vodohospodářské sdružení Kolín</v>
      </c>
      <c r="G122" s="40"/>
      <c r="H122" s="40"/>
      <c r="I122" s="32" t="s">
        <v>31</v>
      </c>
      <c r="J122" s="36" t="str">
        <f>E21</f>
        <v xml:space="preserve"> 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29</v>
      </c>
      <c r="D123" s="40"/>
      <c r="E123" s="40"/>
      <c r="F123" s="27" t="str">
        <f>IF(E18="","",E18)</f>
        <v>Vyplň údaj</v>
      </c>
      <c r="G123" s="40"/>
      <c r="H123" s="40"/>
      <c r="I123" s="32" t="s">
        <v>33</v>
      </c>
      <c r="J123" s="36" t="str">
        <f>E24</f>
        <v>TIMAO s.r.o.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192"/>
      <c r="B125" s="193"/>
      <c r="C125" s="194" t="s">
        <v>128</v>
      </c>
      <c r="D125" s="195" t="s">
        <v>62</v>
      </c>
      <c r="E125" s="195" t="s">
        <v>58</v>
      </c>
      <c r="F125" s="195" t="s">
        <v>59</v>
      </c>
      <c r="G125" s="195" t="s">
        <v>129</v>
      </c>
      <c r="H125" s="195" t="s">
        <v>130</v>
      </c>
      <c r="I125" s="195" t="s">
        <v>131</v>
      </c>
      <c r="J125" s="195" t="s">
        <v>114</v>
      </c>
      <c r="K125" s="196" t="s">
        <v>132</v>
      </c>
      <c r="L125" s="197"/>
      <c r="M125" s="100" t="s">
        <v>1</v>
      </c>
      <c r="N125" s="101" t="s">
        <v>41</v>
      </c>
      <c r="O125" s="101" t="s">
        <v>133</v>
      </c>
      <c r="P125" s="101" t="s">
        <v>134</v>
      </c>
      <c r="Q125" s="101" t="s">
        <v>135</v>
      </c>
      <c r="R125" s="101" t="s">
        <v>136</v>
      </c>
      <c r="S125" s="101" t="s">
        <v>137</v>
      </c>
      <c r="T125" s="102" t="s">
        <v>138</v>
      </c>
      <c r="U125" s="192"/>
      <c r="V125" s="192"/>
      <c r="W125" s="192"/>
      <c r="X125" s="192"/>
      <c r="Y125" s="192"/>
      <c r="Z125" s="192"/>
      <c r="AA125" s="192"/>
      <c r="AB125" s="192"/>
      <c r="AC125" s="192"/>
      <c r="AD125" s="192"/>
      <c r="AE125" s="192"/>
    </row>
    <row r="126" s="2" customFormat="1" ht="22.8" customHeight="1">
      <c r="A126" s="38"/>
      <c r="B126" s="39"/>
      <c r="C126" s="107" t="s">
        <v>139</v>
      </c>
      <c r="D126" s="40"/>
      <c r="E126" s="40"/>
      <c r="F126" s="40"/>
      <c r="G126" s="40"/>
      <c r="H126" s="40"/>
      <c r="I126" s="40"/>
      <c r="J126" s="198">
        <f>BK126</f>
        <v>0</v>
      </c>
      <c r="K126" s="40"/>
      <c r="L126" s="44"/>
      <c r="M126" s="103"/>
      <c r="N126" s="199"/>
      <c r="O126" s="104"/>
      <c r="P126" s="200">
        <f>P127</f>
        <v>0</v>
      </c>
      <c r="Q126" s="104"/>
      <c r="R126" s="200">
        <f>R127</f>
        <v>321.37460085000004</v>
      </c>
      <c r="S126" s="104"/>
      <c r="T126" s="201">
        <f>T127</f>
        <v>2.2735499999999997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76</v>
      </c>
      <c r="AU126" s="17" t="s">
        <v>116</v>
      </c>
      <c r="BK126" s="202">
        <f>BK127</f>
        <v>0</v>
      </c>
    </row>
    <row r="127" s="12" customFormat="1" ht="25.92" customHeight="1">
      <c r="A127" s="12"/>
      <c r="B127" s="203"/>
      <c r="C127" s="204"/>
      <c r="D127" s="205" t="s">
        <v>76</v>
      </c>
      <c r="E127" s="206" t="s">
        <v>140</v>
      </c>
      <c r="F127" s="206" t="s">
        <v>141</v>
      </c>
      <c r="G127" s="204"/>
      <c r="H127" s="204"/>
      <c r="I127" s="207"/>
      <c r="J127" s="208">
        <f>BK127</f>
        <v>0</v>
      </c>
      <c r="K127" s="204"/>
      <c r="L127" s="209"/>
      <c r="M127" s="210"/>
      <c r="N127" s="211"/>
      <c r="O127" s="211"/>
      <c r="P127" s="212">
        <f>P128+P159+P162+P168+P185+P196+P236+P241+P254</f>
        <v>0</v>
      </c>
      <c r="Q127" s="211"/>
      <c r="R127" s="212">
        <f>R128+R159+R162+R168+R185+R196+R236+R241+R254</f>
        <v>321.37460085000004</v>
      </c>
      <c r="S127" s="211"/>
      <c r="T127" s="213">
        <f>T128+T159+T162+T168+T185+T196+T236+T241+T254</f>
        <v>2.2735499999999997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85</v>
      </c>
      <c r="AT127" s="215" t="s">
        <v>76</v>
      </c>
      <c r="AU127" s="215" t="s">
        <v>77</v>
      </c>
      <c r="AY127" s="214" t="s">
        <v>142</v>
      </c>
      <c r="BK127" s="216">
        <f>BK128+BK159+BK162+BK168+BK185+BK196+BK236+BK241+BK254</f>
        <v>0</v>
      </c>
    </row>
    <row r="128" s="12" customFormat="1" ht="22.8" customHeight="1">
      <c r="A128" s="12"/>
      <c r="B128" s="203"/>
      <c r="C128" s="204"/>
      <c r="D128" s="205" t="s">
        <v>76</v>
      </c>
      <c r="E128" s="217" t="s">
        <v>85</v>
      </c>
      <c r="F128" s="217" t="s">
        <v>143</v>
      </c>
      <c r="G128" s="204"/>
      <c r="H128" s="204"/>
      <c r="I128" s="207"/>
      <c r="J128" s="218">
        <f>BK128</f>
        <v>0</v>
      </c>
      <c r="K128" s="204"/>
      <c r="L128" s="209"/>
      <c r="M128" s="210"/>
      <c r="N128" s="211"/>
      <c r="O128" s="211"/>
      <c r="P128" s="212">
        <f>SUM(P129:P158)</f>
        <v>0</v>
      </c>
      <c r="Q128" s="211"/>
      <c r="R128" s="212">
        <f>SUM(R129:R158)</f>
        <v>139.273201</v>
      </c>
      <c r="S128" s="211"/>
      <c r="T128" s="213">
        <f>SUM(T129:T158)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4" t="s">
        <v>85</v>
      </c>
      <c r="AT128" s="215" t="s">
        <v>76</v>
      </c>
      <c r="AU128" s="215" t="s">
        <v>85</v>
      </c>
      <c r="AY128" s="214" t="s">
        <v>142</v>
      </c>
      <c r="BK128" s="216">
        <f>SUM(BK129:BK158)</f>
        <v>0</v>
      </c>
    </row>
    <row r="129" s="2" customFormat="1" ht="24.15" customHeight="1">
      <c r="A129" s="38"/>
      <c r="B129" s="39"/>
      <c r="C129" s="219" t="s">
        <v>85</v>
      </c>
      <c r="D129" s="219" t="s">
        <v>145</v>
      </c>
      <c r="E129" s="220" t="s">
        <v>146</v>
      </c>
      <c r="F129" s="221" t="s">
        <v>147</v>
      </c>
      <c r="G129" s="222" t="s">
        <v>148</v>
      </c>
      <c r="H129" s="223">
        <v>7</v>
      </c>
      <c r="I129" s="224"/>
      <c r="J129" s="225">
        <f>ROUND(I129*H129,2)</f>
        <v>0</v>
      </c>
      <c r="K129" s="221" t="s">
        <v>149</v>
      </c>
      <c r="L129" s="44"/>
      <c r="M129" s="226" t="s">
        <v>1</v>
      </c>
      <c r="N129" s="227" t="s">
        <v>42</v>
      </c>
      <c r="O129" s="91"/>
      <c r="P129" s="228">
        <f>O129*H129</f>
        <v>0</v>
      </c>
      <c r="Q129" s="228">
        <v>0.0086800000000000002</v>
      </c>
      <c r="R129" s="228">
        <f>Q129*H129</f>
        <v>0.060760000000000002</v>
      </c>
      <c r="S129" s="228">
        <v>0</v>
      </c>
      <c r="T129" s="229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0" t="s">
        <v>150</v>
      </c>
      <c r="AT129" s="230" t="s">
        <v>145</v>
      </c>
      <c r="AU129" s="230" t="s">
        <v>87</v>
      </c>
      <c r="AY129" s="17" t="s">
        <v>142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7" t="s">
        <v>85</v>
      </c>
      <c r="BK129" s="231">
        <f>ROUND(I129*H129,2)</f>
        <v>0</v>
      </c>
      <c r="BL129" s="17" t="s">
        <v>150</v>
      </c>
      <c r="BM129" s="230" t="s">
        <v>804</v>
      </c>
    </row>
    <row r="130" s="13" customFormat="1">
      <c r="A130" s="13"/>
      <c r="B130" s="232"/>
      <c r="C130" s="233"/>
      <c r="D130" s="234" t="s">
        <v>152</v>
      </c>
      <c r="E130" s="235" t="s">
        <v>1</v>
      </c>
      <c r="F130" s="236" t="s">
        <v>805</v>
      </c>
      <c r="G130" s="233"/>
      <c r="H130" s="237">
        <v>7</v>
      </c>
      <c r="I130" s="238"/>
      <c r="J130" s="233"/>
      <c r="K130" s="233"/>
      <c r="L130" s="239"/>
      <c r="M130" s="240"/>
      <c r="N130" s="241"/>
      <c r="O130" s="241"/>
      <c r="P130" s="241"/>
      <c r="Q130" s="241"/>
      <c r="R130" s="241"/>
      <c r="S130" s="241"/>
      <c r="T130" s="24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3" t="s">
        <v>152</v>
      </c>
      <c r="AU130" s="243" t="s">
        <v>87</v>
      </c>
      <c r="AV130" s="13" t="s">
        <v>87</v>
      </c>
      <c r="AW130" s="13" t="s">
        <v>32</v>
      </c>
      <c r="AX130" s="13" t="s">
        <v>85</v>
      </c>
      <c r="AY130" s="243" t="s">
        <v>142</v>
      </c>
    </row>
    <row r="131" s="2" customFormat="1" ht="16.5" customHeight="1">
      <c r="A131" s="38"/>
      <c r="B131" s="39"/>
      <c r="C131" s="219" t="s">
        <v>87</v>
      </c>
      <c r="D131" s="219" t="s">
        <v>145</v>
      </c>
      <c r="E131" s="220" t="s">
        <v>155</v>
      </c>
      <c r="F131" s="221" t="s">
        <v>156</v>
      </c>
      <c r="G131" s="222" t="s">
        <v>148</v>
      </c>
      <c r="H131" s="223">
        <v>12.9</v>
      </c>
      <c r="I131" s="224"/>
      <c r="J131" s="225">
        <f>ROUND(I131*H131,2)</f>
        <v>0</v>
      </c>
      <c r="K131" s="221" t="s">
        <v>149</v>
      </c>
      <c r="L131" s="44"/>
      <c r="M131" s="226" t="s">
        <v>1</v>
      </c>
      <c r="N131" s="227" t="s">
        <v>42</v>
      </c>
      <c r="O131" s="91"/>
      <c r="P131" s="228">
        <f>O131*H131</f>
        <v>0</v>
      </c>
      <c r="Q131" s="228">
        <v>0.036900000000000002</v>
      </c>
      <c r="R131" s="228">
        <f>Q131*H131</f>
        <v>0.47601000000000004</v>
      </c>
      <c r="S131" s="228">
        <v>0</v>
      </c>
      <c r="T131" s="229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0" t="s">
        <v>150</v>
      </c>
      <c r="AT131" s="230" t="s">
        <v>145</v>
      </c>
      <c r="AU131" s="230" t="s">
        <v>87</v>
      </c>
      <c r="AY131" s="17" t="s">
        <v>142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7" t="s">
        <v>85</v>
      </c>
      <c r="BK131" s="231">
        <f>ROUND(I131*H131,2)</f>
        <v>0</v>
      </c>
      <c r="BL131" s="17" t="s">
        <v>150</v>
      </c>
      <c r="BM131" s="230" t="s">
        <v>806</v>
      </c>
    </row>
    <row r="132" s="13" customFormat="1">
      <c r="A132" s="13"/>
      <c r="B132" s="232"/>
      <c r="C132" s="233"/>
      <c r="D132" s="234" t="s">
        <v>152</v>
      </c>
      <c r="E132" s="235" t="s">
        <v>1</v>
      </c>
      <c r="F132" s="236" t="s">
        <v>807</v>
      </c>
      <c r="G132" s="233"/>
      <c r="H132" s="237">
        <v>12.9</v>
      </c>
      <c r="I132" s="238"/>
      <c r="J132" s="233"/>
      <c r="K132" s="233"/>
      <c r="L132" s="239"/>
      <c r="M132" s="240"/>
      <c r="N132" s="241"/>
      <c r="O132" s="241"/>
      <c r="P132" s="241"/>
      <c r="Q132" s="241"/>
      <c r="R132" s="241"/>
      <c r="S132" s="241"/>
      <c r="T132" s="24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3" t="s">
        <v>152</v>
      </c>
      <c r="AU132" s="243" t="s">
        <v>87</v>
      </c>
      <c r="AV132" s="13" t="s">
        <v>87</v>
      </c>
      <c r="AW132" s="13" t="s">
        <v>32</v>
      </c>
      <c r="AX132" s="13" t="s">
        <v>85</v>
      </c>
      <c r="AY132" s="243" t="s">
        <v>142</v>
      </c>
    </row>
    <row r="133" s="2" customFormat="1" ht="24.15" customHeight="1">
      <c r="A133" s="38"/>
      <c r="B133" s="39"/>
      <c r="C133" s="219" t="s">
        <v>150</v>
      </c>
      <c r="D133" s="219" t="s">
        <v>145</v>
      </c>
      <c r="E133" s="220" t="s">
        <v>167</v>
      </c>
      <c r="F133" s="221" t="s">
        <v>168</v>
      </c>
      <c r="G133" s="222" t="s">
        <v>148</v>
      </c>
      <c r="H133" s="223">
        <v>18</v>
      </c>
      <c r="I133" s="224"/>
      <c r="J133" s="225">
        <f>ROUND(I133*H133,2)</f>
        <v>0</v>
      </c>
      <c r="K133" s="221" t="s">
        <v>149</v>
      </c>
      <c r="L133" s="44"/>
      <c r="M133" s="226" t="s">
        <v>1</v>
      </c>
      <c r="N133" s="227" t="s">
        <v>42</v>
      </c>
      <c r="O133" s="91"/>
      <c r="P133" s="228">
        <f>O133*H133</f>
        <v>0</v>
      </c>
      <c r="Q133" s="228">
        <v>0.06053</v>
      </c>
      <c r="R133" s="228">
        <f>Q133*H133</f>
        <v>1.08954</v>
      </c>
      <c r="S133" s="228">
        <v>0</v>
      </c>
      <c r="T133" s="229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0" t="s">
        <v>150</v>
      </c>
      <c r="AT133" s="230" t="s">
        <v>145</v>
      </c>
      <c r="AU133" s="230" t="s">
        <v>87</v>
      </c>
      <c r="AY133" s="17" t="s">
        <v>142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7" t="s">
        <v>85</v>
      </c>
      <c r="BK133" s="231">
        <f>ROUND(I133*H133,2)</f>
        <v>0</v>
      </c>
      <c r="BL133" s="17" t="s">
        <v>150</v>
      </c>
      <c r="BM133" s="230" t="s">
        <v>808</v>
      </c>
    </row>
    <row r="134" s="15" customFormat="1">
      <c r="A134" s="15"/>
      <c r="B134" s="255"/>
      <c r="C134" s="256"/>
      <c r="D134" s="234" t="s">
        <v>152</v>
      </c>
      <c r="E134" s="257" t="s">
        <v>1</v>
      </c>
      <c r="F134" s="258" t="s">
        <v>809</v>
      </c>
      <c r="G134" s="256"/>
      <c r="H134" s="257" t="s">
        <v>1</v>
      </c>
      <c r="I134" s="259"/>
      <c r="J134" s="256"/>
      <c r="K134" s="256"/>
      <c r="L134" s="260"/>
      <c r="M134" s="261"/>
      <c r="N134" s="262"/>
      <c r="O134" s="262"/>
      <c r="P134" s="262"/>
      <c r="Q134" s="262"/>
      <c r="R134" s="262"/>
      <c r="S134" s="262"/>
      <c r="T134" s="263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64" t="s">
        <v>152</v>
      </c>
      <c r="AU134" s="264" t="s">
        <v>87</v>
      </c>
      <c r="AV134" s="15" t="s">
        <v>85</v>
      </c>
      <c r="AW134" s="15" t="s">
        <v>32</v>
      </c>
      <c r="AX134" s="15" t="s">
        <v>77</v>
      </c>
      <c r="AY134" s="264" t="s">
        <v>142</v>
      </c>
    </row>
    <row r="135" s="13" customFormat="1">
      <c r="A135" s="13"/>
      <c r="B135" s="232"/>
      <c r="C135" s="233"/>
      <c r="D135" s="234" t="s">
        <v>152</v>
      </c>
      <c r="E135" s="235" t="s">
        <v>1</v>
      </c>
      <c r="F135" s="236" t="s">
        <v>810</v>
      </c>
      <c r="G135" s="233"/>
      <c r="H135" s="237">
        <v>16</v>
      </c>
      <c r="I135" s="238"/>
      <c r="J135" s="233"/>
      <c r="K135" s="233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152</v>
      </c>
      <c r="AU135" s="243" t="s">
        <v>87</v>
      </c>
      <c r="AV135" s="13" t="s">
        <v>87</v>
      </c>
      <c r="AW135" s="13" t="s">
        <v>32</v>
      </c>
      <c r="AX135" s="13" t="s">
        <v>77</v>
      </c>
      <c r="AY135" s="243" t="s">
        <v>142</v>
      </c>
    </row>
    <row r="136" s="13" customFormat="1">
      <c r="A136" s="13"/>
      <c r="B136" s="232"/>
      <c r="C136" s="233"/>
      <c r="D136" s="234" t="s">
        <v>152</v>
      </c>
      <c r="E136" s="235" t="s">
        <v>1</v>
      </c>
      <c r="F136" s="236" t="s">
        <v>811</v>
      </c>
      <c r="G136" s="233"/>
      <c r="H136" s="237">
        <v>1</v>
      </c>
      <c r="I136" s="238"/>
      <c r="J136" s="233"/>
      <c r="K136" s="233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152</v>
      </c>
      <c r="AU136" s="243" t="s">
        <v>87</v>
      </c>
      <c r="AV136" s="13" t="s">
        <v>87</v>
      </c>
      <c r="AW136" s="13" t="s">
        <v>32</v>
      </c>
      <c r="AX136" s="13" t="s">
        <v>77</v>
      </c>
      <c r="AY136" s="243" t="s">
        <v>142</v>
      </c>
    </row>
    <row r="137" s="13" customFormat="1">
      <c r="A137" s="13"/>
      <c r="B137" s="232"/>
      <c r="C137" s="233"/>
      <c r="D137" s="234" t="s">
        <v>152</v>
      </c>
      <c r="E137" s="235" t="s">
        <v>1</v>
      </c>
      <c r="F137" s="236" t="s">
        <v>812</v>
      </c>
      <c r="G137" s="233"/>
      <c r="H137" s="237">
        <v>1</v>
      </c>
      <c r="I137" s="238"/>
      <c r="J137" s="233"/>
      <c r="K137" s="233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152</v>
      </c>
      <c r="AU137" s="243" t="s">
        <v>87</v>
      </c>
      <c r="AV137" s="13" t="s">
        <v>87</v>
      </c>
      <c r="AW137" s="13" t="s">
        <v>32</v>
      </c>
      <c r="AX137" s="13" t="s">
        <v>77</v>
      </c>
      <c r="AY137" s="243" t="s">
        <v>142</v>
      </c>
    </row>
    <row r="138" s="14" customFormat="1">
      <c r="A138" s="14"/>
      <c r="B138" s="244"/>
      <c r="C138" s="245"/>
      <c r="D138" s="234" t="s">
        <v>152</v>
      </c>
      <c r="E138" s="246" t="s">
        <v>1</v>
      </c>
      <c r="F138" s="247" t="s">
        <v>165</v>
      </c>
      <c r="G138" s="245"/>
      <c r="H138" s="248">
        <v>18</v>
      </c>
      <c r="I138" s="249"/>
      <c r="J138" s="245"/>
      <c r="K138" s="245"/>
      <c r="L138" s="250"/>
      <c r="M138" s="251"/>
      <c r="N138" s="252"/>
      <c r="O138" s="252"/>
      <c r="P138" s="252"/>
      <c r="Q138" s="252"/>
      <c r="R138" s="252"/>
      <c r="S138" s="252"/>
      <c r="T138" s="25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4" t="s">
        <v>152</v>
      </c>
      <c r="AU138" s="254" t="s">
        <v>87</v>
      </c>
      <c r="AV138" s="14" t="s">
        <v>150</v>
      </c>
      <c r="AW138" s="14" t="s">
        <v>32</v>
      </c>
      <c r="AX138" s="14" t="s">
        <v>85</v>
      </c>
      <c r="AY138" s="254" t="s">
        <v>142</v>
      </c>
    </row>
    <row r="139" s="2" customFormat="1" ht="33" customHeight="1">
      <c r="A139" s="38"/>
      <c r="B139" s="39"/>
      <c r="C139" s="219" t="s">
        <v>166</v>
      </c>
      <c r="D139" s="219" t="s">
        <v>145</v>
      </c>
      <c r="E139" s="220" t="s">
        <v>813</v>
      </c>
      <c r="F139" s="221" t="s">
        <v>814</v>
      </c>
      <c r="G139" s="222" t="s">
        <v>177</v>
      </c>
      <c r="H139" s="223">
        <v>146.99700000000001</v>
      </c>
      <c r="I139" s="224"/>
      <c r="J139" s="225">
        <f>ROUND(I139*H139,2)</f>
        <v>0</v>
      </c>
      <c r="K139" s="221" t="s">
        <v>149</v>
      </c>
      <c r="L139" s="44"/>
      <c r="M139" s="226" t="s">
        <v>1</v>
      </c>
      <c r="N139" s="227" t="s">
        <v>42</v>
      </c>
      <c r="O139" s="91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0" t="s">
        <v>150</v>
      </c>
      <c r="AT139" s="230" t="s">
        <v>145</v>
      </c>
      <c r="AU139" s="230" t="s">
        <v>87</v>
      </c>
      <c r="AY139" s="17" t="s">
        <v>142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7" t="s">
        <v>85</v>
      </c>
      <c r="BK139" s="231">
        <f>ROUND(I139*H139,2)</f>
        <v>0</v>
      </c>
      <c r="BL139" s="17" t="s">
        <v>150</v>
      </c>
      <c r="BM139" s="230" t="s">
        <v>815</v>
      </c>
    </row>
    <row r="140" s="15" customFormat="1">
      <c r="A140" s="15"/>
      <c r="B140" s="255"/>
      <c r="C140" s="256"/>
      <c r="D140" s="234" t="s">
        <v>152</v>
      </c>
      <c r="E140" s="257" t="s">
        <v>1</v>
      </c>
      <c r="F140" s="258" t="s">
        <v>816</v>
      </c>
      <c r="G140" s="256"/>
      <c r="H140" s="257" t="s">
        <v>1</v>
      </c>
      <c r="I140" s="259"/>
      <c r="J140" s="256"/>
      <c r="K140" s="256"/>
      <c r="L140" s="260"/>
      <c r="M140" s="261"/>
      <c r="N140" s="262"/>
      <c r="O140" s="262"/>
      <c r="P140" s="262"/>
      <c r="Q140" s="262"/>
      <c r="R140" s="262"/>
      <c r="S140" s="262"/>
      <c r="T140" s="263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64" t="s">
        <v>152</v>
      </c>
      <c r="AU140" s="264" t="s">
        <v>87</v>
      </c>
      <c r="AV140" s="15" t="s">
        <v>85</v>
      </c>
      <c r="AW140" s="15" t="s">
        <v>32</v>
      </c>
      <c r="AX140" s="15" t="s">
        <v>77</v>
      </c>
      <c r="AY140" s="264" t="s">
        <v>142</v>
      </c>
    </row>
    <row r="141" s="13" customFormat="1">
      <c r="A141" s="13"/>
      <c r="B141" s="232"/>
      <c r="C141" s="233"/>
      <c r="D141" s="234" t="s">
        <v>152</v>
      </c>
      <c r="E141" s="235" t="s">
        <v>798</v>
      </c>
      <c r="F141" s="236" t="s">
        <v>817</v>
      </c>
      <c r="G141" s="233"/>
      <c r="H141" s="237">
        <v>146.99700000000001</v>
      </c>
      <c r="I141" s="238"/>
      <c r="J141" s="233"/>
      <c r="K141" s="233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152</v>
      </c>
      <c r="AU141" s="243" t="s">
        <v>87</v>
      </c>
      <c r="AV141" s="13" t="s">
        <v>87</v>
      </c>
      <c r="AW141" s="13" t="s">
        <v>32</v>
      </c>
      <c r="AX141" s="13" t="s">
        <v>85</v>
      </c>
      <c r="AY141" s="243" t="s">
        <v>142</v>
      </c>
    </row>
    <row r="142" s="2" customFormat="1" ht="24.15" customHeight="1">
      <c r="A142" s="38"/>
      <c r="B142" s="39"/>
      <c r="C142" s="219" t="s">
        <v>154</v>
      </c>
      <c r="D142" s="219" t="s">
        <v>145</v>
      </c>
      <c r="E142" s="220" t="s">
        <v>184</v>
      </c>
      <c r="F142" s="221" t="s">
        <v>185</v>
      </c>
      <c r="G142" s="222" t="s">
        <v>177</v>
      </c>
      <c r="H142" s="223">
        <v>56.850000000000001</v>
      </c>
      <c r="I142" s="224"/>
      <c r="J142" s="225">
        <f>ROUND(I142*H142,2)</f>
        <v>0</v>
      </c>
      <c r="K142" s="221" t="s">
        <v>149</v>
      </c>
      <c r="L142" s="44"/>
      <c r="M142" s="226" t="s">
        <v>1</v>
      </c>
      <c r="N142" s="227" t="s">
        <v>42</v>
      </c>
      <c r="O142" s="91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0" t="s">
        <v>150</v>
      </c>
      <c r="AT142" s="230" t="s">
        <v>145</v>
      </c>
      <c r="AU142" s="230" t="s">
        <v>87</v>
      </c>
      <c r="AY142" s="17" t="s">
        <v>142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7" t="s">
        <v>85</v>
      </c>
      <c r="BK142" s="231">
        <f>ROUND(I142*H142,2)</f>
        <v>0</v>
      </c>
      <c r="BL142" s="17" t="s">
        <v>150</v>
      </c>
      <c r="BM142" s="230" t="s">
        <v>818</v>
      </c>
    </row>
    <row r="143" s="13" customFormat="1">
      <c r="A143" s="13"/>
      <c r="B143" s="232"/>
      <c r="C143" s="233"/>
      <c r="D143" s="234" t="s">
        <v>152</v>
      </c>
      <c r="E143" s="235" t="s">
        <v>1</v>
      </c>
      <c r="F143" s="236" t="s">
        <v>819</v>
      </c>
      <c r="G143" s="233"/>
      <c r="H143" s="237">
        <v>56.850000000000001</v>
      </c>
      <c r="I143" s="238"/>
      <c r="J143" s="233"/>
      <c r="K143" s="233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152</v>
      </c>
      <c r="AU143" s="243" t="s">
        <v>87</v>
      </c>
      <c r="AV143" s="13" t="s">
        <v>87</v>
      </c>
      <c r="AW143" s="13" t="s">
        <v>32</v>
      </c>
      <c r="AX143" s="13" t="s">
        <v>85</v>
      </c>
      <c r="AY143" s="243" t="s">
        <v>142</v>
      </c>
    </row>
    <row r="144" s="2" customFormat="1" ht="24.15" customHeight="1">
      <c r="A144" s="38"/>
      <c r="B144" s="39"/>
      <c r="C144" s="219" t="s">
        <v>194</v>
      </c>
      <c r="D144" s="219" t="s">
        <v>145</v>
      </c>
      <c r="E144" s="220" t="s">
        <v>210</v>
      </c>
      <c r="F144" s="221" t="s">
        <v>211</v>
      </c>
      <c r="G144" s="222" t="s">
        <v>212</v>
      </c>
      <c r="H144" s="223">
        <v>504.89999999999998</v>
      </c>
      <c r="I144" s="224"/>
      <c r="J144" s="225">
        <f>ROUND(I144*H144,2)</f>
        <v>0</v>
      </c>
      <c r="K144" s="221" t="s">
        <v>149</v>
      </c>
      <c r="L144" s="44"/>
      <c r="M144" s="226" t="s">
        <v>1</v>
      </c>
      <c r="N144" s="227" t="s">
        <v>42</v>
      </c>
      <c r="O144" s="91"/>
      <c r="P144" s="228">
        <f>O144*H144</f>
        <v>0</v>
      </c>
      <c r="Q144" s="228">
        <v>0.00059000000000000003</v>
      </c>
      <c r="R144" s="228">
        <f>Q144*H144</f>
        <v>0.29789100000000002</v>
      </c>
      <c r="S144" s="228">
        <v>0</v>
      </c>
      <c r="T144" s="229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0" t="s">
        <v>150</v>
      </c>
      <c r="AT144" s="230" t="s">
        <v>145</v>
      </c>
      <c r="AU144" s="230" t="s">
        <v>87</v>
      </c>
      <c r="AY144" s="17" t="s">
        <v>142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7" t="s">
        <v>85</v>
      </c>
      <c r="BK144" s="231">
        <f>ROUND(I144*H144,2)</f>
        <v>0</v>
      </c>
      <c r="BL144" s="17" t="s">
        <v>150</v>
      </c>
      <c r="BM144" s="230" t="s">
        <v>820</v>
      </c>
    </row>
    <row r="145" s="15" customFormat="1">
      <c r="A145" s="15"/>
      <c r="B145" s="255"/>
      <c r="C145" s="256"/>
      <c r="D145" s="234" t="s">
        <v>152</v>
      </c>
      <c r="E145" s="257" t="s">
        <v>1</v>
      </c>
      <c r="F145" s="258" t="s">
        <v>214</v>
      </c>
      <c r="G145" s="256"/>
      <c r="H145" s="257" t="s">
        <v>1</v>
      </c>
      <c r="I145" s="259"/>
      <c r="J145" s="256"/>
      <c r="K145" s="256"/>
      <c r="L145" s="260"/>
      <c r="M145" s="261"/>
      <c r="N145" s="262"/>
      <c r="O145" s="262"/>
      <c r="P145" s="262"/>
      <c r="Q145" s="262"/>
      <c r="R145" s="262"/>
      <c r="S145" s="262"/>
      <c r="T145" s="263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4" t="s">
        <v>152</v>
      </c>
      <c r="AU145" s="264" t="s">
        <v>87</v>
      </c>
      <c r="AV145" s="15" t="s">
        <v>85</v>
      </c>
      <c r="AW145" s="15" t="s">
        <v>32</v>
      </c>
      <c r="AX145" s="15" t="s">
        <v>77</v>
      </c>
      <c r="AY145" s="264" t="s">
        <v>142</v>
      </c>
    </row>
    <row r="146" s="13" customFormat="1">
      <c r="A146" s="13"/>
      <c r="B146" s="232"/>
      <c r="C146" s="233"/>
      <c r="D146" s="234" t="s">
        <v>152</v>
      </c>
      <c r="E146" s="235" t="s">
        <v>789</v>
      </c>
      <c r="F146" s="236" t="s">
        <v>821</v>
      </c>
      <c r="G146" s="233"/>
      <c r="H146" s="237">
        <v>504.89999999999998</v>
      </c>
      <c r="I146" s="238"/>
      <c r="J146" s="233"/>
      <c r="K146" s="233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152</v>
      </c>
      <c r="AU146" s="243" t="s">
        <v>87</v>
      </c>
      <c r="AV146" s="13" t="s">
        <v>87</v>
      </c>
      <c r="AW146" s="13" t="s">
        <v>32</v>
      </c>
      <c r="AX146" s="13" t="s">
        <v>85</v>
      </c>
      <c r="AY146" s="243" t="s">
        <v>142</v>
      </c>
    </row>
    <row r="147" s="2" customFormat="1" ht="24.15" customHeight="1">
      <c r="A147" s="38"/>
      <c r="B147" s="39"/>
      <c r="C147" s="219" t="s">
        <v>199</v>
      </c>
      <c r="D147" s="219" t="s">
        <v>145</v>
      </c>
      <c r="E147" s="220" t="s">
        <v>217</v>
      </c>
      <c r="F147" s="221" t="s">
        <v>218</v>
      </c>
      <c r="G147" s="222" t="s">
        <v>212</v>
      </c>
      <c r="H147" s="223">
        <v>504.89999999999998</v>
      </c>
      <c r="I147" s="224"/>
      <c r="J147" s="225">
        <f>ROUND(I147*H147,2)</f>
        <v>0</v>
      </c>
      <c r="K147" s="221" t="s">
        <v>149</v>
      </c>
      <c r="L147" s="44"/>
      <c r="M147" s="226" t="s">
        <v>1</v>
      </c>
      <c r="N147" s="227" t="s">
        <v>42</v>
      </c>
      <c r="O147" s="91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0" t="s">
        <v>150</v>
      </c>
      <c r="AT147" s="230" t="s">
        <v>145</v>
      </c>
      <c r="AU147" s="230" t="s">
        <v>87</v>
      </c>
      <c r="AY147" s="17" t="s">
        <v>142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7" t="s">
        <v>85</v>
      </c>
      <c r="BK147" s="231">
        <f>ROUND(I147*H147,2)</f>
        <v>0</v>
      </c>
      <c r="BL147" s="17" t="s">
        <v>150</v>
      </c>
      <c r="BM147" s="230" t="s">
        <v>822</v>
      </c>
    </row>
    <row r="148" s="13" customFormat="1">
      <c r="A148" s="13"/>
      <c r="B148" s="232"/>
      <c r="C148" s="233"/>
      <c r="D148" s="234" t="s">
        <v>152</v>
      </c>
      <c r="E148" s="235" t="s">
        <v>1</v>
      </c>
      <c r="F148" s="236" t="s">
        <v>789</v>
      </c>
      <c r="G148" s="233"/>
      <c r="H148" s="237">
        <v>504.89999999999998</v>
      </c>
      <c r="I148" s="238"/>
      <c r="J148" s="233"/>
      <c r="K148" s="233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152</v>
      </c>
      <c r="AU148" s="243" t="s">
        <v>87</v>
      </c>
      <c r="AV148" s="13" t="s">
        <v>87</v>
      </c>
      <c r="AW148" s="13" t="s">
        <v>32</v>
      </c>
      <c r="AX148" s="13" t="s">
        <v>85</v>
      </c>
      <c r="AY148" s="243" t="s">
        <v>142</v>
      </c>
    </row>
    <row r="149" s="2" customFormat="1" ht="37.8" customHeight="1">
      <c r="A149" s="38"/>
      <c r="B149" s="39"/>
      <c r="C149" s="219" t="s">
        <v>500</v>
      </c>
      <c r="D149" s="219" t="s">
        <v>145</v>
      </c>
      <c r="E149" s="220" t="s">
        <v>221</v>
      </c>
      <c r="F149" s="221" t="s">
        <v>222</v>
      </c>
      <c r="G149" s="222" t="s">
        <v>177</v>
      </c>
      <c r="H149" s="223">
        <v>49.600000000000001</v>
      </c>
      <c r="I149" s="224"/>
      <c r="J149" s="225">
        <f>ROUND(I149*H149,2)</f>
        <v>0</v>
      </c>
      <c r="K149" s="221" t="s">
        <v>149</v>
      </c>
      <c r="L149" s="44"/>
      <c r="M149" s="226" t="s">
        <v>1</v>
      </c>
      <c r="N149" s="227" t="s">
        <v>42</v>
      </c>
      <c r="O149" s="91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0" t="s">
        <v>150</v>
      </c>
      <c r="AT149" s="230" t="s">
        <v>145</v>
      </c>
      <c r="AU149" s="230" t="s">
        <v>87</v>
      </c>
      <c r="AY149" s="17" t="s">
        <v>142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7" t="s">
        <v>85</v>
      </c>
      <c r="BK149" s="231">
        <f>ROUND(I149*H149,2)</f>
        <v>0</v>
      </c>
      <c r="BL149" s="17" t="s">
        <v>150</v>
      </c>
      <c r="BM149" s="230" t="s">
        <v>823</v>
      </c>
    </row>
    <row r="150" s="13" customFormat="1">
      <c r="A150" s="13"/>
      <c r="B150" s="232"/>
      <c r="C150" s="233"/>
      <c r="D150" s="234" t="s">
        <v>152</v>
      </c>
      <c r="E150" s="235" t="s">
        <v>1</v>
      </c>
      <c r="F150" s="236" t="s">
        <v>824</v>
      </c>
      <c r="G150" s="233"/>
      <c r="H150" s="237">
        <v>49.600000000000001</v>
      </c>
      <c r="I150" s="238"/>
      <c r="J150" s="233"/>
      <c r="K150" s="233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152</v>
      </c>
      <c r="AU150" s="243" t="s">
        <v>87</v>
      </c>
      <c r="AV150" s="13" t="s">
        <v>87</v>
      </c>
      <c r="AW150" s="13" t="s">
        <v>32</v>
      </c>
      <c r="AX150" s="13" t="s">
        <v>85</v>
      </c>
      <c r="AY150" s="243" t="s">
        <v>142</v>
      </c>
    </row>
    <row r="151" s="2" customFormat="1" ht="24.15" customHeight="1">
      <c r="A151" s="38"/>
      <c r="B151" s="39"/>
      <c r="C151" s="219" t="s">
        <v>504</v>
      </c>
      <c r="D151" s="219" t="s">
        <v>145</v>
      </c>
      <c r="E151" s="220" t="s">
        <v>226</v>
      </c>
      <c r="F151" s="221" t="s">
        <v>227</v>
      </c>
      <c r="G151" s="222" t="s">
        <v>177</v>
      </c>
      <c r="H151" s="223">
        <v>49.600000000000001</v>
      </c>
      <c r="I151" s="224"/>
      <c r="J151" s="225">
        <f>ROUND(I151*H151,2)</f>
        <v>0</v>
      </c>
      <c r="K151" s="221" t="s">
        <v>149</v>
      </c>
      <c r="L151" s="44"/>
      <c r="M151" s="226" t="s">
        <v>1</v>
      </c>
      <c r="N151" s="227" t="s">
        <v>42</v>
      </c>
      <c r="O151" s="91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0" t="s">
        <v>150</v>
      </c>
      <c r="AT151" s="230" t="s">
        <v>145</v>
      </c>
      <c r="AU151" s="230" t="s">
        <v>87</v>
      </c>
      <c r="AY151" s="17" t="s">
        <v>142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7" t="s">
        <v>85</v>
      </c>
      <c r="BK151" s="231">
        <f>ROUND(I151*H151,2)</f>
        <v>0</v>
      </c>
      <c r="BL151" s="17" t="s">
        <v>150</v>
      </c>
      <c r="BM151" s="230" t="s">
        <v>825</v>
      </c>
    </row>
    <row r="152" s="13" customFormat="1">
      <c r="A152" s="13"/>
      <c r="B152" s="232"/>
      <c r="C152" s="233"/>
      <c r="D152" s="234" t="s">
        <v>152</v>
      </c>
      <c r="E152" s="235" t="s">
        <v>1</v>
      </c>
      <c r="F152" s="236" t="s">
        <v>826</v>
      </c>
      <c r="G152" s="233"/>
      <c r="H152" s="237">
        <v>49.600000000000001</v>
      </c>
      <c r="I152" s="238"/>
      <c r="J152" s="233"/>
      <c r="K152" s="233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152</v>
      </c>
      <c r="AU152" s="243" t="s">
        <v>87</v>
      </c>
      <c r="AV152" s="13" t="s">
        <v>87</v>
      </c>
      <c r="AW152" s="13" t="s">
        <v>32</v>
      </c>
      <c r="AX152" s="13" t="s">
        <v>85</v>
      </c>
      <c r="AY152" s="243" t="s">
        <v>142</v>
      </c>
    </row>
    <row r="153" s="2" customFormat="1" ht="24.15" customHeight="1">
      <c r="A153" s="38"/>
      <c r="B153" s="39"/>
      <c r="C153" s="219" t="s">
        <v>209</v>
      </c>
      <c r="D153" s="219" t="s">
        <v>145</v>
      </c>
      <c r="E153" s="220" t="s">
        <v>231</v>
      </c>
      <c r="F153" s="221" t="s">
        <v>232</v>
      </c>
      <c r="G153" s="222" t="s">
        <v>177</v>
      </c>
      <c r="H153" s="223">
        <v>72.289000000000001</v>
      </c>
      <c r="I153" s="224"/>
      <c r="J153" s="225">
        <f>ROUND(I153*H153,2)</f>
        <v>0</v>
      </c>
      <c r="K153" s="221" t="s">
        <v>149</v>
      </c>
      <c r="L153" s="44"/>
      <c r="M153" s="226" t="s">
        <v>1</v>
      </c>
      <c r="N153" s="227" t="s">
        <v>42</v>
      </c>
      <c r="O153" s="91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0" t="s">
        <v>150</v>
      </c>
      <c r="AT153" s="230" t="s">
        <v>145</v>
      </c>
      <c r="AU153" s="230" t="s">
        <v>87</v>
      </c>
      <c r="AY153" s="17" t="s">
        <v>142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7" t="s">
        <v>85</v>
      </c>
      <c r="BK153" s="231">
        <f>ROUND(I153*H153,2)</f>
        <v>0</v>
      </c>
      <c r="BL153" s="17" t="s">
        <v>150</v>
      </c>
      <c r="BM153" s="230" t="s">
        <v>827</v>
      </c>
    </row>
    <row r="154" s="15" customFormat="1">
      <c r="A154" s="15"/>
      <c r="B154" s="255"/>
      <c r="C154" s="256"/>
      <c r="D154" s="234" t="s">
        <v>152</v>
      </c>
      <c r="E154" s="257" t="s">
        <v>1</v>
      </c>
      <c r="F154" s="258" t="s">
        <v>235</v>
      </c>
      <c r="G154" s="256"/>
      <c r="H154" s="257" t="s">
        <v>1</v>
      </c>
      <c r="I154" s="259"/>
      <c r="J154" s="256"/>
      <c r="K154" s="256"/>
      <c r="L154" s="260"/>
      <c r="M154" s="261"/>
      <c r="N154" s="262"/>
      <c r="O154" s="262"/>
      <c r="P154" s="262"/>
      <c r="Q154" s="262"/>
      <c r="R154" s="262"/>
      <c r="S154" s="262"/>
      <c r="T154" s="263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64" t="s">
        <v>152</v>
      </c>
      <c r="AU154" s="264" t="s">
        <v>87</v>
      </c>
      <c r="AV154" s="15" t="s">
        <v>85</v>
      </c>
      <c r="AW154" s="15" t="s">
        <v>32</v>
      </c>
      <c r="AX154" s="15" t="s">
        <v>77</v>
      </c>
      <c r="AY154" s="264" t="s">
        <v>142</v>
      </c>
    </row>
    <row r="155" s="13" customFormat="1">
      <c r="A155" s="13"/>
      <c r="B155" s="232"/>
      <c r="C155" s="233"/>
      <c r="D155" s="234" t="s">
        <v>152</v>
      </c>
      <c r="E155" s="235" t="s">
        <v>800</v>
      </c>
      <c r="F155" s="236" t="s">
        <v>828</v>
      </c>
      <c r="G155" s="233"/>
      <c r="H155" s="237">
        <v>72.289000000000001</v>
      </c>
      <c r="I155" s="238"/>
      <c r="J155" s="233"/>
      <c r="K155" s="233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152</v>
      </c>
      <c r="AU155" s="243" t="s">
        <v>87</v>
      </c>
      <c r="AV155" s="13" t="s">
        <v>87</v>
      </c>
      <c r="AW155" s="13" t="s">
        <v>32</v>
      </c>
      <c r="AX155" s="13" t="s">
        <v>85</v>
      </c>
      <c r="AY155" s="243" t="s">
        <v>142</v>
      </c>
    </row>
    <row r="156" s="2" customFormat="1" ht="16.5" customHeight="1">
      <c r="A156" s="38"/>
      <c r="B156" s="39"/>
      <c r="C156" s="265" t="s">
        <v>216</v>
      </c>
      <c r="D156" s="265" t="s">
        <v>239</v>
      </c>
      <c r="E156" s="266" t="s">
        <v>240</v>
      </c>
      <c r="F156" s="267" t="s">
        <v>241</v>
      </c>
      <c r="G156" s="268" t="s">
        <v>242</v>
      </c>
      <c r="H156" s="269">
        <v>137.34899999999999</v>
      </c>
      <c r="I156" s="270"/>
      <c r="J156" s="271">
        <f>ROUND(I156*H156,2)</f>
        <v>0</v>
      </c>
      <c r="K156" s="267" t="s">
        <v>149</v>
      </c>
      <c r="L156" s="272"/>
      <c r="M156" s="273" t="s">
        <v>1</v>
      </c>
      <c r="N156" s="274" t="s">
        <v>42</v>
      </c>
      <c r="O156" s="91"/>
      <c r="P156" s="228">
        <f>O156*H156</f>
        <v>0</v>
      </c>
      <c r="Q156" s="228">
        <v>1</v>
      </c>
      <c r="R156" s="228">
        <f>Q156*H156</f>
        <v>137.34899999999999</v>
      </c>
      <c r="S156" s="228">
        <v>0</v>
      </c>
      <c r="T156" s="229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0" t="s">
        <v>188</v>
      </c>
      <c r="AT156" s="230" t="s">
        <v>239</v>
      </c>
      <c r="AU156" s="230" t="s">
        <v>87</v>
      </c>
      <c r="AY156" s="17" t="s">
        <v>142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7" t="s">
        <v>85</v>
      </c>
      <c r="BK156" s="231">
        <f>ROUND(I156*H156,2)</f>
        <v>0</v>
      </c>
      <c r="BL156" s="17" t="s">
        <v>150</v>
      </c>
      <c r="BM156" s="230" t="s">
        <v>829</v>
      </c>
    </row>
    <row r="157" s="15" customFormat="1">
      <c r="A157" s="15"/>
      <c r="B157" s="255"/>
      <c r="C157" s="256"/>
      <c r="D157" s="234" t="s">
        <v>152</v>
      </c>
      <c r="E157" s="257" t="s">
        <v>1</v>
      </c>
      <c r="F157" s="258" t="s">
        <v>830</v>
      </c>
      <c r="G157" s="256"/>
      <c r="H157" s="257" t="s">
        <v>1</v>
      </c>
      <c r="I157" s="259"/>
      <c r="J157" s="256"/>
      <c r="K157" s="256"/>
      <c r="L157" s="260"/>
      <c r="M157" s="261"/>
      <c r="N157" s="262"/>
      <c r="O157" s="262"/>
      <c r="P157" s="262"/>
      <c r="Q157" s="262"/>
      <c r="R157" s="262"/>
      <c r="S157" s="262"/>
      <c r="T157" s="263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64" t="s">
        <v>152</v>
      </c>
      <c r="AU157" s="264" t="s">
        <v>87</v>
      </c>
      <c r="AV157" s="15" t="s">
        <v>85</v>
      </c>
      <c r="AW157" s="15" t="s">
        <v>32</v>
      </c>
      <c r="AX157" s="15" t="s">
        <v>77</v>
      </c>
      <c r="AY157" s="264" t="s">
        <v>142</v>
      </c>
    </row>
    <row r="158" s="13" customFormat="1">
      <c r="A158" s="13"/>
      <c r="B158" s="232"/>
      <c r="C158" s="233"/>
      <c r="D158" s="234" t="s">
        <v>152</v>
      </c>
      <c r="E158" s="235" t="s">
        <v>1</v>
      </c>
      <c r="F158" s="236" t="s">
        <v>831</v>
      </c>
      <c r="G158" s="233"/>
      <c r="H158" s="237">
        <v>137.34899999999999</v>
      </c>
      <c r="I158" s="238"/>
      <c r="J158" s="233"/>
      <c r="K158" s="233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152</v>
      </c>
      <c r="AU158" s="243" t="s">
        <v>87</v>
      </c>
      <c r="AV158" s="13" t="s">
        <v>87</v>
      </c>
      <c r="AW158" s="13" t="s">
        <v>32</v>
      </c>
      <c r="AX158" s="13" t="s">
        <v>85</v>
      </c>
      <c r="AY158" s="243" t="s">
        <v>142</v>
      </c>
    </row>
    <row r="159" s="12" customFormat="1" ht="22.8" customHeight="1">
      <c r="A159" s="12"/>
      <c r="B159" s="203"/>
      <c r="C159" s="204"/>
      <c r="D159" s="205" t="s">
        <v>76</v>
      </c>
      <c r="E159" s="217" t="s">
        <v>244</v>
      </c>
      <c r="F159" s="217" t="s">
        <v>832</v>
      </c>
      <c r="G159" s="204"/>
      <c r="H159" s="204"/>
      <c r="I159" s="207"/>
      <c r="J159" s="218">
        <f>BK159</f>
        <v>0</v>
      </c>
      <c r="K159" s="204"/>
      <c r="L159" s="209"/>
      <c r="M159" s="210"/>
      <c r="N159" s="211"/>
      <c r="O159" s="211"/>
      <c r="P159" s="212">
        <f>SUM(P160:P161)</f>
        <v>0</v>
      </c>
      <c r="Q159" s="211"/>
      <c r="R159" s="212">
        <f>SUM(R160:R161)</f>
        <v>0</v>
      </c>
      <c r="S159" s="211"/>
      <c r="T159" s="213">
        <f>SUM(T160:T161)</f>
        <v>2.0019999999999998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4" t="s">
        <v>85</v>
      </c>
      <c r="AT159" s="215" t="s">
        <v>76</v>
      </c>
      <c r="AU159" s="215" t="s">
        <v>85</v>
      </c>
      <c r="AY159" s="214" t="s">
        <v>142</v>
      </c>
      <c r="BK159" s="216">
        <f>SUM(BK160:BK161)</f>
        <v>0</v>
      </c>
    </row>
    <row r="160" s="2" customFormat="1" ht="24.15" customHeight="1">
      <c r="A160" s="38"/>
      <c r="B160" s="39"/>
      <c r="C160" s="219" t="s">
        <v>359</v>
      </c>
      <c r="D160" s="219" t="s">
        <v>145</v>
      </c>
      <c r="E160" s="220" t="s">
        <v>833</v>
      </c>
      <c r="F160" s="221" t="s">
        <v>834</v>
      </c>
      <c r="G160" s="222" t="s">
        <v>212</v>
      </c>
      <c r="H160" s="223">
        <v>9.0999999999999996</v>
      </c>
      <c r="I160" s="224"/>
      <c r="J160" s="225">
        <f>ROUND(I160*H160,2)</f>
        <v>0</v>
      </c>
      <c r="K160" s="221" t="s">
        <v>149</v>
      </c>
      <c r="L160" s="44"/>
      <c r="M160" s="226" t="s">
        <v>1</v>
      </c>
      <c r="N160" s="227" t="s">
        <v>42</v>
      </c>
      <c r="O160" s="91"/>
      <c r="P160" s="228">
        <f>O160*H160</f>
        <v>0</v>
      </c>
      <c r="Q160" s="228">
        <v>0</v>
      </c>
      <c r="R160" s="228">
        <f>Q160*H160</f>
        <v>0</v>
      </c>
      <c r="S160" s="228">
        <v>0.22</v>
      </c>
      <c r="T160" s="229">
        <f>S160*H160</f>
        <v>2.0019999999999998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0" t="s">
        <v>150</v>
      </c>
      <c r="AT160" s="230" t="s">
        <v>145</v>
      </c>
      <c r="AU160" s="230" t="s">
        <v>87</v>
      </c>
      <c r="AY160" s="17" t="s">
        <v>142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7" t="s">
        <v>85</v>
      </c>
      <c r="BK160" s="231">
        <f>ROUND(I160*H160,2)</f>
        <v>0</v>
      </c>
      <c r="BL160" s="17" t="s">
        <v>150</v>
      </c>
      <c r="BM160" s="230" t="s">
        <v>835</v>
      </c>
    </row>
    <row r="161" s="13" customFormat="1">
      <c r="A161" s="13"/>
      <c r="B161" s="232"/>
      <c r="C161" s="233"/>
      <c r="D161" s="234" t="s">
        <v>152</v>
      </c>
      <c r="E161" s="235" t="s">
        <v>1</v>
      </c>
      <c r="F161" s="236" t="s">
        <v>836</v>
      </c>
      <c r="G161" s="233"/>
      <c r="H161" s="237">
        <v>9.0999999999999996</v>
      </c>
      <c r="I161" s="238"/>
      <c r="J161" s="233"/>
      <c r="K161" s="233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152</v>
      </c>
      <c r="AU161" s="243" t="s">
        <v>87</v>
      </c>
      <c r="AV161" s="13" t="s">
        <v>87</v>
      </c>
      <c r="AW161" s="13" t="s">
        <v>32</v>
      </c>
      <c r="AX161" s="13" t="s">
        <v>85</v>
      </c>
      <c r="AY161" s="243" t="s">
        <v>142</v>
      </c>
    </row>
    <row r="162" s="12" customFormat="1" ht="22.8" customHeight="1">
      <c r="A162" s="12"/>
      <c r="B162" s="203"/>
      <c r="C162" s="204"/>
      <c r="D162" s="205" t="s">
        <v>76</v>
      </c>
      <c r="E162" s="217" t="s">
        <v>87</v>
      </c>
      <c r="F162" s="217" t="s">
        <v>266</v>
      </c>
      <c r="G162" s="204"/>
      <c r="H162" s="204"/>
      <c r="I162" s="207"/>
      <c r="J162" s="218">
        <f>BK162</f>
        <v>0</v>
      </c>
      <c r="K162" s="204"/>
      <c r="L162" s="209"/>
      <c r="M162" s="210"/>
      <c r="N162" s="211"/>
      <c r="O162" s="211"/>
      <c r="P162" s="212">
        <f>SUM(P163:P167)</f>
        <v>0</v>
      </c>
      <c r="Q162" s="211"/>
      <c r="R162" s="212">
        <f>SUM(R163:R167)</f>
        <v>10.987</v>
      </c>
      <c r="S162" s="211"/>
      <c r="T162" s="213">
        <f>SUM(T163:T167)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4" t="s">
        <v>85</v>
      </c>
      <c r="AT162" s="215" t="s">
        <v>76</v>
      </c>
      <c r="AU162" s="215" t="s">
        <v>85</v>
      </c>
      <c r="AY162" s="214" t="s">
        <v>142</v>
      </c>
      <c r="BK162" s="216">
        <f>SUM(BK163:BK167)</f>
        <v>0</v>
      </c>
    </row>
    <row r="163" s="2" customFormat="1" ht="16.5" customHeight="1">
      <c r="A163" s="38"/>
      <c r="B163" s="39"/>
      <c r="C163" s="219" t="s">
        <v>837</v>
      </c>
      <c r="D163" s="219" t="s">
        <v>145</v>
      </c>
      <c r="E163" s="220" t="s">
        <v>838</v>
      </c>
      <c r="F163" s="221" t="s">
        <v>839</v>
      </c>
      <c r="G163" s="222" t="s">
        <v>177</v>
      </c>
      <c r="H163" s="223">
        <v>5.2320000000000002</v>
      </c>
      <c r="I163" s="224"/>
      <c r="J163" s="225">
        <f>ROUND(I163*H163,2)</f>
        <v>0</v>
      </c>
      <c r="K163" s="221" t="s">
        <v>1</v>
      </c>
      <c r="L163" s="44"/>
      <c r="M163" s="226" t="s">
        <v>1</v>
      </c>
      <c r="N163" s="227" t="s">
        <v>42</v>
      </c>
      <c r="O163" s="91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0" t="s">
        <v>150</v>
      </c>
      <c r="AT163" s="230" t="s">
        <v>145</v>
      </c>
      <c r="AU163" s="230" t="s">
        <v>87</v>
      </c>
      <c r="AY163" s="17" t="s">
        <v>142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7" t="s">
        <v>85</v>
      </c>
      <c r="BK163" s="231">
        <f>ROUND(I163*H163,2)</f>
        <v>0</v>
      </c>
      <c r="BL163" s="17" t="s">
        <v>150</v>
      </c>
      <c r="BM163" s="230" t="s">
        <v>840</v>
      </c>
    </row>
    <row r="164" s="13" customFormat="1">
      <c r="A164" s="13"/>
      <c r="B164" s="232"/>
      <c r="C164" s="233"/>
      <c r="D164" s="234" t="s">
        <v>152</v>
      </c>
      <c r="E164" s="235" t="s">
        <v>791</v>
      </c>
      <c r="F164" s="236" t="s">
        <v>841</v>
      </c>
      <c r="G164" s="233"/>
      <c r="H164" s="237">
        <v>5.2320000000000002</v>
      </c>
      <c r="I164" s="238"/>
      <c r="J164" s="233"/>
      <c r="K164" s="233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152</v>
      </c>
      <c r="AU164" s="243" t="s">
        <v>87</v>
      </c>
      <c r="AV164" s="13" t="s">
        <v>87</v>
      </c>
      <c r="AW164" s="13" t="s">
        <v>32</v>
      </c>
      <c r="AX164" s="13" t="s">
        <v>85</v>
      </c>
      <c r="AY164" s="243" t="s">
        <v>142</v>
      </c>
    </row>
    <row r="165" s="2" customFormat="1" ht="16.5" customHeight="1">
      <c r="A165" s="38"/>
      <c r="B165" s="39"/>
      <c r="C165" s="265" t="s">
        <v>439</v>
      </c>
      <c r="D165" s="265" t="s">
        <v>239</v>
      </c>
      <c r="E165" s="266" t="s">
        <v>842</v>
      </c>
      <c r="F165" s="267" t="s">
        <v>843</v>
      </c>
      <c r="G165" s="268" t="s">
        <v>242</v>
      </c>
      <c r="H165" s="269">
        <v>10.987</v>
      </c>
      <c r="I165" s="270"/>
      <c r="J165" s="271">
        <f>ROUND(I165*H165,2)</f>
        <v>0</v>
      </c>
      <c r="K165" s="267" t="s">
        <v>149</v>
      </c>
      <c r="L165" s="272"/>
      <c r="M165" s="273" t="s">
        <v>1</v>
      </c>
      <c r="N165" s="274" t="s">
        <v>42</v>
      </c>
      <c r="O165" s="91"/>
      <c r="P165" s="228">
        <f>O165*H165</f>
        <v>0</v>
      </c>
      <c r="Q165" s="228">
        <v>1</v>
      </c>
      <c r="R165" s="228">
        <f>Q165*H165</f>
        <v>10.987</v>
      </c>
      <c r="S165" s="228">
        <v>0</v>
      </c>
      <c r="T165" s="229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0" t="s">
        <v>188</v>
      </c>
      <c r="AT165" s="230" t="s">
        <v>239</v>
      </c>
      <c r="AU165" s="230" t="s">
        <v>87</v>
      </c>
      <c r="AY165" s="17" t="s">
        <v>142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7" t="s">
        <v>85</v>
      </c>
      <c r="BK165" s="231">
        <f>ROUND(I165*H165,2)</f>
        <v>0</v>
      </c>
      <c r="BL165" s="17" t="s">
        <v>150</v>
      </c>
      <c r="BM165" s="230" t="s">
        <v>844</v>
      </c>
    </row>
    <row r="166" s="15" customFormat="1">
      <c r="A166" s="15"/>
      <c r="B166" s="255"/>
      <c r="C166" s="256"/>
      <c r="D166" s="234" t="s">
        <v>152</v>
      </c>
      <c r="E166" s="257" t="s">
        <v>1</v>
      </c>
      <c r="F166" s="258" t="s">
        <v>845</v>
      </c>
      <c r="G166" s="256"/>
      <c r="H166" s="257" t="s">
        <v>1</v>
      </c>
      <c r="I166" s="259"/>
      <c r="J166" s="256"/>
      <c r="K166" s="256"/>
      <c r="L166" s="260"/>
      <c r="M166" s="261"/>
      <c r="N166" s="262"/>
      <c r="O166" s="262"/>
      <c r="P166" s="262"/>
      <c r="Q166" s="262"/>
      <c r="R166" s="262"/>
      <c r="S166" s="262"/>
      <c r="T166" s="263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4" t="s">
        <v>152</v>
      </c>
      <c r="AU166" s="264" t="s">
        <v>87</v>
      </c>
      <c r="AV166" s="15" t="s">
        <v>85</v>
      </c>
      <c r="AW166" s="15" t="s">
        <v>32</v>
      </c>
      <c r="AX166" s="15" t="s">
        <v>77</v>
      </c>
      <c r="AY166" s="264" t="s">
        <v>142</v>
      </c>
    </row>
    <row r="167" s="13" customFormat="1">
      <c r="A167" s="13"/>
      <c r="B167" s="232"/>
      <c r="C167" s="233"/>
      <c r="D167" s="234" t="s">
        <v>152</v>
      </c>
      <c r="E167" s="235" t="s">
        <v>1</v>
      </c>
      <c r="F167" s="236" t="s">
        <v>846</v>
      </c>
      <c r="G167" s="233"/>
      <c r="H167" s="237">
        <v>10.987</v>
      </c>
      <c r="I167" s="238"/>
      <c r="J167" s="233"/>
      <c r="K167" s="233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152</v>
      </c>
      <c r="AU167" s="243" t="s">
        <v>87</v>
      </c>
      <c r="AV167" s="13" t="s">
        <v>87</v>
      </c>
      <c r="AW167" s="13" t="s">
        <v>32</v>
      </c>
      <c r="AX167" s="13" t="s">
        <v>85</v>
      </c>
      <c r="AY167" s="243" t="s">
        <v>142</v>
      </c>
    </row>
    <row r="168" s="12" customFormat="1" ht="22.8" customHeight="1">
      <c r="A168" s="12"/>
      <c r="B168" s="203"/>
      <c r="C168" s="204"/>
      <c r="D168" s="205" t="s">
        <v>76</v>
      </c>
      <c r="E168" s="217" t="s">
        <v>150</v>
      </c>
      <c r="F168" s="217" t="s">
        <v>276</v>
      </c>
      <c r="G168" s="204"/>
      <c r="H168" s="204"/>
      <c r="I168" s="207"/>
      <c r="J168" s="218">
        <f>BK168</f>
        <v>0</v>
      </c>
      <c r="K168" s="204"/>
      <c r="L168" s="209"/>
      <c r="M168" s="210"/>
      <c r="N168" s="211"/>
      <c r="O168" s="211"/>
      <c r="P168" s="212">
        <f>SUM(P169:P184)</f>
        <v>0</v>
      </c>
      <c r="Q168" s="211"/>
      <c r="R168" s="212">
        <f>SUM(R169:R184)</f>
        <v>164.02670134999997</v>
      </c>
      <c r="S168" s="211"/>
      <c r="T168" s="213">
        <f>SUM(T169:T184)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14" t="s">
        <v>85</v>
      </c>
      <c r="AT168" s="215" t="s">
        <v>76</v>
      </c>
      <c r="AU168" s="215" t="s">
        <v>85</v>
      </c>
      <c r="AY168" s="214" t="s">
        <v>142</v>
      </c>
      <c r="BK168" s="216">
        <f>SUM(BK169:BK184)</f>
        <v>0</v>
      </c>
    </row>
    <row r="169" s="2" customFormat="1" ht="24.15" customHeight="1">
      <c r="A169" s="38"/>
      <c r="B169" s="39"/>
      <c r="C169" s="219" t="s">
        <v>8</v>
      </c>
      <c r="D169" s="219" t="s">
        <v>145</v>
      </c>
      <c r="E169" s="220" t="s">
        <v>278</v>
      </c>
      <c r="F169" s="221" t="s">
        <v>279</v>
      </c>
      <c r="G169" s="222" t="s">
        <v>177</v>
      </c>
      <c r="H169" s="223">
        <v>18.535</v>
      </c>
      <c r="I169" s="224"/>
      <c r="J169" s="225">
        <f>ROUND(I169*H169,2)</f>
        <v>0</v>
      </c>
      <c r="K169" s="221" t="s">
        <v>149</v>
      </c>
      <c r="L169" s="44"/>
      <c r="M169" s="226" t="s">
        <v>1</v>
      </c>
      <c r="N169" s="227" t="s">
        <v>42</v>
      </c>
      <c r="O169" s="91"/>
      <c r="P169" s="228">
        <f>O169*H169</f>
        <v>0</v>
      </c>
      <c r="Q169" s="228">
        <v>1.8907700000000001</v>
      </c>
      <c r="R169" s="228">
        <f>Q169*H169</f>
        <v>35.045421949999998</v>
      </c>
      <c r="S169" s="228">
        <v>0</v>
      </c>
      <c r="T169" s="229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0" t="s">
        <v>150</v>
      </c>
      <c r="AT169" s="230" t="s">
        <v>145</v>
      </c>
      <c r="AU169" s="230" t="s">
        <v>87</v>
      </c>
      <c r="AY169" s="17" t="s">
        <v>142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7" t="s">
        <v>85</v>
      </c>
      <c r="BK169" s="231">
        <f>ROUND(I169*H169,2)</f>
        <v>0</v>
      </c>
      <c r="BL169" s="17" t="s">
        <v>150</v>
      </c>
      <c r="BM169" s="230" t="s">
        <v>847</v>
      </c>
    </row>
    <row r="170" s="15" customFormat="1">
      <c r="A170" s="15"/>
      <c r="B170" s="255"/>
      <c r="C170" s="256"/>
      <c r="D170" s="234" t="s">
        <v>152</v>
      </c>
      <c r="E170" s="257" t="s">
        <v>1</v>
      </c>
      <c r="F170" s="258" t="s">
        <v>281</v>
      </c>
      <c r="G170" s="256"/>
      <c r="H170" s="257" t="s">
        <v>1</v>
      </c>
      <c r="I170" s="259"/>
      <c r="J170" s="256"/>
      <c r="K170" s="256"/>
      <c r="L170" s="260"/>
      <c r="M170" s="261"/>
      <c r="N170" s="262"/>
      <c r="O170" s="262"/>
      <c r="P170" s="262"/>
      <c r="Q170" s="262"/>
      <c r="R170" s="262"/>
      <c r="S170" s="262"/>
      <c r="T170" s="263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64" t="s">
        <v>152</v>
      </c>
      <c r="AU170" s="264" t="s">
        <v>87</v>
      </c>
      <c r="AV170" s="15" t="s">
        <v>85</v>
      </c>
      <c r="AW170" s="15" t="s">
        <v>32</v>
      </c>
      <c r="AX170" s="15" t="s">
        <v>77</v>
      </c>
      <c r="AY170" s="264" t="s">
        <v>142</v>
      </c>
    </row>
    <row r="171" s="13" customFormat="1">
      <c r="A171" s="13"/>
      <c r="B171" s="232"/>
      <c r="C171" s="233"/>
      <c r="D171" s="234" t="s">
        <v>152</v>
      </c>
      <c r="E171" s="235" t="s">
        <v>793</v>
      </c>
      <c r="F171" s="236" t="s">
        <v>848</v>
      </c>
      <c r="G171" s="233"/>
      <c r="H171" s="237">
        <v>18.535</v>
      </c>
      <c r="I171" s="238"/>
      <c r="J171" s="233"/>
      <c r="K171" s="233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152</v>
      </c>
      <c r="AU171" s="243" t="s">
        <v>87</v>
      </c>
      <c r="AV171" s="13" t="s">
        <v>87</v>
      </c>
      <c r="AW171" s="13" t="s">
        <v>32</v>
      </c>
      <c r="AX171" s="13" t="s">
        <v>85</v>
      </c>
      <c r="AY171" s="243" t="s">
        <v>142</v>
      </c>
    </row>
    <row r="172" s="2" customFormat="1" ht="24.15" customHeight="1">
      <c r="A172" s="38"/>
      <c r="B172" s="39"/>
      <c r="C172" s="219" t="s">
        <v>230</v>
      </c>
      <c r="D172" s="219" t="s">
        <v>145</v>
      </c>
      <c r="E172" s="220" t="s">
        <v>283</v>
      </c>
      <c r="F172" s="221" t="s">
        <v>284</v>
      </c>
      <c r="G172" s="222" t="s">
        <v>177</v>
      </c>
      <c r="H172" s="223">
        <v>61.405000000000001</v>
      </c>
      <c r="I172" s="224"/>
      <c r="J172" s="225">
        <f>ROUND(I172*H172,2)</f>
        <v>0</v>
      </c>
      <c r="K172" s="221" t="s">
        <v>149</v>
      </c>
      <c r="L172" s="44"/>
      <c r="M172" s="226" t="s">
        <v>1</v>
      </c>
      <c r="N172" s="227" t="s">
        <v>42</v>
      </c>
      <c r="O172" s="91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0" t="s">
        <v>150</v>
      </c>
      <c r="AT172" s="230" t="s">
        <v>145</v>
      </c>
      <c r="AU172" s="230" t="s">
        <v>87</v>
      </c>
      <c r="AY172" s="17" t="s">
        <v>142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7" t="s">
        <v>85</v>
      </c>
      <c r="BK172" s="231">
        <f>ROUND(I172*H172,2)</f>
        <v>0</v>
      </c>
      <c r="BL172" s="17" t="s">
        <v>150</v>
      </c>
      <c r="BM172" s="230" t="s">
        <v>849</v>
      </c>
    </row>
    <row r="173" s="15" customFormat="1">
      <c r="A173" s="15"/>
      <c r="B173" s="255"/>
      <c r="C173" s="256"/>
      <c r="D173" s="234" t="s">
        <v>152</v>
      </c>
      <c r="E173" s="257" t="s">
        <v>1</v>
      </c>
      <c r="F173" s="258" t="s">
        <v>286</v>
      </c>
      <c r="G173" s="256"/>
      <c r="H173" s="257" t="s">
        <v>1</v>
      </c>
      <c r="I173" s="259"/>
      <c r="J173" s="256"/>
      <c r="K173" s="256"/>
      <c r="L173" s="260"/>
      <c r="M173" s="261"/>
      <c r="N173" s="262"/>
      <c r="O173" s="262"/>
      <c r="P173" s="262"/>
      <c r="Q173" s="262"/>
      <c r="R173" s="262"/>
      <c r="S173" s="262"/>
      <c r="T173" s="263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64" t="s">
        <v>152</v>
      </c>
      <c r="AU173" s="264" t="s">
        <v>87</v>
      </c>
      <c r="AV173" s="15" t="s">
        <v>85</v>
      </c>
      <c r="AW173" s="15" t="s">
        <v>32</v>
      </c>
      <c r="AX173" s="15" t="s">
        <v>77</v>
      </c>
      <c r="AY173" s="264" t="s">
        <v>142</v>
      </c>
    </row>
    <row r="174" s="13" customFormat="1">
      <c r="A174" s="13"/>
      <c r="B174" s="232"/>
      <c r="C174" s="233"/>
      <c r="D174" s="234" t="s">
        <v>152</v>
      </c>
      <c r="E174" s="235" t="s">
        <v>796</v>
      </c>
      <c r="F174" s="236" t="s">
        <v>850</v>
      </c>
      <c r="G174" s="233"/>
      <c r="H174" s="237">
        <v>61.405000000000001</v>
      </c>
      <c r="I174" s="238"/>
      <c r="J174" s="233"/>
      <c r="K174" s="233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152</v>
      </c>
      <c r="AU174" s="243" t="s">
        <v>87</v>
      </c>
      <c r="AV174" s="13" t="s">
        <v>87</v>
      </c>
      <c r="AW174" s="13" t="s">
        <v>32</v>
      </c>
      <c r="AX174" s="13" t="s">
        <v>85</v>
      </c>
      <c r="AY174" s="243" t="s">
        <v>142</v>
      </c>
    </row>
    <row r="175" s="2" customFormat="1" ht="16.5" customHeight="1">
      <c r="A175" s="38"/>
      <c r="B175" s="39"/>
      <c r="C175" s="265" t="s">
        <v>238</v>
      </c>
      <c r="D175" s="265" t="s">
        <v>239</v>
      </c>
      <c r="E175" s="266" t="s">
        <v>290</v>
      </c>
      <c r="F175" s="267" t="s">
        <v>291</v>
      </c>
      <c r="G175" s="268" t="s">
        <v>242</v>
      </c>
      <c r="H175" s="269">
        <v>128.33699999999999</v>
      </c>
      <c r="I175" s="270"/>
      <c r="J175" s="271">
        <f>ROUND(I175*H175,2)</f>
        <v>0</v>
      </c>
      <c r="K175" s="267" t="s">
        <v>149</v>
      </c>
      <c r="L175" s="272"/>
      <c r="M175" s="273" t="s">
        <v>1</v>
      </c>
      <c r="N175" s="274" t="s">
        <v>42</v>
      </c>
      <c r="O175" s="91"/>
      <c r="P175" s="228">
        <f>O175*H175</f>
        <v>0</v>
      </c>
      <c r="Q175" s="228">
        <v>1</v>
      </c>
      <c r="R175" s="228">
        <f>Q175*H175</f>
        <v>128.33699999999999</v>
      </c>
      <c r="S175" s="228">
        <v>0</v>
      </c>
      <c r="T175" s="229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0" t="s">
        <v>188</v>
      </c>
      <c r="AT175" s="230" t="s">
        <v>239</v>
      </c>
      <c r="AU175" s="230" t="s">
        <v>87</v>
      </c>
      <c r="AY175" s="17" t="s">
        <v>142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7" t="s">
        <v>85</v>
      </c>
      <c r="BK175" s="231">
        <f>ROUND(I175*H175,2)</f>
        <v>0</v>
      </c>
      <c r="BL175" s="17" t="s">
        <v>150</v>
      </c>
      <c r="BM175" s="230" t="s">
        <v>851</v>
      </c>
    </row>
    <row r="176" s="15" customFormat="1">
      <c r="A176" s="15"/>
      <c r="B176" s="255"/>
      <c r="C176" s="256"/>
      <c r="D176" s="234" t="s">
        <v>152</v>
      </c>
      <c r="E176" s="257" t="s">
        <v>1</v>
      </c>
      <c r="F176" s="258" t="s">
        <v>293</v>
      </c>
      <c r="G176" s="256"/>
      <c r="H176" s="257" t="s">
        <v>1</v>
      </c>
      <c r="I176" s="259"/>
      <c r="J176" s="256"/>
      <c r="K176" s="256"/>
      <c r="L176" s="260"/>
      <c r="M176" s="261"/>
      <c r="N176" s="262"/>
      <c r="O176" s="262"/>
      <c r="P176" s="262"/>
      <c r="Q176" s="262"/>
      <c r="R176" s="262"/>
      <c r="S176" s="262"/>
      <c r="T176" s="263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64" t="s">
        <v>152</v>
      </c>
      <c r="AU176" s="264" t="s">
        <v>87</v>
      </c>
      <c r="AV176" s="15" t="s">
        <v>85</v>
      </c>
      <c r="AW176" s="15" t="s">
        <v>32</v>
      </c>
      <c r="AX176" s="15" t="s">
        <v>77</v>
      </c>
      <c r="AY176" s="264" t="s">
        <v>142</v>
      </c>
    </row>
    <row r="177" s="13" customFormat="1">
      <c r="A177" s="13"/>
      <c r="B177" s="232"/>
      <c r="C177" s="233"/>
      <c r="D177" s="234" t="s">
        <v>152</v>
      </c>
      <c r="E177" s="235" t="s">
        <v>1</v>
      </c>
      <c r="F177" s="236" t="s">
        <v>852</v>
      </c>
      <c r="G177" s="233"/>
      <c r="H177" s="237">
        <v>116.67</v>
      </c>
      <c r="I177" s="238"/>
      <c r="J177" s="233"/>
      <c r="K177" s="233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152</v>
      </c>
      <c r="AU177" s="243" t="s">
        <v>87</v>
      </c>
      <c r="AV177" s="13" t="s">
        <v>87</v>
      </c>
      <c r="AW177" s="13" t="s">
        <v>32</v>
      </c>
      <c r="AX177" s="13" t="s">
        <v>85</v>
      </c>
      <c r="AY177" s="243" t="s">
        <v>142</v>
      </c>
    </row>
    <row r="178" s="13" customFormat="1">
      <c r="A178" s="13"/>
      <c r="B178" s="232"/>
      <c r="C178" s="233"/>
      <c r="D178" s="234" t="s">
        <v>152</v>
      </c>
      <c r="E178" s="233"/>
      <c r="F178" s="236" t="s">
        <v>853</v>
      </c>
      <c r="G178" s="233"/>
      <c r="H178" s="237">
        <v>128.33699999999999</v>
      </c>
      <c r="I178" s="238"/>
      <c r="J178" s="233"/>
      <c r="K178" s="233"/>
      <c r="L178" s="239"/>
      <c r="M178" s="240"/>
      <c r="N178" s="241"/>
      <c r="O178" s="241"/>
      <c r="P178" s="241"/>
      <c r="Q178" s="241"/>
      <c r="R178" s="241"/>
      <c r="S178" s="241"/>
      <c r="T178" s="24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3" t="s">
        <v>152</v>
      </c>
      <c r="AU178" s="243" t="s">
        <v>87</v>
      </c>
      <c r="AV178" s="13" t="s">
        <v>87</v>
      </c>
      <c r="AW178" s="13" t="s">
        <v>4</v>
      </c>
      <c r="AX178" s="13" t="s">
        <v>85</v>
      </c>
      <c r="AY178" s="243" t="s">
        <v>142</v>
      </c>
    </row>
    <row r="179" s="2" customFormat="1" ht="24.15" customHeight="1">
      <c r="A179" s="38"/>
      <c r="B179" s="39"/>
      <c r="C179" s="219" t="s">
        <v>289</v>
      </c>
      <c r="D179" s="219" t="s">
        <v>145</v>
      </c>
      <c r="E179" s="220" t="s">
        <v>297</v>
      </c>
      <c r="F179" s="221" t="s">
        <v>298</v>
      </c>
      <c r="G179" s="222" t="s">
        <v>177</v>
      </c>
      <c r="H179" s="223">
        <v>0.27000000000000002</v>
      </c>
      <c r="I179" s="224"/>
      <c r="J179" s="225">
        <f>ROUND(I179*H179,2)</f>
        <v>0</v>
      </c>
      <c r="K179" s="221" t="s">
        <v>149</v>
      </c>
      <c r="L179" s="44"/>
      <c r="M179" s="226" t="s">
        <v>1</v>
      </c>
      <c r="N179" s="227" t="s">
        <v>42</v>
      </c>
      <c r="O179" s="91"/>
      <c r="P179" s="228">
        <f>O179*H179</f>
        <v>0</v>
      </c>
      <c r="Q179" s="228">
        <v>2.3010199999999998</v>
      </c>
      <c r="R179" s="228">
        <f>Q179*H179</f>
        <v>0.62127540000000003</v>
      </c>
      <c r="S179" s="228">
        <v>0</v>
      </c>
      <c r="T179" s="229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0" t="s">
        <v>150</v>
      </c>
      <c r="AT179" s="230" t="s">
        <v>145</v>
      </c>
      <c r="AU179" s="230" t="s">
        <v>87</v>
      </c>
      <c r="AY179" s="17" t="s">
        <v>142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7" t="s">
        <v>85</v>
      </c>
      <c r="BK179" s="231">
        <f>ROUND(I179*H179,2)</f>
        <v>0</v>
      </c>
      <c r="BL179" s="17" t="s">
        <v>150</v>
      </c>
      <c r="BM179" s="230" t="s">
        <v>854</v>
      </c>
    </row>
    <row r="180" s="15" customFormat="1">
      <c r="A180" s="15"/>
      <c r="B180" s="255"/>
      <c r="C180" s="256"/>
      <c r="D180" s="234" t="s">
        <v>152</v>
      </c>
      <c r="E180" s="257" t="s">
        <v>1</v>
      </c>
      <c r="F180" s="258" t="s">
        <v>300</v>
      </c>
      <c r="G180" s="256"/>
      <c r="H180" s="257" t="s">
        <v>1</v>
      </c>
      <c r="I180" s="259"/>
      <c r="J180" s="256"/>
      <c r="K180" s="256"/>
      <c r="L180" s="260"/>
      <c r="M180" s="261"/>
      <c r="N180" s="262"/>
      <c r="O180" s="262"/>
      <c r="P180" s="262"/>
      <c r="Q180" s="262"/>
      <c r="R180" s="262"/>
      <c r="S180" s="262"/>
      <c r="T180" s="263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64" t="s">
        <v>152</v>
      </c>
      <c r="AU180" s="264" t="s">
        <v>87</v>
      </c>
      <c r="AV180" s="15" t="s">
        <v>85</v>
      </c>
      <c r="AW180" s="15" t="s">
        <v>32</v>
      </c>
      <c r="AX180" s="15" t="s">
        <v>77</v>
      </c>
      <c r="AY180" s="264" t="s">
        <v>142</v>
      </c>
    </row>
    <row r="181" s="13" customFormat="1">
      <c r="A181" s="13"/>
      <c r="B181" s="232"/>
      <c r="C181" s="233"/>
      <c r="D181" s="234" t="s">
        <v>152</v>
      </c>
      <c r="E181" s="235" t="s">
        <v>1</v>
      </c>
      <c r="F181" s="236" t="s">
        <v>855</v>
      </c>
      <c r="G181" s="233"/>
      <c r="H181" s="237">
        <v>0.27000000000000002</v>
      </c>
      <c r="I181" s="238"/>
      <c r="J181" s="233"/>
      <c r="K181" s="233"/>
      <c r="L181" s="239"/>
      <c r="M181" s="240"/>
      <c r="N181" s="241"/>
      <c r="O181" s="241"/>
      <c r="P181" s="241"/>
      <c r="Q181" s="241"/>
      <c r="R181" s="241"/>
      <c r="S181" s="241"/>
      <c r="T181" s="24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3" t="s">
        <v>152</v>
      </c>
      <c r="AU181" s="243" t="s">
        <v>87</v>
      </c>
      <c r="AV181" s="13" t="s">
        <v>87</v>
      </c>
      <c r="AW181" s="13" t="s">
        <v>32</v>
      </c>
      <c r="AX181" s="13" t="s">
        <v>85</v>
      </c>
      <c r="AY181" s="243" t="s">
        <v>142</v>
      </c>
    </row>
    <row r="182" s="2" customFormat="1" ht="16.5" customHeight="1">
      <c r="A182" s="38"/>
      <c r="B182" s="39"/>
      <c r="C182" s="219" t="s">
        <v>277</v>
      </c>
      <c r="D182" s="219" t="s">
        <v>145</v>
      </c>
      <c r="E182" s="220" t="s">
        <v>303</v>
      </c>
      <c r="F182" s="221" t="s">
        <v>304</v>
      </c>
      <c r="G182" s="222" t="s">
        <v>212</v>
      </c>
      <c r="H182" s="223">
        <v>3.6000000000000001</v>
      </c>
      <c r="I182" s="224"/>
      <c r="J182" s="225">
        <f>ROUND(I182*H182,2)</f>
        <v>0</v>
      </c>
      <c r="K182" s="221" t="s">
        <v>149</v>
      </c>
      <c r="L182" s="44"/>
      <c r="M182" s="226" t="s">
        <v>1</v>
      </c>
      <c r="N182" s="227" t="s">
        <v>42</v>
      </c>
      <c r="O182" s="91"/>
      <c r="P182" s="228">
        <f>O182*H182</f>
        <v>0</v>
      </c>
      <c r="Q182" s="228">
        <v>0.0063899999999999998</v>
      </c>
      <c r="R182" s="228">
        <f>Q182*H182</f>
        <v>0.023004</v>
      </c>
      <c r="S182" s="228">
        <v>0</v>
      </c>
      <c r="T182" s="229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0" t="s">
        <v>150</v>
      </c>
      <c r="AT182" s="230" t="s">
        <v>145</v>
      </c>
      <c r="AU182" s="230" t="s">
        <v>87</v>
      </c>
      <c r="AY182" s="17" t="s">
        <v>142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7" t="s">
        <v>85</v>
      </c>
      <c r="BK182" s="231">
        <f>ROUND(I182*H182,2)</f>
        <v>0</v>
      </c>
      <c r="BL182" s="17" t="s">
        <v>150</v>
      </c>
      <c r="BM182" s="230" t="s">
        <v>856</v>
      </c>
    </row>
    <row r="183" s="15" customFormat="1">
      <c r="A183" s="15"/>
      <c r="B183" s="255"/>
      <c r="C183" s="256"/>
      <c r="D183" s="234" t="s">
        <v>152</v>
      </c>
      <c r="E183" s="257" t="s">
        <v>1</v>
      </c>
      <c r="F183" s="258" t="s">
        <v>306</v>
      </c>
      <c r="G183" s="256"/>
      <c r="H183" s="257" t="s">
        <v>1</v>
      </c>
      <c r="I183" s="259"/>
      <c r="J183" s="256"/>
      <c r="K183" s="256"/>
      <c r="L183" s="260"/>
      <c r="M183" s="261"/>
      <c r="N183" s="262"/>
      <c r="O183" s="262"/>
      <c r="P183" s="262"/>
      <c r="Q183" s="262"/>
      <c r="R183" s="262"/>
      <c r="S183" s="262"/>
      <c r="T183" s="263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64" t="s">
        <v>152</v>
      </c>
      <c r="AU183" s="264" t="s">
        <v>87</v>
      </c>
      <c r="AV183" s="15" t="s">
        <v>85</v>
      </c>
      <c r="AW183" s="15" t="s">
        <v>32</v>
      </c>
      <c r="AX183" s="15" t="s">
        <v>77</v>
      </c>
      <c r="AY183" s="264" t="s">
        <v>142</v>
      </c>
    </row>
    <row r="184" s="13" customFormat="1">
      <c r="A184" s="13"/>
      <c r="B184" s="232"/>
      <c r="C184" s="233"/>
      <c r="D184" s="234" t="s">
        <v>152</v>
      </c>
      <c r="E184" s="235" t="s">
        <v>1</v>
      </c>
      <c r="F184" s="236" t="s">
        <v>857</v>
      </c>
      <c r="G184" s="233"/>
      <c r="H184" s="237">
        <v>3.6000000000000001</v>
      </c>
      <c r="I184" s="238"/>
      <c r="J184" s="233"/>
      <c r="K184" s="233"/>
      <c r="L184" s="239"/>
      <c r="M184" s="240"/>
      <c r="N184" s="241"/>
      <c r="O184" s="241"/>
      <c r="P184" s="241"/>
      <c r="Q184" s="241"/>
      <c r="R184" s="241"/>
      <c r="S184" s="241"/>
      <c r="T184" s="24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3" t="s">
        <v>152</v>
      </c>
      <c r="AU184" s="243" t="s">
        <v>87</v>
      </c>
      <c r="AV184" s="13" t="s">
        <v>87</v>
      </c>
      <c r="AW184" s="13" t="s">
        <v>32</v>
      </c>
      <c r="AX184" s="13" t="s">
        <v>85</v>
      </c>
      <c r="AY184" s="243" t="s">
        <v>142</v>
      </c>
    </row>
    <row r="185" s="12" customFormat="1" ht="22.8" customHeight="1">
      <c r="A185" s="12"/>
      <c r="B185" s="203"/>
      <c r="C185" s="204"/>
      <c r="D185" s="205" t="s">
        <v>76</v>
      </c>
      <c r="E185" s="217" t="s">
        <v>154</v>
      </c>
      <c r="F185" s="217" t="s">
        <v>308</v>
      </c>
      <c r="G185" s="204"/>
      <c r="H185" s="204"/>
      <c r="I185" s="207"/>
      <c r="J185" s="218">
        <f>BK185</f>
        <v>0</v>
      </c>
      <c r="K185" s="204"/>
      <c r="L185" s="209"/>
      <c r="M185" s="210"/>
      <c r="N185" s="211"/>
      <c r="O185" s="211"/>
      <c r="P185" s="212">
        <f>SUM(P186:P195)</f>
        <v>0</v>
      </c>
      <c r="Q185" s="211"/>
      <c r="R185" s="212">
        <f>SUM(R186:R195)</f>
        <v>3.9999449999999999</v>
      </c>
      <c r="S185" s="211"/>
      <c r="T185" s="213">
        <f>SUM(T186:T195)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14" t="s">
        <v>85</v>
      </c>
      <c r="AT185" s="215" t="s">
        <v>76</v>
      </c>
      <c r="AU185" s="215" t="s">
        <v>85</v>
      </c>
      <c r="AY185" s="214" t="s">
        <v>142</v>
      </c>
      <c r="BK185" s="216">
        <f>SUM(BK186:BK195)</f>
        <v>0</v>
      </c>
    </row>
    <row r="186" s="2" customFormat="1" ht="21.75" customHeight="1">
      <c r="A186" s="38"/>
      <c r="B186" s="39"/>
      <c r="C186" s="219" t="s">
        <v>324</v>
      </c>
      <c r="D186" s="219" t="s">
        <v>145</v>
      </c>
      <c r="E186" s="220" t="s">
        <v>315</v>
      </c>
      <c r="F186" s="221" t="s">
        <v>316</v>
      </c>
      <c r="G186" s="222" t="s">
        <v>212</v>
      </c>
      <c r="H186" s="223">
        <v>4.5</v>
      </c>
      <c r="I186" s="224"/>
      <c r="J186" s="225">
        <f>ROUND(I186*H186,2)</f>
        <v>0</v>
      </c>
      <c r="K186" s="221" t="s">
        <v>149</v>
      </c>
      <c r="L186" s="44"/>
      <c r="M186" s="226" t="s">
        <v>1</v>
      </c>
      <c r="N186" s="227" t="s">
        <v>42</v>
      </c>
      <c r="O186" s="91"/>
      <c r="P186" s="228">
        <f>O186*H186</f>
        <v>0</v>
      </c>
      <c r="Q186" s="228">
        <v>0.34499999999999997</v>
      </c>
      <c r="R186" s="228">
        <f>Q186*H186</f>
        <v>1.5524999999999998</v>
      </c>
      <c r="S186" s="228">
        <v>0</v>
      </c>
      <c r="T186" s="229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0" t="s">
        <v>150</v>
      </c>
      <c r="AT186" s="230" t="s">
        <v>145</v>
      </c>
      <c r="AU186" s="230" t="s">
        <v>87</v>
      </c>
      <c r="AY186" s="17" t="s">
        <v>142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7" t="s">
        <v>85</v>
      </c>
      <c r="BK186" s="231">
        <f>ROUND(I186*H186,2)</f>
        <v>0</v>
      </c>
      <c r="BL186" s="17" t="s">
        <v>150</v>
      </c>
      <c r="BM186" s="230" t="s">
        <v>858</v>
      </c>
    </row>
    <row r="187" s="13" customFormat="1">
      <c r="A187" s="13"/>
      <c r="B187" s="232"/>
      <c r="C187" s="233"/>
      <c r="D187" s="234" t="s">
        <v>152</v>
      </c>
      <c r="E187" s="235" t="s">
        <v>1</v>
      </c>
      <c r="F187" s="236" t="s">
        <v>859</v>
      </c>
      <c r="G187" s="233"/>
      <c r="H187" s="237">
        <v>4.5</v>
      </c>
      <c r="I187" s="238"/>
      <c r="J187" s="233"/>
      <c r="K187" s="233"/>
      <c r="L187" s="239"/>
      <c r="M187" s="240"/>
      <c r="N187" s="241"/>
      <c r="O187" s="241"/>
      <c r="P187" s="241"/>
      <c r="Q187" s="241"/>
      <c r="R187" s="241"/>
      <c r="S187" s="241"/>
      <c r="T187" s="24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3" t="s">
        <v>152</v>
      </c>
      <c r="AU187" s="243" t="s">
        <v>87</v>
      </c>
      <c r="AV187" s="13" t="s">
        <v>87</v>
      </c>
      <c r="AW187" s="13" t="s">
        <v>32</v>
      </c>
      <c r="AX187" s="13" t="s">
        <v>85</v>
      </c>
      <c r="AY187" s="243" t="s">
        <v>142</v>
      </c>
    </row>
    <row r="188" s="2" customFormat="1" ht="24.15" customHeight="1">
      <c r="A188" s="38"/>
      <c r="B188" s="39"/>
      <c r="C188" s="219" t="s">
        <v>391</v>
      </c>
      <c r="D188" s="219" t="s">
        <v>145</v>
      </c>
      <c r="E188" s="220" t="s">
        <v>337</v>
      </c>
      <c r="F188" s="221" t="s">
        <v>338</v>
      </c>
      <c r="G188" s="222" t="s">
        <v>212</v>
      </c>
      <c r="H188" s="223">
        <v>9.0999999999999996</v>
      </c>
      <c r="I188" s="224"/>
      <c r="J188" s="225">
        <f>ROUND(I188*H188,2)</f>
        <v>0</v>
      </c>
      <c r="K188" s="221" t="s">
        <v>149</v>
      </c>
      <c r="L188" s="44"/>
      <c r="M188" s="226" t="s">
        <v>1</v>
      </c>
      <c r="N188" s="227" t="s">
        <v>42</v>
      </c>
      <c r="O188" s="91"/>
      <c r="P188" s="228">
        <f>O188*H188</f>
        <v>0</v>
      </c>
      <c r="Q188" s="228">
        <v>0.077799999999999994</v>
      </c>
      <c r="R188" s="228">
        <f>Q188*H188</f>
        <v>0.70797999999999994</v>
      </c>
      <c r="S188" s="228">
        <v>0</v>
      </c>
      <c r="T188" s="229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0" t="s">
        <v>150</v>
      </c>
      <c r="AT188" s="230" t="s">
        <v>145</v>
      </c>
      <c r="AU188" s="230" t="s">
        <v>87</v>
      </c>
      <c r="AY188" s="17" t="s">
        <v>142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7" t="s">
        <v>85</v>
      </c>
      <c r="BK188" s="231">
        <f>ROUND(I188*H188,2)</f>
        <v>0</v>
      </c>
      <c r="BL188" s="17" t="s">
        <v>150</v>
      </c>
      <c r="BM188" s="230" t="s">
        <v>860</v>
      </c>
    </row>
    <row r="189" s="13" customFormat="1">
      <c r="A189" s="13"/>
      <c r="B189" s="232"/>
      <c r="C189" s="233"/>
      <c r="D189" s="234" t="s">
        <v>152</v>
      </c>
      <c r="E189" s="235" t="s">
        <v>1</v>
      </c>
      <c r="F189" s="236" t="s">
        <v>861</v>
      </c>
      <c r="G189" s="233"/>
      <c r="H189" s="237">
        <v>9.0999999999999996</v>
      </c>
      <c r="I189" s="238"/>
      <c r="J189" s="233"/>
      <c r="K189" s="233"/>
      <c r="L189" s="239"/>
      <c r="M189" s="240"/>
      <c r="N189" s="241"/>
      <c r="O189" s="241"/>
      <c r="P189" s="241"/>
      <c r="Q189" s="241"/>
      <c r="R189" s="241"/>
      <c r="S189" s="241"/>
      <c r="T189" s="24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3" t="s">
        <v>152</v>
      </c>
      <c r="AU189" s="243" t="s">
        <v>87</v>
      </c>
      <c r="AV189" s="13" t="s">
        <v>87</v>
      </c>
      <c r="AW189" s="13" t="s">
        <v>32</v>
      </c>
      <c r="AX189" s="13" t="s">
        <v>85</v>
      </c>
      <c r="AY189" s="243" t="s">
        <v>142</v>
      </c>
    </row>
    <row r="190" s="2" customFormat="1" ht="33" customHeight="1">
      <c r="A190" s="38"/>
      <c r="B190" s="39"/>
      <c r="C190" s="219" t="s">
        <v>386</v>
      </c>
      <c r="D190" s="219" t="s">
        <v>145</v>
      </c>
      <c r="E190" s="220" t="s">
        <v>329</v>
      </c>
      <c r="F190" s="221" t="s">
        <v>330</v>
      </c>
      <c r="G190" s="222" t="s">
        <v>212</v>
      </c>
      <c r="H190" s="223">
        <v>9.0999999999999996</v>
      </c>
      <c r="I190" s="224"/>
      <c r="J190" s="225">
        <f>ROUND(I190*H190,2)</f>
        <v>0</v>
      </c>
      <c r="K190" s="221" t="s">
        <v>149</v>
      </c>
      <c r="L190" s="44"/>
      <c r="M190" s="226" t="s">
        <v>1</v>
      </c>
      <c r="N190" s="227" t="s">
        <v>42</v>
      </c>
      <c r="O190" s="91"/>
      <c r="P190" s="228">
        <f>O190*H190</f>
        <v>0</v>
      </c>
      <c r="Q190" s="228">
        <v>0.18462999999999999</v>
      </c>
      <c r="R190" s="228">
        <f>Q190*H190</f>
        <v>1.6801329999999999</v>
      </c>
      <c r="S190" s="228">
        <v>0</v>
      </c>
      <c r="T190" s="229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0" t="s">
        <v>150</v>
      </c>
      <c r="AT190" s="230" t="s">
        <v>145</v>
      </c>
      <c r="AU190" s="230" t="s">
        <v>87</v>
      </c>
      <c r="AY190" s="17" t="s">
        <v>142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7" t="s">
        <v>85</v>
      </c>
      <c r="BK190" s="231">
        <f>ROUND(I190*H190,2)</f>
        <v>0</v>
      </c>
      <c r="BL190" s="17" t="s">
        <v>150</v>
      </c>
      <c r="BM190" s="230" t="s">
        <v>862</v>
      </c>
    </row>
    <row r="191" s="13" customFormat="1">
      <c r="A191" s="13"/>
      <c r="B191" s="232"/>
      <c r="C191" s="233"/>
      <c r="D191" s="234" t="s">
        <v>152</v>
      </c>
      <c r="E191" s="235" t="s">
        <v>1</v>
      </c>
      <c r="F191" s="236" t="s">
        <v>861</v>
      </c>
      <c r="G191" s="233"/>
      <c r="H191" s="237">
        <v>9.0999999999999996</v>
      </c>
      <c r="I191" s="238"/>
      <c r="J191" s="233"/>
      <c r="K191" s="233"/>
      <c r="L191" s="239"/>
      <c r="M191" s="240"/>
      <c r="N191" s="241"/>
      <c r="O191" s="241"/>
      <c r="P191" s="241"/>
      <c r="Q191" s="241"/>
      <c r="R191" s="241"/>
      <c r="S191" s="241"/>
      <c r="T191" s="24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3" t="s">
        <v>152</v>
      </c>
      <c r="AU191" s="243" t="s">
        <v>87</v>
      </c>
      <c r="AV191" s="13" t="s">
        <v>87</v>
      </c>
      <c r="AW191" s="13" t="s">
        <v>32</v>
      </c>
      <c r="AX191" s="13" t="s">
        <v>85</v>
      </c>
      <c r="AY191" s="243" t="s">
        <v>142</v>
      </c>
    </row>
    <row r="192" s="2" customFormat="1" ht="24.15" customHeight="1">
      <c r="A192" s="38"/>
      <c r="B192" s="39"/>
      <c r="C192" s="219" t="s">
        <v>395</v>
      </c>
      <c r="D192" s="219" t="s">
        <v>145</v>
      </c>
      <c r="E192" s="220" t="s">
        <v>355</v>
      </c>
      <c r="F192" s="221" t="s">
        <v>356</v>
      </c>
      <c r="G192" s="222" t="s">
        <v>212</v>
      </c>
      <c r="H192" s="223">
        <v>9.0999999999999996</v>
      </c>
      <c r="I192" s="224"/>
      <c r="J192" s="225">
        <f>ROUND(I192*H192,2)</f>
        <v>0</v>
      </c>
      <c r="K192" s="221" t="s">
        <v>149</v>
      </c>
      <c r="L192" s="44"/>
      <c r="M192" s="226" t="s">
        <v>1</v>
      </c>
      <c r="N192" s="227" t="s">
        <v>42</v>
      </c>
      <c r="O192" s="91"/>
      <c r="P192" s="228">
        <f>O192*H192</f>
        <v>0</v>
      </c>
      <c r="Q192" s="228">
        <v>0.0060099999999999997</v>
      </c>
      <c r="R192" s="228">
        <f>Q192*H192</f>
        <v>0.054690999999999997</v>
      </c>
      <c r="S192" s="228">
        <v>0</v>
      </c>
      <c r="T192" s="229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0" t="s">
        <v>150</v>
      </c>
      <c r="AT192" s="230" t="s">
        <v>145</v>
      </c>
      <c r="AU192" s="230" t="s">
        <v>87</v>
      </c>
      <c r="AY192" s="17" t="s">
        <v>142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7" t="s">
        <v>85</v>
      </c>
      <c r="BK192" s="231">
        <f>ROUND(I192*H192,2)</f>
        <v>0</v>
      </c>
      <c r="BL192" s="17" t="s">
        <v>150</v>
      </c>
      <c r="BM192" s="230" t="s">
        <v>863</v>
      </c>
    </row>
    <row r="193" s="13" customFormat="1">
      <c r="A193" s="13"/>
      <c r="B193" s="232"/>
      <c r="C193" s="233"/>
      <c r="D193" s="234" t="s">
        <v>152</v>
      </c>
      <c r="E193" s="235" t="s">
        <v>1</v>
      </c>
      <c r="F193" s="236" t="s">
        <v>861</v>
      </c>
      <c r="G193" s="233"/>
      <c r="H193" s="237">
        <v>9.0999999999999996</v>
      </c>
      <c r="I193" s="238"/>
      <c r="J193" s="233"/>
      <c r="K193" s="233"/>
      <c r="L193" s="239"/>
      <c r="M193" s="240"/>
      <c r="N193" s="241"/>
      <c r="O193" s="241"/>
      <c r="P193" s="241"/>
      <c r="Q193" s="241"/>
      <c r="R193" s="241"/>
      <c r="S193" s="241"/>
      <c r="T193" s="24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3" t="s">
        <v>152</v>
      </c>
      <c r="AU193" s="243" t="s">
        <v>87</v>
      </c>
      <c r="AV193" s="13" t="s">
        <v>87</v>
      </c>
      <c r="AW193" s="13" t="s">
        <v>32</v>
      </c>
      <c r="AX193" s="13" t="s">
        <v>85</v>
      </c>
      <c r="AY193" s="243" t="s">
        <v>142</v>
      </c>
    </row>
    <row r="194" s="2" customFormat="1" ht="21.75" customHeight="1">
      <c r="A194" s="38"/>
      <c r="B194" s="39"/>
      <c r="C194" s="219" t="s">
        <v>400</v>
      </c>
      <c r="D194" s="219" t="s">
        <v>145</v>
      </c>
      <c r="E194" s="220" t="s">
        <v>360</v>
      </c>
      <c r="F194" s="221" t="s">
        <v>361</v>
      </c>
      <c r="G194" s="222" t="s">
        <v>212</v>
      </c>
      <c r="H194" s="223">
        <v>9.0999999999999996</v>
      </c>
      <c r="I194" s="224"/>
      <c r="J194" s="225">
        <f>ROUND(I194*H194,2)</f>
        <v>0</v>
      </c>
      <c r="K194" s="221" t="s">
        <v>149</v>
      </c>
      <c r="L194" s="44"/>
      <c r="M194" s="226" t="s">
        <v>1</v>
      </c>
      <c r="N194" s="227" t="s">
        <v>42</v>
      </c>
      <c r="O194" s="91"/>
      <c r="P194" s="228">
        <f>O194*H194</f>
        <v>0</v>
      </c>
      <c r="Q194" s="228">
        <v>0.00051000000000000004</v>
      </c>
      <c r="R194" s="228">
        <f>Q194*H194</f>
        <v>0.0046410000000000002</v>
      </c>
      <c r="S194" s="228">
        <v>0</v>
      </c>
      <c r="T194" s="229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0" t="s">
        <v>150</v>
      </c>
      <c r="AT194" s="230" t="s">
        <v>145</v>
      </c>
      <c r="AU194" s="230" t="s">
        <v>87</v>
      </c>
      <c r="AY194" s="17" t="s">
        <v>142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7" t="s">
        <v>85</v>
      </c>
      <c r="BK194" s="231">
        <f>ROUND(I194*H194,2)</f>
        <v>0</v>
      </c>
      <c r="BL194" s="17" t="s">
        <v>150</v>
      </c>
      <c r="BM194" s="230" t="s">
        <v>864</v>
      </c>
    </row>
    <row r="195" s="13" customFormat="1">
      <c r="A195" s="13"/>
      <c r="B195" s="232"/>
      <c r="C195" s="233"/>
      <c r="D195" s="234" t="s">
        <v>152</v>
      </c>
      <c r="E195" s="235" t="s">
        <v>1</v>
      </c>
      <c r="F195" s="236" t="s">
        <v>861</v>
      </c>
      <c r="G195" s="233"/>
      <c r="H195" s="237">
        <v>9.0999999999999996</v>
      </c>
      <c r="I195" s="238"/>
      <c r="J195" s="233"/>
      <c r="K195" s="233"/>
      <c r="L195" s="239"/>
      <c r="M195" s="240"/>
      <c r="N195" s="241"/>
      <c r="O195" s="241"/>
      <c r="P195" s="241"/>
      <c r="Q195" s="241"/>
      <c r="R195" s="241"/>
      <c r="S195" s="241"/>
      <c r="T195" s="24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3" t="s">
        <v>152</v>
      </c>
      <c r="AU195" s="243" t="s">
        <v>87</v>
      </c>
      <c r="AV195" s="13" t="s">
        <v>87</v>
      </c>
      <c r="AW195" s="13" t="s">
        <v>32</v>
      </c>
      <c r="AX195" s="13" t="s">
        <v>85</v>
      </c>
      <c r="AY195" s="243" t="s">
        <v>142</v>
      </c>
    </row>
    <row r="196" s="12" customFormat="1" ht="22.8" customHeight="1">
      <c r="A196" s="12"/>
      <c r="B196" s="203"/>
      <c r="C196" s="204"/>
      <c r="D196" s="205" t="s">
        <v>76</v>
      </c>
      <c r="E196" s="217" t="s">
        <v>188</v>
      </c>
      <c r="F196" s="217" t="s">
        <v>379</v>
      </c>
      <c r="G196" s="204"/>
      <c r="H196" s="204"/>
      <c r="I196" s="207"/>
      <c r="J196" s="218">
        <f>BK196</f>
        <v>0</v>
      </c>
      <c r="K196" s="204"/>
      <c r="L196" s="209"/>
      <c r="M196" s="210"/>
      <c r="N196" s="211"/>
      <c r="O196" s="211"/>
      <c r="P196" s="212">
        <f>SUM(P197:P235)</f>
        <v>0</v>
      </c>
      <c r="Q196" s="211"/>
      <c r="R196" s="212">
        <f>SUM(R197:R235)</f>
        <v>3.0877534999999998</v>
      </c>
      <c r="S196" s="211"/>
      <c r="T196" s="213">
        <f>SUM(T197:T235)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4" t="s">
        <v>85</v>
      </c>
      <c r="AT196" s="215" t="s">
        <v>76</v>
      </c>
      <c r="AU196" s="215" t="s">
        <v>85</v>
      </c>
      <c r="AY196" s="214" t="s">
        <v>142</v>
      </c>
      <c r="BK196" s="216">
        <f>SUM(BK197:BK235)</f>
        <v>0</v>
      </c>
    </row>
    <row r="197" s="2" customFormat="1" ht="24.15" customHeight="1">
      <c r="A197" s="38"/>
      <c r="B197" s="39"/>
      <c r="C197" s="219" t="s">
        <v>467</v>
      </c>
      <c r="D197" s="219" t="s">
        <v>145</v>
      </c>
      <c r="E197" s="220" t="s">
        <v>865</v>
      </c>
      <c r="F197" s="221" t="s">
        <v>866</v>
      </c>
      <c r="G197" s="222" t="s">
        <v>148</v>
      </c>
      <c r="H197" s="223">
        <v>5</v>
      </c>
      <c r="I197" s="224"/>
      <c r="J197" s="225">
        <f>ROUND(I197*H197,2)</f>
        <v>0</v>
      </c>
      <c r="K197" s="221" t="s">
        <v>149</v>
      </c>
      <c r="L197" s="44"/>
      <c r="M197" s="226" t="s">
        <v>1</v>
      </c>
      <c r="N197" s="227" t="s">
        <v>42</v>
      </c>
      <c r="O197" s="91"/>
      <c r="P197" s="228">
        <f>O197*H197</f>
        <v>0</v>
      </c>
      <c r="Q197" s="228">
        <v>0</v>
      </c>
      <c r="R197" s="228">
        <f>Q197*H197</f>
        <v>0</v>
      </c>
      <c r="S197" s="228">
        <v>0</v>
      </c>
      <c r="T197" s="229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0" t="s">
        <v>150</v>
      </c>
      <c r="AT197" s="230" t="s">
        <v>145</v>
      </c>
      <c r="AU197" s="230" t="s">
        <v>87</v>
      </c>
      <c r="AY197" s="17" t="s">
        <v>142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7" t="s">
        <v>85</v>
      </c>
      <c r="BK197" s="231">
        <f>ROUND(I197*H197,2)</f>
        <v>0</v>
      </c>
      <c r="BL197" s="17" t="s">
        <v>150</v>
      </c>
      <c r="BM197" s="230" t="s">
        <v>867</v>
      </c>
    </row>
    <row r="198" s="13" customFormat="1">
      <c r="A198" s="13"/>
      <c r="B198" s="232"/>
      <c r="C198" s="233"/>
      <c r="D198" s="234" t="s">
        <v>152</v>
      </c>
      <c r="E198" s="235" t="s">
        <v>1</v>
      </c>
      <c r="F198" s="236" t="s">
        <v>868</v>
      </c>
      <c r="G198" s="233"/>
      <c r="H198" s="237">
        <v>5</v>
      </c>
      <c r="I198" s="238"/>
      <c r="J198" s="233"/>
      <c r="K198" s="233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152</v>
      </c>
      <c r="AU198" s="243" t="s">
        <v>87</v>
      </c>
      <c r="AV198" s="13" t="s">
        <v>87</v>
      </c>
      <c r="AW198" s="13" t="s">
        <v>32</v>
      </c>
      <c r="AX198" s="13" t="s">
        <v>85</v>
      </c>
      <c r="AY198" s="243" t="s">
        <v>142</v>
      </c>
    </row>
    <row r="199" s="2" customFormat="1" ht="21.75" customHeight="1">
      <c r="A199" s="38"/>
      <c r="B199" s="39"/>
      <c r="C199" s="265" t="s">
        <v>471</v>
      </c>
      <c r="D199" s="265" t="s">
        <v>239</v>
      </c>
      <c r="E199" s="266" t="s">
        <v>869</v>
      </c>
      <c r="F199" s="267" t="s">
        <v>870</v>
      </c>
      <c r="G199" s="268" t="s">
        <v>148</v>
      </c>
      <c r="H199" s="269">
        <v>5.0750000000000002</v>
      </c>
      <c r="I199" s="270"/>
      <c r="J199" s="271">
        <f>ROUND(I199*H199,2)</f>
        <v>0</v>
      </c>
      <c r="K199" s="267" t="s">
        <v>149</v>
      </c>
      <c r="L199" s="272"/>
      <c r="M199" s="273" t="s">
        <v>1</v>
      </c>
      <c r="N199" s="274" t="s">
        <v>42</v>
      </c>
      <c r="O199" s="91"/>
      <c r="P199" s="228">
        <f>O199*H199</f>
        <v>0</v>
      </c>
      <c r="Q199" s="228">
        <v>0.00214</v>
      </c>
      <c r="R199" s="228">
        <f>Q199*H199</f>
        <v>0.0108605</v>
      </c>
      <c r="S199" s="228">
        <v>0</v>
      </c>
      <c r="T199" s="229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0" t="s">
        <v>188</v>
      </c>
      <c r="AT199" s="230" t="s">
        <v>239</v>
      </c>
      <c r="AU199" s="230" t="s">
        <v>87</v>
      </c>
      <c r="AY199" s="17" t="s">
        <v>142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7" t="s">
        <v>85</v>
      </c>
      <c r="BK199" s="231">
        <f>ROUND(I199*H199,2)</f>
        <v>0</v>
      </c>
      <c r="BL199" s="17" t="s">
        <v>150</v>
      </c>
      <c r="BM199" s="230" t="s">
        <v>871</v>
      </c>
    </row>
    <row r="200" s="13" customFormat="1">
      <c r="A200" s="13"/>
      <c r="B200" s="232"/>
      <c r="C200" s="233"/>
      <c r="D200" s="234" t="s">
        <v>152</v>
      </c>
      <c r="E200" s="233"/>
      <c r="F200" s="236" t="s">
        <v>872</v>
      </c>
      <c r="G200" s="233"/>
      <c r="H200" s="237">
        <v>5.0750000000000002</v>
      </c>
      <c r="I200" s="238"/>
      <c r="J200" s="233"/>
      <c r="K200" s="233"/>
      <c r="L200" s="239"/>
      <c r="M200" s="240"/>
      <c r="N200" s="241"/>
      <c r="O200" s="241"/>
      <c r="P200" s="241"/>
      <c r="Q200" s="241"/>
      <c r="R200" s="241"/>
      <c r="S200" s="241"/>
      <c r="T200" s="24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3" t="s">
        <v>152</v>
      </c>
      <c r="AU200" s="243" t="s">
        <v>87</v>
      </c>
      <c r="AV200" s="13" t="s">
        <v>87</v>
      </c>
      <c r="AW200" s="13" t="s">
        <v>4</v>
      </c>
      <c r="AX200" s="13" t="s">
        <v>85</v>
      </c>
      <c r="AY200" s="243" t="s">
        <v>142</v>
      </c>
    </row>
    <row r="201" s="2" customFormat="1" ht="24.15" customHeight="1">
      <c r="A201" s="38"/>
      <c r="B201" s="39"/>
      <c r="C201" s="219" t="s">
        <v>873</v>
      </c>
      <c r="D201" s="219" t="s">
        <v>145</v>
      </c>
      <c r="E201" s="220" t="s">
        <v>874</v>
      </c>
      <c r="F201" s="221" t="s">
        <v>875</v>
      </c>
      <c r="G201" s="222" t="s">
        <v>148</v>
      </c>
      <c r="H201" s="223">
        <v>162</v>
      </c>
      <c r="I201" s="224"/>
      <c r="J201" s="225">
        <f>ROUND(I201*H201,2)</f>
        <v>0</v>
      </c>
      <c r="K201" s="221" t="s">
        <v>149</v>
      </c>
      <c r="L201" s="44"/>
      <c r="M201" s="226" t="s">
        <v>1</v>
      </c>
      <c r="N201" s="227" t="s">
        <v>42</v>
      </c>
      <c r="O201" s="91"/>
      <c r="P201" s="228">
        <f>O201*H201</f>
        <v>0</v>
      </c>
      <c r="Q201" s="228">
        <v>0</v>
      </c>
      <c r="R201" s="228">
        <f>Q201*H201</f>
        <v>0</v>
      </c>
      <c r="S201" s="228">
        <v>0</v>
      </c>
      <c r="T201" s="229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0" t="s">
        <v>150</v>
      </c>
      <c r="AT201" s="230" t="s">
        <v>145</v>
      </c>
      <c r="AU201" s="230" t="s">
        <v>87</v>
      </c>
      <c r="AY201" s="17" t="s">
        <v>142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7" t="s">
        <v>85</v>
      </c>
      <c r="BK201" s="231">
        <f>ROUND(I201*H201,2)</f>
        <v>0</v>
      </c>
      <c r="BL201" s="17" t="s">
        <v>150</v>
      </c>
      <c r="BM201" s="230" t="s">
        <v>876</v>
      </c>
    </row>
    <row r="202" s="13" customFormat="1">
      <c r="A202" s="13"/>
      <c r="B202" s="232"/>
      <c r="C202" s="233"/>
      <c r="D202" s="234" t="s">
        <v>152</v>
      </c>
      <c r="E202" s="235" t="s">
        <v>1</v>
      </c>
      <c r="F202" s="236" t="s">
        <v>877</v>
      </c>
      <c r="G202" s="233"/>
      <c r="H202" s="237">
        <v>162</v>
      </c>
      <c r="I202" s="238"/>
      <c r="J202" s="233"/>
      <c r="K202" s="233"/>
      <c r="L202" s="239"/>
      <c r="M202" s="240"/>
      <c r="N202" s="241"/>
      <c r="O202" s="241"/>
      <c r="P202" s="241"/>
      <c r="Q202" s="241"/>
      <c r="R202" s="241"/>
      <c r="S202" s="241"/>
      <c r="T202" s="24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3" t="s">
        <v>152</v>
      </c>
      <c r="AU202" s="243" t="s">
        <v>87</v>
      </c>
      <c r="AV202" s="13" t="s">
        <v>87</v>
      </c>
      <c r="AW202" s="13" t="s">
        <v>32</v>
      </c>
      <c r="AX202" s="13" t="s">
        <v>85</v>
      </c>
      <c r="AY202" s="243" t="s">
        <v>142</v>
      </c>
    </row>
    <row r="203" s="2" customFormat="1" ht="24.15" customHeight="1">
      <c r="A203" s="38"/>
      <c r="B203" s="39"/>
      <c r="C203" s="265" t="s">
        <v>159</v>
      </c>
      <c r="D203" s="265" t="s">
        <v>239</v>
      </c>
      <c r="E203" s="266" t="s">
        <v>878</v>
      </c>
      <c r="F203" s="267" t="s">
        <v>879</v>
      </c>
      <c r="G203" s="268" t="s">
        <v>148</v>
      </c>
      <c r="H203" s="269">
        <v>170.09999999999999</v>
      </c>
      <c r="I203" s="270"/>
      <c r="J203" s="271">
        <f>ROUND(I203*H203,2)</f>
        <v>0</v>
      </c>
      <c r="K203" s="267" t="s">
        <v>149</v>
      </c>
      <c r="L203" s="272"/>
      <c r="M203" s="273" t="s">
        <v>1</v>
      </c>
      <c r="N203" s="274" t="s">
        <v>42</v>
      </c>
      <c r="O203" s="91"/>
      <c r="P203" s="228">
        <f>O203*H203</f>
        <v>0</v>
      </c>
      <c r="Q203" s="228">
        <v>0.00027999999999999998</v>
      </c>
      <c r="R203" s="228">
        <f>Q203*H203</f>
        <v>0.047627999999999997</v>
      </c>
      <c r="S203" s="228">
        <v>0</v>
      </c>
      <c r="T203" s="229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0" t="s">
        <v>188</v>
      </c>
      <c r="AT203" s="230" t="s">
        <v>239</v>
      </c>
      <c r="AU203" s="230" t="s">
        <v>87</v>
      </c>
      <c r="AY203" s="17" t="s">
        <v>142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7" t="s">
        <v>85</v>
      </c>
      <c r="BK203" s="231">
        <f>ROUND(I203*H203,2)</f>
        <v>0</v>
      </c>
      <c r="BL203" s="17" t="s">
        <v>150</v>
      </c>
      <c r="BM203" s="230" t="s">
        <v>880</v>
      </c>
    </row>
    <row r="204" s="2" customFormat="1" ht="24.15" customHeight="1">
      <c r="A204" s="38"/>
      <c r="B204" s="39"/>
      <c r="C204" s="219" t="s">
        <v>144</v>
      </c>
      <c r="D204" s="219" t="s">
        <v>145</v>
      </c>
      <c r="E204" s="220" t="s">
        <v>881</v>
      </c>
      <c r="F204" s="221" t="s">
        <v>882</v>
      </c>
      <c r="G204" s="222" t="s">
        <v>408</v>
      </c>
      <c r="H204" s="223">
        <v>20</v>
      </c>
      <c r="I204" s="224"/>
      <c r="J204" s="225">
        <f>ROUND(I204*H204,2)</f>
        <v>0</v>
      </c>
      <c r="K204" s="221" t="s">
        <v>149</v>
      </c>
      <c r="L204" s="44"/>
      <c r="M204" s="226" t="s">
        <v>1</v>
      </c>
      <c r="N204" s="227" t="s">
        <v>42</v>
      </c>
      <c r="O204" s="91"/>
      <c r="P204" s="228">
        <f>O204*H204</f>
        <v>0</v>
      </c>
      <c r="Q204" s="228">
        <v>0</v>
      </c>
      <c r="R204" s="228">
        <f>Q204*H204</f>
        <v>0</v>
      </c>
      <c r="S204" s="228">
        <v>0</v>
      </c>
      <c r="T204" s="229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0" t="s">
        <v>150</v>
      </c>
      <c r="AT204" s="230" t="s">
        <v>145</v>
      </c>
      <c r="AU204" s="230" t="s">
        <v>87</v>
      </c>
      <c r="AY204" s="17" t="s">
        <v>142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7" t="s">
        <v>85</v>
      </c>
      <c r="BK204" s="231">
        <f>ROUND(I204*H204,2)</f>
        <v>0</v>
      </c>
      <c r="BL204" s="17" t="s">
        <v>150</v>
      </c>
      <c r="BM204" s="230" t="s">
        <v>883</v>
      </c>
    </row>
    <row r="205" s="13" customFormat="1">
      <c r="A205" s="13"/>
      <c r="B205" s="232"/>
      <c r="C205" s="233"/>
      <c r="D205" s="234" t="s">
        <v>152</v>
      </c>
      <c r="E205" s="235" t="s">
        <v>1</v>
      </c>
      <c r="F205" s="236" t="s">
        <v>884</v>
      </c>
      <c r="G205" s="233"/>
      <c r="H205" s="237">
        <v>20</v>
      </c>
      <c r="I205" s="238"/>
      <c r="J205" s="233"/>
      <c r="K205" s="233"/>
      <c r="L205" s="239"/>
      <c r="M205" s="240"/>
      <c r="N205" s="241"/>
      <c r="O205" s="241"/>
      <c r="P205" s="241"/>
      <c r="Q205" s="241"/>
      <c r="R205" s="241"/>
      <c r="S205" s="241"/>
      <c r="T205" s="24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3" t="s">
        <v>152</v>
      </c>
      <c r="AU205" s="243" t="s">
        <v>87</v>
      </c>
      <c r="AV205" s="13" t="s">
        <v>87</v>
      </c>
      <c r="AW205" s="13" t="s">
        <v>32</v>
      </c>
      <c r="AX205" s="13" t="s">
        <v>85</v>
      </c>
      <c r="AY205" s="243" t="s">
        <v>142</v>
      </c>
    </row>
    <row r="206" s="2" customFormat="1" ht="33" customHeight="1">
      <c r="A206" s="38"/>
      <c r="B206" s="39"/>
      <c r="C206" s="265" t="s">
        <v>885</v>
      </c>
      <c r="D206" s="265" t="s">
        <v>239</v>
      </c>
      <c r="E206" s="266" t="s">
        <v>886</v>
      </c>
      <c r="F206" s="267" t="s">
        <v>887</v>
      </c>
      <c r="G206" s="268" t="s">
        <v>408</v>
      </c>
      <c r="H206" s="269">
        <v>19</v>
      </c>
      <c r="I206" s="270"/>
      <c r="J206" s="271">
        <f>ROUND(I206*H206,2)</f>
        <v>0</v>
      </c>
      <c r="K206" s="267" t="s">
        <v>149</v>
      </c>
      <c r="L206" s="272"/>
      <c r="M206" s="273" t="s">
        <v>1</v>
      </c>
      <c r="N206" s="274" t="s">
        <v>42</v>
      </c>
      <c r="O206" s="91"/>
      <c r="P206" s="228">
        <f>O206*H206</f>
        <v>0</v>
      </c>
      <c r="Q206" s="228">
        <v>0.0020999999999999999</v>
      </c>
      <c r="R206" s="228">
        <f>Q206*H206</f>
        <v>0.039899999999999998</v>
      </c>
      <c r="S206" s="228">
        <v>0</v>
      </c>
      <c r="T206" s="229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0" t="s">
        <v>188</v>
      </c>
      <c r="AT206" s="230" t="s">
        <v>239</v>
      </c>
      <c r="AU206" s="230" t="s">
        <v>87</v>
      </c>
      <c r="AY206" s="17" t="s">
        <v>142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7" t="s">
        <v>85</v>
      </c>
      <c r="BK206" s="231">
        <f>ROUND(I206*H206,2)</f>
        <v>0</v>
      </c>
      <c r="BL206" s="17" t="s">
        <v>150</v>
      </c>
      <c r="BM206" s="230" t="s">
        <v>888</v>
      </c>
    </row>
    <row r="207" s="2" customFormat="1" ht="21.75" customHeight="1">
      <c r="A207" s="38"/>
      <c r="B207" s="39"/>
      <c r="C207" s="219" t="s">
        <v>314</v>
      </c>
      <c r="D207" s="219" t="s">
        <v>145</v>
      </c>
      <c r="E207" s="220" t="s">
        <v>889</v>
      </c>
      <c r="F207" s="221" t="s">
        <v>890</v>
      </c>
      <c r="G207" s="222" t="s">
        <v>408</v>
      </c>
      <c r="H207" s="223">
        <v>19</v>
      </c>
      <c r="I207" s="224"/>
      <c r="J207" s="225">
        <f>ROUND(I207*H207,2)</f>
        <v>0</v>
      </c>
      <c r="K207" s="221" t="s">
        <v>149</v>
      </c>
      <c r="L207" s="44"/>
      <c r="M207" s="226" t="s">
        <v>1</v>
      </c>
      <c r="N207" s="227" t="s">
        <v>42</v>
      </c>
      <c r="O207" s="91"/>
      <c r="P207" s="228">
        <f>O207*H207</f>
        <v>0</v>
      </c>
      <c r="Q207" s="228">
        <v>0.00072000000000000005</v>
      </c>
      <c r="R207" s="228">
        <f>Q207*H207</f>
        <v>0.013680000000000001</v>
      </c>
      <c r="S207" s="228">
        <v>0</v>
      </c>
      <c r="T207" s="229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0" t="s">
        <v>150</v>
      </c>
      <c r="AT207" s="230" t="s">
        <v>145</v>
      </c>
      <c r="AU207" s="230" t="s">
        <v>87</v>
      </c>
      <c r="AY207" s="17" t="s">
        <v>142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7" t="s">
        <v>85</v>
      </c>
      <c r="BK207" s="231">
        <f>ROUND(I207*H207,2)</f>
        <v>0</v>
      </c>
      <c r="BL207" s="17" t="s">
        <v>150</v>
      </c>
      <c r="BM207" s="230" t="s">
        <v>891</v>
      </c>
    </row>
    <row r="208" s="13" customFormat="1">
      <c r="A208" s="13"/>
      <c r="B208" s="232"/>
      <c r="C208" s="233"/>
      <c r="D208" s="234" t="s">
        <v>152</v>
      </c>
      <c r="E208" s="235" t="s">
        <v>1</v>
      </c>
      <c r="F208" s="236" t="s">
        <v>642</v>
      </c>
      <c r="G208" s="233"/>
      <c r="H208" s="237">
        <v>19</v>
      </c>
      <c r="I208" s="238"/>
      <c r="J208" s="233"/>
      <c r="K208" s="233"/>
      <c r="L208" s="239"/>
      <c r="M208" s="240"/>
      <c r="N208" s="241"/>
      <c r="O208" s="241"/>
      <c r="P208" s="241"/>
      <c r="Q208" s="241"/>
      <c r="R208" s="241"/>
      <c r="S208" s="241"/>
      <c r="T208" s="24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3" t="s">
        <v>152</v>
      </c>
      <c r="AU208" s="243" t="s">
        <v>87</v>
      </c>
      <c r="AV208" s="13" t="s">
        <v>87</v>
      </c>
      <c r="AW208" s="13" t="s">
        <v>32</v>
      </c>
      <c r="AX208" s="13" t="s">
        <v>85</v>
      </c>
      <c r="AY208" s="243" t="s">
        <v>142</v>
      </c>
    </row>
    <row r="209" s="2" customFormat="1" ht="24.15" customHeight="1">
      <c r="A209" s="38"/>
      <c r="B209" s="39"/>
      <c r="C209" s="265" t="s">
        <v>341</v>
      </c>
      <c r="D209" s="265" t="s">
        <v>239</v>
      </c>
      <c r="E209" s="266" t="s">
        <v>892</v>
      </c>
      <c r="F209" s="267" t="s">
        <v>893</v>
      </c>
      <c r="G209" s="268" t="s">
        <v>408</v>
      </c>
      <c r="H209" s="269">
        <v>19</v>
      </c>
      <c r="I209" s="270"/>
      <c r="J209" s="271">
        <f>ROUND(I209*H209,2)</f>
        <v>0</v>
      </c>
      <c r="K209" s="267" t="s">
        <v>1</v>
      </c>
      <c r="L209" s="272"/>
      <c r="M209" s="273" t="s">
        <v>1</v>
      </c>
      <c r="N209" s="274" t="s">
        <v>42</v>
      </c>
      <c r="O209" s="91"/>
      <c r="P209" s="228">
        <f>O209*H209</f>
        <v>0</v>
      </c>
      <c r="Q209" s="228">
        <v>0.0028500000000000001</v>
      </c>
      <c r="R209" s="228">
        <f>Q209*H209</f>
        <v>0.054150000000000004</v>
      </c>
      <c r="S209" s="228">
        <v>0</v>
      </c>
      <c r="T209" s="229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0" t="s">
        <v>188</v>
      </c>
      <c r="AT209" s="230" t="s">
        <v>239</v>
      </c>
      <c r="AU209" s="230" t="s">
        <v>87</v>
      </c>
      <c r="AY209" s="17" t="s">
        <v>142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7" t="s">
        <v>85</v>
      </c>
      <c r="BK209" s="231">
        <f>ROUND(I209*H209,2)</f>
        <v>0</v>
      </c>
      <c r="BL209" s="17" t="s">
        <v>150</v>
      </c>
      <c r="BM209" s="230" t="s">
        <v>894</v>
      </c>
    </row>
    <row r="210" s="2" customFormat="1" ht="24.15" customHeight="1">
      <c r="A210" s="38"/>
      <c r="B210" s="39"/>
      <c r="C210" s="265" t="s">
        <v>336</v>
      </c>
      <c r="D210" s="265" t="s">
        <v>239</v>
      </c>
      <c r="E210" s="266" t="s">
        <v>895</v>
      </c>
      <c r="F210" s="267" t="s">
        <v>896</v>
      </c>
      <c r="G210" s="268" t="s">
        <v>408</v>
      </c>
      <c r="H210" s="269">
        <v>19</v>
      </c>
      <c r="I210" s="270"/>
      <c r="J210" s="271">
        <f>ROUND(I210*H210,2)</f>
        <v>0</v>
      </c>
      <c r="K210" s="267" t="s">
        <v>1</v>
      </c>
      <c r="L210" s="272"/>
      <c r="M210" s="273" t="s">
        <v>1</v>
      </c>
      <c r="N210" s="274" t="s">
        <v>42</v>
      </c>
      <c r="O210" s="91"/>
      <c r="P210" s="228">
        <f>O210*H210</f>
        <v>0</v>
      </c>
      <c r="Q210" s="228">
        <v>0.0033</v>
      </c>
      <c r="R210" s="228">
        <f>Q210*H210</f>
        <v>0.062700000000000006</v>
      </c>
      <c r="S210" s="228">
        <v>0</v>
      </c>
      <c r="T210" s="229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0" t="s">
        <v>188</v>
      </c>
      <c r="AT210" s="230" t="s">
        <v>239</v>
      </c>
      <c r="AU210" s="230" t="s">
        <v>87</v>
      </c>
      <c r="AY210" s="17" t="s">
        <v>142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7" t="s">
        <v>85</v>
      </c>
      <c r="BK210" s="231">
        <f>ROUND(I210*H210,2)</f>
        <v>0</v>
      </c>
      <c r="BL210" s="17" t="s">
        <v>150</v>
      </c>
      <c r="BM210" s="230" t="s">
        <v>897</v>
      </c>
    </row>
    <row r="211" s="2" customFormat="1" ht="24.15" customHeight="1">
      <c r="A211" s="38"/>
      <c r="B211" s="39"/>
      <c r="C211" s="265" t="s">
        <v>898</v>
      </c>
      <c r="D211" s="265" t="s">
        <v>239</v>
      </c>
      <c r="E211" s="266" t="s">
        <v>899</v>
      </c>
      <c r="F211" s="267" t="s">
        <v>900</v>
      </c>
      <c r="G211" s="268" t="s">
        <v>408</v>
      </c>
      <c r="H211" s="269">
        <v>19</v>
      </c>
      <c r="I211" s="270"/>
      <c r="J211" s="271">
        <f>ROUND(I211*H211,2)</f>
        <v>0</v>
      </c>
      <c r="K211" s="267" t="s">
        <v>1</v>
      </c>
      <c r="L211" s="272"/>
      <c r="M211" s="273" t="s">
        <v>1</v>
      </c>
      <c r="N211" s="274" t="s">
        <v>42</v>
      </c>
      <c r="O211" s="91"/>
      <c r="P211" s="228">
        <f>O211*H211</f>
        <v>0</v>
      </c>
      <c r="Q211" s="228">
        <v>0.00016000000000000001</v>
      </c>
      <c r="R211" s="228">
        <f>Q211*H211</f>
        <v>0.0030400000000000002</v>
      </c>
      <c r="S211" s="228">
        <v>0</v>
      </c>
      <c r="T211" s="229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0" t="s">
        <v>188</v>
      </c>
      <c r="AT211" s="230" t="s">
        <v>239</v>
      </c>
      <c r="AU211" s="230" t="s">
        <v>87</v>
      </c>
      <c r="AY211" s="17" t="s">
        <v>142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7" t="s">
        <v>85</v>
      </c>
      <c r="BK211" s="231">
        <f>ROUND(I211*H211,2)</f>
        <v>0</v>
      </c>
      <c r="BL211" s="17" t="s">
        <v>150</v>
      </c>
      <c r="BM211" s="230" t="s">
        <v>901</v>
      </c>
    </row>
    <row r="212" s="2" customFormat="1" ht="21.75" customHeight="1">
      <c r="A212" s="38"/>
      <c r="B212" s="39"/>
      <c r="C212" s="219" t="s">
        <v>451</v>
      </c>
      <c r="D212" s="219" t="s">
        <v>145</v>
      </c>
      <c r="E212" s="220" t="s">
        <v>567</v>
      </c>
      <c r="F212" s="221" t="s">
        <v>568</v>
      </c>
      <c r="G212" s="222" t="s">
        <v>408</v>
      </c>
      <c r="H212" s="223">
        <v>1</v>
      </c>
      <c r="I212" s="224"/>
      <c r="J212" s="225">
        <f>ROUND(I212*H212,2)</f>
        <v>0</v>
      </c>
      <c r="K212" s="221" t="s">
        <v>149</v>
      </c>
      <c r="L212" s="44"/>
      <c r="M212" s="226" t="s">
        <v>1</v>
      </c>
      <c r="N212" s="227" t="s">
        <v>42</v>
      </c>
      <c r="O212" s="91"/>
      <c r="P212" s="228">
        <f>O212*H212</f>
        <v>0</v>
      </c>
      <c r="Q212" s="228">
        <v>0.0016199999999999999</v>
      </c>
      <c r="R212" s="228">
        <f>Q212*H212</f>
        <v>0.0016199999999999999</v>
      </c>
      <c r="S212" s="228">
        <v>0</v>
      </c>
      <c r="T212" s="229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30" t="s">
        <v>150</v>
      </c>
      <c r="AT212" s="230" t="s">
        <v>145</v>
      </c>
      <c r="AU212" s="230" t="s">
        <v>87</v>
      </c>
      <c r="AY212" s="17" t="s">
        <v>142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7" t="s">
        <v>85</v>
      </c>
      <c r="BK212" s="231">
        <f>ROUND(I212*H212,2)</f>
        <v>0</v>
      </c>
      <c r="BL212" s="17" t="s">
        <v>150</v>
      </c>
      <c r="BM212" s="230" t="s">
        <v>902</v>
      </c>
    </row>
    <row r="213" s="2" customFormat="1" ht="24.15" customHeight="1">
      <c r="A213" s="38"/>
      <c r="B213" s="39"/>
      <c r="C213" s="265" t="s">
        <v>463</v>
      </c>
      <c r="D213" s="265" t="s">
        <v>239</v>
      </c>
      <c r="E213" s="266" t="s">
        <v>903</v>
      </c>
      <c r="F213" s="267" t="s">
        <v>904</v>
      </c>
      <c r="G213" s="268" t="s">
        <v>408</v>
      </c>
      <c r="H213" s="269">
        <v>1</v>
      </c>
      <c r="I213" s="270"/>
      <c r="J213" s="271">
        <f>ROUND(I213*H213,2)</f>
        <v>0</v>
      </c>
      <c r="K213" s="267" t="s">
        <v>1</v>
      </c>
      <c r="L213" s="272"/>
      <c r="M213" s="273" t="s">
        <v>1</v>
      </c>
      <c r="N213" s="274" t="s">
        <v>42</v>
      </c>
      <c r="O213" s="91"/>
      <c r="P213" s="228">
        <f>O213*H213</f>
        <v>0</v>
      </c>
      <c r="Q213" s="228">
        <v>0.0079799999999999992</v>
      </c>
      <c r="R213" s="228">
        <f>Q213*H213</f>
        <v>0.0079799999999999992</v>
      </c>
      <c r="S213" s="228">
        <v>0</v>
      </c>
      <c r="T213" s="229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0" t="s">
        <v>188</v>
      </c>
      <c r="AT213" s="230" t="s">
        <v>239</v>
      </c>
      <c r="AU213" s="230" t="s">
        <v>87</v>
      </c>
      <c r="AY213" s="17" t="s">
        <v>142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7" t="s">
        <v>85</v>
      </c>
      <c r="BK213" s="231">
        <f>ROUND(I213*H213,2)</f>
        <v>0</v>
      </c>
      <c r="BL213" s="17" t="s">
        <v>150</v>
      </c>
      <c r="BM213" s="230" t="s">
        <v>905</v>
      </c>
    </row>
    <row r="214" s="2" customFormat="1" ht="16.5" customHeight="1">
      <c r="A214" s="38"/>
      <c r="B214" s="39"/>
      <c r="C214" s="265" t="s">
        <v>475</v>
      </c>
      <c r="D214" s="265" t="s">
        <v>239</v>
      </c>
      <c r="E214" s="266" t="s">
        <v>906</v>
      </c>
      <c r="F214" s="267" t="s">
        <v>907</v>
      </c>
      <c r="G214" s="268" t="s">
        <v>408</v>
      </c>
      <c r="H214" s="269">
        <v>1</v>
      </c>
      <c r="I214" s="270"/>
      <c r="J214" s="271">
        <f>ROUND(I214*H214,2)</f>
        <v>0</v>
      </c>
      <c r="K214" s="267" t="s">
        <v>149</v>
      </c>
      <c r="L214" s="272"/>
      <c r="M214" s="273" t="s">
        <v>1</v>
      </c>
      <c r="N214" s="274" t="s">
        <v>42</v>
      </c>
      <c r="O214" s="91"/>
      <c r="P214" s="228">
        <f>O214*H214</f>
        <v>0</v>
      </c>
      <c r="Q214" s="228">
        <v>0.00048000000000000001</v>
      </c>
      <c r="R214" s="228">
        <f>Q214*H214</f>
        <v>0.00048000000000000001</v>
      </c>
      <c r="S214" s="228">
        <v>0</v>
      </c>
      <c r="T214" s="229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0" t="s">
        <v>188</v>
      </c>
      <c r="AT214" s="230" t="s">
        <v>239</v>
      </c>
      <c r="AU214" s="230" t="s">
        <v>87</v>
      </c>
      <c r="AY214" s="17" t="s">
        <v>142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7" t="s">
        <v>85</v>
      </c>
      <c r="BK214" s="231">
        <f>ROUND(I214*H214,2)</f>
        <v>0</v>
      </c>
      <c r="BL214" s="17" t="s">
        <v>150</v>
      </c>
      <c r="BM214" s="230" t="s">
        <v>908</v>
      </c>
    </row>
    <row r="215" s="2" customFormat="1" ht="21.75" customHeight="1">
      <c r="A215" s="38"/>
      <c r="B215" s="39"/>
      <c r="C215" s="265" t="s">
        <v>443</v>
      </c>
      <c r="D215" s="265" t="s">
        <v>239</v>
      </c>
      <c r="E215" s="266" t="s">
        <v>909</v>
      </c>
      <c r="F215" s="267" t="s">
        <v>910</v>
      </c>
      <c r="G215" s="268" t="s">
        <v>408</v>
      </c>
      <c r="H215" s="269">
        <v>1</v>
      </c>
      <c r="I215" s="270"/>
      <c r="J215" s="271">
        <f>ROUND(I215*H215,2)</f>
        <v>0</v>
      </c>
      <c r="K215" s="267" t="s">
        <v>149</v>
      </c>
      <c r="L215" s="272"/>
      <c r="M215" s="273" t="s">
        <v>1</v>
      </c>
      <c r="N215" s="274" t="s">
        <v>42</v>
      </c>
      <c r="O215" s="91"/>
      <c r="P215" s="228">
        <f>O215*H215</f>
        <v>0</v>
      </c>
      <c r="Q215" s="228">
        <v>0.0035999999999999999</v>
      </c>
      <c r="R215" s="228">
        <f>Q215*H215</f>
        <v>0.0035999999999999999</v>
      </c>
      <c r="S215" s="228">
        <v>0</v>
      </c>
      <c r="T215" s="229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0" t="s">
        <v>188</v>
      </c>
      <c r="AT215" s="230" t="s">
        <v>239</v>
      </c>
      <c r="AU215" s="230" t="s">
        <v>87</v>
      </c>
      <c r="AY215" s="17" t="s">
        <v>142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7" t="s">
        <v>85</v>
      </c>
      <c r="BK215" s="231">
        <f>ROUND(I215*H215,2)</f>
        <v>0</v>
      </c>
      <c r="BL215" s="17" t="s">
        <v>150</v>
      </c>
      <c r="BM215" s="230" t="s">
        <v>911</v>
      </c>
    </row>
    <row r="216" s="2" customFormat="1" ht="16.5" customHeight="1">
      <c r="A216" s="38"/>
      <c r="B216" s="39"/>
      <c r="C216" s="265" t="s">
        <v>912</v>
      </c>
      <c r="D216" s="265" t="s">
        <v>239</v>
      </c>
      <c r="E216" s="266" t="s">
        <v>913</v>
      </c>
      <c r="F216" s="267" t="s">
        <v>914</v>
      </c>
      <c r="G216" s="268" t="s">
        <v>408</v>
      </c>
      <c r="H216" s="269">
        <v>1</v>
      </c>
      <c r="I216" s="270"/>
      <c r="J216" s="271">
        <f>ROUND(I216*H216,2)</f>
        <v>0</v>
      </c>
      <c r="K216" s="267" t="s">
        <v>149</v>
      </c>
      <c r="L216" s="272"/>
      <c r="M216" s="273" t="s">
        <v>1</v>
      </c>
      <c r="N216" s="274" t="s">
        <v>42</v>
      </c>
      <c r="O216" s="91"/>
      <c r="P216" s="228">
        <f>O216*H216</f>
        <v>0</v>
      </c>
      <c r="Q216" s="228">
        <v>0.00038999999999999999</v>
      </c>
      <c r="R216" s="228">
        <f>Q216*H216</f>
        <v>0.00038999999999999999</v>
      </c>
      <c r="S216" s="228">
        <v>0</v>
      </c>
      <c r="T216" s="229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0" t="s">
        <v>188</v>
      </c>
      <c r="AT216" s="230" t="s">
        <v>239</v>
      </c>
      <c r="AU216" s="230" t="s">
        <v>87</v>
      </c>
      <c r="AY216" s="17" t="s">
        <v>142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7" t="s">
        <v>85</v>
      </c>
      <c r="BK216" s="231">
        <f>ROUND(I216*H216,2)</f>
        <v>0</v>
      </c>
      <c r="BL216" s="17" t="s">
        <v>150</v>
      </c>
      <c r="BM216" s="230" t="s">
        <v>915</v>
      </c>
    </row>
    <row r="217" s="2" customFormat="1" ht="24.15" customHeight="1">
      <c r="A217" s="38"/>
      <c r="B217" s="39"/>
      <c r="C217" s="265" t="s">
        <v>459</v>
      </c>
      <c r="D217" s="265" t="s">
        <v>239</v>
      </c>
      <c r="E217" s="266" t="s">
        <v>575</v>
      </c>
      <c r="F217" s="267" t="s">
        <v>576</v>
      </c>
      <c r="G217" s="268" t="s">
        <v>408</v>
      </c>
      <c r="H217" s="269">
        <v>1</v>
      </c>
      <c r="I217" s="270"/>
      <c r="J217" s="271">
        <f>ROUND(I217*H217,2)</f>
        <v>0</v>
      </c>
      <c r="K217" s="267" t="s">
        <v>1</v>
      </c>
      <c r="L217" s="272"/>
      <c r="M217" s="273" t="s">
        <v>1</v>
      </c>
      <c r="N217" s="274" t="s">
        <v>42</v>
      </c>
      <c r="O217" s="91"/>
      <c r="P217" s="228">
        <f>O217*H217</f>
        <v>0</v>
      </c>
      <c r="Q217" s="228">
        <v>0.0073000000000000001</v>
      </c>
      <c r="R217" s="228">
        <f>Q217*H217</f>
        <v>0.0073000000000000001</v>
      </c>
      <c r="S217" s="228">
        <v>0</v>
      </c>
      <c r="T217" s="229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0" t="s">
        <v>188</v>
      </c>
      <c r="AT217" s="230" t="s">
        <v>239</v>
      </c>
      <c r="AU217" s="230" t="s">
        <v>87</v>
      </c>
      <c r="AY217" s="17" t="s">
        <v>142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7" t="s">
        <v>85</v>
      </c>
      <c r="BK217" s="231">
        <f>ROUND(I217*H217,2)</f>
        <v>0</v>
      </c>
      <c r="BL217" s="17" t="s">
        <v>150</v>
      </c>
      <c r="BM217" s="230" t="s">
        <v>916</v>
      </c>
    </row>
    <row r="218" s="2" customFormat="1" ht="16.5" customHeight="1">
      <c r="A218" s="38"/>
      <c r="B218" s="39"/>
      <c r="C218" s="265" t="s">
        <v>455</v>
      </c>
      <c r="D218" s="265" t="s">
        <v>239</v>
      </c>
      <c r="E218" s="266" t="s">
        <v>571</v>
      </c>
      <c r="F218" s="267" t="s">
        <v>572</v>
      </c>
      <c r="G218" s="268" t="s">
        <v>408</v>
      </c>
      <c r="H218" s="269">
        <v>1</v>
      </c>
      <c r="I218" s="270"/>
      <c r="J218" s="271">
        <f>ROUND(I218*H218,2)</f>
        <v>0</v>
      </c>
      <c r="K218" s="267" t="s">
        <v>149</v>
      </c>
      <c r="L218" s="272"/>
      <c r="M218" s="273" t="s">
        <v>1</v>
      </c>
      <c r="N218" s="274" t="s">
        <v>42</v>
      </c>
      <c r="O218" s="91"/>
      <c r="P218" s="228">
        <f>O218*H218</f>
        <v>0</v>
      </c>
      <c r="Q218" s="228">
        <v>0.01847</v>
      </c>
      <c r="R218" s="228">
        <f>Q218*H218</f>
        <v>0.01847</v>
      </c>
      <c r="S218" s="228">
        <v>0</v>
      </c>
      <c r="T218" s="229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0" t="s">
        <v>188</v>
      </c>
      <c r="AT218" s="230" t="s">
        <v>239</v>
      </c>
      <c r="AU218" s="230" t="s">
        <v>87</v>
      </c>
      <c r="AY218" s="17" t="s">
        <v>142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7" t="s">
        <v>85</v>
      </c>
      <c r="BK218" s="231">
        <f>ROUND(I218*H218,2)</f>
        <v>0</v>
      </c>
      <c r="BL218" s="17" t="s">
        <v>150</v>
      </c>
      <c r="BM218" s="230" t="s">
        <v>917</v>
      </c>
    </row>
    <row r="219" s="2" customFormat="1" ht="24.15" customHeight="1">
      <c r="A219" s="38"/>
      <c r="B219" s="39"/>
      <c r="C219" s="265" t="s">
        <v>426</v>
      </c>
      <c r="D219" s="265" t="s">
        <v>239</v>
      </c>
      <c r="E219" s="266" t="s">
        <v>918</v>
      </c>
      <c r="F219" s="267" t="s">
        <v>919</v>
      </c>
      <c r="G219" s="268" t="s">
        <v>408</v>
      </c>
      <c r="H219" s="269">
        <v>1</v>
      </c>
      <c r="I219" s="270"/>
      <c r="J219" s="271">
        <f>ROUND(I219*H219,2)</f>
        <v>0</v>
      </c>
      <c r="K219" s="267" t="s">
        <v>1</v>
      </c>
      <c r="L219" s="272"/>
      <c r="M219" s="273" t="s">
        <v>1</v>
      </c>
      <c r="N219" s="274" t="s">
        <v>42</v>
      </c>
      <c r="O219" s="91"/>
      <c r="P219" s="228">
        <f>O219*H219</f>
        <v>0</v>
      </c>
      <c r="Q219" s="228">
        <v>0.00315</v>
      </c>
      <c r="R219" s="228">
        <f>Q219*H219</f>
        <v>0.00315</v>
      </c>
      <c r="S219" s="228">
        <v>0</v>
      </c>
      <c r="T219" s="229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0" t="s">
        <v>188</v>
      </c>
      <c r="AT219" s="230" t="s">
        <v>239</v>
      </c>
      <c r="AU219" s="230" t="s">
        <v>87</v>
      </c>
      <c r="AY219" s="17" t="s">
        <v>142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7" t="s">
        <v>85</v>
      </c>
      <c r="BK219" s="231">
        <f>ROUND(I219*H219,2)</f>
        <v>0</v>
      </c>
      <c r="BL219" s="17" t="s">
        <v>150</v>
      </c>
      <c r="BM219" s="230" t="s">
        <v>920</v>
      </c>
    </row>
    <row r="220" s="2" customFormat="1" ht="16.5" customHeight="1">
      <c r="A220" s="38"/>
      <c r="B220" s="39"/>
      <c r="C220" s="219" t="s">
        <v>921</v>
      </c>
      <c r="D220" s="219" t="s">
        <v>145</v>
      </c>
      <c r="E220" s="220" t="s">
        <v>922</v>
      </c>
      <c r="F220" s="221" t="s">
        <v>923</v>
      </c>
      <c r="G220" s="222" t="s">
        <v>148</v>
      </c>
      <c r="H220" s="223">
        <v>168.5</v>
      </c>
      <c r="I220" s="224"/>
      <c r="J220" s="225">
        <f>ROUND(I220*H220,2)</f>
        <v>0</v>
      </c>
      <c r="K220" s="221" t="s">
        <v>149</v>
      </c>
      <c r="L220" s="44"/>
      <c r="M220" s="226" t="s">
        <v>1</v>
      </c>
      <c r="N220" s="227" t="s">
        <v>42</v>
      </c>
      <c r="O220" s="91"/>
      <c r="P220" s="228">
        <f>O220*H220</f>
        <v>0</v>
      </c>
      <c r="Q220" s="228">
        <v>0</v>
      </c>
      <c r="R220" s="228">
        <f>Q220*H220</f>
        <v>0</v>
      </c>
      <c r="S220" s="228">
        <v>0</v>
      </c>
      <c r="T220" s="229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30" t="s">
        <v>150</v>
      </c>
      <c r="AT220" s="230" t="s">
        <v>145</v>
      </c>
      <c r="AU220" s="230" t="s">
        <v>87</v>
      </c>
      <c r="AY220" s="17" t="s">
        <v>142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17" t="s">
        <v>85</v>
      </c>
      <c r="BK220" s="231">
        <f>ROUND(I220*H220,2)</f>
        <v>0</v>
      </c>
      <c r="BL220" s="17" t="s">
        <v>150</v>
      </c>
      <c r="BM220" s="230" t="s">
        <v>924</v>
      </c>
    </row>
    <row r="221" s="13" customFormat="1">
      <c r="A221" s="13"/>
      <c r="B221" s="232"/>
      <c r="C221" s="233"/>
      <c r="D221" s="234" t="s">
        <v>152</v>
      </c>
      <c r="E221" s="235" t="s">
        <v>1</v>
      </c>
      <c r="F221" s="236" t="s">
        <v>925</v>
      </c>
      <c r="G221" s="233"/>
      <c r="H221" s="237">
        <v>168.5</v>
      </c>
      <c r="I221" s="238"/>
      <c r="J221" s="233"/>
      <c r="K221" s="233"/>
      <c r="L221" s="239"/>
      <c r="M221" s="240"/>
      <c r="N221" s="241"/>
      <c r="O221" s="241"/>
      <c r="P221" s="241"/>
      <c r="Q221" s="241"/>
      <c r="R221" s="241"/>
      <c r="S221" s="241"/>
      <c r="T221" s="24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3" t="s">
        <v>152</v>
      </c>
      <c r="AU221" s="243" t="s">
        <v>87</v>
      </c>
      <c r="AV221" s="13" t="s">
        <v>87</v>
      </c>
      <c r="AW221" s="13" t="s">
        <v>32</v>
      </c>
      <c r="AX221" s="13" t="s">
        <v>85</v>
      </c>
      <c r="AY221" s="243" t="s">
        <v>142</v>
      </c>
    </row>
    <row r="222" s="2" customFormat="1" ht="24.15" customHeight="1">
      <c r="A222" s="38"/>
      <c r="B222" s="39"/>
      <c r="C222" s="219" t="s">
        <v>296</v>
      </c>
      <c r="D222" s="219" t="s">
        <v>145</v>
      </c>
      <c r="E222" s="220" t="s">
        <v>631</v>
      </c>
      <c r="F222" s="221" t="s">
        <v>632</v>
      </c>
      <c r="G222" s="222" t="s">
        <v>148</v>
      </c>
      <c r="H222" s="223">
        <v>168.5</v>
      </c>
      <c r="I222" s="224"/>
      <c r="J222" s="225">
        <f>ROUND(I222*H222,2)</f>
        <v>0</v>
      </c>
      <c r="K222" s="221" t="s">
        <v>149</v>
      </c>
      <c r="L222" s="44"/>
      <c r="M222" s="226" t="s">
        <v>1</v>
      </c>
      <c r="N222" s="227" t="s">
        <v>42</v>
      </c>
      <c r="O222" s="91"/>
      <c r="P222" s="228">
        <f>O222*H222</f>
        <v>0</v>
      </c>
      <c r="Q222" s="228">
        <v>1.0000000000000001E-05</v>
      </c>
      <c r="R222" s="228">
        <f>Q222*H222</f>
        <v>0.0016850000000000001</v>
      </c>
      <c r="S222" s="228">
        <v>0</v>
      </c>
      <c r="T222" s="229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0" t="s">
        <v>150</v>
      </c>
      <c r="AT222" s="230" t="s">
        <v>145</v>
      </c>
      <c r="AU222" s="230" t="s">
        <v>87</v>
      </c>
      <c r="AY222" s="17" t="s">
        <v>142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7" t="s">
        <v>85</v>
      </c>
      <c r="BK222" s="231">
        <f>ROUND(I222*H222,2)</f>
        <v>0</v>
      </c>
      <c r="BL222" s="17" t="s">
        <v>150</v>
      </c>
      <c r="BM222" s="230" t="s">
        <v>926</v>
      </c>
    </row>
    <row r="223" s="13" customFormat="1">
      <c r="A223" s="13"/>
      <c r="B223" s="232"/>
      <c r="C223" s="233"/>
      <c r="D223" s="234" t="s">
        <v>152</v>
      </c>
      <c r="E223" s="235" t="s">
        <v>1</v>
      </c>
      <c r="F223" s="236" t="s">
        <v>927</v>
      </c>
      <c r="G223" s="233"/>
      <c r="H223" s="237">
        <v>168.5</v>
      </c>
      <c r="I223" s="238"/>
      <c r="J223" s="233"/>
      <c r="K223" s="233"/>
      <c r="L223" s="239"/>
      <c r="M223" s="240"/>
      <c r="N223" s="241"/>
      <c r="O223" s="241"/>
      <c r="P223" s="241"/>
      <c r="Q223" s="241"/>
      <c r="R223" s="241"/>
      <c r="S223" s="241"/>
      <c r="T223" s="24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3" t="s">
        <v>152</v>
      </c>
      <c r="AU223" s="243" t="s">
        <v>87</v>
      </c>
      <c r="AV223" s="13" t="s">
        <v>87</v>
      </c>
      <c r="AW223" s="13" t="s">
        <v>32</v>
      </c>
      <c r="AX223" s="13" t="s">
        <v>85</v>
      </c>
      <c r="AY223" s="243" t="s">
        <v>142</v>
      </c>
    </row>
    <row r="224" s="2" customFormat="1" ht="16.5" customHeight="1">
      <c r="A224" s="38"/>
      <c r="B224" s="39"/>
      <c r="C224" s="219" t="s">
        <v>302</v>
      </c>
      <c r="D224" s="219" t="s">
        <v>145</v>
      </c>
      <c r="E224" s="220" t="s">
        <v>635</v>
      </c>
      <c r="F224" s="221" t="s">
        <v>636</v>
      </c>
      <c r="G224" s="222" t="s">
        <v>408</v>
      </c>
      <c r="H224" s="223">
        <v>20</v>
      </c>
      <c r="I224" s="224"/>
      <c r="J224" s="225">
        <f>ROUND(I224*H224,2)</f>
        <v>0</v>
      </c>
      <c r="K224" s="221" t="s">
        <v>149</v>
      </c>
      <c r="L224" s="44"/>
      <c r="M224" s="226" t="s">
        <v>1</v>
      </c>
      <c r="N224" s="227" t="s">
        <v>42</v>
      </c>
      <c r="O224" s="91"/>
      <c r="P224" s="228">
        <f>O224*H224</f>
        <v>0</v>
      </c>
      <c r="Q224" s="228">
        <v>0.12303</v>
      </c>
      <c r="R224" s="228">
        <f>Q224*H224</f>
        <v>2.4605999999999999</v>
      </c>
      <c r="S224" s="228">
        <v>0</v>
      </c>
      <c r="T224" s="229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30" t="s">
        <v>150</v>
      </c>
      <c r="AT224" s="230" t="s">
        <v>145</v>
      </c>
      <c r="AU224" s="230" t="s">
        <v>87</v>
      </c>
      <c r="AY224" s="17" t="s">
        <v>142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7" t="s">
        <v>85</v>
      </c>
      <c r="BK224" s="231">
        <f>ROUND(I224*H224,2)</f>
        <v>0</v>
      </c>
      <c r="BL224" s="17" t="s">
        <v>150</v>
      </c>
      <c r="BM224" s="230" t="s">
        <v>928</v>
      </c>
    </row>
    <row r="225" s="13" customFormat="1">
      <c r="A225" s="13"/>
      <c r="B225" s="232"/>
      <c r="C225" s="233"/>
      <c r="D225" s="234" t="s">
        <v>152</v>
      </c>
      <c r="E225" s="235" t="s">
        <v>1</v>
      </c>
      <c r="F225" s="236" t="s">
        <v>884</v>
      </c>
      <c r="G225" s="233"/>
      <c r="H225" s="237">
        <v>20</v>
      </c>
      <c r="I225" s="238"/>
      <c r="J225" s="233"/>
      <c r="K225" s="233"/>
      <c r="L225" s="239"/>
      <c r="M225" s="240"/>
      <c r="N225" s="241"/>
      <c r="O225" s="241"/>
      <c r="P225" s="241"/>
      <c r="Q225" s="241"/>
      <c r="R225" s="241"/>
      <c r="S225" s="241"/>
      <c r="T225" s="24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3" t="s">
        <v>152</v>
      </c>
      <c r="AU225" s="243" t="s">
        <v>87</v>
      </c>
      <c r="AV225" s="13" t="s">
        <v>87</v>
      </c>
      <c r="AW225" s="13" t="s">
        <v>32</v>
      </c>
      <c r="AX225" s="13" t="s">
        <v>85</v>
      </c>
      <c r="AY225" s="243" t="s">
        <v>142</v>
      </c>
    </row>
    <row r="226" s="2" customFormat="1" ht="24.15" customHeight="1">
      <c r="A226" s="38"/>
      <c r="B226" s="39"/>
      <c r="C226" s="265" t="s">
        <v>309</v>
      </c>
      <c r="D226" s="265" t="s">
        <v>239</v>
      </c>
      <c r="E226" s="266" t="s">
        <v>639</v>
      </c>
      <c r="F226" s="267" t="s">
        <v>640</v>
      </c>
      <c r="G226" s="268" t="s">
        <v>408</v>
      </c>
      <c r="H226" s="269">
        <v>20</v>
      </c>
      <c r="I226" s="270"/>
      <c r="J226" s="271">
        <f>ROUND(I226*H226,2)</f>
        <v>0</v>
      </c>
      <c r="K226" s="267" t="s">
        <v>149</v>
      </c>
      <c r="L226" s="272"/>
      <c r="M226" s="273" t="s">
        <v>1</v>
      </c>
      <c r="N226" s="274" t="s">
        <v>42</v>
      </c>
      <c r="O226" s="91"/>
      <c r="P226" s="228">
        <f>O226*H226</f>
        <v>0</v>
      </c>
      <c r="Q226" s="228">
        <v>0.013299999999999999</v>
      </c>
      <c r="R226" s="228">
        <f>Q226*H226</f>
        <v>0.26600000000000001</v>
      </c>
      <c r="S226" s="228">
        <v>0</v>
      </c>
      <c r="T226" s="229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30" t="s">
        <v>188</v>
      </c>
      <c r="AT226" s="230" t="s">
        <v>239</v>
      </c>
      <c r="AU226" s="230" t="s">
        <v>87</v>
      </c>
      <c r="AY226" s="17" t="s">
        <v>142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7" t="s">
        <v>85</v>
      </c>
      <c r="BK226" s="231">
        <f>ROUND(I226*H226,2)</f>
        <v>0</v>
      </c>
      <c r="BL226" s="17" t="s">
        <v>150</v>
      </c>
      <c r="BM226" s="230" t="s">
        <v>929</v>
      </c>
    </row>
    <row r="227" s="13" customFormat="1">
      <c r="A227" s="13"/>
      <c r="B227" s="232"/>
      <c r="C227" s="233"/>
      <c r="D227" s="234" t="s">
        <v>152</v>
      </c>
      <c r="E227" s="235" t="s">
        <v>1</v>
      </c>
      <c r="F227" s="236" t="s">
        <v>884</v>
      </c>
      <c r="G227" s="233"/>
      <c r="H227" s="237">
        <v>20</v>
      </c>
      <c r="I227" s="238"/>
      <c r="J227" s="233"/>
      <c r="K227" s="233"/>
      <c r="L227" s="239"/>
      <c r="M227" s="240"/>
      <c r="N227" s="241"/>
      <c r="O227" s="241"/>
      <c r="P227" s="241"/>
      <c r="Q227" s="241"/>
      <c r="R227" s="241"/>
      <c r="S227" s="241"/>
      <c r="T227" s="24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3" t="s">
        <v>152</v>
      </c>
      <c r="AU227" s="243" t="s">
        <v>87</v>
      </c>
      <c r="AV227" s="13" t="s">
        <v>87</v>
      </c>
      <c r="AW227" s="13" t="s">
        <v>32</v>
      </c>
      <c r="AX227" s="13" t="s">
        <v>85</v>
      </c>
      <c r="AY227" s="243" t="s">
        <v>142</v>
      </c>
    </row>
    <row r="228" s="2" customFormat="1" ht="24.15" customHeight="1">
      <c r="A228" s="38"/>
      <c r="B228" s="39"/>
      <c r="C228" s="265" t="s">
        <v>7</v>
      </c>
      <c r="D228" s="265" t="s">
        <v>239</v>
      </c>
      <c r="E228" s="266" t="s">
        <v>644</v>
      </c>
      <c r="F228" s="267" t="s">
        <v>645</v>
      </c>
      <c r="G228" s="268" t="s">
        <v>408</v>
      </c>
      <c r="H228" s="269">
        <v>20</v>
      </c>
      <c r="I228" s="270"/>
      <c r="J228" s="271">
        <f>ROUND(I228*H228,2)</f>
        <v>0</v>
      </c>
      <c r="K228" s="267" t="s">
        <v>1</v>
      </c>
      <c r="L228" s="272"/>
      <c r="M228" s="273" t="s">
        <v>1</v>
      </c>
      <c r="N228" s="274" t="s">
        <v>42</v>
      </c>
      <c r="O228" s="91"/>
      <c r="P228" s="228">
        <f>O228*H228</f>
        <v>0</v>
      </c>
      <c r="Q228" s="228">
        <v>0.00064999999999999997</v>
      </c>
      <c r="R228" s="228">
        <f>Q228*H228</f>
        <v>0.012999999999999999</v>
      </c>
      <c r="S228" s="228">
        <v>0</v>
      </c>
      <c r="T228" s="229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30" t="s">
        <v>188</v>
      </c>
      <c r="AT228" s="230" t="s">
        <v>239</v>
      </c>
      <c r="AU228" s="230" t="s">
        <v>87</v>
      </c>
      <c r="AY228" s="17" t="s">
        <v>142</v>
      </c>
      <c r="BE228" s="231">
        <f>IF(N228="základní",J228,0)</f>
        <v>0</v>
      </c>
      <c r="BF228" s="231">
        <f>IF(N228="snížená",J228,0)</f>
        <v>0</v>
      </c>
      <c r="BG228" s="231">
        <f>IF(N228="zákl. přenesená",J228,0)</f>
        <v>0</v>
      </c>
      <c r="BH228" s="231">
        <f>IF(N228="sníž. přenesená",J228,0)</f>
        <v>0</v>
      </c>
      <c r="BI228" s="231">
        <f>IF(N228="nulová",J228,0)</f>
        <v>0</v>
      </c>
      <c r="BJ228" s="17" t="s">
        <v>85</v>
      </c>
      <c r="BK228" s="231">
        <f>ROUND(I228*H228,2)</f>
        <v>0</v>
      </c>
      <c r="BL228" s="17" t="s">
        <v>150</v>
      </c>
      <c r="BM228" s="230" t="s">
        <v>930</v>
      </c>
    </row>
    <row r="229" s="13" customFormat="1">
      <c r="A229" s="13"/>
      <c r="B229" s="232"/>
      <c r="C229" s="233"/>
      <c r="D229" s="234" t="s">
        <v>152</v>
      </c>
      <c r="E229" s="235" t="s">
        <v>1</v>
      </c>
      <c r="F229" s="236" t="s">
        <v>884</v>
      </c>
      <c r="G229" s="233"/>
      <c r="H229" s="237">
        <v>20</v>
      </c>
      <c r="I229" s="238"/>
      <c r="J229" s="233"/>
      <c r="K229" s="233"/>
      <c r="L229" s="239"/>
      <c r="M229" s="240"/>
      <c r="N229" s="241"/>
      <c r="O229" s="241"/>
      <c r="P229" s="241"/>
      <c r="Q229" s="241"/>
      <c r="R229" s="241"/>
      <c r="S229" s="241"/>
      <c r="T229" s="24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3" t="s">
        <v>152</v>
      </c>
      <c r="AU229" s="243" t="s">
        <v>87</v>
      </c>
      <c r="AV229" s="13" t="s">
        <v>87</v>
      </c>
      <c r="AW229" s="13" t="s">
        <v>32</v>
      </c>
      <c r="AX229" s="13" t="s">
        <v>85</v>
      </c>
      <c r="AY229" s="243" t="s">
        <v>142</v>
      </c>
    </row>
    <row r="230" s="2" customFormat="1" ht="16.5" customHeight="1">
      <c r="A230" s="38"/>
      <c r="B230" s="39"/>
      <c r="C230" s="219" t="s">
        <v>354</v>
      </c>
      <c r="D230" s="219" t="s">
        <v>145</v>
      </c>
      <c r="E230" s="220" t="s">
        <v>660</v>
      </c>
      <c r="F230" s="221" t="s">
        <v>661</v>
      </c>
      <c r="G230" s="222" t="s">
        <v>408</v>
      </c>
      <c r="H230" s="223">
        <v>20</v>
      </c>
      <c r="I230" s="224"/>
      <c r="J230" s="225">
        <f>ROUND(I230*H230,2)</f>
        <v>0</v>
      </c>
      <c r="K230" s="221" t="s">
        <v>149</v>
      </c>
      <c r="L230" s="44"/>
      <c r="M230" s="226" t="s">
        <v>1</v>
      </c>
      <c r="N230" s="227" t="s">
        <v>42</v>
      </c>
      <c r="O230" s="91"/>
      <c r="P230" s="228">
        <f>O230*H230</f>
        <v>0</v>
      </c>
      <c r="Q230" s="228">
        <v>0.00031</v>
      </c>
      <c r="R230" s="228">
        <f>Q230*H230</f>
        <v>0.0061999999999999998</v>
      </c>
      <c r="S230" s="228">
        <v>0</v>
      </c>
      <c r="T230" s="229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0" t="s">
        <v>150</v>
      </c>
      <c r="AT230" s="230" t="s">
        <v>145</v>
      </c>
      <c r="AU230" s="230" t="s">
        <v>87</v>
      </c>
      <c r="AY230" s="17" t="s">
        <v>142</v>
      </c>
      <c r="BE230" s="231">
        <f>IF(N230="základní",J230,0)</f>
        <v>0</v>
      </c>
      <c r="BF230" s="231">
        <f>IF(N230="snížená",J230,0)</f>
        <v>0</v>
      </c>
      <c r="BG230" s="231">
        <f>IF(N230="zákl. přenesená",J230,0)</f>
        <v>0</v>
      </c>
      <c r="BH230" s="231">
        <f>IF(N230="sníž. přenesená",J230,0)</f>
        <v>0</v>
      </c>
      <c r="BI230" s="231">
        <f>IF(N230="nulová",J230,0)</f>
        <v>0</v>
      </c>
      <c r="BJ230" s="17" t="s">
        <v>85</v>
      </c>
      <c r="BK230" s="231">
        <f>ROUND(I230*H230,2)</f>
        <v>0</v>
      </c>
      <c r="BL230" s="17" t="s">
        <v>150</v>
      </c>
      <c r="BM230" s="230" t="s">
        <v>931</v>
      </c>
    </row>
    <row r="231" s="13" customFormat="1">
      <c r="A231" s="13"/>
      <c r="B231" s="232"/>
      <c r="C231" s="233"/>
      <c r="D231" s="234" t="s">
        <v>152</v>
      </c>
      <c r="E231" s="235" t="s">
        <v>1</v>
      </c>
      <c r="F231" s="236" t="s">
        <v>932</v>
      </c>
      <c r="G231" s="233"/>
      <c r="H231" s="237">
        <v>20</v>
      </c>
      <c r="I231" s="238"/>
      <c r="J231" s="233"/>
      <c r="K231" s="233"/>
      <c r="L231" s="239"/>
      <c r="M231" s="240"/>
      <c r="N231" s="241"/>
      <c r="O231" s="241"/>
      <c r="P231" s="241"/>
      <c r="Q231" s="241"/>
      <c r="R231" s="241"/>
      <c r="S231" s="241"/>
      <c r="T231" s="24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3" t="s">
        <v>152</v>
      </c>
      <c r="AU231" s="243" t="s">
        <v>87</v>
      </c>
      <c r="AV231" s="13" t="s">
        <v>87</v>
      </c>
      <c r="AW231" s="13" t="s">
        <v>32</v>
      </c>
      <c r="AX231" s="13" t="s">
        <v>85</v>
      </c>
      <c r="AY231" s="243" t="s">
        <v>142</v>
      </c>
    </row>
    <row r="232" s="2" customFormat="1" ht="16.5" customHeight="1">
      <c r="A232" s="38"/>
      <c r="B232" s="39"/>
      <c r="C232" s="219" t="s">
        <v>256</v>
      </c>
      <c r="D232" s="219" t="s">
        <v>145</v>
      </c>
      <c r="E232" s="220" t="s">
        <v>933</v>
      </c>
      <c r="F232" s="221" t="s">
        <v>934</v>
      </c>
      <c r="G232" s="222" t="s">
        <v>148</v>
      </c>
      <c r="H232" s="223">
        <v>228.5</v>
      </c>
      <c r="I232" s="224"/>
      <c r="J232" s="225">
        <f>ROUND(I232*H232,2)</f>
        <v>0</v>
      </c>
      <c r="K232" s="221" t="s">
        <v>149</v>
      </c>
      <c r="L232" s="44"/>
      <c r="M232" s="226" t="s">
        <v>1</v>
      </c>
      <c r="N232" s="227" t="s">
        <v>42</v>
      </c>
      <c r="O232" s="91"/>
      <c r="P232" s="228">
        <f>O232*H232</f>
        <v>0</v>
      </c>
      <c r="Q232" s="228">
        <v>0.00019000000000000001</v>
      </c>
      <c r="R232" s="228">
        <f>Q232*H232</f>
        <v>0.043415000000000002</v>
      </c>
      <c r="S232" s="228">
        <v>0</v>
      </c>
      <c r="T232" s="229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0" t="s">
        <v>150</v>
      </c>
      <c r="AT232" s="230" t="s">
        <v>145</v>
      </c>
      <c r="AU232" s="230" t="s">
        <v>87</v>
      </c>
      <c r="AY232" s="17" t="s">
        <v>142</v>
      </c>
      <c r="BE232" s="231">
        <f>IF(N232="základní",J232,0)</f>
        <v>0</v>
      </c>
      <c r="BF232" s="231">
        <f>IF(N232="snížená",J232,0)</f>
        <v>0</v>
      </c>
      <c r="BG232" s="231">
        <f>IF(N232="zákl. přenesená",J232,0)</f>
        <v>0</v>
      </c>
      <c r="BH232" s="231">
        <f>IF(N232="sníž. přenesená",J232,0)</f>
        <v>0</v>
      </c>
      <c r="BI232" s="231">
        <f>IF(N232="nulová",J232,0)</f>
        <v>0</v>
      </c>
      <c r="BJ232" s="17" t="s">
        <v>85</v>
      </c>
      <c r="BK232" s="231">
        <f>ROUND(I232*H232,2)</f>
        <v>0</v>
      </c>
      <c r="BL232" s="17" t="s">
        <v>150</v>
      </c>
      <c r="BM232" s="230" t="s">
        <v>935</v>
      </c>
    </row>
    <row r="233" s="13" customFormat="1">
      <c r="A233" s="13"/>
      <c r="B233" s="232"/>
      <c r="C233" s="233"/>
      <c r="D233" s="234" t="s">
        <v>152</v>
      </c>
      <c r="E233" s="235" t="s">
        <v>1</v>
      </c>
      <c r="F233" s="236" t="s">
        <v>936</v>
      </c>
      <c r="G233" s="233"/>
      <c r="H233" s="237">
        <v>228.5</v>
      </c>
      <c r="I233" s="238"/>
      <c r="J233" s="233"/>
      <c r="K233" s="233"/>
      <c r="L233" s="239"/>
      <c r="M233" s="240"/>
      <c r="N233" s="241"/>
      <c r="O233" s="241"/>
      <c r="P233" s="241"/>
      <c r="Q233" s="241"/>
      <c r="R233" s="241"/>
      <c r="S233" s="241"/>
      <c r="T233" s="24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3" t="s">
        <v>152</v>
      </c>
      <c r="AU233" s="243" t="s">
        <v>87</v>
      </c>
      <c r="AV233" s="13" t="s">
        <v>87</v>
      </c>
      <c r="AW233" s="13" t="s">
        <v>32</v>
      </c>
      <c r="AX233" s="13" t="s">
        <v>85</v>
      </c>
      <c r="AY233" s="243" t="s">
        <v>142</v>
      </c>
    </row>
    <row r="234" s="2" customFormat="1" ht="21.75" customHeight="1">
      <c r="A234" s="38"/>
      <c r="B234" s="39"/>
      <c r="C234" s="219" t="s">
        <v>246</v>
      </c>
      <c r="D234" s="219" t="s">
        <v>145</v>
      </c>
      <c r="E234" s="220" t="s">
        <v>670</v>
      </c>
      <c r="F234" s="221" t="s">
        <v>671</v>
      </c>
      <c r="G234" s="222" t="s">
        <v>148</v>
      </c>
      <c r="H234" s="223">
        <v>168.5</v>
      </c>
      <c r="I234" s="224"/>
      <c r="J234" s="225">
        <f>ROUND(I234*H234,2)</f>
        <v>0</v>
      </c>
      <c r="K234" s="221" t="s">
        <v>149</v>
      </c>
      <c r="L234" s="44"/>
      <c r="M234" s="226" t="s">
        <v>1</v>
      </c>
      <c r="N234" s="227" t="s">
        <v>42</v>
      </c>
      <c r="O234" s="91"/>
      <c r="P234" s="228">
        <f>O234*H234</f>
        <v>0</v>
      </c>
      <c r="Q234" s="228">
        <v>0.00012999999999999999</v>
      </c>
      <c r="R234" s="228">
        <f>Q234*H234</f>
        <v>0.021904999999999997</v>
      </c>
      <c r="S234" s="228">
        <v>0</v>
      </c>
      <c r="T234" s="229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30" t="s">
        <v>150</v>
      </c>
      <c r="AT234" s="230" t="s">
        <v>145</v>
      </c>
      <c r="AU234" s="230" t="s">
        <v>87</v>
      </c>
      <c r="AY234" s="17" t="s">
        <v>142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17" t="s">
        <v>85</v>
      </c>
      <c r="BK234" s="231">
        <f>ROUND(I234*H234,2)</f>
        <v>0</v>
      </c>
      <c r="BL234" s="17" t="s">
        <v>150</v>
      </c>
      <c r="BM234" s="230" t="s">
        <v>937</v>
      </c>
    </row>
    <row r="235" s="13" customFormat="1">
      <c r="A235" s="13"/>
      <c r="B235" s="232"/>
      <c r="C235" s="233"/>
      <c r="D235" s="234" t="s">
        <v>152</v>
      </c>
      <c r="E235" s="235" t="s">
        <v>1</v>
      </c>
      <c r="F235" s="236" t="s">
        <v>938</v>
      </c>
      <c r="G235" s="233"/>
      <c r="H235" s="237">
        <v>168.5</v>
      </c>
      <c r="I235" s="238"/>
      <c r="J235" s="233"/>
      <c r="K235" s="233"/>
      <c r="L235" s="239"/>
      <c r="M235" s="240"/>
      <c r="N235" s="241"/>
      <c r="O235" s="241"/>
      <c r="P235" s="241"/>
      <c r="Q235" s="241"/>
      <c r="R235" s="241"/>
      <c r="S235" s="241"/>
      <c r="T235" s="24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3" t="s">
        <v>152</v>
      </c>
      <c r="AU235" s="243" t="s">
        <v>87</v>
      </c>
      <c r="AV235" s="13" t="s">
        <v>87</v>
      </c>
      <c r="AW235" s="13" t="s">
        <v>32</v>
      </c>
      <c r="AX235" s="13" t="s">
        <v>85</v>
      </c>
      <c r="AY235" s="243" t="s">
        <v>142</v>
      </c>
    </row>
    <row r="236" s="12" customFormat="1" ht="22.8" customHeight="1">
      <c r="A236" s="12"/>
      <c r="B236" s="203"/>
      <c r="C236" s="204"/>
      <c r="D236" s="205" t="s">
        <v>76</v>
      </c>
      <c r="E236" s="217" t="s">
        <v>194</v>
      </c>
      <c r="F236" s="217" t="s">
        <v>691</v>
      </c>
      <c r="G236" s="204"/>
      <c r="H236" s="204"/>
      <c r="I236" s="207"/>
      <c r="J236" s="218">
        <f>BK236</f>
        <v>0</v>
      </c>
      <c r="K236" s="204"/>
      <c r="L236" s="209"/>
      <c r="M236" s="210"/>
      <c r="N236" s="211"/>
      <c r="O236" s="211"/>
      <c r="P236" s="212">
        <f>SUM(P237:P240)</f>
        <v>0</v>
      </c>
      <c r="Q236" s="211"/>
      <c r="R236" s="212">
        <f>SUM(R237:R240)</f>
        <v>0</v>
      </c>
      <c r="S236" s="211"/>
      <c r="T236" s="213">
        <f>SUM(T237:T240)</f>
        <v>0.27155000000000001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14" t="s">
        <v>85</v>
      </c>
      <c r="AT236" s="215" t="s">
        <v>76</v>
      </c>
      <c r="AU236" s="215" t="s">
        <v>85</v>
      </c>
      <c r="AY236" s="214" t="s">
        <v>142</v>
      </c>
      <c r="BK236" s="216">
        <f>SUM(BK237:BK240)</f>
        <v>0</v>
      </c>
    </row>
    <row r="237" s="2" customFormat="1" ht="21.75" customHeight="1">
      <c r="A237" s="38"/>
      <c r="B237" s="39"/>
      <c r="C237" s="219" t="s">
        <v>421</v>
      </c>
      <c r="D237" s="219" t="s">
        <v>145</v>
      </c>
      <c r="E237" s="220" t="s">
        <v>939</v>
      </c>
      <c r="F237" s="221" t="s">
        <v>940</v>
      </c>
      <c r="G237" s="222" t="s">
        <v>148</v>
      </c>
      <c r="H237" s="223">
        <v>168.5</v>
      </c>
      <c r="I237" s="224"/>
      <c r="J237" s="225">
        <f>ROUND(I237*H237,2)</f>
        <v>0</v>
      </c>
      <c r="K237" s="221" t="s">
        <v>149</v>
      </c>
      <c r="L237" s="44"/>
      <c r="M237" s="226" t="s">
        <v>1</v>
      </c>
      <c r="N237" s="227" t="s">
        <v>42</v>
      </c>
      <c r="O237" s="91"/>
      <c r="P237" s="228">
        <f>O237*H237</f>
        <v>0</v>
      </c>
      <c r="Q237" s="228">
        <v>0</v>
      </c>
      <c r="R237" s="228">
        <f>Q237*H237</f>
        <v>0</v>
      </c>
      <c r="S237" s="228">
        <v>0.00069999999999999999</v>
      </c>
      <c r="T237" s="229">
        <f>S237*H237</f>
        <v>0.11795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30" t="s">
        <v>150</v>
      </c>
      <c r="AT237" s="230" t="s">
        <v>145</v>
      </c>
      <c r="AU237" s="230" t="s">
        <v>87</v>
      </c>
      <c r="AY237" s="17" t="s">
        <v>142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17" t="s">
        <v>85</v>
      </c>
      <c r="BK237" s="231">
        <f>ROUND(I237*H237,2)</f>
        <v>0</v>
      </c>
      <c r="BL237" s="17" t="s">
        <v>150</v>
      </c>
      <c r="BM237" s="230" t="s">
        <v>941</v>
      </c>
    </row>
    <row r="238" s="13" customFormat="1">
      <c r="A238" s="13"/>
      <c r="B238" s="232"/>
      <c r="C238" s="233"/>
      <c r="D238" s="234" t="s">
        <v>152</v>
      </c>
      <c r="E238" s="235" t="s">
        <v>1</v>
      </c>
      <c r="F238" s="236" t="s">
        <v>942</v>
      </c>
      <c r="G238" s="233"/>
      <c r="H238" s="237">
        <v>168.5</v>
      </c>
      <c r="I238" s="238"/>
      <c r="J238" s="233"/>
      <c r="K238" s="233"/>
      <c r="L238" s="239"/>
      <c r="M238" s="240"/>
      <c r="N238" s="241"/>
      <c r="O238" s="241"/>
      <c r="P238" s="241"/>
      <c r="Q238" s="241"/>
      <c r="R238" s="241"/>
      <c r="S238" s="241"/>
      <c r="T238" s="24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3" t="s">
        <v>152</v>
      </c>
      <c r="AU238" s="243" t="s">
        <v>87</v>
      </c>
      <c r="AV238" s="13" t="s">
        <v>87</v>
      </c>
      <c r="AW238" s="13" t="s">
        <v>32</v>
      </c>
      <c r="AX238" s="13" t="s">
        <v>85</v>
      </c>
      <c r="AY238" s="243" t="s">
        <v>142</v>
      </c>
    </row>
    <row r="239" s="2" customFormat="1" ht="21.75" customHeight="1">
      <c r="A239" s="38"/>
      <c r="B239" s="39"/>
      <c r="C239" s="219" t="s">
        <v>943</v>
      </c>
      <c r="D239" s="219" t="s">
        <v>145</v>
      </c>
      <c r="E239" s="220" t="s">
        <v>944</v>
      </c>
      <c r="F239" s="221" t="s">
        <v>945</v>
      </c>
      <c r="G239" s="222" t="s">
        <v>408</v>
      </c>
      <c r="H239" s="223">
        <v>20</v>
      </c>
      <c r="I239" s="224"/>
      <c r="J239" s="225">
        <f>ROUND(I239*H239,2)</f>
        <v>0</v>
      </c>
      <c r="K239" s="221" t="s">
        <v>149</v>
      </c>
      <c r="L239" s="44"/>
      <c r="M239" s="226" t="s">
        <v>1</v>
      </c>
      <c r="N239" s="227" t="s">
        <v>42</v>
      </c>
      <c r="O239" s="91"/>
      <c r="P239" s="228">
        <f>O239*H239</f>
        <v>0</v>
      </c>
      <c r="Q239" s="228">
        <v>0</v>
      </c>
      <c r="R239" s="228">
        <f>Q239*H239</f>
        <v>0</v>
      </c>
      <c r="S239" s="228">
        <v>0.0076800000000000002</v>
      </c>
      <c r="T239" s="229">
        <f>S239*H239</f>
        <v>0.15360000000000001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30" t="s">
        <v>150</v>
      </c>
      <c r="AT239" s="230" t="s">
        <v>145</v>
      </c>
      <c r="AU239" s="230" t="s">
        <v>87</v>
      </c>
      <c r="AY239" s="17" t="s">
        <v>142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7" t="s">
        <v>85</v>
      </c>
      <c r="BK239" s="231">
        <f>ROUND(I239*H239,2)</f>
        <v>0</v>
      </c>
      <c r="BL239" s="17" t="s">
        <v>150</v>
      </c>
      <c r="BM239" s="230" t="s">
        <v>946</v>
      </c>
    </row>
    <row r="240" s="13" customFormat="1">
      <c r="A240" s="13"/>
      <c r="B240" s="232"/>
      <c r="C240" s="233"/>
      <c r="D240" s="234" t="s">
        <v>152</v>
      </c>
      <c r="E240" s="235" t="s">
        <v>1</v>
      </c>
      <c r="F240" s="236" t="s">
        <v>947</v>
      </c>
      <c r="G240" s="233"/>
      <c r="H240" s="237">
        <v>20</v>
      </c>
      <c r="I240" s="238"/>
      <c r="J240" s="233"/>
      <c r="K240" s="233"/>
      <c r="L240" s="239"/>
      <c r="M240" s="240"/>
      <c r="N240" s="241"/>
      <c r="O240" s="241"/>
      <c r="P240" s="241"/>
      <c r="Q240" s="241"/>
      <c r="R240" s="241"/>
      <c r="S240" s="241"/>
      <c r="T240" s="24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3" t="s">
        <v>152</v>
      </c>
      <c r="AU240" s="243" t="s">
        <v>87</v>
      </c>
      <c r="AV240" s="13" t="s">
        <v>87</v>
      </c>
      <c r="AW240" s="13" t="s">
        <v>32</v>
      </c>
      <c r="AX240" s="13" t="s">
        <v>85</v>
      </c>
      <c r="AY240" s="243" t="s">
        <v>142</v>
      </c>
    </row>
    <row r="241" s="12" customFormat="1" ht="22.8" customHeight="1">
      <c r="A241" s="12"/>
      <c r="B241" s="203"/>
      <c r="C241" s="204"/>
      <c r="D241" s="205" t="s">
        <v>76</v>
      </c>
      <c r="E241" s="217" t="s">
        <v>741</v>
      </c>
      <c r="F241" s="217" t="s">
        <v>742</v>
      </c>
      <c r="G241" s="204"/>
      <c r="H241" s="204"/>
      <c r="I241" s="207"/>
      <c r="J241" s="218">
        <f>BK241</f>
        <v>0</v>
      </c>
      <c r="K241" s="204"/>
      <c r="L241" s="209"/>
      <c r="M241" s="210"/>
      <c r="N241" s="211"/>
      <c r="O241" s="211"/>
      <c r="P241" s="212">
        <f>SUM(P242:P253)</f>
        <v>0</v>
      </c>
      <c r="Q241" s="211"/>
      <c r="R241" s="212">
        <f>SUM(R242:R253)</f>
        <v>0</v>
      </c>
      <c r="S241" s="211"/>
      <c r="T241" s="213">
        <f>SUM(T242:T253)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14" t="s">
        <v>85</v>
      </c>
      <c r="AT241" s="215" t="s">
        <v>76</v>
      </c>
      <c r="AU241" s="215" t="s">
        <v>85</v>
      </c>
      <c r="AY241" s="214" t="s">
        <v>142</v>
      </c>
      <c r="BK241" s="216">
        <f>SUM(BK242:BK253)</f>
        <v>0</v>
      </c>
    </row>
    <row r="242" s="2" customFormat="1" ht="21.75" customHeight="1">
      <c r="A242" s="38"/>
      <c r="B242" s="39"/>
      <c r="C242" s="219" t="s">
        <v>411</v>
      </c>
      <c r="D242" s="219" t="s">
        <v>145</v>
      </c>
      <c r="E242" s="220" t="s">
        <v>744</v>
      </c>
      <c r="F242" s="221" t="s">
        <v>745</v>
      </c>
      <c r="G242" s="222" t="s">
        <v>242</v>
      </c>
      <c r="H242" s="223">
        <v>279.29399999999998</v>
      </c>
      <c r="I242" s="224"/>
      <c r="J242" s="225">
        <f>ROUND(I242*H242,2)</f>
        <v>0</v>
      </c>
      <c r="K242" s="221" t="s">
        <v>149</v>
      </c>
      <c r="L242" s="44"/>
      <c r="M242" s="226" t="s">
        <v>1</v>
      </c>
      <c r="N242" s="227" t="s">
        <v>42</v>
      </c>
      <c r="O242" s="91"/>
      <c r="P242" s="228">
        <f>O242*H242</f>
        <v>0</v>
      </c>
      <c r="Q242" s="228">
        <v>0</v>
      </c>
      <c r="R242" s="228">
        <f>Q242*H242</f>
        <v>0</v>
      </c>
      <c r="S242" s="228">
        <v>0</v>
      </c>
      <c r="T242" s="229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30" t="s">
        <v>150</v>
      </c>
      <c r="AT242" s="230" t="s">
        <v>145</v>
      </c>
      <c r="AU242" s="230" t="s">
        <v>87</v>
      </c>
      <c r="AY242" s="17" t="s">
        <v>142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17" t="s">
        <v>85</v>
      </c>
      <c r="BK242" s="231">
        <f>ROUND(I242*H242,2)</f>
        <v>0</v>
      </c>
      <c r="BL242" s="17" t="s">
        <v>150</v>
      </c>
      <c r="BM242" s="230" t="s">
        <v>948</v>
      </c>
    </row>
    <row r="243" s="13" customFormat="1">
      <c r="A243" s="13"/>
      <c r="B243" s="232"/>
      <c r="C243" s="233"/>
      <c r="D243" s="234" t="s">
        <v>152</v>
      </c>
      <c r="E243" s="235" t="s">
        <v>1</v>
      </c>
      <c r="F243" s="236" t="s">
        <v>949</v>
      </c>
      <c r="G243" s="233"/>
      <c r="H243" s="237">
        <v>279.29399999999998</v>
      </c>
      <c r="I243" s="238"/>
      <c r="J243" s="233"/>
      <c r="K243" s="233"/>
      <c r="L243" s="239"/>
      <c r="M243" s="240"/>
      <c r="N243" s="241"/>
      <c r="O243" s="241"/>
      <c r="P243" s="241"/>
      <c r="Q243" s="241"/>
      <c r="R243" s="241"/>
      <c r="S243" s="241"/>
      <c r="T243" s="24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3" t="s">
        <v>152</v>
      </c>
      <c r="AU243" s="243" t="s">
        <v>87</v>
      </c>
      <c r="AV243" s="13" t="s">
        <v>87</v>
      </c>
      <c r="AW243" s="13" t="s">
        <v>32</v>
      </c>
      <c r="AX243" s="13" t="s">
        <v>85</v>
      </c>
      <c r="AY243" s="243" t="s">
        <v>142</v>
      </c>
    </row>
    <row r="244" s="2" customFormat="1" ht="24.15" customHeight="1">
      <c r="A244" s="38"/>
      <c r="B244" s="39"/>
      <c r="C244" s="219" t="s">
        <v>405</v>
      </c>
      <c r="D244" s="219" t="s">
        <v>145</v>
      </c>
      <c r="E244" s="220" t="s">
        <v>749</v>
      </c>
      <c r="F244" s="221" t="s">
        <v>750</v>
      </c>
      <c r="G244" s="222" t="s">
        <v>242</v>
      </c>
      <c r="H244" s="223">
        <v>837.88199999999995</v>
      </c>
      <c r="I244" s="224"/>
      <c r="J244" s="225">
        <f>ROUND(I244*H244,2)</f>
        <v>0</v>
      </c>
      <c r="K244" s="221" t="s">
        <v>149</v>
      </c>
      <c r="L244" s="44"/>
      <c r="M244" s="226" t="s">
        <v>1</v>
      </c>
      <c r="N244" s="227" t="s">
        <v>42</v>
      </c>
      <c r="O244" s="91"/>
      <c r="P244" s="228">
        <f>O244*H244</f>
        <v>0</v>
      </c>
      <c r="Q244" s="228">
        <v>0</v>
      </c>
      <c r="R244" s="228">
        <f>Q244*H244</f>
        <v>0</v>
      </c>
      <c r="S244" s="228">
        <v>0</v>
      </c>
      <c r="T244" s="229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30" t="s">
        <v>150</v>
      </c>
      <c r="AT244" s="230" t="s">
        <v>145</v>
      </c>
      <c r="AU244" s="230" t="s">
        <v>87</v>
      </c>
      <c r="AY244" s="17" t="s">
        <v>142</v>
      </c>
      <c r="BE244" s="231">
        <f>IF(N244="základní",J244,0)</f>
        <v>0</v>
      </c>
      <c r="BF244" s="231">
        <f>IF(N244="snížená",J244,0)</f>
        <v>0</v>
      </c>
      <c r="BG244" s="231">
        <f>IF(N244="zákl. přenesená",J244,0)</f>
        <v>0</v>
      </c>
      <c r="BH244" s="231">
        <f>IF(N244="sníž. přenesená",J244,0)</f>
        <v>0</v>
      </c>
      <c r="BI244" s="231">
        <f>IF(N244="nulová",J244,0)</f>
        <v>0</v>
      </c>
      <c r="BJ244" s="17" t="s">
        <v>85</v>
      </c>
      <c r="BK244" s="231">
        <f>ROUND(I244*H244,2)</f>
        <v>0</v>
      </c>
      <c r="BL244" s="17" t="s">
        <v>150</v>
      </c>
      <c r="BM244" s="230" t="s">
        <v>950</v>
      </c>
    </row>
    <row r="245" s="13" customFormat="1">
      <c r="A245" s="13"/>
      <c r="B245" s="232"/>
      <c r="C245" s="233"/>
      <c r="D245" s="234" t="s">
        <v>152</v>
      </c>
      <c r="E245" s="235" t="s">
        <v>1</v>
      </c>
      <c r="F245" s="236" t="s">
        <v>951</v>
      </c>
      <c r="G245" s="233"/>
      <c r="H245" s="237">
        <v>837.88199999999995</v>
      </c>
      <c r="I245" s="238"/>
      <c r="J245" s="233"/>
      <c r="K245" s="233"/>
      <c r="L245" s="239"/>
      <c r="M245" s="240"/>
      <c r="N245" s="241"/>
      <c r="O245" s="241"/>
      <c r="P245" s="241"/>
      <c r="Q245" s="241"/>
      <c r="R245" s="241"/>
      <c r="S245" s="241"/>
      <c r="T245" s="24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3" t="s">
        <v>152</v>
      </c>
      <c r="AU245" s="243" t="s">
        <v>87</v>
      </c>
      <c r="AV245" s="13" t="s">
        <v>87</v>
      </c>
      <c r="AW245" s="13" t="s">
        <v>32</v>
      </c>
      <c r="AX245" s="13" t="s">
        <v>85</v>
      </c>
      <c r="AY245" s="243" t="s">
        <v>142</v>
      </c>
    </row>
    <row r="246" s="2" customFormat="1" ht="16.5" customHeight="1">
      <c r="A246" s="38"/>
      <c r="B246" s="39"/>
      <c r="C246" s="219" t="s">
        <v>435</v>
      </c>
      <c r="D246" s="219" t="s">
        <v>145</v>
      </c>
      <c r="E246" s="220" t="s">
        <v>754</v>
      </c>
      <c r="F246" s="221" t="s">
        <v>755</v>
      </c>
      <c r="G246" s="222" t="s">
        <v>242</v>
      </c>
      <c r="H246" s="223">
        <v>2.274</v>
      </c>
      <c r="I246" s="224"/>
      <c r="J246" s="225">
        <f>ROUND(I246*H246,2)</f>
        <v>0</v>
      </c>
      <c r="K246" s="221" t="s">
        <v>149</v>
      </c>
      <c r="L246" s="44"/>
      <c r="M246" s="226" t="s">
        <v>1</v>
      </c>
      <c r="N246" s="227" t="s">
        <v>42</v>
      </c>
      <c r="O246" s="91"/>
      <c r="P246" s="228">
        <f>O246*H246</f>
        <v>0</v>
      </c>
      <c r="Q246" s="228">
        <v>0</v>
      </c>
      <c r="R246" s="228">
        <f>Q246*H246</f>
        <v>0</v>
      </c>
      <c r="S246" s="228">
        <v>0</v>
      </c>
      <c r="T246" s="229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30" t="s">
        <v>150</v>
      </c>
      <c r="AT246" s="230" t="s">
        <v>145</v>
      </c>
      <c r="AU246" s="230" t="s">
        <v>87</v>
      </c>
      <c r="AY246" s="17" t="s">
        <v>142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7" t="s">
        <v>85</v>
      </c>
      <c r="BK246" s="231">
        <f>ROUND(I246*H246,2)</f>
        <v>0</v>
      </c>
      <c r="BL246" s="17" t="s">
        <v>150</v>
      </c>
      <c r="BM246" s="230" t="s">
        <v>952</v>
      </c>
    </row>
    <row r="247" s="2" customFormat="1" ht="24.15" customHeight="1">
      <c r="A247" s="38"/>
      <c r="B247" s="39"/>
      <c r="C247" s="219" t="s">
        <v>416</v>
      </c>
      <c r="D247" s="219" t="s">
        <v>145</v>
      </c>
      <c r="E247" s="220" t="s">
        <v>758</v>
      </c>
      <c r="F247" s="221" t="s">
        <v>759</v>
      </c>
      <c r="G247" s="222" t="s">
        <v>242</v>
      </c>
      <c r="H247" s="223">
        <v>6.8220000000000001</v>
      </c>
      <c r="I247" s="224"/>
      <c r="J247" s="225">
        <f>ROUND(I247*H247,2)</f>
        <v>0</v>
      </c>
      <c r="K247" s="221" t="s">
        <v>149</v>
      </c>
      <c r="L247" s="44"/>
      <c r="M247" s="226" t="s">
        <v>1</v>
      </c>
      <c r="N247" s="227" t="s">
        <v>42</v>
      </c>
      <c r="O247" s="91"/>
      <c r="P247" s="228">
        <f>O247*H247</f>
        <v>0</v>
      </c>
      <c r="Q247" s="228">
        <v>0</v>
      </c>
      <c r="R247" s="228">
        <f>Q247*H247</f>
        <v>0</v>
      </c>
      <c r="S247" s="228">
        <v>0</v>
      </c>
      <c r="T247" s="229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30" t="s">
        <v>150</v>
      </c>
      <c r="AT247" s="230" t="s">
        <v>145</v>
      </c>
      <c r="AU247" s="230" t="s">
        <v>87</v>
      </c>
      <c r="AY247" s="17" t="s">
        <v>142</v>
      </c>
      <c r="BE247" s="231">
        <f>IF(N247="základní",J247,0)</f>
        <v>0</v>
      </c>
      <c r="BF247" s="231">
        <f>IF(N247="snížená",J247,0)</f>
        <v>0</v>
      </c>
      <c r="BG247" s="231">
        <f>IF(N247="zákl. přenesená",J247,0)</f>
        <v>0</v>
      </c>
      <c r="BH247" s="231">
        <f>IF(N247="sníž. přenesená",J247,0)</f>
        <v>0</v>
      </c>
      <c r="BI247" s="231">
        <f>IF(N247="nulová",J247,0)</f>
        <v>0</v>
      </c>
      <c r="BJ247" s="17" t="s">
        <v>85</v>
      </c>
      <c r="BK247" s="231">
        <f>ROUND(I247*H247,2)</f>
        <v>0</v>
      </c>
      <c r="BL247" s="17" t="s">
        <v>150</v>
      </c>
      <c r="BM247" s="230" t="s">
        <v>953</v>
      </c>
    </row>
    <row r="248" s="13" customFormat="1">
      <c r="A248" s="13"/>
      <c r="B248" s="232"/>
      <c r="C248" s="233"/>
      <c r="D248" s="234" t="s">
        <v>152</v>
      </c>
      <c r="E248" s="235" t="s">
        <v>1</v>
      </c>
      <c r="F248" s="236" t="s">
        <v>954</v>
      </c>
      <c r="G248" s="233"/>
      <c r="H248" s="237">
        <v>6.8220000000000001</v>
      </c>
      <c r="I248" s="238"/>
      <c r="J248" s="233"/>
      <c r="K248" s="233"/>
      <c r="L248" s="239"/>
      <c r="M248" s="240"/>
      <c r="N248" s="241"/>
      <c r="O248" s="241"/>
      <c r="P248" s="241"/>
      <c r="Q248" s="241"/>
      <c r="R248" s="241"/>
      <c r="S248" s="241"/>
      <c r="T248" s="242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3" t="s">
        <v>152</v>
      </c>
      <c r="AU248" s="243" t="s">
        <v>87</v>
      </c>
      <c r="AV248" s="13" t="s">
        <v>87</v>
      </c>
      <c r="AW248" s="13" t="s">
        <v>32</v>
      </c>
      <c r="AX248" s="13" t="s">
        <v>85</v>
      </c>
      <c r="AY248" s="243" t="s">
        <v>142</v>
      </c>
    </row>
    <row r="249" s="2" customFormat="1" ht="33" customHeight="1">
      <c r="A249" s="38"/>
      <c r="B249" s="39"/>
      <c r="C249" s="219" t="s">
        <v>484</v>
      </c>
      <c r="D249" s="219" t="s">
        <v>145</v>
      </c>
      <c r="E249" s="220" t="s">
        <v>768</v>
      </c>
      <c r="F249" s="221" t="s">
        <v>769</v>
      </c>
      <c r="G249" s="222" t="s">
        <v>242</v>
      </c>
      <c r="H249" s="223">
        <v>279.29399999999998</v>
      </c>
      <c r="I249" s="224"/>
      <c r="J249" s="225">
        <f>ROUND(I249*H249,2)</f>
        <v>0</v>
      </c>
      <c r="K249" s="221" t="s">
        <v>149</v>
      </c>
      <c r="L249" s="44"/>
      <c r="M249" s="226" t="s">
        <v>1</v>
      </c>
      <c r="N249" s="227" t="s">
        <v>42</v>
      </c>
      <c r="O249" s="91"/>
      <c r="P249" s="228">
        <f>O249*H249</f>
        <v>0</v>
      </c>
      <c r="Q249" s="228">
        <v>0</v>
      </c>
      <c r="R249" s="228">
        <f>Q249*H249</f>
        <v>0</v>
      </c>
      <c r="S249" s="228">
        <v>0</v>
      </c>
      <c r="T249" s="229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30" t="s">
        <v>150</v>
      </c>
      <c r="AT249" s="230" t="s">
        <v>145</v>
      </c>
      <c r="AU249" s="230" t="s">
        <v>87</v>
      </c>
      <c r="AY249" s="17" t="s">
        <v>142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7" t="s">
        <v>85</v>
      </c>
      <c r="BK249" s="231">
        <f>ROUND(I249*H249,2)</f>
        <v>0</v>
      </c>
      <c r="BL249" s="17" t="s">
        <v>150</v>
      </c>
      <c r="BM249" s="230" t="s">
        <v>955</v>
      </c>
    </row>
    <row r="250" s="15" customFormat="1">
      <c r="A250" s="15"/>
      <c r="B250" s="255"/>
      <c r="C250" s="256"/>
      <c r="D250" s="234" t="s">
        <v>152</v>
      </c>
      <c r="E250" s="257" t="s">
        <v>1</v>
      </c>
      <c r="F250" s="258" t="s">
        <v>771</v>
      </c>
      <c r="G250" s="256"/>
      <c r="H250" s="257" t="s">
        <v>1</v>
      </c>
      <c r="I250" s="259"/>
      <c r="J250" s="256"/>
      <c r="K250" s="256"/>
      <c r="L250" s="260"/>
      <c r="M250" s="261"/>
      <c r="N250" s="262"/>
      <c r="O250" s="262"/>
      <c r="P250" s="262"/>
      <c r="Q250" s="262"/>
      <c r="R250" s="262"/>
      <c r="S250" s="262"/>
      <c r="T250" s="263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64" t="s">
        <v>152</v>
      </c>
      <c r="AU250" s="264" t="s">
        <v>87</v>
      </c>
      <c r="AV250" s="15" t="s">
        <v>85</v>
      </c>
      <c r="AW250" s="15" t="s">
        <v>32</v>
      </c>
      <c r="AX250" s="15" t="s">
        <v>77</v>
      </c>
      <c r="AY250" s="264" t="s">
        <v>142</v>
      </c>
    </row>
    <row r="251" s="13" customFormat="1">
      <c r="A251" s="13"/>
      <c r="B251" s="232"/>
      <c r="C251" s="233"/>
      <c r="D251" s="234" t="s">
        <v>152</v>
      </c>
      <c r="E251" s="235" t="s">
        <v>1</v>
      </c>
      <c r="F251" s="236" t="s">
        <v>949</v>
      </c>
      <c r="G251" s="233"/>
      <c r="H251" s="237">
        <v>279.29399999999998</v>
      </c>
      <c r="I251" s="238"/>
      <c r="J251" s="233"/>
      <c r="K251" s="233"/>
      <c r="L251" s="239"/>
      <c r="M251" s="240"/>
      <c r="N251" s="241"/>
      <c r="O251" s="241"/>
      <c r="P251" s="241"/>
      <c r="Q251" s="241"/>
      <c r="R251" s="241"/>
      <c r="S251" s="241"/>
      <c r="T251" s="24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3" t="s">
        <v>152</v>
      </c>
      <c r="AU251" s="243" t="s">
        <v>87</v>
      </c>
      <c r="AV251" s="13" t="s">
        <v>87</v>
      </c>
      <c r="AW251" s="13" t="s">
        <v>32</v>
      </c>
      <c r="AX251" s="13" t="s">
        <v>85</v>
      </c>
      <c r="AY251" s="243" t="s">
        <v>142</v>
      </c>
    </row>
    <row r="252" s="2" customFormat="1" ht="44.25" customHeight="1">
      <c r="A252" s="38"/>
      <c r="B252" s="39"/>
      <c r="C252" s="219" t="s">
        <v>488</v>
      </c>
      <c r="D252" s="219" t="s">
        <v>145</v>
      </c>
      <c r="E252" s="220" t="s">
        <v>773</v>
      </c>
      <c r="F252" s="221" t="s">
        <v>774</v>
      </c>
      <c r="G252" s="222" t="s">
        <v>242</v>
      </c>
      <c r="H252" s="223">
        <v>2.0019999999999998</v>
      </c>
      <c r="I252" s="224"/>
      <c r="J252" s="225">
        <f>ROUND(I252*H252,2)</f>
        <v>0</v>
      </c>
      <c r="K252" s="221" t="s">
        <v>149</v>
      </c>
      <c r="L252" s="44"/>
      <c r="M252" s="226" t="s">
        <v>1</v>
      </c>
      <c r="N252" s="227" t="s">
        <v>42</v>
      </c>
      <c r="O252" s="91"/>
      <c r="P252" s="228">
        <f>O252*H252</f>
        <v>0</v>
      </c>
      <c r="Q252" s="228">
        <v>0</v>
      </c>
      <c r="R252" s="228">
        <f>Q252*H252</f>
        <v>0</v>
      </c>
      <c r="S252" s="228">
        <v>0</v>
      </c>
      <c r="T252" s="229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30" t="s">
        <v>150</v>
      </c>
      <c r="AT252" s="230" t="s">
        <v>145</v>
      </c>
      <c r="AU252" s="230" t="s">
        <v>87</v>
      </c>
      <c r="AY252" s="17" t="s">
        <v>142</v>
      </c>
      <c r="BE252" s="231">
        <f>IF(N252="základní",J252,0)</f>
        <v>0</v>
      </c>
      <c r="BF252" s="231">
        <f>IF(N252="snížená",J252,0)</f>
        <v>0</v>
      </c>
      <c r="BG252" s="231">
        <f>IF(N252="zákl. přenesená",J252,0)</f>
        <v>0</v>
      </c>
      <c r="BH252" s="231">
        <f>IF(N252="sníž. přenesená",J252,0)</f>
        <v>0</v>
      </c>
      <c r="BI252" s="231">
        <f>IF(N252="nulová",J252,0)</f>
        <v>0</v>
      </c>
      <c r="BJ252" s="17" t="s">
        <v>85</v>
      </c>
      <c r="BK252" s="231">
        <f>ROUND(I252*H252,2)</f>
        <v>0</v>
      </c>
      <c r="BL252" s="17" t="s">
        <v>150</v>
      </c>
      <c r="BM252" s="230" t="s">
        <v>956</v>
      </c>
    </row>
    <row r="253" s="13" customFormat="1">
      <c r="A253" s="13"/>
      <c r="B253" s="232"/>
      <c r="C253" s="233"/>
      <c r="D253" s="234" t="s">
        <v>152</v>
      </c>
      <c r="E253" s="235" t="s">
        <v>1</v>
      </c>
      <c r="F253" s="236" t="s">
        <v>957</v>
      </c>
      <c r="G253" s="233"/>
      <c r="H253" s="237">
        <v>2.0019999999999998</v>
      </c>
      <c r="I253" s="238"/>
      <c r="J253" s="233"/>
      <c r="K253" s="233"/>
      <c r="L253" s="239"/>
      <c r="M253" s="240"/>
      <c r="N253" s="241"/>
      <c r="O253" s="241"/>
      <c r="P253" s="241"/>
      <c r="Q253" s="241"/>
      <c r="R253" s="241"/>
      <c r="S253" s="241"/>
      <c r="T253" s="242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3" t="s">
        <v>152</v>
      </c>
      <c r="AU253" s="243" t="s">
        <v>87</v>
      </c>
      <c r="AV253" s="13" t="s">
        <v>87</v>
      </c>
      <c r="AW253" s="13" t="s">
        <v>32</v>
      </c>
      <c r="AX253" s="13" t="s">
        <v>85</v>
      </c>
      <c r="AY253" s="243" t="s">
        <v>142</v>
      </c>
    </row>
    <row r="254" s="12" customFormat="1" ht="22.8" customHeight="1">
      <c r="A254" s="12"/>
      <c r="B254" s="203"/>
      <c r="C254" s="204"/>
      <c r="D254" s="205" t="s">
        <v>76</v>
      </c>
      <c r="E254" s="217" t="s">
        <v>777</v>
      </c>
      <c r="F254" s="217" t="s">
        <v>778</v>
      </c>
      <c r="G254" s="204"/>
      <c r="H254" s="204"/>
      <c r="I254" s="207"/>
      <c r="J254" s="218">
        <f>BK254</f>
        <v>0</v>
      </c>
      <c r="K254" s="204"/>
      <c r="L254" s="209"/>
      <c r="M254" s="210"/>
      <c r="N254" s="211"/>
      <c r="O254" s="211"/>
      <c r="P254" s="212">
        <f>SUM(P255:P258)</f>
        <v>0</v>
      </c>
      <c r="Q254" s="211"/>
      <c r="R254" s="212">
        <f>SUM(R255:R258)</f>
        <v>0</v>
      </c>
      <c r="S254" s="211"/>
      <c r="T254" s="213">
        <f>SUM(T255:T258)</f>
        <v>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14" t="s">
        <v>85</v>
      </c>
      <c r="AT254" s="215" t="s">
        <v>76</v>
      </c>
      <c r="AU254" s="215" t="s">
        <v>85</v>
      </c>
      <c r="AY254" s="214" t="s">
        <v>142</v>
      </c>
      <c r="BK254" s="216">
        <f>SUM(BK255:BK258)</f>
        <v>0</v>
      </c>
    </row>
    <row r="255" s="2" customFormat="1" ht="33" customHeight="1">
      <c r="A255" s="38"/>
      <c r="B255" s="39"/>
      <c r="C255" s="219" t="s">
        <v>492</v>
      </c>
      <c r="D255" s="219" t="s">
        <v>145</v>
      </c>
      <c r="E255" s="220" t="s">
        <v>780</v>
      </c>
      <c r="F255" s="221" t="s">
        <v>781</v>
      </c>
      <c r="G255" s="222" t="s">
        <v>242</v>
      </c>
      <c r="H255" s="223">
        <v>4</v>
      </c>
      <c r="I255" s="224"/>
      <c r="J255" s="225">
        <f>ROUND(I255*H255,2)</f>
        <v>0</v>
      </c>
      <c r="K255" s="221" t="s">
        <v>149</v>
      </c>
      <c r="L255" s="44"/>
      <c r="M255" s="226" t="s">
        <v>1</v>
      </c>
      <c r="N255" s="227" t="s">
        <v>42</v>
      </c>
      <c r="O255" s="91"/>
      <c r="P255" s="228">
        <f>O255*H255</f>
        <v>0</v>
      </c>
      <c r="Q255" s="228">
        <v>0</v>
      </c>
      <c r="R255" s="228">
        <f>Q255*H255</f>
        <v>0</v>
      </c>
      <c r="S255" s="228">
        <v>0</v>
      </c>
      <c r="T255" s="229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30" t="s">
        <v>150</v>
      </c>
      <c r="AT255" s="230" t="s">
        <v>145</v>
      </c>
      <c r="AU255" s="230" t="s">
        <v>87</v>
      </c>
      <c r="AY255" s="17" t="s">
        <v>142</v>
      </c>
      <c r="BE255" s="231">
        <f>IF(N255="základní",J255,0)</f>
        <v>0</v>
      </c>
      <c r="BF255" s="231">
        <f>IF(N255="snížená",J255,0)</f>
        <v>0</v>
      </c>
      <c r="BG255" s="231">
        <f>IF(N255="zákl. přenesená",J255,0)</f>
        <v>0</v>
      </c>
      <c r="BH255" s="231">
        <f>IF(N255="sníž. přenesená",J255,0)</f>
        <v>0</v>
      </c>
      <c r="BI255" s="231">
        <f>IF(N255="nulová",J255,0)</f>
        <v>0</v>
      </c>
      <c r="BJ255" s="17" t="s">
        <v>85</v>
      </c>
      <c r="BK255" s="231">
        <f>ROUND(I255*H255,2)</f>
        <v>0</v>
      </c>
      <c r="BL255" s="17" t="s">
        <v>150</v>
      </c>
      <c r="BM255" s="230" t="s">
        <v>958</v>
      </c>
    </row>
    <row r="256" s="13" customFormat="1">
      <c r="A256" s="13"/>
      <c r="B256" s="232"/>
      <c r="C256" s="233"/>
      <c r="D256" s="234" t="s">
        <v>152</v>
      </c>
      <c r="E256" s="235" t="s">
        <v>1</v>
      </c>
      <c r="F256" s="236" t="s">
        <v>150</v>
      </c>
      <c r="G256" s="233"/>
      <c r="H256" s="237">
        <v>4</v>
      </c>
      <c r="I256" s="238"/>
      <c r="J256" s="233"/>
      <c r="K256" s="233"/>
      <c r="L256" s="239"/>
      <c r="M256" s="240"/>
      <c r="N256" s="241"/>
      <c r="O256" s="241"/>
      <c r="P256" s="241"/>
      <c r="Q256" s="241"/>
      <c r="R256" s="241"/>
      <c r="S256" s="241"/>
      <c r="T256" s="242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3" t="s">
        <v>152</v>
      </c>
      <c r="AU256" s="243" t="s">
        <v>87</v>
      </c>
      <c r="AV256" s="13" t="s">
        <v>87</v>
      </c>
      <c r="AW256" s="13" t="s">
        <v>32</v>
      </c>
      <c r="AX256" s="13" t="s">
        <v>85</v>
      </c>
      <c r="AY256" s="243" t="s">
        <v>142</v>
      </c>
    </row>
    <row r="257" s="2" customFormat="1" ht="24.15" customHeight="1">
      <c r="A257" s="38"/>
      <c r="B257" s="39"/>
      <c r="C257" s="219" t="s">
        <v>496</v>
      </c>
      <c r="D257" s="219" t="s">
        <v>145</v>
      </c>
      <c r="E257" s="220" t="s">
        <v>785</v>
      </c>
      <c r="F257" s="221" t="s">
        <v>786</v>
      </c>
      <c r="G257" s="222" t="s">
        <v>242</v>
      </c>
      <c r="H257" s="223">
        <v>3.097</v>
      </c>
      <c r="I257" s="224"/>
      <c r="J257" s="225">
        <f>ROUND(I257*H257,2)</f>
        <v>0</v>
      </c>
      <c r="K257" s="221" t="s">
        <v>149</v>
      </c>
      <c r="L257" s="44"/>
      <c r="M257" s="226" t="s">
        <v>1</v>
      </c>
      <c r="N257" s="227" t="s">
        <v>42</v>
      </c>
      <c r="O257" s="91"/>
      <c r="P257" s="228">
        <f>O257*H257</f>
        <v>0</v>
      </c>
      <c r="Q257" s="228">
        <v>0</v>
      </c>
      <c r="R257" s="228">
        <f>Q257*H257</f>
        <v>0</v>
      </c>
      <c r="S257" s="228">
        <v>0</v>
      </c>
      <c r="T257" s="229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30" t="s">
        <v>150</v>
      </c>
      <c r="AT257" s="230" t="s">
        <v>145</v>
      </c>
      <c r="AU257" s="230" t="s">
        <v>87</v>
      </c>
      <c r="AY257" s="17" t="s">
        <v>142</v>
      </c>
      <c r="BE257" s="231">
        <f>IF(N257="základní",J257,0)</f>
        <v>0</v>
      </c>
      <c r="BF257" s="231">
        <f>IF(N257="snížená",J257,0)</f>
        <v>0</v>
      </c>
      <c r="BG257" s="231">
        <f>IF(N257="zákl. přenesená",J257,0)</f>
        <v>0</v>
      </c>
      <c r="BH257" s="231">
        <f>IF(N257="sníž. přenesená",J257,0)</f>
        <v>0</v>
      </c>
      <c r="BI257" s="231">
        <f>IF(N257="nulová",J257,0)</f>
        <v>0</v>
      </c>
      <c r="BJ257" s="17" t="s">
        <v>85</v>
      </c>
      <c r="BK257" s="231">
        <f>ROUND(I257*H257,2)</f>
        <v>0</v>
      </c>
      <c r="BL257" s="17" t="s">
        <v>150</v>
      </c>
      <c r="BM257" s="230" t="s">
        <v>959</v>
      </c>
    </row>
    <row r="258" s="13" customFormat="1">
      <c r="A258" s="13"/>
      <c r="B258" s="232"/>
      <c r="C258" s="233"/>
      <c r="D258" s="234" t="s">
        <v>152</v>
      </c>
      <c r="E258" s="235" t="s">
        <v>1</v>
      </c>
      <c r="F258" s="236" t="s">
        <v>960</v>
      </c>
      <c r="G258" s="233"/>
      <c r="H258" s="237">
        <v>3.097</v>
      </c>
      <c r="I258" s="238"/>
      <c r="J258" s="233"/>
      <c r="K258" s="233"/>
      <c r="L258" s="239"/>
      <c r="M258" s="275"/>
      <c r="N258" s="276"/>
      <c r="O258" s="276"/>
      <c r="P258" s="276"/>
      <c r="Q258" s="276"/>
      <c r="R258" s="276"/>
      <c r="S258" s="276"/>
      <c r="T258" s="277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3" t="s">
        <v>152</v>
      </c>
      <c r="AU258" s="243" t="s">
        <v>87</v>
      </c>
      <c r="AV258" s="13" t="s">
        <v>87</v>
      </c>
      <c r="AW258" s="13" t="s">
        <v>32</v>
      </c>
      <c r="AX258" s="13" t="s">
        <v>85</v>
      </c>
      <c r="AY258" s="243" t="s">
        <v>142</v>
      </c>
    </row>
    <row r="259" s="2" customFormat="1" ht="6.96" customHeight="1">
      <c r="A259" s="38"/>
      <c r="B259" s="66"/>
      <c r="C259" s="67"/>
      <c r="D259" s="67"/>
      <c r="E259" s="67"/>
      <c r="F259" s="67"/>
      <c r="G259" s="67"/>
      <c r="H259" s="67"/>
      <c r="I259" s="67"/>
      <c r="J259" s="67"/>
      <c r="K259" s="67"/>
      <c r="L259" s="44"/>
      <c r="M259" s="38"/>
      <c r="O259" s="38"/>
      <c r="P259" s="38"/>
      <c r="Q259" s="38"/>
      <c r="R259" s="38"/>
      <c r="S259" s="38"/>
      <c r="T259" s="38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</row>
  </sheetData>
  <sheetProtection sheet="1" autoFilter="0" formatColumns="0" formatRows="0" objects="1" scenarios="1" spinCount="100000" saltValue="8uSFLseLdvVEGHAM0r7+o8bL5MjEsvGecR7WutSzOWyZqZbUK9Z4Zd2jqDATXh2Cm4gmSuLjfGY95aIESe2Rpg==" hashValue="Yp6XS505eD/ZLaNXHnzY8q0eMlaj35AAF594ATqGD/AlaM4bJ3BYtna1uScTPKspaqrbiB/3RfJcKPYXB2qYdg==" algorithmName="SHA-512" password="CC35"/>
  <autoFilter ref="C125:K258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93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87</v>
      </c>
    </row>
    <row r="4" s="1" customFormat="1" ht="24.96" customHeight="1">
      <c r="B4" s="20"/>
      <c r="D4" s="139" t="s">
        <v>98</v>
      </c>
      <c r="L4" s="20"/>
      <c r="M4" s="14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1" t="s">
        <v>16</v>
      </c>
      <c r="L6" s="20"/>
    </row>
    <row r="7" s="1" customFormat="1" ht="16.5" customHeight="1">
      <c r="B7" s="20"/>
      <c r="E7" s="142" t="str">
        <f>'Rekapitulace stavby'!K6</f>
        <v>Výměna vodovodu v ul. Královská cesta, Kolín</v>
      </c>
      <c r="F7" s="141"/>
      <c r="G7" s="141"/>
      <c r="H7" s="141"/>
      <c r="L7" s="20"/>
    </row>
    <row r="8" s="2" customFormat="1" ht="12" customHeight="1">
      <c r="A8" s="38"/>
      <c r="B8" s="44"/>
      <c r="C8" s="38"/>
      <c r="D8" s="141" t="s">
        <v>107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3" t="s">
        <v>961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1" t="s">
        <v>18</v>
      </c>
      <c r="E11" s="38"/>
      <c r="F11" s="144" t="s">
        <v>1</v>
      </c>
      <c r="G11" s="38"/>
      <c r="H11" s="38"/>
      <c r="I11" s="141" t="s">
        <v>19</v>
      </c>
      <c r="J11" s="144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1" t="s">
        <v>20</v>
      </c>
      <c r="E12" s="38"/>
      <c r="F12" s="144" t="s">
        <v>111</v>
      </c>
      <c r="G12" s="38"/>
      <c r="H12" s="38"/>
      <c r="I12" s="141" t="s">
        <v>22</v>
      </c>
      <c r="J12" s="145" t="str">
        <f>'Rekapitulace stavby'!AN8</f>
        <v>6. 12. 2022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1" t="s">
        <v>24</v>
      </c>
      <c r="E14" s="38"/>
      <c r="F14" s="38"/>
      <c r="G14" s="38"/>
      <c r="H14" s="38"/>
      <c r="I14" s="141" t="s">
        <v>25</v>
      </c>
      <c r="J14" s="144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4" t="s">
        <v>27</v>
      </c>
      <c r="F15" s="38"/>
      <c r="G15" s="38"/>
      <c r="H15" s="38"/>
      <c r="I15" s="141" t="s">
        <v>28</v>
      </c>
      <c r="J15" s="144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1" t="s">
        <v>29</v>
      </c>
      <c r="E17" s="38"/>
      <c r="F17" s="38"/>
      <c r="G17" s="38"/>
      <c r="H17" s="38"/>
      <c r="I17" s="141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1" t="s">
        <v>31</v>
      </c>
      <c r="E20" s="38"/>
      <c r="F20" s="38"/>
      <c r="G20" s="38"/>
      <c r="H20" s="38"/>
      <c r="I20" s="141" t="s">
        <v>25</v>
      </c>
      <c r="J20" s="144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4" t="str">
        <f>IF('Rekapitulace stavby'!E17="","",'Rekapitulace stavby'!E17)</f>
        <v xml:space="preserve"> </v>
      </c>
      <c r="F21" s="38"/>
      <c r="G21" s="38"/>
      <c r="H21" s="38"/>
      <c r="I21" s="141" t="s">
        <v>28</v>
      </c>
      <c r="J21" s="144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1" t="s">
        <v>33</v>
      </c>
      <c r="E23" s="38"/>
      <c r="F23" s="38"/>
      <c r="G23" s="38"/>
      <c r="H23" s="38"/>
      <c r="I23" s="141" t="s">
        <v>25</v>
      </c>
      <c r="J23" s="144" t="s">
        <v>34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4" t="s">
        <v>35</v>
      </c>
      <c r="F24" s="38"/>
      <c r="G24" s="38"/>
      <c r="H24" s="38"/>
      <c r="I24" s="141" t="s">
        <v>28</v>
      </c>
      <c r="J24" s="144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1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1" t="s">
        <v>37</v>
      </c>
      <c r="E30" s="38"/>
      <c r="F30" s="38"/>
      <c r="G30" s="38"/>
      <c r="H30" s="38"/>
      <c r="I30" s="38"/>
      <c r="J30" s="152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0"/>
      <c r="E31" s="150"/>
      <c r="F31" s="150"/>
      <c r="G31" s="150"/>
      <c r="H31" s="150"/>
      <c r="I31" s="150"/>
      <c r="J31" s="150"/>
      <c r="K31" s="150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3" t="s">
        <v>39</v>
      </c>
      <c r="G32" s="38"/>
      <c r="H32" s="38"/>
      <c r="I32" s="153" t="s">
        <v>38</v>
      </c>
      <c r="J32" s="153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4" t="s">
        <v>41</v>
      </c>
      <c r="E33" s="141" t="s">
        <v>42</v>
      </c>
      <c r="F33" s="155">
        <f>ROUND((SUM(BE119:BE133)),  2)</f>
        <v>0</v>
      </c>
      <c r="G33" s="38"/>
      <c r="H33" s="38"/>
      <c r="I33" s="156">
        <v>0.20999999999999999</v>
      </c>
      <c r="J33" s="155">
        <f>ROUND(((SUM(BE119:BE133))*I33),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1" t="s">
        <v>43</v>
      </c>
      <c r="F34" s="155">
        <f>ROUND((SUM(BF119:BF133)),  2)</f>
        <v>0</v>
      </c>
      <c r="G34" s="38"/>
      <c r="H34" s="38"/>
      <c r="I34" s="156">
        <v>0.14999999999999999</v>
      </c>
      <c r="J34" s="155">
        <f>ROUND(((SUM(BF119:BF133))*I34),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1" t="s">
        <v>44</v>
      </c>
      <c r="F35" s="155">
        <f>ROUND((SUM(BG119:BG133)),  2)</f>
        <v>0</v>
      </c>
      <c r="G35" s="38"/>
      <c r="H35" s="38"/>
      <c r="I35" s="156">
        <v>0.20999999999999999</v>
      </c>
      <c r="J35" s="155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1" t="s">
        <v>45</v>
      </c>
      <c r="F36" s="155">
        <f>ROUND((SUM(BH119:BH133)),  2)</f>
        <v>0</v>
      </c>
      <c r="G36" s="38"/>
      <c r="H36" s="38"/>
      <c r="I36" s="156">
        <v>0.14999999999999999</v>
      </c>
      <c r="J36" s="155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46</v>
      </c>
      <c r="F37" s="155">
        <f>ROUND((SUM(BI119:BI133)),  2)</f>
        <v>0</v>
      </c>
      <c r="G37" s="38"/>
      <c r="H37" s="38"/>
      <c r="I37" s="156">
        <v>0</v>
      </c>
      <c r="J37" s="155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7"/>
      <c r="D39" s="158" t="s">
        <v>47</v>
      </c>
      <c r="E39" s="159"/>
      <c r="F39" s="159"/>
      <c r="G39" s="160" t="s">
        <v>48</v>
      </c>
      <c r="H39" s="161" t="s">
        <v>49</v>
      </c>
      <c r="I39" s="159"/>
      <c r="J39" s="162">
        <f>SUM(J30:J37)</f>
        <v>0</v>
      </c>
      <c r="K39" s="163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4" t="s">
        <v>50</v>
      </c>
      <c r="E50" s="165"/>
      <c r="F50" s="165"/>
      <c r="G50" s="164" t="s">
        <v>51</v>
      </c>
      <c r="H50" s="165"/>
      <c r="I50" s="165"/>
      <c r="J50" s="165"/>
      <c r="K50" s="165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6" t="s">
        <v>52</v>
      </c>
      <c r="E61" s="167"/>
      <c r="F61" s="168" t="s">
        <v>53</v>
      </c>
      <c r="G61" s="166" t="s">
        <v>52</v>
      </c>
      <c r="H61" s="167"/>
      <c r="I61" s="167"/>
      <c r="J61" s="169" t="s">
        <v>53</v>
      </c>
      <c r="K61" s="167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4" t="s">
        <v>54</v>
      </c>
      <c r="E65" s="170"/>
      <c r="F65" s="170"/>
      <c r="G65" s="164" t="s">
        <v>55</v>
      </c>
      <c r="H65" s="170"/>
      <c r="I65" s="170"/>
      <c r="J65" s="170"/>
      <c r="K65" s="170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6" t="s">
        <v>52</v>
      </c>
      <c r="E76" s="167"/>
      <c r="F76" s="168" t="s">
        <v>53</v>
      </c>
      <c r="G76" s="166" t="s">
        <v>52</v>
      </c>
      <c r="H76" s="167"/>
      <c r="I76" s="167"/>
      <c r="J76" s="169" t="s">
        <v>53</v>
      </c>
      <c r="K76" s="167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5" t="str">
        <f>E7</f>
        <v>Výměna vodovodu v ul. Královská cesta, Kolín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OST - Ostatní a vedlejší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Kolín</v>
      </c>
      <c r="G89" s="40"/>
      <c r="H89" s="40"/>
      <c r="I89" s="32" t="s">
        <v>22</v>
      </c>
      <c r="J89" s="79" t="str">
        <f>IF(J12="","",J12)</f>
        <v>6. 12. 2022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Vodohospodářské sdružení Kolín</v>
      </c>
      <c r="G91" s="40"/>
      <c r="H91" s="40"/>
      <c r="I91" s="32" t="s">
        <v>31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TIMAO s.r.o.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6" t="s">
        <v>113</v>
      </c>
      <c r="D94" s="177"/>
      <c r="E94" s="177"/>
      <c r="F94" s="177"/>
      <c r="G94" s="177"/>
      <c r="H94" s="177"/>
      <c r="I94" s="177"/>
      <c r="J94" s="178" t="s">
        <v>114</v>
      </c>
      <c r="K94" s="177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9" t="s">
        <v>115</v>
      </c>
      <c r="D96" s="40"/>
      <c r="E96" s="40"/>
      <c r="F96" s="40"/>
      <c r="G96" s="40"/>
      <c r="H96" s="40"/>
      <c r="I96" s="40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116</v>
      </c>
    </row>
    <row r="97" s="9" customFormat="1" ht="24.96" customHeight="1">
      <c r="A97" s="9"/>
      <c r="B97" s="180"/>
      <c r="C97" s="181"/>
      <c r="D97" s="182" t="s">
        <v>962</v>
      </c>
      <c r="E97" s="183"/>
      <c r="F97" s="183"/>
      <c r="G97" s="183"/>
      <c r="H97" s="183"/>
      <c r="I97" s="183"/>
      <c r="J97" s="184">
        <f>J120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963</v>
      </c>
      <c r="E98" s="189"/>
      <c r="F98" s="189"/>
      <c r="G98" s="189"/>
      <c r="H98" s="189"/>
      <c r="I98" s="189"/>
      <c r="J98" s="190">
        <f>J121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964</v>
      </c>
      <c r="E99" s="189"/>
      <c r="F99" s="189"/>
      <c r="G99" s="189"/>
      <c r="H99" s="189"/>
      <c r="I99" s="189"/>
      <c r="J99" s="190">
        <f>J130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127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75" t="str">
        <f>E7</f>
        <v>Výměna vodovodu v ul. Královská cesta, Kolín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107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76" t="str">
        <f>E9</f>
        <v>OST - Ostatní a vedlejší náklady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40"/>
      <c r="E113" s="40"/>
      <c r="F113" s="27" t="str">
        <f>F12</f>
        <v>Kolín</v>
      </c>
      <c r="G113" s="40"/>
      <c r="H113" s="40"/>
      <c r="I113" s="32" t="s">
        <v>22</v>
      </c>
      <c r="J113" s="79" t="str">
        <f>IF(J12="","",J12)</f>
        <v>6. 12. 2022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24</v>
      </c>
      <c r="D115" s="40"/>
      <c r="E115" s="40"/>
      <c r="F115" s="27" t="str">
        <f>E15</f>
        <v>Vodohospodářské sdružení Kolín</v>
      </c>
      <c r="G115" s="40"/>
      <c r="H115" s="40"/>
      <c r="I115" s="32" t="s">
        <v>31</v>
      </c>
      <c r="J115" s="36" t="str">
        <f>E21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29</v>
      </c>
      <c r="D116" s="40"/>
      <c r="E116" s="40"/>
      <c r="F116" s="27" t="str">
        <f>IF(E18="","",E18)</f>
        <v>Vyplň údaj</v>
      </c>
      <c r="G116" s="40"/>
      <c r="H116" s="40"/>
      <c r="I116" s="32" t="s">
        <v>33</v>
      </c>
      <c r="J116" s="36" t="str">
        <f>E24</f>
        <v>TIMAO s.r.o.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192"/>
      <c r="B118" s="193"/>
      <c r="C118" s="194" t="s">
        <v>128</v>
      </c>
      <c r="D118" s="195" t="s">
        <v>62</v>
      </c>
      <c r="E118" s="195" t="s">
        <v>58</v>
      </c>
      <c r="F118" s="195" t="s">
        <v>59</v>
      </c>
      <c r="G118" s="195" t="s">
        <v>129</v>
      </c>
      <c r="H118" s="195" t="s">
        <v>130</v>
      </c>
      <c r="I118" s="195" t="s">
        <v>131</v>
      </c>
      <c r="J118" s="195" t="s">
        <v>114</v>
      </c>
      <c r="K118" s="196" t="s">
        <v>132</v>
      </c>
      <c r="L118" s="197"/>
      <c r="M118" s="100" t="s">
        <v>1</v>
      </c>
      <c r="N118" s="101" t="s">
        <v>41</v>
      </c>
      <c r="O118" s="101" t="s">
        <v>133</v>
      </c>
      <c r="P118" s="101" t="s">
        <v>134</v>
      </c>
      <c r="Q118" s="101" t="s">
        <v>135</v>
      </c>
      <c r="R118" s="101" t="s">
        <v>136</v>
      </c>
      <c r="S118" s="101" t="s">
        <v>137</v>
      </c>
      <c r="T118" s="102" t="s">
        <v>138</v>
      </c>
      <c r="U118" s="192"/>
      <c r="V118" s="192"/>
      <c r="W118" s="192"/>
      <c r="X118" s="192"/>
      <c r="Y118" s="192"/>
      <c r="Z118" s="192"/>
      <c r="AA118" s="192"/>
      <c r="AB118" s="192"/>
      <c r="AC118" s="192"/>
      <c r="AD118" s="192"/>
      <c r="AE118" s="192"/>
    </row>
    <row r="119" s="2" customFormat="1" ht="22.8" customHeight="1">
      <c r="A119" s="38"/>
      <c r="B119" s="39"/>
      <c r="C119" s="107" t="s">
        <v>139</v>
      </c>
      <c r="D119" s="40"/>
      <c r="E119" s="40"/>
      <c r="F119" s="40"/>
      <c r="G119" s="40"/>
      <c r="H119" s="40"/>
      <c r="I119" s="40"/>
      <c r="J119" s="198">
        <f>BK119</f>
        <v>0</v>
      </c>
      <c r="K119" s="40"/>
      <c r="L119" s="44"/>
      <c r="M119" s="103"/>
      <c r="N119" s="199"/>
      <c r="O119" s="104"/>
      <c r="P119" s="200">
        <f>P120</f>
        <v>0</v>
      </c>
      <c r="Q119" s="104"/>
      <c r="R119" s="200">
        <f>R120</f>
        <v>0</v>
      </c>
      <c r="S119" s="104"/>
      <c r="T119" s="201">
        <f>T120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76</v>
      </c>
      <c r="AU119" s="17" t="s">
        <v>116</v>
      </c>
      <c r="BK119" s="202">
        <f>BK120</f>
        <v>0</v>
      </c>
    </row>
    <row r="120" s="12" customFormat="1" ht="25.92" customHeight="1">
      <c r="A120" s="12"/>
      <c r="B120" s="203"/>
      <c r="C120" s="204"/>
      <c r="D120" s="205" t="s">
        <v>76</v>
      </c>
      <c r="E120" s="206" t="s">
        <v>91</v>
      </c>
      <c r="F120" s="206" t="s">
        <v>965</v>
      </c>
      <c r="G120" s="204"/>
      <c r="H120" s="204"/>
      <c r="I120" s="207"/>
      <c r="J120" s="208">
        <f>BK120</f>
        <v>0</v>
      </c>
      <c r="K120" s="204"/>
      <c r="L120" s="209"/>
      <c r="M120" s="210"/>
      <c r="N120" s="211"/>
      <c r="O120" s="211"/>
      <c r="P120" s="212">
        <f>P121+P130</f>
        <v>0</v>
      </c>
      <c r="Q120" s="211"/>
      <c r="R120" s="212">
        <f>R121+R130</f>
        <v>0</v>
      </c>
      <c r="S120" s="211"/>
      <c r="T120" s="213">
        <f>T121+T130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4" t="s">
        <v>150</v>
      </c>
      <c r="AT120" s="215" t="s">
        <v>76</v>
      </c>
      <c r="AU120" s="215" t="s">
        <v>77</v>
      </c>
      <c r="AY120" s="214" t="s">
        <v>142</v>
      </c>
      <c r="BK120" s="216">
        <f>BK121+BK130</f>
        <v>0</v>
      </c>
    </row>
    <row r="121" s="12" customFormat="1" ht="22.8" customHeight="1">
      <c r="A121" s="12"/>
      <c r="B121" s="203"/>
      <c r="C121" s="204"/>
      <c r="D121" s="205" t="s">
        <v>76</v>
      </c>
      <c r="E121" s="217" t="s">
        <v>966</v>
      </c>
      <c r="F121" s="217" t="s">
        <v>967</v>
      </c>
      <c r="G121" s="204"/>
      <c r="H121" s="204"/>
      <c r="I121" s="207"/>
      <c r="J121" s="218">
        <f>BK121</f>
        <v>0</v>
      </c>
      <c r="K121" s="204"/>
      <c r="L121" s="209"/>
      <c r="M121" s="210"/>
      <c r="N121" s="211"/>
      <c r="O121" s="211"/>
      <c r="P121" s="212">
        <f>SUM(P122:P129)</f>
        <v>0</v>
      </c>
      <c r="Q121" s="211"/>
      <c r="R121" s="212">
        <f>SUM(R122:R129)</f>
        <v>0</v>
      </c>
      <c r="S121" s="211"/>
      <c r="T121" s="213">
        <f>SUM(T122:T129)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154</v>
      </c>
      <c r="AT121" s="215" t="s">
        <v>76</v>
      </c>
      <c r="AU121" s="215" t="s">
        <v>85</v>
      </c>
      <c r="AY121" s="214" t="s">
        <v>142</v>
      </c>
      <c r="BK121" s="216">
        <f>SUM(BK122:BK129)</f>
        <v>0</v>
      </c>
    </row>
    <row r="122" s="2" customFormat="1" ht="16.5" customHeight="1">
      <c r="A122" s="38"/>
      <c r="B122" s="39"/>
      <c r="C122" s="219" t="s">
        <v>85</v>
      </c>
      <c r="D122" s="219" t="s">
        <v>145</v>
      </c>
      <c r="E122" s="220" t="s">
        <v>968</v>
      </c>
      <c r="F122" s="221" t="s">
        <v>969</v>
      </c>
      <c r="G122" s="222" t="s">
        <v>677</v>
      </c>
      <c r="H122" s="223">
        <v>1</v>
      </c>
      <c r="I122" s="224"/>
      <c r="J122" s="225">
        <f>ROUND(I122*H122,2)</f>
        <v>0</v>
      </c>
      <c r="K122" s="221" t="s">
        <v>1</v>
      </c>
      <c r="L122" s="44"/>
      <c r="M122" s="226" t="s">
        <v>1</v>
      </c>
      <c r="N122" s="227" t="s">
        <v>42</v>
      </c>
      <c r="O122" s="91"/>
      <c r="P122" s="228">
        <f>O122*H122</f>
        <v>0</v>
      </c>
      <c r="Q122" s="228">
        <v>0</v>
      </c>
      <c r="R122" s="228">
        <f>Q122*H122</f>
        <v>0</v>
      </c>
      <c r="S122" s="228">
        <v>0</v>
      </c>
      <c r="T122" s="229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30" t="s">
        <v>970</v>
      </c>
      <c r="AT122" s="230" t="s">
        <v>145</v>
      </c>
      <c r="AU122" s="230" t="s">
        <v>87</v>
      </c>
      <c r="AY122" s="17" t="s">
        <v>142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17" t="s">
        <v>85</v>
      </c>
      <c r="BK122" s="231">
        <f>ROUND(I122*H122,2)</f>
        <v>0</v>
      </c>
      <c r="BL122" s="17" t="s">
        <v>970</v>
      </c>
      <c r="BM122" s="230" t="s">
        <v>971</v>
      </c>
    </row>
    <row r="123" s="2" customFormat="1" ht="16.5" customHeight="1">
      <c r="A123" s="38"/>
      <c r="B123" s="39"/>
      <c r="C123" s="219" t="s">
        <v>87</v>
      </c>
      <c r="D123" s="219" t="s">
        <v>145</v>
      </c>
      <c r="E123" s="220" t="s">
        <v>972</v>
      </c>
      <c r="F123" s="221" t="s">
        <v>973</v>
      </c>
      <c r="G123" s="222" t="s">
        <v>677</v>
      </c>
      <c r="H123" s="223">
        <v>1</v>
      </c>
      <c r="I123" s="224"/>
      <c r="J123" s="225">
        <f>ROUND(I123*H123,2)</f>
        <v>0</v>
      </c>
      <c r="K123" s="221" t="s">
        <v>1</v>
      </c>
      <c r="L123" s="44"/>
      <c r="M123" s="226" t="s">
        <v>1</v>
      </c>
      <c r="N123" s="227" t="s">
        <v>42</v>
      </c>
      <c r="O123" s="91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0" t="s">
        <v>970</v>
      </c>
      <c r="AT123" s="230" t="s">
        <v>145</v>
      </c>
      <c r="AU123" s="230" t="s">
        <v>87</v>
      </c>
      <c r="AY123" s="17" t="s">
        <v>142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7" t="s">
        <v>85</v>
      </c>
      <c r="BK123" s="231">
        <f>ROUND(I123*H123,2)</f>
        <v>0</v>
      </c>
      <c r="BL123" s="17" t="s">
        <v>970</v>
      </c>
      <c r="BM123" s="230" t="s">
        <v>974</v>
      </c>
    </row>
    <row r="124" s="2" customFormat="1" ht="16.5" customHeight="1">
      <c r="A124" s="38"/>
      <c r="B124" s="39"/>
      <c r="C124" s="219" t="s">
        <v>975</v>
      </c>
      <c r="D124" s="219" t="s">
        <v>145</v>
      </c>
      <c r="E124" s="220" t="s">
        <v>976</v>
      </c>
      <c r="F124" s="221" t="s">
        <v>977</v>
      </c>
      <c r="G124" s="222" t="s">
        <v>677</v>
      </c>
      <c r="H124" s="223">
        <v>1</v>
      </c>
      <c r="I124" s="224"/>
      <c r="J124" s="225">
        <f>ROUND(I124*H124,2)</f>
        <v>0</v>
      </c>
      <c r="K124" s="221" t="s">
        <v>1</v>
      </c>
      <c r="L124" s="44"/>
      <c r="M124" s="226" t="s">
        <v>1</v>
      </c>
      <c r="N124" s="227" t="s">
        <v>42</v>
      </c>
      <c r="O124" s="91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0" t="s">
        <v>970</v>
      </c>
      <c r="AT124" s="230" t="s">
        <v>145</v>
      </c>
      <c r="AU124" s="230" t="s">
        <v>87</v>
      </c>
      <c r="AY124" s="17" t="s">
        <v>142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7" t="s">
        <v>85</v>
      </c>
      <c r="BK124" s="231">
        <f>ROUND(I124*H124,2)</f>
        <v>0</v>
      </c>
      <c r="BL124" s="17" t="s">
        <v>970</v>
      </c>
      <c r="BM124" s="230" t="s">
        <v>978</v>
      </c>
    </row>
    <row r="125" s="2" customFormat="1" ht="16.5" customHeight="1">
      <c r="A125" s="38"/>
      <c r="B125" s="39"/>
      <c r="C125" s="219" t="s">
        <v>150</v>
      </c>
      <c r="D125" s="219" t="s">
        <v>145</v>
      </c>
      <c r="E125" s="220" t="s">
        <v>979</v>
      </c>
      <c r="F125" s="221" t="s">
        <v>980</v>
      </c>
      <c r="G125" s="222" t="s">
        <v>677</v>
      </c>
      <c r="H125" s="223">
        <v>1</v>
      </c>
      <c r="I125" s="224"/>
      <c r="J125" s="225">
        <f>ROUND(I125*H125,2)</f>
        <v>0</v>
      </c>
      <c r="K125" s="221" t="s">
        <v>149</v>
      </c>
      <c r="L125" s="44"/>
      <c r="M125" s="226" t="s">
        <v>1</v>
      </c>
      <c r="N125" s="227" t="s">
        <v>42</v>
      </c>
      <c r="O125" s="91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0" t="s">
        <v>970</v>
      </c>
      <c r="AT125" s="230" t="s">
        <v>145</v>
      </c>
      <c r="AU125" s="230" t="s">
        <v>87</v>
      </c>
      <c r="AY125" s="17" t="s">
        <v>142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7" t="s">
        <v>85</v>
      </c>
      <c r="BK125" s="231">
        <f>ROUND(I125*H125,2)</f>
        <v>0</v>
      </c>
      <c r="BL125" s="17" t="s">
        <v>970</v>
      </c>
      <c r="BM125" s="230" t="s">
        <v>981</v>
      </c>
    </row>
    <row r="126" s="2" customFormat="1" ht="24.15" customHeight="1">
      <c r="A126" s="38"/>
      <c r="B126" s="39"/>
      <c r="C126" s="219" t="s">
        <v>154</v>
      </c>
      <c r="D126" s="219" t="s">
        <v>145</v>
      </c>
      <c r="E126" s="220" t="s">
        <v>982</v>
      </c>
      <c r="F126" s="221" t="s">
        <v>983</v>
      </c>
      <c r="G126" s="222" t="s">
        <v>677</v>
      </c>
      <c r="H126" s="223">
        <v>1</v>
      </c>
      <c r="I126" s="224"/>
      <c r="J126" s="225">
        <f>ROUND(I126*H126,2)</f>
        <v>0</v>
      </c>
      <c r="K126" s="221" t="s">
        <v>1</v>
      </c>
      <c r="L126" s="44"/>
      <c r="M126" s="226" t="s">
        <v>1</v>
      </c>
      <c r="N126" s="227" t="s">
        <v>42</v>
      </c>
      <c r="O126" s="91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0" t="s">
        <v>970</v>
      </c>
      <c r="AT126" s="230" t="s">
        <v>145</v>
      </c>
      <c r="AU126" s="230" t="s">
        <v>87</v>
      </c>
      <c r="AY126" s="17" t="s">
        <v>142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7" t="s">
        <v>85</v>
      </c>
      <c r="BK126" s="231">
        <f>ROUND(I126*H126,2)</f>
        <v>0</v>
      </c>
      <c r="BL126" s="17" t="s">
        <v>970</v>
      </c>
      <c r="BM126" s="230" t="s">
        <v>984</v>
      </c>
    </row>
    <row r="127" s="2" customFormat="1" ht="16.5" customHeight="1">
      <c r="A127" s="38"/>
      <c r="B127" s="39"/>
      <c r="C127" s="219" t="s">
        <v>166</v>
      </c>
      <c r="D127" s="219" t="s">
        <v>145</v>
      </c>
      <c r="E127" s="220" t="s">
        <v>985</v>
      </c>
      <c r="F127" s="221" t="s">
        <v>986</v>
      </c>
      <c r="G127" s="222" t="s">
        <v>677</v>
      </c>
      <c r="H127" s="223">
        <v>1</v>
      </c>
      <c r="I127" s="224"/>
      <c r="J127" s="225">
        <f>ROUND(I127*H127,2)</f>
        <v>0</v>
      </c>
      <c r="K127" s="221" t="s">
        <v>1</v>
      </c>
      <c r="L127" s="44"/>
      <c r="M127" s="226" t="s">
        <v>1</v>
      </c>
      <c r="N127" s="227" t="s">
        <v>42</v>
      </c>
      <c r="O127" s="91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0" t="s">
        <v>970</v>
      </c>
      <c r="AT127" s="230" t="s">
        <v>145</v>
      </c>
      <c r="AU127" s="230" t="s">
        <v>87</v>
      </c>
      <c r="AY127" s="17" t="s">
        <v>142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7" t="s">
        <v>85</v>
      </c>
      <c r="BK127" s="231">
        <f>ROUND(I127*H127,2)</f>
        <v>0</v>
      </c>
      <c r="BL127" s="17" t="s">
        <v>970</v>
      </c>
      <c r="BM127" s="230" t="s">
        <v>987</v>
      </c>
    </row>
    <row r="128" s="2" customFormat="1" ht="16.5" customHeight="1">
      <c r="A128" s="38"/>
      <c r="B128" s="39"/>
      <c r="C128" s="219" t="s">
        <v>183</v>
      </c>
      <c r="D128" s="219" t="s">
        <v>145</v>
      </c>
      <c r="E128" s="220" t="s">
        <v>988</v>
      </c>
      <c r="F128" s="221" t="s">
        <v>989</v>
      </c>
      <c r="G128" s="222" t="s">
        <v>677</v>
      </c>
      <c r="H128" s="223">
        <v>1</v>
      </c>
      <c r="I128" s="224"/>
      <c r="J128" s="225">
        <f>ROUND(I128*H128,2)</f>
        <v>0</v>
      </c>
      <c r="K128" s="221" t="s">
        <v>1</v>
      </c>
      <c r="L128" s="44"/>
      <c r="M128" s="226" t="s">
        <v>1</v>
      </c>
      <c r="N128" s="227" t="s">
        <v>42</v>
      </c>
      <c r="O128" s="91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0" t="s">
        <v>970</v>
      </c>
      <c r="AT128" s="230" t="s">
        <v>145</v>
      </c>
      <c r="AU128" s="230" t="s">
        <v>87</v>
      </c>
      <c r="AY128" s="17" t="s">
        <v>142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7" t="s">
        <v>85</v>
      </c>
      <c r="BK128" s="231">
        <f>ROUND(I128*H128,2)</f>
        <v>0</v>
      </c>
      <c r="BL128" s="17" t="s">
        <v>970</v>
      </c>
      <c r="BM128" s="230" t="s">
        <v>990</v>
      </c>
    </row>
    <row r="129" s="2" customFormat="1" ht="24.15" customHeight="1">
      <c r="A129" s="38"/>
      <c r="B129" s="39"/>
      <c r="C129" s="219" t="s">
        <v>209</v>
      </c>
      <c r="D129" s="219" t="s">
        <v>145</v>
      </c>
      <c r="E129" s="220" t="s">
        <v>991</v>
      </c>
      <c r="F129" s="221" t="s">
        <v>992</v>
      </c>
      <c r="G129" s="222" t="s">
        <v>677</v>
      </c>
      <c r="H129" s="223">
        <v>1</v>
      </c>
      <c r="I129" s="224"/>
      <c r="J129" s="225">
        <f>ROUND(I129*H129,2)</f>
        <v>0</v>
      </c>
      <c r="K129" s="221" t="s">
        <v>1</v>
      </c>
      <c r="L129" s="44"/>
      <c r="M129" s="226" t="s">
        <v>1</v>
      </c>
      <c r="N129" s="227" t="s">
        <v>42</v>
      </c>
      <c r="O129" s="91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0" t="s">
        <v>970</v>
      </c>
      <c r="AT129" s="230" t="s">
        <v>145</v>
      </c>
      <c r="AU129" s="230" t="s">
        <v>87</v>
      </c>
      <c r="AY129" s="17" t="s">
        <v>142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7" t="s">
        <v>85</v>
      </c>
      <c r="BK129" s="231">
        <f>ROUND(I129*H129,2)</f>
        <v>0</v>
      </c>
      <c r="BL129" s="17" t="s">
        <v>970</v>
      </c>
      <c r="BM129" s="230" t="s">
        <v>993</v>
      </c>
    </row>
    <row r="130" s="12" customFormat="1" ht="22.8" customHeight="1">
      <c r="A130" s="12"/>
      <c r="B130" s="203"/>
      <c r="C130" s="204"/>
      <c r="D130" s="205" t="s">
        <v>76</v>
      </c>
      <c r="E130" s="217" t="s">
        <v>994</v>
      </c>
      <c r="F130" s="217" t="s">
        <v>995</v>
      </c>
      <c r="G130" s="204"/>
      <c r="H130" s="204"/>
      <c r="I130" s="207"/>
      <c r="J130" s="218">
        <f>BK130</f>
        <v>0</v>
      </c>
      <c r="K130" s="204"/>
      <c r="L130" s="209"/>
      <c r="M130" s="210"/>
      <c r="N130" s="211"/>
      <c r="O130" s="211"/>
      <c r="P130" s="212">
        <f>SUM(P131:P133)</f>
        <v>0</v>
      </c>
      <c r="Q130" s="211"/>
      <c r="R130" s="212">
        <f>SUM(R131:R133)</f>
        <v>0</v>
      </c>
      <c r="S130" s="211"/>
      <c r="T130" s="213">
        <f>SUM(T131:T133)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4" t="s">
        <v>150</v>
      </c>
      <c r="AT130" s="215" t="s">
        <v>76</v>
      </c>
      <c r="AU130" s="215" t="s">
        <v>85</v>
      </c>
      <c r="AY130" s="214" t="s">
        <v>142</v>
      </c>
      <c r="BK130" s="216">
        <f>SUM(BK131:BK133)</f>
        <v>0</v>
      </c>
    </row>
    <row r="131" s="2" customFormat="1" ht="44.25" customHeight="1">
      <c r="A131" s="38"/>
      <c r="B131" s="39"/>
      <c r="C131" s="219" t="s">
        <v>188</v>
      </c>
      <c r="D131" s="219" t="s">
        <v>145</v>
      </c>
      <c r="E131" s="220" t="s">
        <v>996</v>
      </c>
      <c r="F131" s="221" t="s">
        <v>997</v>
      </c>
      <c r="G131" s="222" t="s">
        <v>677</v>
      </c>
      <c r="H131" s="223">
        <v>1</v>
      </c>
      <c r="I131" s="224"/>
      <c r="J131" s="225">
        <f>ROUND(I131*H131,2)</f>
        <v>0</v>
      </c>
      <c r="K131" s="221" t="s">
        <v>1</v>
      </c>
      <c r="L131" s="44"/>
      <c r="M131" s="226" t="s">
        <v>1</v>
      </c>
      <c r="N131" s="227" t="s">
        <v>42</v>
      </c>
      <c r="O131" s="91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0" t="s">
        <v>998</v>
      </c>
      <c r="AT131" s="230" t="s">
        <v>145</v>
      </c>
      <c r="AU131" s="230" t="s">
        <v>87</v>
      </c>
      <c r="AY131" s="17" t="s">
        <v>142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7" t="s">
        <v>85</v>
      </c>
      <c r="BK131" s="231">
        <f>ROUND(I131*H131,2)</f>
        <v>0</v>
      </c>
      <c r="BL131" s="17" t="s">
        <v>998</v>
      </c>
      <c r="BM131" s="230" t="s">
        <v>999</v>
      </c>
    </row>
    <row r="132" s="2" customFormat="1" ht="16.5" customHeight="1">
      <c r="A132" s="38"/>
      <c r="B132" s="39"/>
      <c r="C132" s="219" t="s">
        <v>194</v>
      </c>
      <c r="D132" s="219" t="s">
        <v>145</v>
      </c>
      <c r="E132" s="220" t="s">
        <v>1000</v>
      </c>
      <c r="F132" s="221" t="s">
        <v>1001</v>
      </c>
      <c r="G132" s="222" t="s">
        <v>677</v>
      </c>
      <c r="H132" s="223">
        <v>1</v>
      </c>
      <c r="I132" s="224"/>
      <c r="J132" s="225">
        <f>ROUND(I132*H132,2)</f>
        <v>0</v>
      </c>
      <c r="K132" s="221" t="s">
        <v>1</v>
      </c>
      <c r="L132" s="44"/>
      <c r="M132" s="226" t="s">
        <v>1</v>
      </c>
      <c r="N132" s="227" t="s">
        <v>42</v>
      </c>
      <c r="O132" s="91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0" t="s">
        <v>998</v>
      </c>
      <c r="AT132" s="230" t="s">
        <v>145</v>
      </c>
      <c r="AU132" s="230" t="s">
        <v>87</v>
      </c>
      <c r="AY132" s="17" t="s">
        <v>142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7" t="s">
        <v>85</v>
      </c>
      <c r="BK132" s="231">
        <f>ROUND(I132*H132,2)</f>
        <v>0</v>
      </c>
      <c r="BL132" s="17" t="s">
        <v>998</v>
      </c>
      <c r="BM132" s="230" t="s">
        <v>1002</v>
      </c>
    </row>
    <row r="133" s="2" customFormat="1" ht="33" customHeight="1">
      <c r="A133" s="38"/>
      <c r="B133" s="39"/>
      <c r="C133" s="219" t="s">
        <v>199</v>
      </c>
      <c r="D133" s="219" t="s">
        <v>145</v>
      </c>
      <c r="E133" s="220" t="s">
        <v>1003</v>
      </c>
      <c r="F133" s="221" t="s">
        <v>1004</v>
      </c>
      <c r="G133" s="222" t="s">
        <v>677</v>
      </c>
      <c r="H133" s="223">
        <v>1</v>
      </c>
      <c r="I133" s="224"/>
      <c r="J133" s="225">
        <f>ROUND(I133*H133,2)</f>
        <v>0</v>
      </c>
      <c r="K133" s="221" t="s">
        <v>1</v>
      </c>
      <c r="L133" s="44"/>
      <c r="M133" s="278" t="s">
        <v>1</v>
      </c>
      <c r="N133" s="279" t="s">
        <v>42</v>
      </c>
      <c r="O133" s="280"/>
      <c r="P133" s="281">
        <f>O133*H133</f>
        <v>0</v>
      </c>
      <c r="Q133" s="281">
        <v>0</v>
      </c>
      <c r="R133" s="281">
        <f>Q133*H133</f>
        <v>0</v>
      </c>
      <c r="S133" s="281">
        <v>0</v>
      </c>
      <c r="T133" s="282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0" t="s">
        <v>998</v>
      </c>
      <c r="AT133" s="230" t="s">
        <v>145</v>
      </c>
      <c r="AU133" s="230" t="s">
        <v>87</v>
      </c>
      <c r="AY133" s="17" t="s">
        <v>142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7" t="s">
        <v>85</v>
      </c>
      <c r="BK133" s="231">
        <f>ROUND(I133*H133,2)</f>
        <v>0</v>
      </c>
      <c r="BL133" s="17" t="s">
        <v>998</v>
      </c>
      <c r="BM133" s="230" t="s">
        <v>1005</v>
      </c>
    </row>
    <row r="134" s="2" customFormat="1" ht="6.96" customHeight="1">
      <c r="A134" s="38"/>
      <c r="B134" s="66"/>
      <c r="C134" s="67"/>
      <c r="D134" s="67"/>
      <c r="E134" s="67"/>
      <c r="F134" s="67"/>
      <c r="G134" s="67"/>
      <c r="H134" s="67"/>
      <c r="I134" s="67"/>
      <c r="J134" s="67"/>
      <c r="K134" s="67"/>
      <c r="L134" s="44"/>
      <c r="M134" s="38"/>
      <c r="O134" s="38"/>
      <c r="P134" s="38"/>
      <c r="Q134" s="38"/>
      <c r="R134" s="38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</sheetData>
  <sheetProtection sheet="1" autoFilter="0" formatColumns="0" formatRows="0" objects="1" scenarios="1" spinCount="100000" saltValue="xg1/SrF20LrDATwT8GaHWXk7Xd8+8grA0ebUO3xbznXyOv7rkMttnm1DcbHcH/uw74yyE3OLJldB8sDVaIbh+g==" hashValue="Q394oXnreiJVplAefOSM2gtaNSFryxSIqBI93wiC3F+ioEHlRWlRfJ9jXYtNNCeSDqCYP+MGjbqEvzLP1A5ZZw==" algorithmName="SHA-512" password="CC35"/>
  <autoFilter ref="C118:K133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7"/>
      <c r="C3" s="138"/>
      <c r="D3" s="138"/>
      <c r="E3" s="138"/>
      <c r="F3" s="138"/>
      <c r="G3" s="138"/>
      <c r="H3" s="20"/>
    </row>
    <row r="4" s="1" customFormat="1" ht="24.96" customHeight="1">
      <c r="B4" s="20"/>
      <c r="C4" s="139" t="s">
        <v>1006</v>
      </c>
      <c r="H4" s="20"/>
    </row>
    <row r="5" s="1" customFormat="1" ht="12" customHeight="1">
      <c r="B5" s="20"/>
      <c r="C5" s="283" t="s">
        <v>13</v>
      </c>
      <c r="D5" s="148" t="s">
        <v>14</v>
      </c>
      <c r="E5" s="1"/>
      <c r="F5" s="1"/>
      <c r="H5" s="20"/>
    </row>
    <row r="6" s="1" customFormat="1" ht="36.96" customHeight="1">
      <c r="B6" s="20"/>
      <c r="C6" s="284" t="s">
        <v>16</v>
      </c>
      <c r="D6" s="285" t="s">
        <v>17</v>
      </c>
      <c r="E6" s="1"/>
      <c r="F6" s="1"/>
      <c r="H6" s="20"/>
    </row>
    <row r="7" s="1" customFormat="1" ht="16.5" customHeight="1">
      <c r="B7" s="20"/>
      <c r="C7" s="141" t="s">
        <v>22</v>
      </c>
      <c r="D7" s="145" t="str">
        <f>'Rekapitulace stavby'!AN8</f>
        <v>6. 12. 2022</v>
      </c>
      <c r="H7" s="20"/>
    </row>
    <row r="8" s="2" customFormat="1" ht="10.8" customHeight="1">
      <c r="A8" s="38"/>
      <c r="B8" s="44"/>
      <c r="C8" s="38"/>
      <c r="D8" s="38"/>
      <c r="E8" s="38"/>
      <c r="F8" s="38"/>
      <c r="G8" s="38"/>
      <c r="H8" s="44"/>
    </row>
    <row r="9" s="11" customFormat="1" ht="29.28" customHeight="1">
      <c r="A9" s="192"/>
      <c r="B9" s="286"/>
      <c r="C9" s="287" t="s">
        <v>58</v>
      </c>
      <c r="D9" s="288" t="s">
        <v>59</v>
      </c>
      <c r="E9" s="288" t="s">
        <v>129</v>
      </c>
      <c r="F9" s="289" t="s">
        <v>1007</v>
      </c>
      <c r="G9" s="192"/>
      <c r="H9" s="286"/>
    </row>
    <row r="10" s="2" customFormat="1" ht="26.4" customHeight="1">
      <c r="A10" s="38"/>
      <c r="B10" s="44"/>
      <c r="C10" s="290" t="s">
        <v>1008</v>
      </c>
      <c r="D10" s="290" t="s">
        <v>83</v>
      </c>
      <c r="E10" s="38"/>
      <c r="F10" s="38"/>
      <c r="G10" s="38"/>
      <c r="H10" s="44"/>
    </row>
    <row r="11" s="2" customFormat="1" ht="16.8" customHeight="1">
      <c r="A11" s="38"/>
      <c r="B11" s="44"/>
      <c r="C11" s="291" t="s">
        <v>94</v>
      </c>
      <c r="D11" s="292" t="s">
        <v>1</v>
      </c>
      <c r="E11" s="293" t="s">
        <v>1</v>
      </c>
      <c r="F11" s="294">
        <v>3493.9079999999999</v>
      </c>
      <c r="G11" s="38"/>
      <c r="H11" s="44"/>
    </row>
    <row r="12" s="2" customFormat="1" ht="16.8" customHeight="1">
      <c r="A12" s="38"/>
      <c r="B12" s="44"/>
      <c r="C12" s="295" t="s">
        <v>1</v>
      </c>
      <c r="D12" s="295" t="s">
        <v>214</v>
      </c>
      <c r="E12" s="17" t="s">
        <v>1</v>
      </c>
      <c r="F12" s="296">
        <v>0</v>
      </c>
      <c r="G12" s="38"/>
      <c r="H12" s="44"/>
    </row>
    <row r="13" s="2" customFormat="1" ht="16.8" customHeight="1">
      <c r="A13" s="38"/>
      <c r="B13" s="44"/>
      <c r="C13" s="295" t="s">
        <v>94</v>
      </c>
      <c r="D13" s="295" t="s">
        <v>215</v>
      </c>
      <c r="E13" s="17" t="s">
        <v>1</v>
      </c>
      <c r="F13" s="296">
        <v>3493.9079999999999</v>
      </c>
      <c r="G13" s="38"/>
      <c r="H13" s="44"/>
    </row>
    <row r="14" s="2" customFormat="1" ht="16.8" customHeight="1">
      <c r="A14" s="38"/>
      <c r="B14" s="44"/>
      <c r="C14" s="297" t="s">
        <v>1009</v>
      </c>
      <c r="D14" s="38"/>
      <c r="E14" s="38"/>
      <c r="F14" s="38"/>
      <c r="G14" s="38"/>
      <c r="H14" s="44"/>
    </row>
    <row r="15" s="2" customFormat="1" ht="16.8" customHeight="1">
      <c r="A15" s="38"/>
      <c r="B15" s="44"/>
      <c r="C15" s="295" t="s">
        <v>210</v>
      </c>
      <c r="D15" s="295" t="s">
        <v>211</v>
      </c>
      <c r="E15" s="17" t="s">
        <v>212</v>
      </c>
      <c r="F15" s="296">
        <v>3493.9079999999999</v>
      </c>
      <c r="G15" s="38"/>
      <c r="H15" s="44"/>
    </row>
    <row r="16" s="2" customFormat="1" ht="16.8" customHeight="1">
      <c r="A16" s="38"/>
      <c r="B16" s="44"/>
      <c r="C16" s="295" t="s">
        <v>217</v>
      </c>
      <c r="D16" s="295" t="s">
        <v>218</v>
      </c>
      <c r="E16" s="17" t="s">
        <v>212</v>
      </c>
      <c r="F16" s="296">
        <v>3493.9079999999999</v>
      </c>
      <c r="G16" s="38"/>
      <c r="H16" s="44"/>
    </row>
    <row r="17" s="2" customFormat="1" ht="16.8" customHeight="1">
      <c r="A17" s="38"/>
      <c r="B17" s="44"/>
      <c r="C17" s="291" t="s">
        <v>96</v>
      </c>
      <c r="D17" s="292" t="s">
        <v>1</v>
      </c>
      <c r="E17" s="293" t="s">
        <v>1</v>
      </c>
      <c r="F17" s="294">
        <v>101.992</v>
      </c>
      <c r="G17" s="38"/>
      <c r="H17" s="44"/>
    </row>
    <row r="18" s="2" customFormat="1" ht="16.8" customHeight="1">
      <c r="A18" s="38"/>
      <c r="B18" s="44"/>
      <c r="C18" s="295" t="s">
        <v>1</v>
      </c>
      <c r="D18" s="295" t="s">
        <v>281</v>
      </c>
      <c r="E18" s="17" t="s">
        <v>1</v>
      </c>
      <c r="F18" s="296">
        <v>0</v>
      </c>
      <c r="G18" s="38"/>
      <c r="H18" s="44"/>
    </row>
    <row r="19" s="2" customFormat="1" ht="16.8" customHeight="1">
      <c r="A19" s="38"/>
      <c r="B19" s="44"/>
      <c r="C19" s="295" t="s">
        <v>96</v>
      </c>
      <c r="D19" s="295" t="s">
        <v>282</v>
      </c>
      <c r="E19" s="17" t="s">
        <v>1</v>
      </c>
      <c r="F19" s="296">
        <v>101.992</v>
      </c>
      <c r="G19" s="38"/>
      <c r="H19" s="44"/>
    </row>
    <row r="20" s="2" customFormat="1" ht="16.8" customHeight="1">
      <c r="A20" s="38"/>
      <c r="B20" s="44"/>
      <c r="C20" s="297" t="s">
        <v>1009</v>
      </c>
      <c r="D20" s="38"/>
      <c r="E20" s="38"/>
      <c r="F20" s="38"/>
      <c r="G20" s="38"/>
      <c r="H20" s="44"/>
    </row>
    <row r="21" s="2" customFormat="1" ht="16.8" customHeight="1">
      <c r="A21" s="38"/>
      <c r="B21" s="44"/>
      <c r="C21" s="295" t="s">
        <v>278</v>
      </c>
      <c r="D21" s="295" t="s">
        <v>279</v>
      </c>
      <c r="E21" s="17" t="s">
        <v>177</v>
      </c>
      <c r="F21" s="296">
        <v>101.992</v>
      </c>
      <c r="G21" s="38"/>
      <c r="H21" s="44"/>
    </row>
    <row r="22" s="2" customFormat="1" ht="16.8" customHeight="1">
      <c r="A22" s="38"/>
      <c r="B22" s="44"/>
      <c r="C22" s="295" t="s">
        <v>231</v>
      </c>
      <c r="D22" s="295" t="s">
        <v>232</v>
      </c>
      <c r="E22" s="17" t="s">
        <v>177</v>
      </c>
      <c r="F22" s="296">
        <v>1875.6769999999999</v>
      </c>
      <c r="G22" s="38"/>
      <c r="H22" s="44"/>
    </row>
    <row r="23" s="2" customFormat="1" ht="16.8" customHeight="1">
      <c r="A23" s="38"/>
      <c r="B23" s="44"/>
      <c r="C23" s="291" t="s">
        <v>99</v>
      </c>
      <c r="D23" s="292" t="s">
        <v>1</v>
      </c>
      <c r="E23" s="293" t="s">
        <v>1</v>
      </c>
      <c r="F23" s="294">
        <v>577.56799999999998</v>
      </c>
      <c r="G23" s="38"/>
      <c r="H23" s="44"/>
    </row>
    <row r="24" s="2" customFormat="1" ht="16.8" customHeight="1">
      <c r="A24" s="38"/>
      <c r="B24" s="44"/>
      <c r="C24" s="295" t="s">
        <v>1</v>
      </c>
      <c r="D24" s="295" t="s">
        <v>286</v>
      </c>
      <c r="E24" s="17" t="s">
        <v>1</v>
      </c>
      <c r="F24" s="296">
        <v>0</v>
      </c>
      <c r="G24" s="38"/>
      <c r="H24" s="44"/>
    </row>
    <row r="25" s="2" customFormat="1" ht="16.8" customHeight="1">
      <c r="A25" s="38"/>
      <c r="B25" s="44"/>
      <c r="C25" s="295" t="s">
        <v>1</v>
      </c>
      <c r="D25" s="295" t="s">
        <v>287</v>
      </c>
      <c r="E25" s="17" t="s">
        <v>1</v>
      </c>
      <c r="F25" s="296">
        <v>375.59399999999999</v>
      </c>
      <c r="G25" s="38"/>
      <c r="H25" s="44"/>
    </row>
    <row r="26" s="2" customFormat="1" ht="16.8" customHeight="1">
      <c r="A26" s="38"/>
      <c r="B26" s="44"/>
      <c r="C26" s="295" t="s">
        <v>1</v>
      </c>
      <c r="D26" s="295" t="s">
        <v>288</v>
      </c>
      <c r="E26" s="17" t="s">
        <v>1</v>
      </c>
      <c r="F26" s="296">
        <v>201.97399999999999</v>
      </c>
      <c r="G26" s="38"/>
      <c r="H26" s="44"/>
    </row>
    <row r="27" s="2" customFormat="1" ht="16.8" customHeight="1">
      <c r="A27" s="38"/>
      <c r="B27" s="44"/>
      <c r="C27" s="295" t="s">
        <v>99</v>
      </c>
      <c r="D27" s="295" t="s">
        <v>165</v>
      </c>
      <c r="E27" s="17" t="s">
        <v>1</v>
      </c>
      <c r="F27" s="296">
        <v>577.56799999999998</v>
      </c>
      <c r="G27" s="38"/>
      <c r="H27" s="44"/>
    </row>
    <row r="28" s="2" customFormat="1" ht="16.8" customHeight="1">
      <c r="A28" s="38"/>
      <c r="B28" s="44"/>
      <c r="C28" s="297" t="s">
        <v>1009</v>
      </c>
      <c r="D28" s="38"/>
      <c r="E28" s="38"/>
      <c r="F28" s="38"/>
      <c r="G28" s="38"/>
      <c r="H28" s="44"/>
    </row>
    <row r="29" s="2" customFormat="1" ht="16.8" customHeight="1">
      <c r="A29" s="38"/>
      <c r="B29" s="44"/>
      <c r="C29" s="295" t="s">
        <v>283</v>
      </c>
      <c r="D29" s="295" t="s">
        <v>284</v>
      </c>
      <c r="E29" s="17" t="s">
        <v>177</v>
      </c>
      <c r="F29" s="296">
        <v>577.56799999999998</v>
      </c>
      <c r="G29" s="38"/>
      <c r="H29" s="44"/>
    </row>
    <row r="30" s="2" customFormat="1" ht="16.8" customHeight="1">
      <c r="A30" s="38"/>
      <c r="B30" s="44"/>
      <c r="C30" s="295" t="s">
        <v>231</v>
      </c>
      <c r="D30" s="295" t="s">
        <v>232</v>
      </c>
      <c r="E30" s="17" t="s">
        <v>177</v>
      </c>
      <c r="F30" s="296">
        <v>1875.6769999999999</v>
      </c>
      <c r="G30" s="38"/>
      <c r="H30" s="44"/>
    </row>
    <row r="31" s="2" customFormat="1" ht="16.8" customHeight="1">
      <c r="A31" s="38"/>
      <c r="B31" s="44"/>
      <c r="C31" s="295" t="s">
        <v>290</v>
      </c>
      <c r="D31" s="295" t="s">
        <v>291</v>
      </c>
      <c r="E31" s="17" t="s">
        <v>242</v>
      </c>
      <c r="F31" s="296">
        <v>1207.117</v>
      </c>
      <c r="G31" s="38"/>
      <c r="H31" s="44"/>
    </row>
    <row r="32" s="2" customFormat="1" ht="16.8" customHeight="1">
      <c r="A32" s="38"/>
      <c r="B32" s="44"/>
      <c r="C32" s="291" t="s">
        <v>101</v>
      </c>
      <c r="D32" s="292" t="s">
        <v>1</v>
      </c>
      <c r="E32" s="293" t="s">
        <v>1</v>
      </c>
      <c r="F32" s="294">
        <v>1889.239</v>
      </c>
      <c r="G32" s="38"/>
      <c r="H32" s="44"/>
    </row>
    <row r="33" s="2" customFormat="1">
      <c r="A33" s="38"/>
      <c r="B33" s="44"/>
      <c r="C33" s="295" t="s">
        <v>1</v>
      </c>
      <c r="D33" s="295" t="s">
        <v>203</v>
      </c>
      <c r="E33" s="17" t="s">
        <v>1</v>
      </c>
      <c r="F33" s="296">
        <v>0</v>
      </c>
      <c r="G33" s="38"/>
      <c r="H33" s="44"/>
    </row>
    <row r="34" s="2" customFormat="1">
      <c r="A34" s="38"/>
      <c r="B34" s="44"/>
      <c r="C34" s="295" t="s">
        <v>101</v>
      </c>
      <c r="D34" s="295" t="s">
        <v>204</v>
      </c>
      <c r="E34" s="17" t="s">
        <v>1</v>
      </c>
      <c r="F34" s="296">
        <v>1889.239</v>
      </c>
      <c r="G34" s="38"/>
      <c r="H34" s="44"/>
    </row>
    <row r="35" s="2" customFormat="1" ht="16.8" customHeight="1">
      <c r="A35" s="38"/>
      <c r="B35" s="44"/>
      <c r="C35" s="297" t="s">
        <v>1009</v>
      </c>
      <c r="D35" s="38"/>
      <c r="E35" s="38"/>
      <c r="F35" s="38"/>
      <c r="G35" s="38"/>
      <c r="H35" s="44"/>
    </row>
    <row r="36" s="2" customFormat="1">
      <c r="A36" s="38"/>
      <c r="B36" s="44"/>
      <c r="C36" s="295" t="s">
        <v>200</v>
      </c>
      <c r="D36" s="295" t="s">
        <v>201</v>
      </c>
      <c r="E36" s="17" t="s">
        <v>177</v>
      </c>
      <c r="F36" s="296">
        <v>1018.735</v>
      </c>
      <c r="G36" s="38"/>
      <c r="H36" s="44"/>
    </row>
    <row r="37" s="2" customFormat="1" ht="16.8" customHeight="1">
      <c r="A37" s="38"/>
      <c r="B37" s="44"/>
      <c r="C37" s="295" t="s">
        <v>231</v>
      </c>
      <c r="D37" s="295" t="s">
        <v>232</v>
      </c>
      <c r="E37" s="17" t="s">
        <v>177</v>
      </c>
      <c r="F37" s="296">
        <v>1875.6769999999999</v>
      </c>
      <c r="G37" s="38"/>
      <c r="H37" s="44"/>
    </row>
    <row r="38" s="2" customFormat="1" ht="16.8" customHeight="1">
      <c r="A38" s="38"/>
      <c r="B38" s="44"/>
      <c r="C38" s="291" t="s">
        <v>103</v>
      </c>
      <c r="D38" s="292" t="s">
        <v>1</v>
      </c>
      <c r="E38" s="293" t="s">
        <v>1</v>
      </c>
      <c r="F38" s="294">
        <v>657.59799999999996</v>
      </c>
      <c r="G38" s="38"/>
      <c r="H38" s="44"/>
    </row>
    <row r="39" s="2" customFormat="1">
      <c r="A39" s="38"/>
      <c r="B39" s="44"/>
      <c r="C39" s="295" t="s">
        <v>103</v>
      </c>
      <c r="D39" s="295" t="s">
        <v>205</v>
      </c>
      <c r="E39" s="17" t="s">
        <v>1</v>
      </c>
      <c r="F39" s="296">
        <v>657.59799999999996</v>
      </c>
      <c r="G39" s="38"/>
      <c r="H39" s="44"/>
    </row>
    <row r="40" s="2" customFormat="1" ht="16.8" customHeight="1">
      <c r="A40" s="38"/>
      <c r="B40" s="44"/>
      <c r="C40" s="297" t="s">
        <v>1009</v>
      </c>
      <c r="D40" s="38"/>
      <c r="E40" s="38"/>
      <c r="F40" s="38"/>
      <c r="G40" s="38"/>
      <c r="H40" s="44"/>
    </row>
    <row r="41" s="2" customFormat="1">
      <c r="A41" s="38"/>
      <c r="B41" s="44"/>
      <c r="C41" s="295" t="s">
        <v>200</v>
      </c>
      <c r="D41" s="295" t="s">
        <v>201</v>
      </c>
      <c r="E41" s="17" t="s">
        <v>177</v>
      </c>
      <c r="F41" s="296">
        <v>1018.735</v>
      </c>
      <c r="G41" s="38"/>
      <c r="H41" s="44"/>
    </row>
    <row r="42" s="2" customFormat="1" ht="16.8" customHeight="1">
      <c r="A42" s="38"/>
      <c r="B42" s="44"/>
      <c r="C42" s="295" t="s">
        <v>231</v>
      </c>
      <c r="D42" s="295" t="s">
        <v>232</v>
      </c>
      <c r="E42" s="17" t="s">
        <v>177</v>
      </c>
      <c r="F42" s="296">
        <v>1875.6769999999999</v>
      </c>
      <c r="G42" s="38"/>
      <c r="H42" s="44"/>
    </row>
    <row r="43" s="2" customFormat="1" ht="16.8" customHeight="1">
      <c r="A43" s="38"/>
      <c r="B43" s="44"/>
      <c r="C43" s="291" t="s">
        <v>105</v>
      </c>
      <c r="D43" s="292" t="s">
        <v>1</v>
      </c>
      <c r="E43" s="293" t="s">
        <v>1</v>
      </c>
      <c r="F43" s="294">
        <v>2546.837</v>
      </c>
      <c r="G43" s="38"/>
      <c r="H43" s="44"/>
    </row>
    <row r="44" s="2" customFormat="1" ht="16.8" customHeight="1">
      <c r="A44" s="38"/>
      <c r="B44" s="44"/>
      <c r="C44" s="295" t="s">
        <v>105</v>
      </c>
      <c r="D44" s="295" t="s">
        <v>206</v>
      </c>
      <c r="E44" s="17" t="s">
        <v>1</v>
      </c>
      <c r="F44" s="296">
        <v>2546.837</v>
      </c>
      <c r="G44" s="38"/>
      <c r="H44" s="44"/>
    </row>
    <row r="45" s="2" customFormat="1" ht="16.8" customHeight="1">
      <c r="A45" s="38"/>
      <c r="B45" s="44"/>
      <c r="C45" s="297" t="s">
        <v>1009</v>
      </c>
      <c r="D45" s="38"/>
      <c r="E45" s="38"/>
      <c r="F45" s="38"/>
      <c r="G45" s="38"/>
      <c r="H45" s="44"/>
    </row>
    <row r="46" s="2" customFormat="1">
      <c r="A46" s="38"/>
      <c r="B46" s="44"/>
      <c r="C46" s="295" t="s">
        <v>200</v>
      </c>
      <c r="D46" s="295" t="s">
        <v>201</v>
      </c>
      <c r="E46" s="17" t="s">
        <v>177</v>
      </c>
      <c r="F46" s="296">
        <v>1018.735</v>
      </c>
      <c r="G46" s="38"/>
      <c r="H46" s="44"/>
    </row>
    <row r="47" s="2" customFormat="1">
      <c r="A47" s="38"/>
      <c r="B47" s="44"/>
      <c r="C47" s="295" t="s">
        <v>189</v>
      </c>
      <c r="D47" s="295" t="s">
        <v>190</v>
      </c>
      <c r="E47" s="17" t="s">
        <v>177</v>
      </c>
      <c r="F47" s="296">
        <v>764.05100000000004</v>
      </c>
      <c r="G47" s="38"/>
      <c r="H47" s="44"/>
    </row>
    <row r="48" s="2" customFormat="1">
      <c r="A48" s="38"/>
      <c r="B48" s="44"/>
      <c r="C48" s="295" t="s">
        <v>195</v>
      </c>
      <c r="D48" s="295" t="s">
        <v>196</v>
      </c>
      <c r="E48" s="17" t="s">
        <v>177</v>
      </c>
      <c r="F48" s="296">
        <v>764.05100000000004</v>
      </c>
      <c r="G48" s="38"/>
      <c r="H48" s="44"/>
    </row>
    <row r="49" s="2" customFormat="1">
      <c r="A49" s="38"/>
      <c r="B49" s="44"/>
      <c r="C49" s="295" t="s">
        <v>768</v>
      </c>
      <c r="D49" s="295" t="s">
        <v>769</v>
      </c>
      <c r="E49" s="17" t="s">
        <v>242</v>
      </c>
      <c r="F49" s="296">
        <v>4929.7719999999999</v>
      </c>
      <c r="G49" s="38"/>
      <c r="H49" s="44"/>
    </row>
    <row r="50" s="2" customFormat="1" ht="16.8" customHeight="1">
      <c r="A50" s="38"/>
      <c r="B50" s="44"/>
      <c r="C50" s="295" t="s">
        <v>744</v>
      </c>
      <c r="D50" s="295" t="s">
        <v>745</v>
      </c>
      <c r="E50" s="17" t="s">
        <v>242</v>
      </c>
      <c r="F50" s="296">
        <v>4929.7719999999999</v>
      </c>
      <c r="G50" s="38"/>
      <c r="H50" s="44"/>
    </row>
    <row r="51" s="2" customFormat="1" ht="16.8" customHeight="1">
      <c r="A51" s="38"/>
      <c r="B51" s="44"/>
      <c r="C51" s="291" t="s">
        <v>108</v>
      </c>
      <c r="D51" s="292" t="s">
        <v>1</v>
      </c>
      <c r="E51" s="293" t="s">
        <v>1</v>
      </c>
      <c r="F51" s="294">
        <v>47.780000000000001</v>
      </c>
      <c r="G51" s="38"/>
      <c r="H51" s="44"/>
    </row>
    <row r="52" s="2" customFormat="1" ht="16.8" customHeight="1">
      <c r="A52" s="38"/>
      <c r="B52" s="44"/>
      <c r="C52" s="295" t="s">
        <v>1</v>
      </c>
      <c r="D52" s="295" t="s">
        <v>179</v>
      </c>
      <c r="E52" s="17" t="s">
        <v>1</v>
      </c>
      <c r="F52" s="296">
        <v>10.039999999999999</v>
      </c>
      <c r="G52" s="38"/>
      <c r="H52" s="44"/>
    </row>
    <row r="53" s="2" customFormat="1" ht="16.8" customHeight="1">
      <c r="A53" s="38"/>
      <c r="B53" s="44"/>
      <c r="C53" s="295" t="s">
        <v>1</v>
      </c>
      <c r="D53" s="295" t="s">
        <v>180</v>
      </c>
      <c r="E53" s="17" t="s">
        <v>1</v>
      </c>
      <c r="F53" s="296">
        <v>21</v>
      </c>
      <c r="G53" s="38"/>
      <c r="H53" s="44"/>
    </row>
    <row r="54" s="2" customFormat="1" ht="16.8" customHeight="1">
      <c r="A54" s="38"/>
      <c r="B54" s="44"/>
      <c r="C54" s="295" t="s">
        <v>1</v>
      </c>
      <c r="D54" s="295" t="s">
        <v>181</v>
      </c>
      <c r="E54" s="17" t="s">
        <v>1</v>
      </c>
      <c r="F54" s="296">
        <v>8.4000000000000004</v>
      </c>
      <c r="G54" s="38"/>
      <c r="H54" s="44"/>
    </row>
    <row r="55" s="2" customFormat="1" ht="16.8" customHeight="1">
      <c r="A55" s="38"/>
      <c r="B55" s="44"/>
      <c r="C55" s="295" t="s">
        <v>1</v>
      </c>
      <c r="D55" s="295" t="s">
        <v>182</v>
      </c>
      <c r="E55" s="17" t="s">
        <v>1</v>
      </c>
      <c r="F55" s="296">
        <v>8.3399999999999999</v>
      </c>
      <c r="G55" s="38"/>
      <c r="H55" s="44"/>
    </row>
    <row r="56" s="2" customFormat="1" ht="16.8" customHeight="1">
      <c r="A56" s="38"/>
      <c r="B56" s="44"/>
      <c r="C56" s="295" t="s">
        <v>108</v>
      </c>
      <c r="D56" s="295" t="s">
        <v>165</v>
      </c>
      <c r="E56" s="17" t="s">
        <v>1</v>
      </c>
      <c r="F56" s="296">
        <v>47.780000000000001</v>
      </c>
      <c r="G56" s="38"/>
      <c r="H56" s="44"/>
    </row>
    <row r="57" s="2" customFormat="1" ht="16.8" customHeight="1">
      <c r="A57" s="38"/>
      <c r="B57" s="44"/>
      <c r="C57" s="297" t="s">
        <v>1009</v>
      </c>
      <c r="D57" s="38"/>
      <c r="E57" s="38"/>
      <c r="F57" s="38"/>
      <c r="G57" s="38"/>
      <c r="H57" s="44"/>
    </row>
    <row r="58" s="2" customFormat="1">
      <c r="A58" s="38"/>
      <c r="B58" s="44"/>
      <c r="C58" s="295" t="s">
        <v>175</v>
      </c>
      <c r="D58" s="295" t="s">
        <v>176</v>
      </c>
      <c r="E58" s="17" t="s">
        <v>177</v>
      </c>
      <c r="F58" s="296">
        <v>47.780000000000001</v>
      </c>
      <c r="G58" s="38"/>
      <c r="H58" s="44"/>
    </row>
    <row r="59" s="2" customFormat="1">
      <c r="A59" s="38"/>
      <c r="B59" s="44"/>
      <c r="C59" s="295" t="s">
        <v>768</v>
      </c>
      <c r="D59" s="295" t="s">
        <v>769</v>
      </c>
      <c r="E59" s="17" t="s">
        <v>242</v>
      </c>
      <c r="F59" s="296">
        <v>4929.7719999999999</v>
      </c>
      <c r="G59" s="38"/>
      <c r="H59" s="44"/>
    </row>
    <row r="60" s="2" customFormat="1" ht="16.8" customHeight="1">
      <c r="A60" s="38"/>
      <c r="B60" s="44"/>
      <c r="C60" s="295" t="s">
        <v>744</v>
      </c>
      <c r="D60" s="295" t="s">
        <v>745</v>
      </c>
      <c r="E60" s="17" t="s">
        <v>242</v>
      </c>
      <c r="F60" s="296">
        <v>4929.7719999999999</v>
      </c>
      <c r="G60" s="38"/>
      <c r="H60" s="44"/>
    </row>
    <row r="61" s="2" customFormat="1" ht="16.8" customHeight="1">
      <c r="A61" s="38"/>
      <c r="B61" s="44"/>
      <c r="C61" s="291" t="s">
        <v>236</v>
      </c>
      <c r="D61" s="292" t="s">
        <v>1</v>
      </c>
      <c r="E61" s="293" t="s">
        <v>1</v>
      </c>
      <c r="F61" s="294">
        <v>1867.277</v>
      </c>
      <c r="G61" s="38"/>
      <c r="H61" s="44"/>
    </row>
    <row r="62" s="2" customFormat="1" ht="16.8" customHeight="1">
      <c r="A62" s="38"/>
      <c r="B62" s="44"/>
      <c r="C62" s="295" t="s">
        <v>1</v>
      </c>
      <c r="D62" s="295" t="s">
        <v>235</v>
      </c>
      <c r="E62" s="17" t="s">
        <v>1</v>
      </c>
      <c r="F62" s="296">
        <v>0</v>
      </c>
      <c r="G62" s="38"/>
      <c r="H62" s="44"/>
    </row>
    <row r="63" s="2" customFormat="1" ht="16.8" customHeight="1">
      <c r="A63" s="38"/>
      <c r="B63" s="44"/>
      <c r="C63" s="295" t="s">
        <v>236</v>
      </c>
      <c r="D63" s="295" t="s">
        <v>237</v>
      </c>
      <c r="E63" s="17" t="s">
        <v>1</v>
      </c>
      <c r="F63" s="296">
        <v>1867.277</v>
      </c>
      <c r="G63" s="38"/>
      <c r="H63" s="44"/>
    </row>
    <row r="64" s="2" customFormat="1" ht="16.8" customHeight="1">
      <c r="A64" s="38"/>
      <c r="B64" s="44"/>
      <c r="C64" s="297" t="s">
        <v>1009</v>
      </c>
      <c r="D64" s="38"/>
      <c r="E64" s="38"/>
      <c r="F64" s="38"/>
      <c r="G64" s="38"/>
      <c r="H64" s="44"/>
    </row>
    <row r="65" s="2" customFormat="1" ht="16.8" customHeight="1">
      <c r="A65" s="38"/>
      <c r="B65" s="44"/>
      <c r="C65" s="295" t="s">
        <v>231</v>
      </c>
      <c r="D65" s="295" t="s">
        <v>232</v>
      </c>
      <c r="E65" s="17" t="s">
        <v>177</v>
      </c>
      <c r="F65" s="296">
        <v>1875.6769999999999</v>
      </c>
      <c r="G65" s="38"/>
      <c r="H65" s="44"/>
    </row>
    <row r="66" s="2" customFormat="1" ht="16.8" customHeight="1">
      <c r="A66" s="38"/>
      <c r="B66" s="44"/>
      <c r="C66" s="295" t="s">
        <v>240</v>
      </c>
      <c r="D66" s="295" t="s">
        <v>241</v>
      </c>
      <c r="E66" s="17" t="s">
        <v>242</v>
      </c>
      <c r="F66" s="296">
        <v>3563.7860000000001</v>
      </c>
      <c r="G66" s="38"/>
      <c r="H66" s="44"/>
    </row>
    <row r="67" s="2" customFormat="1" ht="26.4" customHeight="1">
      <c r="A67" s="38"/>
      <c r="B67" s="44"/>
      <c r="C67" s="290" t="s">
        <v>1010</v>
      </c>
      <c r="D67" s="290" t="s">
        <v>89</v>
      </c>
      <c r="E67" s="38"/>
      <c r="F67" s="38"/>
      <c r="G67" s="38"/>
      <c r="H67" s="44"/>
    </row>
    <row r="68" s="2" customFormat="1" ht="16.8" customHeight="1">
      <c r="A68" s="38"/>
      <c r="B68" s="44"/>
      <c r="C68" s="291" t="s">
        <v>94</v>
      </c>
      <c r="D68" s="292" t="s">
        <v>1</v>
      </c>
      <c r="E68" s="293" t="s">
        <v>1</v>
      </c>
      <c r="F68" s="294">
        <v>489.60000000000002</v>
      </c>
      <c r="G68" s="38"/>
      <c r="H68" s="44"/>
    </row>
    <row r="69" s="2" customFormat="1" ht="16.8" customHeight="1">
      <c r="A69" s="38"/>
      <c r="B69" s="44"/>
      <c r="C69" s="291" t="s">
        <v>789</v>
      </c>
      <c r="D69" s="292" t="s">
        <v>1</v>
      </c>
      <c r="E69" s="293" t="s">
        <v>1</v>
      </c>
      <c r="F69" s="294">
        <v>504.89999999999998</v>
      </c>
      <c r="G69" s="38"/>
      <c r="H69" s="44"/>
    </row>
    <row r="70" s="2" customFormat="1" ht="16.8" customHeight="1">
      <c r="A70" s="38"/>
      <c r="B70" s="44"/>
      <c r="C70" s="295" t="s">
        <v>1</v>
      </c>
      <c r="D70" s="295" t="s">
        <v>214</v>
      </c>
      <c r="E70" s="17" t="s">
        <v>1</v>
      </c>
      <c r="F70" s="296">
        <v>0</v>
      </c>
      <c r="G70" s="38"/>
      <c r="H70" s="44"/>
    </row>
    <row r="71" s="2" customFormat="1" ht="16.8" customHeight="1">
      <c r="A71" s="38"/>
      <c r="B71" s="44"/>
      <c r="C71" s="295" t="s">
        <v>789</v>
      </c>
      <c r="D71" s="295" t="s">
        <v>821</v>
      </c>
      <c r="E71" s="17" t="s">
        <v>1</v>
      </c>
      <c r="F71" s="296">
        <v>504.89999999999998</v>
      </c>
      <c r="G71" s="38"/>
      <c r="H71" s="44"/>
    </row>
    <row r="72" s="2" customFormat="1" ht="16.8" customHeight="1">
      <c r="A72" s="38"/>
      <c r="B72" s="44"/>
      <c r="C72" s="297" t="s">
        <v>1009</v>
      </c>
      <c r="D72" s="38"/>
      <c r="E72" s="38"/>
      <c r="F72" s="38"/>
      <c r="G72" s="38"/>
      <c r="H72" s="44"/>
    </row>
    <row r="73" s="2" customFormat="1" ht="16.8" customHeight="1">
      <c r="A73" s="38"/>
      <c r="B73" s="44"/>
      <c r="C73" s="295" t="s">
        <v>210</v>
      </c>
      <c r="D73" s="295" t="s">
        <v>211</v>
      </c>
      <c r="E73" s="17" t="s">
        <v>212</v>
      </c>
      <c r="F73" s="296">
        <v>504.89999999999998</v>
      </c>
      <c r="G73" s="38"/>
      <c r="H73" s="44"/>
    </row>
    <row r="74" s="2" customFormat="1" ht="16.8" customHeight="1">
      <c r="A74" s="38"/>
      <c r="B74" s="44"/>
      <c r="C74" s="295" t="s">
        <v>217</v>
      </c>
      <c r="D74" s="295" t="s">
        <v>218</v>
      </c>
      <c r="E74" s="17" t="s">
        <v>212</v>
      </c>
      <c r="F74" s="296">
        <v>504.89999999999998</v>
      </c>
      <c r="G74" s="38"/>
      <c r="H74" s="44"/>
    </row>
    <row r="75" s="2" customFormat="1" ht="16.8" customHeight="1">
      <c r="A75" s="38"/>
      <c r="B75" s="44"/>
      <c r="C75" s="291" t="s">
        <v>791</v>
      </c>
      <c r="D75" s="292" t="s">
        <v>1</v>
      </c>
      <c r="E75" s="293" t="s">
        <v>1</v>
      </c>
      <c r="F75" s="294">
        <v>5.2320000000000002</v>
      </c>
      <c r="G75" s="38"/>
      <c r="H75" s="44"/>
    </row>
    <row r="76" s="2" customFormat="1" ht="16.8" customHeight="1">
      <c r="A76" s="38"/>
      <c r="B76" s="44"/>
      <c r="C76" s="295" t="s">
        <v>791</v>
      </c>
      <c r="D76" s="295" t="s">
        <v>841</v>
      </c>
      <c r="E76" s="17" t="s">
        <v>1</v>
      </c>
      <c r="F76" s="296">
        <v>5.2320000000000002</v>
      </c>
      <c r="G76" s="38"/>
      <c r="H76" s="44"/>
    </row>
    <row r="77" s="2" customFormat="1" ht="16.8" customHeight="1">
      <c r="A77" s="38"/>
      <c r="B77" s="44"/>
      <c r="C77" s="297" t="s">
        <v>1009</v>
      </c>
      <c r="D77" s="38"/>
      <c r="E77" s="38"/>
      <c r="F77" s="38"/>
      <c r="G77" s="38"/>
      <c r="H77" s="44"/>
    </row>
    <row r="78" s="2" customFormat="1" ht="16.8" customHeight="1">
      <c r="A78" s="38"/>
      <c r="B78" s="44"/>
      <c r="C78" s="295" t="s">
        <v>838</v>
      </c>
      <c r="D78" s="295" t="s">
        <v>839</v>
      </c>
      <c r="E78" s="17" t="s">
        <v>177</v>
      </c>
      <c r="F78" s="296">
        <v>5.2320000000000002</v>
      </c>
      <c r="G78" s="38"/>
      <c r="H78" s="44"/>
    </row>
    <row r="79" s="2" customFormat="1" ht="16.8" customHeight="1">
      <c r="A79" s="38"/>
      <c r="B79" s="44"/>
      <c r="C79" s="295" t="s">
        <v>231</v>
      </c>
      <c r="D79" s="295" t="s">
        <v>232</v>
      </c>
      <c r="E79" s="17" t="s">
        <v>177</v>
      </c>
      <c r="F79" s="296">
        <v>72.289000000000001</v>
      </c>
      <c r="G79" s="38"/>
      <c r="H79" s="44"/>
    </row>
    <row r="80" s="2" customFormat="1" ht="16.8" customHeight="1">
      <c r="A80" s="38"/>
      <c r="B80" s="44"/>
      <c r="C80" s="295" t="s">
        <v>842</v>
      </c>
      <c r="D80" s="295" t="s">
        <v>843</v>
      </c>
      <c r="E80" s="17" t="s">
        <v>242</v>
      </c>
      <c r="F80" s="296">
        <v>10.987</v>
      </c>
      <c r="G80" s="38"/>
      <c r="H80" s="44"/>
    </row>
    <row r="81" s="2" customFormat="1" ht="16.8" customHeight="1">
      <c r="A81" s="38"/>
      <c r="B81" s="44"/>
      <c r="C81" s="291" t="s">
        <v>96</v>
      </c>
      <c r="D81" s="292" t="s">
        <v>1</v>
      </c>
      <c r="E81" s="293" t="s">
        <v>1</v>
      </c>
      <c r="F81" s="294">
        <v>14.52</v>
      </c>
      <c r="G81" s="38"/>
      <c r="H81" s="44"/>
    </row>
    <row r="82" s="2" customFormat="1" ht="16.8" customHeight="1">
      <c r="A82" s="38"/>
      <c r="B82" s="44"/>
      <c r="C82" s="291" t="s">
        <v>793</v>
      </c>
      <c r="D82" s="292" t="s">
        <v>1</v>
      </c>
      <c r="E82" s="293" t="s">
        <v>1</v>
      </c>
      <c r="F82" s="294">
        <v>18.535</v>
      </c>
      <c r="G82" s="38"/>
      <c r="H82" s="44"/>
    </row>
    <row r="83" s="2" customFormat="1" ht="16.8" customHeight="1">
      <c r="A83" s="38"/>
      <c r="B83" s="44"/>
      <c r="C83" s="295" t="s">
        <v>1</v>
      </c>
      <c r="D83" s="295" t="s">
        <v>281</v>
      </c>
      <c r="E83" s="17" t="s">
        <v>1</v>
      </c>
      <c r="F83" s="296">
        <v>0</v>
      </c>
      <c r="G83" s="38"/>
      <c r="H83" s="44"/>
    </row>
    <row r="84" s="2" customFormat="1" ht="16.8" customHeight="1">
      <c r="A84" s="38"/>
      <c r="B84" s="44"/>
      <c r="C84" s="295" t="s">
        <v>793</v>
      </c>
      <c r="D84" s="295" t="s">
        <v>848</v>
      </c>
      <c r="E84" s="17" t="s">
        <v>1</v>
      </c>
      <c r="F84" s="296">
        <v>18.535</v>
      </c>
      <c r="G84" s="38"/>
      <c r="H84" s="44"/>
    </row>
    <row r="85" s="2" customFormat="1" ht="16.8" customHeight="1">
      <c r="A85" s="38"/>
      <c r="B85" s="44"/>
      <c r="C85" s="297" t="s">
        <v>1009</v>
      </c>
      <c r="D85" s="38"/>
      <c r="E85" s="38"/>
      <c r="F85" s="38"/>
      <c r="G85" s="38"/>
      <c r="H85" s="44"/>
    </row>
    <row r="86" s="2" customFormat="1" ht="16.8" customHeight="1">
      <c r="A86" s="38"/>
      <c r="B86" s="44"/>
      <c r="C86" s="295" t="s">
        <v>278</v>
      </c>
      <c r="D86" s="295" t="s">
        <v>279</v>
      </c>
      <c r="E86" s="17" t="s">
        <v>177</v>
      </c>
      <c r="F86" s="296">
        <v>18.535</v>
      </c>
      <c r="G86" s="38"/>
      <c r="H86" s="44"/>
    </row>
    <row r="87" s="2" customFormat="1" ht="16.8" customHeight="1">
      <c r="A87" s="38"/>
      <c r="B87" s="44"/>
      <c r="C87" s="295" t="s">
        <v>231</v>
      </c>
      <c r="D87" s="295" t="s">
        <v>232</v>
      </c>
      <c r="E87" s="17" t="s">
        <v>177</v>
      </c>
      <c r="F87" s="296">
        <v>72.289000000000001</v>
      </c>
      <c r="G87" s="38"/>
      <c r="H87" s="44"/>
    </row>
    <row r="88" s="2" customFormat="1" ht="16.8" customHeight="1">
      <c r="A88" s="38"/>
      <c r="B88" s="44"/>
      <c r="C88" s="291" t="s">
        <v>99</v>
      </c>
      <c r="D88" s="292" t="s">
        <v>1</v>
      </c>
      <c r="E88" s="293" t="s">
        <v>1</v>
      </c>
      <c r="F88" s="294">
        <v>48.075000000000003</v>
      </c>
      <c r="G88" s="38"/>
      <c r="H88" s="44"/>
    </row>
    <row r="89" s="2" customFormat="1" ht="16.8" customHeight="1">
      <c r="A89" s="38"/>
      <c r="B89" s="44"/>
      <c r="C89" s="291" t="s">
        <v>796</v>
      </c>
      <c r="D89" s="292" t="s">
        <v>1</v>
      </c>
      <c r="E89" s="293" t="s">
        <v>1</v>
      </c>
      <c r="F89" s="294">
        <v>61.405000000000001</v>
      </c>
      <c r="G89" s="38"/>
      <c r="H89" s="44"/>
    </row>
    <row r="90" s="2" customFormat="1" ht="16.8" customHeight="1">
      <c r="A90" s="38"/>
      <c r="B90" s="44"/>
      <c r="C90" s="295" t="s">
        <v>1</v>
      </c>
      <c r="D90" s="295" t="s">
        <v>286</v>
      </c>
      <c r="E90" s="17" t="s">
        <v>1</v>
      </c>
      <c r="F90" s="296">
        <v>0</v>
      </c>
      <c r="G90" s="38"/>
      <c r="H90" s="44"/>
    </row>
    <row r="91" s="2" customFormat="1" ht="16.8" customHeight="1">
      <c r="A91" s="38"/>
      <c r="B91" s="44"/>
      <c r="C91" s="295" t="s">
        <v>796</v>
      </c>
      <c r="D91" s="295" t="s">
        <v>850</v>
      </c>
      <c r="E91" s="17" t="s">
        <v>1</v>
      </c>
      <c r="F91" s="296">
        <v>61.405000000000001</v>
      </c>
      <c r="G91" s="38"/>
      <c r="H91" s="44"/>
    </row>
    <row r="92" s="2" customFormat="1" ht="16.8" customHeight="1">
      <c r="A92" s="38"/>
      <c r="B92" s="44"/>
      <c r="C92" s="297" t="s">
        <v>1009</v>
      </c>
      <c r="D92" s="38"/>
      <c r="E92" s="38"/>
      <c r="F92" s="38"/>
      <c r="G92" s="38"/>
      <c r="H92" s="44"/>
    </row>
    <row r="93" s="2" customFormat="1" ht="16.8" customHeight="1">
      <c r="A93" s="38"/>
      <c r="B93" s="44"/>
      <c r="C93" s="295" t="s">
        <v>283</v>
      </c>
      <c r="D93" s="295" t="s">
        <v>284</v>
      </c>
      <c r="E93" s="17" t="s">
        <v>177</v>
      </c>
      <c r="F93" s="296">
        <v>61.405000000000001</v>
      </c>
      <c r="G93" s="38"/>
      <c r="H93" s="44"/>
    </row>
    <row r="94" s="2" customFormat="1" ht="16.8" customHeight="1">
      <c r="A94" s="38"/>
      <c r="B94" s="44"/>
      <c r="C94" s="295" t="s">
        <v>231</v>
      </c>
      <c r="D94" s="295" t="s">
        <v>232</v>
      </c>
      <c r="E94" s="17" t="s">
        <v>177</v>
      </c>
      <c r="F94" s="296">
        <v>72.289000000000001</v>
      </c>
      <c r="G94" s="38"/>
      <c r="H94" s="44"/>
    </row>
    <row r="95" s="2" customFormat="1" ht="16.8" customHeight="1">
      <c r="A95" s="38"/>
      <c r="B95" s="44"/>
      <c r="C95" s="295" t="s">
        <v>290</v>
      </c>
      <c r="D95" s="295" t="s">
        <v>291</v>
      </c>
      <c r="E95" s="17" t="s">
        <v>242</v>
      </c>
      <c r="F95" s="296">
        <v>128.33699999999999</v>
      </c>
      <c r="G95" s="38"/>
      <c r="H95" s="44"/>
    </row>
    <row r="96" s="2" customFormat="1" ht="16.8" customHeight="1">
      <c r="A96" s="38"/>
      <c r="B96" s="44"/>
      <c r="C96" s="291" t="s">
        <v>101</v>
      </c>
      <c r="D96" s="292" t="s">
        <v>1</v>
      </c>
      <c r="E96" s="293" t="s">
        <v>1</v>
      </c>
      <c r="F96" s="294">
        <v>1850.7070000000001</v>
      </c>
      <c r="G96" s="38"/>
      <c r="H96" s="44"/>
    </row>
    <row r="97" s="2" customFormat="1" ht="16.8" customHeight="1">
      <c r="A97" s="38"/>
      <c r="B97" s="44"/>
      <c r="C97" s="291" t="s">
        <v>798</v>
      </c>
      <c r="D97" s="292" t="s">
        <v>1</v>
      </c>
      <c r="E97" s="293" t="s">
        <v>1</v>
      </c>
      <c r="F97" s="294">
        <v>146.99700000000001</v>
      </c>
      <c r="G97" s="38"/>
      <c r="H97" s="44"/>
    </row>
    <row r="98" s="2" customFormat="1">
      <c r="A98" s="38"/>
      <c r="B98" s="44"/>
      <c r="C98" s="295" t="s">
        <v>1</v>
      </c>
      <c r="D98" s="295" t="s">
        <v>816</v>
      </c>
      <c r="E98" s="17" t="s">
        <v>1</v>
      </c>
      <c r="F98" s="296">
        <v>0</v>
      </c>
      <c r="G98" s="38"/>
      <c r="H98" s="44"/>
    </row>
    <row r="99" s="2" customFormat="1" ht="16.8" customHeight="1">
      <c r="A99" s="38"/>
      <c r="B99" s="44"/>
      <c r="C99" s="295" t="s">
        <v>798</v>
      </c>
      <c r="D99" s="295" t="s">
        <v>817</v>
      </c>
      <c r="E99" s="17" t="s">
        <v>1</v>
      </c>
      <c r="F99" s="296">
        <v>146.99700000000001</v>
      </c>
      <c r="G99" s="38"/>
      <c r="H99" s="44"/>
    </row>
    <row r="100" s="2" customFormat="1" ht="16.8" customHeight="1">
      <c r="A100" s="38"/>
      <c r="B100" s="44"/>
      <c r="C100" s="297" t="s">
        <v>1009</v>
      </c>
      <c r="D100" s="38"/>
      <c r="E100" s="38"/>
      <c r="F100" s="38"/>
      <c r="G100" s="38"/>
      <c r="H100" s="44"/>
    </row>
    <row r="101" s="2" customFormat="1">
      <c r="A101" s="38"/>
      <c r="B101" s="44"/>
      <c r="C101" s="295" t="s">
        <v>813</v>
      </c>
      <c r="D101" s="295" t="s">
        <v>814</v>
      </c>
      <c r="E101" s="17" t="s">
        <v>177</v>
      </c>
      <c r="F101" s="296">
        <v>146.99700000000001</v>
      </c>
      <c r="G101" s="38"/>
      <c r="H101" s="44"/>
    </row>
    <row r="102" s="2" customFormat="1">
      <c r="A102" s="38"/>
      <c r="B102" s="44"/>
      <c r="C102" s="295" t="s">
        <v>768</v>
      </c>
      <c r="D102" s="295" t="s">
        <v>769</v>
      </c>
      <c r="E102" s="17" t="s">
        <v>242</v>
      </c>
      <c r="F102" s="296">
        <v>279.29399999999998</v>
      </c>
      <c r="G102" s="38"/>
      <c r="H102" s="44"/>
    </row>
    <row r="103" s="2" customFormat="1" ht="16.8" customHeight="1">
      <c r="A103" s="38"/>
      <c r="B103" s="44"/>
      <c r="C103" s="295" t="s">
        <v>231</v>
      </c>
      <c r="D103" s="295" t="s">
        <v>232</v>
      </c>
      <c r="E103" s="17" t="s">
        <v>177</v>
      </c>
      <c r="F103" s="296">
        <v>72.289000000000001</v>
      </c>
      <c r="G103" s="38"/>
      <c r="H103" s="44"/>
    </row>
    <row r="104" s="2" customFormat="1" ht="16.8" customHeight="1">
      <c r="A104" s="38"/>
      <c r="B104" s="44"/>
      <c r="C104" s="295" t="s">
        <v>744</v>
      </c>
      <c r="D104" s="295" t="s">
        <v>745</v>
      </c>
      <c r="E104" s="17" t="s">
        <v>242</v>
      </c>
      <c r="F104" s="296">
        <v>279.29399999999998</v>
      </c>
      <c r="G104" s="38"/>
      <c r="H104" s="44"/>
    </row>
    <row r="105" s="2" customFormat="1" ht="16.8" customHeight="1">
      <c r="A105" s="38"/>
      <c r="B105" s="44"/>
      <c r="C105" s="291" t="s">
        <v>105</v>
      </c>
      <c r="D105" s="292" t="s">
        <v>1</v>
      </c>
      <c r="E105" s="293" t="s">
        <v>1</v>
      </c>
      <c r="F105" s="294">
        <v>2542.0189999999998</v>
      </c>
      <c r="G105" s="38"/>
      <c r="H105" s="44"/>
    </row>
    <row r="106" s="2" customFormat="1" ht="16.8" customHeight="1">
      <c r="A106" s="38"/>
      <c r="B106" s="44"/>
      <c r="C106" s="291" t="s">
        <v>108</v>
      </c>
      <c r="D106" s="292" t="s">
        <v>1</v>
      </c>
      <c r="E106" s="293" t="s">
        <v>1</v>
      </c>
      <c r="F106" s="294">
        <v>47.780000000000001</v>
      </c>
      <c r="G106" s="38"/>
      <c r="H106" s="44"/>
    </row>
    <row r="107" s="2" customFormat="1" ht="16.8" customHeight="1">
      <c r="A107" s="38"/>
      <c r="B107" s="44"/>
      <c r="C107" s="291" t="s">
        <v>236</v>
      </c>
      <c r="D107" s="292" t="s">
        <v>1</v>
      </c>
      <c r="E107" s="293" t="s">
        <v>1</v>
      </c>
      <c r="F107" s="294">
        <v>1788.1120000000001</v>
      </c>
      <c r="G107" s="38"/>
      <c r="H107" s="44"/>
    </row>
    <row r="108" s="2" customFormat="1" ht="16.8" customHeight="1">
      <c r="A108" s="38"/>
      <c r="B108" s="44"/>
      <c r="C108" s="291" t="s">
        <v>800</v>
      </c>
      <c r="D108" s="292" t="s">
        <v>1</v>
      </c>
      <c r="E108" s="293" t="s">
        <v>1</v>
      </c>
      <c r="F108" s="294">
        <v>72.289000000000001</v>
      </c>
      <c r="G108" s="38"/>
      <c r="H108" s="44"/>
    </row>
    <row r="109" s="2" customFormat="1" ht="16.8" customHeight="1">
      <c r="A109" s="38"/>
      <c r="B109" s="44"/>
      <c r="C109" s="295" t="s">
        <v>1</v>
      </c>
      <c r="D109" s="295" t="s">
        <v>235</v>
      </c>
      <c r="E109" s="17" t="s">
        <v>1</v>
      </c>
      <c r="F109" s="296">
        <v>0</v>
      </c>
      <c r="G109" s="38"/>
      <c r="H109" s="44"/>
    </row>
    <row r="110" s="2" customFormat="1" ht="16.8" customHeight="1">
      <c r="A110" s="38"/>
      <c r="B110" s="44"/>
      <c r="C110" s="295" t="s">
        <v>800</v>
      </c>
      <c r="D110" s="295" t="s">
        <v>828</v>
      </c>
      <c r="E110" s="17" t="s">
        <v>1</v>
      </c>
      <c r="F110" s="296">
        <v>72.289000000000001</v>
      </c>
      <c r="G110" s="38"/>
      <c r="H110" s="44"/>
    </row>
    <row r="111" s="2" customFormat="1" ht="16.8" customHeight="1">
      <c r="A111" s="38"/>
      <c r="B111" s="44"/>
      <c r="C111" s="297" t="s">
        <v>1009</v>
      </c>
      <c r="D111" s="38"/>
      <c r="E111" s="38"/>
      <c r="F111" s="38"/>
      <c r="G111" s="38"/>
      <c r="H111" s="44"/>
    </row>
    <row r="112" s="2" customFormat="1" ht="16.8" customHeight="1">
      <c r="A112" s="38"/>
      <c r="B112" s="44"/>
      <c r="C112" s="295" t="s">
        <v>231</v>
      </c>
      <c r="D112" s="295" t="s">
        <v>232</v>
      </c>
      <c r="E112" s="17" t="s">
        <v>177</v>
      </c>
      <c r="F112" s="296">
        <v>72.289000000000001</v>
      </c>
      <c r="G112" s="38"/>
      <c r="H112" s="44"/>
    </row>
    <row r="113" s="2" customFormat="1" ht="16.8" customHeight="1">
      <c r="A113" s="38"/>
      <c r="B113" s="44"/>
      <c r="C113" s="295" t="s">
        <v>240</v>
      </c>
      <c r="D113" s="295" t="s">
        <v>241</v>
      </c>
      <c r="E113" s="17" t="s">
        <v>242</v>
      </c>
      <c r="F113" s="296">
        <v>137.34899999999999</v>
      </c>
      <c r="G113" s="38"/>
      <c r="H113" s="44"/>
    </row>
    <row r="114" s="2" customFormat="1" ht="7.44" customHeight="1">
      <c r="A114" s="38"/>
      <c r="B114" s="171"/>
      <c r="C114" s="172"/>
      <c r="D114" s="172"/>
      <c r="E114" s="172"/>
      <c r="F114" s="172"/>
      <c r="G114" s="172"/>
      <c r="H114" s="44"/>
    </row>
    <row r="115" s="2" customFormat="1">
      <c r="A115" s="38"/>
      <c r="B115" s="38"/>
      <c r="C115" s="38"/>
      <c r="D115" s="38"/>
      <c r="E115" s="38"/>
      <c r="F115" s="38"/>
      <c r="G115" s="38"/>
      <c r="H115" s="38"/>
    </row>
  </sheetData>
  <sheetProtection sheet="1" formatColumns="0" formatRows="0" objects="1" scenarios="1" spinCount="100000" saltValue="dbrnkHa8hyl+qvWuOd1Ng5y8PFUQWazmR9+TalEd4YPJuVrqfBYykZazoAv3UcJvFGlP2KviQKveseSynSdlMw==" hashValue="b2Rqzjc3gXS26q+10+afElWUagv5BJXht6zua/5RF2Kcy1zwxVuvd9oLVdAmayjBpn52LfUAxgyII9ZOXVzabw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TIM005\TIM005</dc:creator>
  <cp:lastModifiedBy>TIM005\TIM005</cp:lastModifiedBy>
  <dcterms:created xsi:type="dcterms:W3CDTF">2022-12-07T12:28:24Z</dcterms:created>
  <dcterms:modified xsi:type="dcterms:W3CDTF">2022-12-07T12:28:30Z</dcterms:modified>
</cp:coreProperties>
</file>