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115" activeTab="3"/>
  </bookViews>
  <sheets>
    <sheet name="SOUHRNNÝ LIST STAVBY" sheetId="1" r:id="rId1"/>
    <sheet name="KRYCÍ LIST" sheetId="2" r:id="rId2"/>
    <sheet name="REKAPITULACE" sheetId="3" r:id="rId3"/>
    <sheet name="ROZPOČET" sheetId="4" r:id="rId4"/>
  </sheets>
  <definedNames/>
  <calcPr fullCalcOnLoad="1"/>
</workbook>
</file>

<file path=xl/sharedStrings.xml><?xml version="1.0" encoding="utf-8"?>
<sst xmlns="http://schemas.openxmlformats.org/spreadsheetml/2006/main" count="1318" uniqueCount="684">
  <si>
    <t>Cenová úroveň : 2019/II</t>
  </si>
  <si>
    <t>POLOŽKOVÝ ROZPOČET</t>
  </si>
  <si>
    <t>Poř.</t>
  </si>
  <si>
    <t>čís.</t>
  </si>
  <si>
    <t>pol.</t>
  </si>
  <si>
    <t>1.</t>
  </si>
  <si>
    <t>Kód položky</t>
  </si>
  <si>
    <t>2.</t>
  </si>
  <si>
    <t>Název položky</t>
  </si>
  <si>
    <t>3.</t>
  </si>
  <si>
    <t>M.J.</t>
  </si>
  <si>
    <t>4.</t>
  </si>
  <si>
    <t>Množství</t>
  </si>
  <si>
    <t>5.</t>
  </si>
  <si>
    <t>CENA</t>
  </si>
  <si>
    <t>Dodávka</t>
  </si>
  <si>
    <t>jednotková</t>
  </si>
  <si>
    <t>6.</t>
  </si>
  <si>
    <t>celková</t>
  </si>
  <si>
    <t>7.</t>
  </si>
  <si>
    <t>Montáž</t>
  </si>
  <si>
    <t>8.</t>
  </si>
  <si>
    <t>9.</t>
  </si>
  <si>
    <t>HMOTNOST</t>
  </si>
  <si>
    <t>10.</t>
  </si>
  <si>
    <t>11.</t>
  </si>
  <si>
    <t>HSV:</t>
  </si>
  <si>
    <t>oddíl 1</t>
  </si>
  <si>
    <t>Zemní práce:</t>
  </si>
  <si>
    <t>C-132201101-0</t>
  </si>
  <si>
    <t>HLOUB RYH TR 3 DO 60CM DO 100M3</t>
  </si>
  <si>
    <t>M3</t>
  </si>
  <si>
    <t>C-132201109-0</t>
  </si>
  <si>
    <t>PRIPL ZA LEPIVOST HL RYH TR 3 60CM</t>
  </si>
  <si>
    <t>C-139211101-0</t>
  </si>
  <si>
    <t>C-162701105-0</t>
  </si>
  <si>
    <t>VODOROVNE PREM VYKOPKU DO 10000M 1-4</t>
  </si>
  <si>
    <t>C-167101101-0</t>
  </si>
  <si>
    <t>NAKLADANI VYKOPKU HOR 1-4 DO 100M3</t>
  </si>
  <si>
    <t>C-171201201-0</t>
  </si>
  <si>
    <t>ULOZENI SYPANINY NA SKLADKU</t>
  </si>
  <si>
    <t>C-171201203-0</t>
  </si>
  <si>
    <t>SKLADKOVNE ZEMIN A SYPANIN</t>
  </si>
  <si>
    <t>C-171201101-0</t>
  </si>
  <si>
    <t>H-58351120-1</t>
  </si>
  <si>
    <t>KACIREK PRANY FR 16-32MM I VL</t>
  </si>
  <si>
    <t>T</t>
  </si>
  <si>
    <t>ZEMNÍ PRÁCE CELKEM</t>
  </si>
  <si>
    <t>oddíl 2</t>
  </si>
  <si>
    <t>Základy a zvláštní zakládání:</t>
  </si>
  <si>
    <t>C-211571111-0</t>
  </si>
  <si>
    <t>VYPLN ODVOD ZEBER STERKOPISEK TRID</t>
  </si>
  <si>
    <t>C-211971121-0</t>
  </si>
  <si>
    <t>ZRIZ OPLAST ZEBER GEOTEX SVI RS 2,5M</t>
  </si>
  <si>
    <t>M2</t>
  </si>
  <si>
    <t>C-215901101-0</t>
  </si>
  <si>
    <t>C-212755115-0</t>
  </si>
  <si>
    <t>TRATIVODY Z DRENAZNICH TRUBEK DN 13CM</t>
  </si>
  <si>
    <t>M</t>
  </si>
  <si>
    <t>ZÁKLADY A ZVLÁŠTNÍ ZAKLÁDÁNÍ CELKEM</t>
  </si>
  <si>
    <t>oddíl 61</t>
  </si>
  <si>
    <t>Úpravy povrchů vnitřní:</t>
  </si>
  <si>
    <t>C-612401391-0</t>
  </si>
  <si>
    <t>OPR MALYCH PLOCH OMITEK STEN -1M2</t>
  </si>
  <si>
    <t>KS</t>
  </si>
  <si>
    <t>C-612409991-0</t>
  </si>
  <si>
    <t>ZACIST VNI OMITEK KOLEM OKEN APOD MVC</t>
  </si>
  <si>
    <t>C-612421631-0</t>
  </si>
  <si>
    <t>OPRAVA VNI OMITEK STEN MVC STUK 75%-</t>
  </si>
  <si>
    <t>C-612425931-0</t>
  </si>
  <si>
    <t>OMIT VNI OSTENI OKEN/DVERI MVC STUK</t>
  </si>
  <si>
    <t>C-612471413-0</t>
  </si>
  <si>
    <t>UPRAVA VNITR STEN AKTIV STUK S DISP</t>
  </si>
  <si>
    <t>ÚPRAVY POVRCHŮ VNITŘNÍ CELKEM</t>
  </si>
  <si>
    <t>oddíl 62</t>
  </si>
  <si>
    <t>Úpravy povrchů vnější:</t>
  </si>
  <si>
    <t>C-620602149-0</t>
  </si>
  <si>
    <t>ZATEPL FASAD CIHEL LISTA ZAKLAD 16CM</t>
  </si>
  <si>
    <t>C-620601232-0</t>
  </si>
  <si>
    <t>MTZ ZATEPL VNE SOKL ROV POLYST -16CM</t>
  </si>
  <si>
    <t>C-620601251-0</t>
  </si>
  <si>
    <t>MTZ ZATEPL VNE OSTENI POLYST TL -8CM</t>
  </si>
  <si>
    <t>C-620601261-0</t>
  </si>
  <si>
    <t>MTZ ZATEPL VNE PARAP POLYST TL -8CM</t>
  </si>
  <si>
    <t>C-620601212-0</t>
  </si>
  <si>
    <t>MTZ ZATEPL VNE STEN ROV POLYST -16CM</t>
  </si>
  <si>
    <t>C-620602351-0</t>
  </si>
  <si>
    <t>C-620602354-0</t>
  </si>
  <si>
    <t>C-622491118-0</t>
  </si>
  <si>
    <t>C-622901110-0</t>
  </si>
  <si>
    <t>OCISTENI SPAROVANYCH PLOCH</t>
  </si>
  <si>
    <t>C-622495532-0</t>
  </si>
  <si>
    <t>OMIT VNE SOKL DEKOR MARMOLIT STR SL 2</t>
  </si>
  <si>
    <t>C-621471613-0</t>
  </si>
  <si>
    <t>C-621471524-0</t>
  </si>
  <si>
    <t>C-622471613-0</t>
  </si>
  <si>
    <t>C-622471524-0</t>
  </si>
  <si>
    <t>OMIT FASAD DEKOR SILIKON RYHOV 2,0MM</t>
  </si>
  <si>
    <t>ÚPRAVY POVRCHŮ VNĚJŠÍ CELKEM</t>
  </si>
  <si>
    <t>oddíl 94</t>
  </si>
  <si>
    <t>Lešení a stavební výtahy:</t>
  </si>
  <si>
    <t>C-941941051-0</t>
  </si>
  <si>
    <t>MTZ LESENI LEH RAD PRIME S 1,5M H 10M</t>
  </si>
  <si>
    <t>C-941941391-0</t>
  </si>
  <si>
    <t>PRIPL ZK MESIC POUZ LESENI K POL 1051</t>
  </si>
  <si>
    <t>C-941941851-0</t>
  </si>
  <si>
    <t>DMTZ LESENI L RAD PRIME S 1,5M H 10M</t>
  </si>
  <si>
    <t>C-941991011-0</t>
  </si>
  <si>
    <t>MTZ OCHRANNE SITE LESENI H DO 10M</t>
  </si>
  <si>
    <t>C-941991191-0</t>
  </si>
  <si>
    <t>PRIPL ZK MESIC POUZITI LES SITE H 10M</t>
  </si>
  <si>
    <t>C-941991811-0</t>
  </si>
  <si>
    <t>DMTZ OCHRANNE SITE LESENI H DO 10M</t>
  </si>
  <si>
    <t>LEŠENÍ A STAVEBNÍ VÝTAHY CELKEM</t>
  </si>
  <si>
    <t>oddíl 96</t>
  </si>
  <si>
    <t>Bourání konstrukcí:</t>
  </si>
  <si>
    <t>C-962032314-0</t>
  </si>
  <si>
    <t>BOURANI PILIRU CIHELNYCH</t>
  </si>
  <si>
    <t>C-968072247-0</t>
  </si>
  <si>
    <t>ODSTR RAMU OKEN KOVOV JEDNODUCH 4M2-</t>
  </si>
  <si>
    <t>C-968072746-0</t>
  </si>
  <si>
    <t>C-968072456-0</t>
  </si>
  <si>
    <t>ODSTR DVERNICH ZARUBNI KOVOVYCH 2M2-</t>
  </si>
  <si>
    <t>C-978059231-0</t>
  </si>
  <si>
    <t>C-978059521-0</t>
  </si>
  <si>
    <t>C-965024131-0</t>
  </si>
  <si>
    <t>BOUR PODLAH DLAZBY DESKY MOZAIKA 1M2-</t>
  </si>
  <si>
    <t>BOURÁNÍ KONSTRUKCÍ CELKEM</t>
  </si>
  <si>
    <t>oddíl 99</t>
  </si>
  <si>
    <t>Přesun hmot:</t>
  </si>
  <si>
    <t>C-999281109-0</t>
  </si>
  <si>
    <t>PRESUN HMOT OPRAVY DO VYSKY 6M</t>
  </si>
  <si>
    <t>PŘESUN HMOT CELKEM</t>
  </si>
  <si>
    <t>PSV:</t>
  </si>
  <si>
    <t>oddíl 712</t>
  </si>
  <si>
    <t>Povlakové krytiny:</t>
  </si>
  <si>
    <t>C-712331101-0</t>
  </si>
  <si>
    <t>IZOL POVL STRECH PL MECH PRIPEV AIP</t>
  </si>
  <si>
    <t>C-712591172-0</t>
  </si>
  <si>
    <t>IZOL STRECH OBL PRIPEV TEXTILIE OCHR</t>
  </si>
  <si>
    <t>H-67393223-1</t>
  </si>
  <si>
    <t>GEOTEXTILIE NETK GEONETEX S 300g/m2</t>
  </si>
  <si>
    <t>C-712461702-0</t>
  </si>
  <si>
    <t>IZOL POVL STRECH 30 FOL PVC-P LEP BOD</t>
  </si>
  <si>
    <t>C-712462701-0</t>
  </si>
  <si>
    <t>IZOL POVL STRECH 30ST ZESIL SPOJ PASK</t>
  </si>
  <si>
    <t>C-998712101-0</t>
  </si>
  <si>
    <t>IZOL POVLAKOVA PRESUN HMOT VYSKA -6M</t>
  </si>
  <si>
    <t>POVLAKOVÉ KRYTINY CELKEM</t>
  </si>
  <si>
    <t>oddíl 713</t>
  </si>
  <si>
    <t>Izolace tepelné:</t>
  </si>
  <si>
    <t>C-713141162-0</t>
  </si>
  <si>
    <t>OSAZ IZOL TEPEL STRECH PL KOTVENE 2VR</t>
  </si>
  <si>
    <t>H-28375543-1</t>
  </si>
  <si>
    <t>DESKY POLYST EPS GREYWALL+ TL 18CM</t>
  </si>
  <si>
    <t>C-713143151-0</t>
  </si>
  <si>
    <t>C-713141161-0</t>
  </si>
  <si>
    <t>OSAZ IZOL TEPEL STRECH PL KOTVENE 1VR</t>
  </si>
  <si>
    <t>H-28322370-1</t>
  </si>
  <si>
    <t>FOLIE HYDROIZOL PROTAN SE 2,0MM F91</t>
  </si>
  <si>
    <t>H-28341122-1</t>
  </si>
  <si>
    <t>LISTY UKONCOVACI MPVC 2198 45MM</t>
  </si>
  <si>
    <t>C-998713101-0</t>
  </si>
  <si>
    <t>IZOL TEPELNA PRESUN HMOT VYSKA -6M</t>
  </si>
  <si>
    <t>IZOLACE TEPELNÉ CELKEM</t>
  </si>
  <si>
    <t>oddíl 764</t>
  </si>
  <si>
    <t>Konstrukce klempířské:</t>
  </si>
  <si>
    <t>C-764312822-0</t>
  </si>
  <si>
    <t>C-764323830-0</t>
  </si>
  <si>
    <t>DMTZ KLEMP OKAPU MEKKA KRYTINA RS 330</t>
  </si>
  <si>
    <t>C-764331830-0</t>
  </si>
  <si>
    <t>DMTZ KLEMP LEMU ZDI RS 250+330 30S</t>
  </si>
  <si>
    <t>C-764351836-0</t>
  </si>
  <si>
    <t>C-764410850-0</t>
  </si>
  <si>
    <t>DMTZ KLEMP OPLECH PARAPETU RS 330</t>
  </si>
  <si>
    <t>C-764430840-0</t>
  </si>
  <si>
    <t>DMTZ KLEMP OPLECHOVANI ZDI RS 500</t>
  </si>
  <si>
    <t>C-764454801-0</t>
  </si>
  <si>
    <t>DMTZ KLEMP ODPADNICH TRUB KRUH D 100</t>
  </si>
  <si>
    <t>C-764456852-0</t>
  </si>
  <si>
    <t>DMTZ KLEMP KOLENE VYTOK KRUHOVY D 100</t>
  </si>
  <si>
    <t>C-764999991-0</t>
  </si>
  <si>
    <t>HOD ZUCT SAZBA KLEMPIR</t>
  </si>
  <si>
    <t>HOD</t>
  </si>
  <si>
    <t>C-998764101-0</t>
  </si>
  <si>
    <t>KONSTR KLEMPIR PRESUN HMOT VYSKA -6M</t>
  </si>
  <si>
    <t>KONSTRUKCE KLEMPÍŘSKÉ CELKEM</t>
  </si>
  <si>
    <t>oddíl 766</t>
  </si>
  <si>
    <t>Konstrukce truhlářské:</t>
  </si>
  <si>
    <t>C-766411812-0</t>
  </si>
  <si>
    <t>C-766662812-0</t>
  </si>
  <si>
    <t>DMTZ TRUHL PRAHU 2KR</t>
  </si>
  <si>
    <t>C-766996804-0</t>
  </si>
  <si>
    <t>KG</t>
  </si>
  <si>
    <t>C-766620105-0</t>
  </si>
  <si>
    <t>MTZ OKEN KOMPL DO ZDIVA PEV PL 2,0M2-</t>
  </si>
  <si>
    <t>C-766662341-0</t>
  </si>
  <si>
    <t>MTZ DVERE ZD ZAR DR TVRDE 2KR 1,45M-</t>
  </si>
  <si>
    <t>C-766669112-0</t>
  </si>
  <si>
    <t>DOKOVANI DVERNICH ZAVESU 2KR</t>
  </si>
  <si>
    <t>C-766669113-0</t>
  </si>
  <si>
    <t>DOKOVANI OKOPNEHO PLECHU DVERI</t>
  </si>
  <si>
    <t>C-766669117-0</t>
  </si>
  <si>
    <t>DOKOVANI SAMOZAVIRACE DVERI NA ZAR OC</t>
  </si>
  <si>
    <t>C-766669118-0</t>
  </si>
  <si>
    <t>DOKOVANI STAVECE DVERNICH KRIDEL</t>
  </si>
  <si>
    <t>C-766694114-0</t>
  </si>
  <si>
    <t>H-28341733-1</t>
  </si>
  <si>
    <t>PARAPET PVC VNITRNI DEKOR S 20CM</t>
  </si>
  <si>
    <t>C-766695333-0</t>
  </si>
  <si>
    <t>TESNENI U DVER PRAHU 2KR SIRKY 5CM-</t>
  </si>
  <si>
    <t>C-766699731-0</t>
  </si>
  <si>
    <t>PREKRYTI SPAR LISTA TVRDA PLOCHA</t>
  </si>
  <si>
    <t>H-28354120-1</t>
  </si>
  <si>
    <t>PARAPET PLAST VNI BILY -KRYTKY S 20CM</t>
  </si>
  <si>
    <t>H-61143415-1</t>
  </si>
  <si>
    <t>H-61143413-1</t>
  </si>
  <si>
    <t>H-61143660-1</t>
  </si>
  <si>
    <t>H-61173193-1</t>
  </si>
  <si>
    <t>C-998766101-0</t>
  </si>
  <si>
    <t>KONSTR TRUHLAR PRESUN HMOT VYSKA -6M</t>
  </si>
  <si>
    <t>KONSTRUKCE TRUHLÁŘSKÉ CELKEM</t>
  </si>
  <si>
    <t>oddíl 771</t>
  </si>
  <si>
    <t>Podlahy z dlaždic:</t>
  </si>
  <si>
    <t>C-771591121-0</t>
  </si>
  <si>
    <t>ADHEZNI MUSTEK POD DLAZBY</t>
  </si>
  <si>
    <t>C-771571521-0</t>
  </si>
  <si>
    <t>LEPENI+SPAR PODLAH KERAM 600x600MM</t>
  </si>
  <si>
    <t>C-771591191-0</t>
  </si>
  <si>
    <t>PRIPL ZA LEPENI PODLAH NA KOSO</t>
  </si>
  <si>
    <t>C-771592122-0</t>
  </si>
  <si>
    <t>LISTY PODLAHOVE UKONCOVACI LEPENIM</t>
  </si>
  <si>
    <t>H-59764300-1</t>
  </si>
  <si>
    <t>DLAZDICE RELIEF POVRCH A 150x150x11 3</t>
  </si>
  <si>
    <t>H-59761714-1</t>
  </si>
  <si>
    <t>SOKL KERAMICKY SK B VYSKA 10CM</t>
  </si>
  <si>
    <t>C-998771101-0</t>
  </si>
  <si>
    <t>DLAZBY PRESUN HMOT VYSKA -6M</t>
  </si>
  <si>
    <t>PODLAHY Z DLAŽDIC CELKEM</t>
  </si>
  <si>
    <t>oddíl 784</t>
  </si>
  <si>
    <t>Malby:</t>
  </si>
  <si>
    <t>C-784403801-0</t>
  </si>
  <si>
    <t>UMYTI MALEB MISTNOSTI V 3,8M</t>
  </si>
  <si>
    <t>C-784459123-0</t>
  </si>
  <si>
    <t>MALIR VYROV STERKA MISTN 3,8M 2x -30%</t>
  </si>
  <si>
    <t>C-784413301-0</t>
  </si>
  <si>
    <t>MALBA 2xPACOK 1xBILENI MISTN V 3,8M</t>
  </si>
  <si>
    <t>C-784451281-0</t>
  </si>
  <si>
    <t>C-784454571-0</t>
  </si>
  <si>
    <t>MALBA 2xDUFA OMYV BILA MISTN V 3,8M</t>
  </si>
  <si>
    <t>MALBY CELKEM</t>
  </si>
  <si>
    <t>Základní rozpočtové náklady stav. objektu celkem (bez DPH) :</t>
  </si>
  <si>
    <t>REKAPITULACE ROZPOČTU</t>
  </si>
  <si>
    <t>Oddíl</t>
  </si>
  <si>
    <t>Název oddílu / řemeslného oboru</t>
  </si>
  <si>
    <t>CENA BEZ DPH</t>
  </si>
  <si>
    <t>Celkem</t>
  </si>
  <si>
    <t>Zemní práce</t>
  </si>
  <si>
    <t>Základy a zvláštní zakládání</t>
  </si>
  <si>
    <t>Úpravy povrchů vnitřní</t>
  </si>
  <si>
    <t>Úpravy povrchů vnější</t>
  </si>
  <si>
    <t>Lešení a stavební výtahy</t>
  </si>
  <si>
    <t>Bourání konstrukcí</t>
  </si>
  <si>
    <t>Přesun hmot</t>
  </si>
  <si>
    <t>HSV CELKEM</t>
  </si>
  <si>
    <t>Povlakové krytiny</t>
  </si>
  <si>
    <t>Izolace tepelné</t>
  </si>
  <si>
    <t>Konstrukce klempířské</t>
  </si>
  <si>
    <t>Konstrukce truhlářské</t>
  </si>
  <si>
    <t>Podlahy z dlaždic</t>
  </si>
  <si>
    <t>Malby</t>
  </si>
  <si>
    <t>PSV CELKEM</t>
  </si>
  <si>
    <t>Základní rozpočtové náklady stavebního objektu celkem</t>
  </si>
  <si>
    <t>KRYCÍ LIST ROZPOČTU</t>
  </si>
  <si>
    <t>Kód objektu:</t>
  </si>
  <si>
    <t>Název objektu:</t>
  </si>
  <si>
    <t>JKSO:</t>
  </si>
  <si>
    <t>Cenová úroveň:</t>
  </si>
  <si>
    <t>SO-01</t>
  </si>
  <si>
    <t/>
  </si>
  <si>
    <t>2019/II</t>
  </si>
  <si>
    <t>Kód stavby:</t>
  </si>
  <si>
    <t>Název stavby:</t>
  </si>
  <si>
    <t>SKP:</t>
  </si>
  <si>
    <t>Účelová M.J:</t>
  </si>
  <si>
    <t>Projektant:</t>
  </si>
  <si>
    <t>Objednatel:</t>
  </si>
  <si>
    <t>Počet listů:</t>
  </si>
  <si>
    <t>Zpracovatel:</t>
  </si>
  <si>
    <t>Počet účel. měrných jednotek:</t>
  </si>
  <si>
    <t>Náklady na měrnou jednotku:</t>
  </si>
  <si>
    <t>Zakázkové čís.:</t>
  </si>
  <si>
    <t>Zhotovitel:</t>
  </si>
  <si>
    <t>ROZPOČTOVÉ NÁKLADY</t>
  </si>
  <si>
    <t>Základní rozpočtové náklady (ZRN)</t>
  </si>
  <si>
    <t>Vedlejší rozpočtové náklady (VRN)</t>
  </si>
  <si>
    <t>Dodávka celkem</t>
  </si>
  <si>
    <t>Montáž celkem</t>
  </si>
  <si>
    <t>Z</t>
  </si>
  <si>
    <t>HSV celkem</t>
  </si>
  <si>
    <t>R</t>
  </si>
  <si>
    <t>PSV celkem</t>
  </si>
  <si>
    <t>N</t>
  </si>
  <si>
    <t>Instalace</t>
  </si>
  <si>
    <t>:</t>
  </si>
  <si>
    <t>Montáže</t>
  </si>
  <si>
    <t>ZRN celkem</t>
  </si>
  <si>
    <t>I: Projektové práce</t>
  </si>
  <si>
    <t>II: Technologie</t>
  </si>
  <si>
    <t>VII: Mobiliář</t>
  </si>
  <si>
    <t>ZRN+I+II+VII</t>
  </si>
  <si>
    <t>Ztížené výrobní podmínky</t>
  </si>
  <si>
    <t>%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</si>
  <si>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</si>
  <si>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</si>
  <si>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</si>
  <si>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</si>
  <si>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</si>
  <si>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</t>
  </si>
  <si>
    <t>Ostatní VRN</t>
  </si>
  <si>
    <t>Rezerva</t>
  </si>
  <si>
    <t>Ostatní rozpočtové náklady (ORN)</t>
  </si>
  <si>
    <t>Doplňkové rozpočtové náklady (DRN)</t>
  </si>
  <si>
    <t>VRN celkem</t>
  </si>
  <si>
    <t>ORN celkem</t>
  </si>
  <si>
    <t>DRN celkem</t>
  </si>
  <si>
    <t>Náklady celkem</t>
  </si>
  <si>
    <t>Vypracoval</t>
  </si>
  <si>
    <t>Za zhotovitele</t>
  </si>
  <si>
    <t>Za objednatele</t>
  </si>
  <si>
    <t>Jméno:</t>
  </si>
  <si>
    <t>Datum:</t>
  </si>
  <si>
    <t>Podpis:</t>
  </si>
  <si>
    <t>Základ pro DPH</t>
  </si>
  <si>
    <t>%  činí :</t>
  </si>
  <si>
    <t>Kč</t>
  </si>
  <si>
    <t>DPH</t>
  </si>
  <si>
    <t>CENA ZA OBJEKT CELKEM VČETNĚ DPH:</t>
  </si>
  <si>
    <t>Poznámky:</t>
  </si>
  <si>
    <t xml:space="preserve">Kód stavby : </t>
  </si>
  <si>
    <t xml:space="preserve">Název stavby : </t>
  </si>
  <si>
    <t xml:space="preserve">Datum: </t>
  </si>
  <si>
    <t>SOUHRNNÝ LIST STAVBY</t>
  </si>
  <si>
    <t xml:space="preserve">Místo stavby: </t>
  </si>
  <si>
    <t xml:space="preserve">Projektant : </t>
  </si>
  <si>
    <t xml:space="preserve">IČO : </t>
  </si>
  <si>
    <t xml:space="preserve">DIČ : </t>
  </si>
  <si>
    <t xml:space="preserve">Objednatel : </t>
  </si>
  <si>
    <t xml:space="preserve">Zpracovatel : </t>
  </si>
  <si>
    <t xml:space="preserve">Zhotovitel : </t>
  </si>
  <si>
    <t>Průzkumné, geodetické a projektové práce + Technologie + Mobiliář</t>
  </si>
  <si>
    <t>Cena bez DPH</t>
  </si>
  <si>
    <t>21% činí :</t>
  </si>
  <si>
    <t>15% činí :</t>
  </si>
  <si>
    <t>CENA CELKEM VČETNĚ DPH:</t>
  </si>
  <si>
    <t>Datum, razítko, podpis</t>
  </si>
  <si>
    <t xml:space="preserve">Stavební úpravy spojovacího krčku ZŠ </t>
  </si>
  <si>
    <t xml:space="preserve">ZŠ Kolín Prokopa Velikého 633, Kolín </t>
  </si>
  <si>
    <t xml:space="preserve">Stavba :  - ZŠ Kolín Prokopa Velikého 633, Kolín </t>
  </si>
  <si>
    <t>Datum zpracování : 24.3.2020</t>
  </si>
  <si>
    <t xml:space="preserve">Stavba :  -  ZŠ Kolín Prokopa Velikého 633, Kolín </t>
  </si>
  <si>
    <t>24.3.2020</t>
  </si>
  <si>
    <t xml:space="preserve">ZŠ Kolín  Prokopa Velikého 633, 280 02 Kolín </t>
  </si>
  <si>
    <t>m3</t>
  </si>
  <si>
    <t>2*(44,65+7*0,52+7*0,48)*0,95*0,46</t>
  </si>
  <si>
    <t>VYKOPAVKY RUČNÍ PRO XPS 100 V UZAVR PROSTORACH TR 3</t>
  </si>
  <si>
    <t>2*(44,65+7*0,52+7*0,48)*0,65*0,15</t>
  </si>
  <si>
    <t>45,15+10,10</t>
  </si>
  <si>
    <t>NASYPY NEZHUTNENE DRENÁŽE KAČÍREK 12-24MM</t>
  </si>
  <si>
    <t>2*(44,65+7*0,52+7*0,48)*0,85*0,50</t>
  </si>
  <si>
    <t>43,90*1,35</t>
  </si>
  <si>
    <t>t</t>
  </si>
  <si>
    <t>2,0*3,0*4,0</t>
  </si>
  <si>
    <t>m2</t>
  </si>
  <si>
    <t>2*60,0*1,50</t>
  </si>
  <si>
    <t>ZHUT PODL NASYPU HORN VRSTVY PRO OBRUBNÍKY BETON 1-4 DO 92%PS I(D)0,8</t>
  </si>
  <si>
    <t>2,0*51,65</t>
  </si>
  <si>
    <t>m</t>
  </si>
  <si>
    <t>R-217452144-R</t>
  </si>
  <si>
    <t>2,0*51,65*1,20</t>
  </si>
  <si>
    <t>H-594211111-1</t>
  </si>
  <si>
    <t xml:space="preserve">2,0*51,65*1,20 + ztratné 20% </t>
  </si>
  <si>
    <t xml:space="preserve">2,0*51,65*2,0*1,10 + ztratné 10% </t>
  </si>
  <si>
    <t>ks</t>
  </si>
  <si>
    <t xml:space="preserve">OSAZ BETON OBRUBNÍK DL. 50CM, VČ. LOŽE BETON ROZM. 0,20x0,15, DL. 500x200x50mm </t>
  </si>
  <si>
    <t xml:space="preserve">OBRUBNÍK BET ZAHRADNÍ DL. 500MM, ROZM 500x200x50 mm </t>
  </si>
  <si>
    <t>oprava po výměně oken - odhad plochy 20%</t>
  </si>
  <si>
    <t>8,0*(2,0*2,36+3,27)+8,0*(2,0*0,60+3,27)=15,98+8,94</t>
  </si>
  <si>
    <t>R-612401925-R</t>
  </si>
  <si>
    <t>8*(2,0*2,36+3,27)+8,0*(2,0*0,60+3,27)</t>
  </si>
  <si>
    <t>plocha kolem oken a dveří do šíře 0,50m 159,10*0,5</t>
  </si>
  <si>
    <t>PŘÍPLATEK OPRAVA OSTENI VNI OMITEK STEN A PILÍŘE ŠÍŘE 0,25M</t>
  </si>
  <si>
    <t>30,0+24,92+79,55</t>
  </si>
  <si>
    <t>2*(8*4,66+8*0,50)+3,35+3,34+3,87+3,49</t>
  </si>
  <si>
    <t>(8*3,27+8*3,27)*0,30</t>
  </si>
  <si>
    <t>3,55*(3,5+0,87*8+3,34+4,76)</t>
  </si>
  <si>
    <t>3,55*(3,87+0,87*8+3,35+8,46)</t>
  </si>
  <si>
    <t>R-620601215-0</t>
  </si>
  <si>
    <t xml:space="preserve">MTZ OMÍT LEP POD OMÍTK VNE STEN ROVN 2x LEPIDLO + PERLINKA </t>
  </si>
  <si>
    <t>9*2*3,55*(0,6+0,52+0,44)</t>
  </si>
  <si>
    <t>OCHRANA ROHU OKEN A DVEŘÍ LISTA AL+TKANINA</t>
  </si>
  <si>
    <t>OCHRANA ROHU STĚN PILÍŘE LISTA PLAST</t>
  </si>
  <si>
    <t>2*3,55*(0,44+0,46+0,60+0,60+0,62)</t>
  </si>
  <si>
    <t>KOTVENÍ XPS DESEK SOKLU A ZÁKLADŮ SOKL ZDIVA</t>
  </si>
  <si>
    <t>R-620602365-R</t>
  </si>
  <si>
    <t>0,60*10*3,35</t>
  </si>
  <si>
    <t>NATAZENI 1x LEPIDLA NA VNEJSICH STENACH ETICS</t>
  </si>
  <si>
    <t>65,89+80,3</t>
  </si>
  <si>
    <t>146,26+119,03</t>
  </si>
  <si>
    <t>2,38*44,65</t>
  </si>
  <si>
    <t>VYROV OMIT VNE PODHL OPRAV MALTOU OPRAVA DO 30%</t>
  </si>
  <si>
    <t>OMIT PODHL STROP ŠTUK STÁVAJÍCÍ OPRAVA 100%</t>
  </si>
  <si>
    <t>2,38*44,65+3,0*8,46</t>
  </si>
  <si>
    <t>VYROV OMIT VNE STEN ATIKA OPRAV MALTOU 30%</t>
  </si>
  <si>
    <t>2*0,40*44,65+0,65*4,65</t>
  </si>
  <si>
    <t>119,03+146,26</t>
  </si>
  <si>
    <t>2*2,60*45,50+2,6*9,0</t>
  </si>
  <si>
    <t>260*2</t>
  </si>
  <si>
    <t xml:space="preserve">výměry </t>
  </si>
  <si>
    <t>0,60*3,30*8</t>
  </si>
  <si>
    <t>8*3,27*2,36</t>
  </si>
  <si>
    <t>8*3,27*0,60</t>
  </si>
  <si>
    <t>3,0*3,50</t>
  </si>
  <si>
    <t>9*3,30</t>
  </si>
  <si>
    <t>R-968065113-0</t>
  </si>
  <si>
    <t>ODSEK RÁMU OKNA A DVEŘÍ Z KCE ZDIVA VČ. KOTEV  ROZBRUŠOVACÍM ŘEZEM PL 2M2-</t>
  </si>
  <si>
    <t>10,5+15,7+61,74</t>
  </si>
  <si>
    <t>DEMONTÁŽ DŘEVN OBKLADU VNITRNICH PL 2M2</t>
  </si>
  <si>
    <t>kce madel zábradlí ocel kce 9*0,9*2,37</t>
  </si>
  <si>
    <t>BOUR SOKLÍKU DLAZBY DO 10CM VÝŠKY 10M2-</t>
  </si>
  <si>
    <t>2*44,65*0,10</t>
  </si>
  <si>
    <t>139,16+46,5*0,40*2+3,5*0,50</t>
  </si>
  <si>
    <t>(139,16+46,5*0,40*2+3,5*0,50)*1,15</t>
  </si>
  <si>
    <t>2*46,50*0,50+2*8,5*0,50</t>
  </si>
  <si>
    <t>178,11*1,1</t>
  </si>
  <si>
    <t xml:space="preserve">OSAZ IZOL FOLIOVE PREKRYTI STRECH VČ, FABIONU </t>
  </si>
  <si>
    <t>2*46,5+3,3+2*2,40</t>
  </si>
  <si>
    <t>DMTZ KLEMP ATIKA RŠ ZASTR HLAD 670 30S 25M2-</t>
  </si>
  <si>
    <t>(2*46,5+3,30+2*8,5)*0,330</t>
  </si>
  <si>
    <t>2*46,5+3,30+2*8,5</t>
  </si>
  <si>
    <t xml:space="preserve">MTZ KOTEVNÍ SPODNÍ KRYTINY K PANELU STROP 250MM </t>
  </si>
  <si>
    <t>178,11*2</t>
  </si>
  <si>
    <t>2*8*3,27</t>
  </si>
  <si>
    <t>2*8,5</t>
  </si>
  <si>
    <t>hod</t>
  </si>
  <si>
    <t>C-764318454-0</t>
  </si>
  <si>
    <t>C-764318455-0</t>
  </si>
  <si>
    <t>MTZ KLEMP ATIKA RŠ ZASTR POPLAST RAL HLAD 670 30S 25M2-</t>
  </si>
  <si>
    <t>MTZ KLEMP ATIKA PODÉLN RŠ ZASTR POPLAST RAL HLAD 670 30S 25M2-</t>
  </si>
  <si>
    <t>(2*8,50+3,35)*0,40</t>
  </si>
  <si>
    <t>8*1,0</t>
  </si>
  <si>
    <t xml:space="preserve">VYSEKÁNÍ DRÁŽKY V BETONU 100x100MM PRO SLP </t>
  </si>
  <si>
    <t>C-979014211-0</t>
  </si>
  <si>
    <t xml:space="preserve">VNITROSTAVENIŠTNÍ DOPRAVA SUTI DO 10M </t>
  </si>
  <si>
    <t>C-979082111-0</t>
  </si>
  <si>
    <t>NALOŽENÍ SUTI NA DOPRAV PROSTŘEDEK STROJ DO 100T</t>
  </si>
  <si>
    <t>C-979088121-0</t>
  </si>
  <si>
    <t xml:space="preserve">DOPRAVA SUTI NA SKLÁDKU DO 10 KM </t>
  </si>
  <si>
    <t>C-979088141-0</t>
  </si>
  <si>
    <t xml:space="preserve">POPLATEK ZA SKLÁDKOVNĚ </t>
  </si>
  <si>
    <t>DMTZ TRUHL OBLOZ STEN MADLA KCE SIR 15CM-</t>
  </si>
  <si>
    <t>ODSTR KCE DŘEVN MADLA ZDI PŘED OKEM DREVENYCH PŘÍČLE S DO 90CM</t>
  </si>
  <si>
    <t>29,7*1,0</t>
  </si>
  <si>
    <t>DMTZ TRUHL PRVKY DŘEVN MADLO ATYPU KOTVENÉ JEDNOTL HMOTN -5kg</t>
  </si>
  <si>
    <t>kg</t>
  </si>
  <si>
    <t>8+8</t>
  </si>
  <si>
    <t>MTZ TRUHL VNITŘNÍ PARAPET S -30CM L 260CM-</t>
  </si>
  <si>
    <t>2*8*3,3*1,20</t>
  </si>
  <si>
    <t xml:space="preserve">OKNO PLAST ŠEDÁ RAL 3270x2360 MM S PRICKAMI OTVÍRAVÉ A VÝKLOPNÉ </t>
  </si>
  <si>
    <t xml:space="preserve">OKNO PLAST ŠEDÁ RAL 3270x2360 MM S PRICKAMI FIXNÍ SKLO  </t>
  </si>
  <si>
    <t xml:space="preserve">OKNO PLAST ŠEDÁ RAL 3270x600 MM S PRICKAMI FIXNÍ SKLO  </t>
  </si>
  <si>
    <t xml:space="preserve">ks </t>
  </si>
  <si>
    <t xml:space="preserve">DVEŘNÍ STĚNA VSTUPNÍ RÁM PLAST AL ROZM. 3000x2450MM   </t>
  </si>
  <si>
    <t>139,16*1,15</t>
  </si>
  <si>
    <t>96,0*1,1</t>
  </si>
  <si>
    <t>124+146</t>
  </si>
  <si>
    <t>270 z 45%</t>
  </si>
  <si>
    <t>124,+3,0*54,6+8,5*3,3</t>
  </si>
  <si>
    <t>MALBA 3xOMYVATEL BILA MISTN V 3,8M</t>
  </si>
  <si>
    <t xml:space="preserve">Objekt : SO-01 - Stavební úpravy spojovacího krčku ZŠ </t>
  </si>
  <si>
    <t xml:space="preserve">Objekt : SO-01 - Stavební úpravy spojovacího krčku ŹŠ </t>
  </si>
  <si>
    <t>Předmětem nejsou venkovní úpravy, chodníky, bleskosvod, elektro instalace</t>
  </si>
  <si>
    <t xml:space="preserve">Ladislav Vokoun </t>
  </si>
  <si>
    <t xml:space="preserve">DESKA OSB TL. 15 MM ATIKA POD PLECH KOTVENÝ DO TI </t>
  </si>
  <si>
    <t>2*46,5*0,50+2*8,5*0,5+3,35*0,5</t>
  </si>
  <si>
    <t>2*46,5*0,25+2*8,5*0,25+3,35*0,25</t>
  </si>
  <si>
    <t>R-766699731-0</t>
  </si>
  <si>
    <t>DESKA OSB TL. 22 MM ATIKA PODÉL SVISLÁ POD PLECH ŠÍŘE PÁS 250MM</t>
  </si>
  <si>
    <t>R-953624111-R</t>
  </si>
  <si>
    <t xml:space="preserve">KPL </t>
  </si>
  <si>
    <t xml:space="preserve">1 soubor vpusti vč. potrubídl. 2,5m propoj + gaiger DN 110mm </t>
  </si>
  <si>
    <t xml:space="preserve">kpl </t>
  </si>
  <si>
    <t xml:space="preserve">VSAKOVACÍ JÍMKA VÝŠKY 2,50M PRŮM. 1,0M VNITŘNÍ BETON PRO ODKANALIZOVÁNÍ, NAPOJENÍ DRENÁŽE 2,5M POTRUBÍ DN 125MM </t>
  </si>
  <si>
    <t>C-222755117-R</t>
  </si>
  <si>
    <t xml:space="preserve">NOPOVÁ FOLIE 1200MM DL. NOPY 8-20MM KOTVENÁ DO ZDIVA UKONČENÁ SYSTÉM LIŠTOU ŠÍŘE 100MM  </t>
  </si>
  <si>
    <t xml:space="preserve">2*55,5 ztratné 10% </t>
  </si>
  <si>
    <t xml:space="preserve">IZOL POVL STRECH PL SEPARAČNÍ VRSTVA FOLIE </t>
  </si>
  <si>
    <t>H-283451211-0</t>
  </si>
  <si>
    <t xml:space="preserve">STŘEŠNÍ FOLIE MPVC 1,50MM SVAŘOVANÁ A KOTVENÍ K PODKLADU POMOCÍ SPECIÁL KOTEV - SYSTÉM </t>
  </si>
  <si>
    <t>(139,16+46,5*0,40*2+3,5*0,50)</t>
  </si>
  <si>
    <t>OSAZ IZOL DESEK XPS 150MM SVISLÝ LEM ATIKY STRECH PL KOTVENE 1VR</t>
  </si>
  <si>
    <t xml:space="preserve">OSAZ IZOL DESEK XPS 40 POD PLECH ATIKY STRECH PL KOTVENE 1VR DOD+MTŽ </t>
  </si>
  <si>
    <t>R-713141161-0</t>
  </si>
  <si>
    <t>R-713141164-0</t>
  </si>
  <si>
    <t>101,10*0,45+3,35*0,55</t>
  </si>
  <si>
    <t>INSTALACE:</t>
  </si>
  <si>
    <t>MONTÁŽNÍ PRÁCE:</t>
  </si>
  <si>
    <t>oddíl M21</t>
  </si>
  <si>
    <t>Montáže silnoproud:</t>
  </si>
  <si>
    <t>M21</t>
  </si>
  <si>
    <t>MONTÁŽE SILNOPROUD CELKEM</t>
  </si>
  <si>
    <t>oddíl 731</t>
  </si>
  <si>
    <t>Kotelny:</t>
  </si>
  <si>
    <t>oddíl 733</t>
  </si>
  <si>
    <t>Rozvody ÚT:</t>
  </si>
  <si>
    <t>KOTELNY CELKEM</t>
  </si>
  <si>
    <t>ROZVODY ÚT CELKEM</t>
  </si>
  <si>
    <t>oddíl 734</t>
  </si>
  <si>
    <t>Armatury ÚT:</t>
  </si>
  <si>
    <t>ARMATURY ÚT CELKEM</t>
  </si>
  <si>
    <t>oddíl 735</t>
  </si>
  <si>
    <t>Otopná tělesa:</t>
  </si>
  <si>
    <t>OTOPNÁ TĚLESA CELKEM</t>
  </si>
  <si>
    <t>Ústřední vytápění</t>
  </si>
  <si>
    <t>INSTALACE CELKEM</t>
  </si>
  <si>
    <t>Montáže silnoproud</t>
  </si>
  <si>
    <t>MONTÁŽNÍ PRÁCE CELKEM</t>
  </si>
  <si>
    <t>Rozvody z měděných trubek</t>
  </si>
  <si>
    <t>Potrubí z trubek měděných 18x1</t>
  </si>
  <si>
    <t>Potrubí z trubek měděných 22x1</t>
  </si>
  <si>
    <t>Potrubí z trubek měděných 28x1,5</t>
  </si>
  <si>
    <t>Tvarovky a fitinky pro měděné potrubí</t>
  </si>
  <si>
    <t>kpl</t>
  </si>
  <si>
    <t>Rozvody z trubek ocelových</t>
  </si>
  <si>
    <t>Potrubí z ocelových trubek závitových  5/4"</t>
  </si>
  <si>
    <t>Tvarovky pro ocelové potrubí</t>
  </si>
  <si>
    <t xml:space="preserve">Upevnění potrubí  - dvojité příchytky, objímky s gum. vložkou, kombišrouby, hmoždinky …. </t>
  </si>
  <si>
    <t>Tepelné izolace</t>
  </si>
  <si>
    <t>Tepelně izolační trubice na bázi PE (např. "TUBEX“) - tloušťka / průměr :</t>
  </si>
  <si>
    <t xml:space="preserve"> 10/28</t>
  </si>
  <si>
    <t xml:space="preserve"> 10/42</t>
  </si>
  <si>
    <t>Sponky pro trubice "TUBEX"  (100 ks/bal)</t>
  </si>
  <si>
    <t>bal</t>
  </si>
  <si>
    <t>Nátěry</t>
  </si>
  <si>
    <t>Nátěr ocelového potrubí 5/4“ - základní + dvojnásobný krycí</t>
  </si>
  <si>
    <t>Soklové lišty - zakrytí potrubí při podlaze</t>
  </si>
  <si>
    <t xml:space="preserve">Soklové lišty pro Cu trubky (např. systém "HZ" - typ SLF) </t>
  </si>
  <si>
    <t>Úchyty potrubí pro upevnění soklových lišt</t>
  </si>
  <si>
    <t>Doplňky sokl. lišt (zakončení, rohy …)</t>
  </si>
  <si>
    <t>Ostatní náklady na montáž potrubí, tepelných izolací, nátěrů a příslušenství (montážní, spojovací a pomocný materiál, autogen ….)</t>
  </si>
  <si>
    <t>Demontáže</t>
  </si>
  <si>
    <t xml:space="preserve">Demontáž potrubí ocelového  1“  </t>
  </si>
  <si>
    <t>Vypuštění topné větve v rozsahu nezbytném pro napojení krčku (konec topné větve pro stáv. šatny)</t>
  </si>
  <si>
    <t>Dopuštění vody do topné větve po montáži</t>
  </si>
  <si>
    <t>Zkouška těsnosti dotčené části topné větve</t>
  </si>
  <si>
    <t xml:space="preserve">Topná a dilatační zkouška, zaregulování topné větve, nastavení ventilů otopných těles </t>
  </si>
  <si>
    <t xml:space="preserve">Stavební výpomoci </t>
  </si>
  <si>
    <t xml:space="preserve">Prostup pro rozvody topné vody 200x150 mm stěnou tl. 450 mm  </t>
  </si>
  <si>
    <t>Zpětné zapravení prostupu 200x150 mm stěnou po montáži potrubí</t>
  </si>
  <si>
    <t>Drážka ve stěně 200x100 mm pro stoupačku „S“ a nika u paty stoupačky pro instalaci vypouštěcích kohoutů</t>
  </si>
  <si>
    <t>Zpětné zapravení drážky ve zdivu 200x100 mm po montáži potrubí</t>
  </si>
  <si>
    <t>Zakrytí rozvodu ÚT pod stropem v délce cca 3,5 m – SDK konstrukce s otvorem 200x200 mm pro přístup k uzavíracím armaturám</t>
  </si>
  <si>
    <t>Armaturní dvířka 200x200 mm – u paty stoupačky „S“ a v sádrokartonovém obložení rozvodů pod stropem</t>
  </si>
  <si>
    <t>Armatury pro otopná tělesa</t>
  </si>
  <si>
    <t>Radiátorový ventil 1/2“ s přednastavením (např. typ Jaga, Danfoss, Heimeier...)</t>
  </si>
  <si>
    <t>Termostatická hlavice pro veřejné budovy, dálkové ovládání (např. typ Jaga, Heimeier, Danfoss ...)</t>
  </si>
  <si>
    <t xml:space="preserve">Uzavírací-regulační šroubení  1/2"  (např. Danfoss, Heimeier ...) </t>
  </si>
  <si>
    <t>Svěrné šroubení pro měděné trubky 18x1</t>
  </si>
  <si>
    <t>Armatury v potrubních rozvodech</t>
  </si>
  <si>
    <t>Kulový kohout závitový „Giacomini“ R250D – 1"</t>
  </si>
  <si>
    <t>Kohout plnící a vypouštěcí 1/2"</t>
  </si>
  <si>
    <t>Ostatní náklady na montáž otopných těles (montážní a pomocný materiál ….)</t>
  </si>
  <si>
    <t>Otopný konvektor - stěnové provedení</t>
  </si>
  <si>
    <t>spodní, levostranné připojení</t>
  </si>
  <si>
    <t>výkon - 2800 W (top. voda 70/50 °C , ti = 18°C)</t>
  </si>
  <si>
    <t>výška :  200 mm</t>
  </si>
  <si>
    <t>délka : 2400 mm</t>
  </si>
  <si>
    <t xml:space="preserve">hloubka : 220 mm </t>
  </si>
  <si>
    <t>(např. „JAGA-TEMPO“, typ TEMW.020.240.20.101/20</t>
  </si>
  <si>
    <t>Oběhové čerpadlo Qm = 4,75 m3/hod, H = 4,5 m,     PN 10  (např. „Wilo“, typ Stratos MAXO 25/0,5-8)</t>
  </si>
  <si>
    <t xml:space="preserve">Demontáž oběhového čerpadla „Wilo“, typ Stratos 25/1-6, závitové připojení 6/4“, stavební délka 180 mm  </t>
  </si>
  <si>
    <t>Ostatní náklady na výměnu oběhového čerpadla (těsnění, odpojení stávajícího čerpadla od elektroinstalace a opětovné zapojení nového …..)</t>
  </si>
  <si>
    <t>Montáž trubek plastových ohebných D 23 mm uložených volně</t>
  </si>
  <si>
    <t>trubka elektroinstalační ohebná PVC super Monoflex 1225</t>
  </si>
  <si>
    <t>Montáž trubek plastových ohebných D 48 mm uložených volně</t>
  </si>
  <si>
    <t>chránička KOPOFLEX KF 09040</t>
  </si>
  <si>
    <t>chránička KOPOFLEX KF 09063</t>
  </si>
  <si>
    <t>Montáž krabic přístrojových zapuštěných plastových kruhových KU 68/1, KU68/1301, KP67, KP68/2</t>
  </si>
  <si>
    <t>kus</t>
  </si>
  <si>
    <t>krabice univerzální přístroj z PH KU 68/2-1902</t>
  </si>
  <si>
    <t>Montáž krabic nástěnných plastových čtyřhranných do 160x160 mm</t>
  </si>
  <si>
    <t>krabice pancéřová z PH 8117 167x167x58 mm</t>
  </si>
  <si>
    <t>Montáž rozvodek zapuštěných plastových kruhových KU68-1903/KO, KR97/KO97V</t>
  </si>
  <si>
    <t>rozvodka krabicová z PH KR 97/5</t>
  </si>
  <si>
    <t>Ukončení vodičů v rozváděči nebo na přístroji včetně zapojení průřezu žíly do 4 mm2</t>
  </si>
  <si>
    <t>Montáž ovladač (polo)zapuštěný šroubové připojení 1/0 -tlačítkový zapínací</t>
  </si>
  <si>
    <t>TANGO kompletní tlač. ovladač, řazení 1/0</t>
  </si>
  <si>
    <t>Montáž zásuvka (polo)zapuštěná šroubové připojení 2P+PE se zapojením vodičů</t>
  </si>
  <si>
    <t>zásuvka TANGO kompletní, 16A/250V, 2P+PE</t>
  </si>
  <si>
    <t>Montáž zásuvka chráněná v krabici šroubové připojení 2P+PE prostředí základní, vlhké</t>
  </si>
  <si>
    <t>zásuvka krytá pro vlhké prostředí 10/16A 5517-2790</t>
  </si>
  <si>
    <t>Montáž jističů jednopólových nn do 25 A bez krytu</t>
  </si>
  <si>
    <t>jistič 1pólový-charakteristika B LSN 4B/1</t>
  </si>
  <si>
    <t>jistič 1pólový-charakteristika B LSN 6B/1</t>
  </si>
  <si>
    <t>Montáž jističů dvoupólových nn do 25 A bez krytu</t>
  </si>
  <si>
    <t>chránič proudový 2pólový typ 268 OFI 25/2/030</t>
  </si>
  <si>
    <t>Montáž relé pomocných vestavných s kontakty 2Z</t>
  </si>
  <si>
    <t>relé impulzní Z-S 230 SS</t>
  </si>
  <si>
    <t>Montáž svítidel LED  stropních přisazených 1 zdroj s krytem</t>
  </si>
  <si>
    <t>A svítidlo přisazené LED s krytem 58W, Linea 2.4 ft 8800/4000, 7280lm, Trevos</t>
  </si>
  <si>
    <t>B svítidlo přisazené LED s krytem 58W, Linea 2.4ft 8800/4000, 7280lm + nouzový modul M1h, Trevos</t>
  </si>
  <si>
    <t>Montáž svítidel  LED přisazených 1 zdroj se sklem</t>
  </si>
  <si>
    <t>C svít. přisazené nouzové s LED zdrojem 2W, IP42, Helios,Trevos</t>
  </si>
  <si>
    <t>Montáž měděných kabelů CYKY, NYM, NYY, YSLY 750 V 3x1,5 mm2 uložených volně</t>
  </si>
  <si>
    <t>kabel silový s Cu jádrem CYKY 3x1,5 mm2</t>
  </si>
  <si>
    <t>Montáž měděných kabelů CYKY, NYM, NYY, YSLY 750 V 3x2,5 mm2 uložených volně</t>
  </si>
  <si>
    <t>kabel silový s Cu jádrem CYKY 3x2,5 mm2</t>
  </si>
  <si>
    <t>Montáž měděných kabelů CYKY, NYM, NYY, YSLY 750 V 5x2,5 mm2 uložených volně</t>
  </si>
  <si>
    <t>kabel silový s Cu jádrem CYKY 5x2,5 mm2</t>
  </si>
  <si>
    <t>Zemní práce při extr.mont.pracích</t>
  </si>
  <si>
    <t>Vybourání otvorů ve zdivu cihelném plochy do 0,0225 m2, tloušťky do 60 cm</t>
  </si>
  <si>
    <t>Vybourání otvorů stropech a klenbách želbet plochy do 0,09 m2, tloušťky do 10 cm</t>
  </si>
  <si>
    <t>Vysekání kapes a výklenků ve zdivu z lehkých betonů, dutých cihel a tvárnic pro krabice do10x10x8 cm</t>
  </si>
  <si>
    <t>Vysekání rýh pro montáž trubek a kabelů v cihelných zdech hloubky do 7 cm a šířky do 15 cm</t>
  </si>
  <si>
    <t>Osazení hmoždinek včetně vyvrtání otvoru ve stěnách cihelných průměru do 8 mm</t>
  </si>
  <si>
    <t>Osazení hmoždinek včetně vyvrtání otvoru ve stropech keramických průměru do 8 mm</t>
  </si>
  <si>
    <t>HZS</t>
  </si>
  <si>
    <t>Práce ceníkem nespecifikované</t>
  </si>
  <si>
    <t>HZS900001</t>
  </si>
  <si>
    <t>revize el. zařízení</t>
  </si>
  <si>
    <t>HZS900002</t>
  </si>
  <si>
    <t>úpravy ve stávajícím rozváděči</t>
  </si>
  <si>
    <t>DN</t>
  </si>
  <si>
    <t>Doplňkové náklady</t>
  </si>
  <si>
    <t>NUS</t>
  </si>
  <si>
    <t>DN4</t>
  </si>
  <si>
    <t>PPV6%</t>
  </si>
  <si>
    <t>Náklady na umístění stavby</t>
  </si>
  <si>
    <t>NUS3</t>
  </si>
  <si>
    <t>Mimostav. doprava</t>
  </si>
  <si>
    <t>NUS5</t>
  </si>
  <si>
    <t>Ostatní</t>
  </si>
  <si>
    <t>M-210010016</t>
  </si>
  <si>
    <t>H-345710730</t>
  </si>
  <si>
    <t>M-210010019</t>
  </si>
  <si>
    <t>H-345710771</t>
  </si>
  <si>
    <t>H-345710773</t>
  </si>
  <si>
    <t>M-210010301</t>
  </si>
  <si>
    <t>H-345715190</t>
  </si>
  <si>
    <t>M-210010317</t>
  </si>
  <si>
    <t>H-345714300</t>
  </si>
  <si>
    <t>M-210010321</t>
  </si>
  <si>
    <t>H-345715630</t>
  </si>
  <si>
    <t>M-210100013</t>
  </si>
  <si>
    <t>M-210110152</t>
  </si>
  <si>
    <t>H-345354351</t>
  </si>
  <si>
    <t>M-210111011</t>
  </si>
  <si>
    <t>H-345511021</t>
  </si>
  <si>
    <t>M-210111021</t>
  </si>
  <si>
    <t>H-345514850</t>
  </si>
  <si>
    <t>M-210120401</t>
  </si>
  <si>
    <t>H-358221060</t>
  </si>
  <si>
    <t>H-358221070</t>
  </si>
  <si>
    <t>M-210120431</t>
  </si>
  <si>
    <t>H-358890560</t>
  </si>
  <si>
    <t>M-210150054</t>
  </si>
  <si>
    <t>H-358351002</t>
  </si>
  <si>
    <t>M-210201015</t>
  </si>
  <si>
    <t>H-348900005</t>
  </si>
  <si>
    <t>H-348900006</t>
  </si>
  <si>
    <t>M-210203003</t>
  </si>
  <si>
    <t>H-348900001</t>
  </si>
  <si>
    <t>M-210810005</t>
  </si>
  <si>
    <t>H-341110300</t>
  </si>
  <si>
    <t>M-210810006</t>
  </si>
  <si>
    <t>H-341110360</t>
  </si>
  <si>
    <t>M-210810016</t>
  </si>
  <si>
    <t>H-341110940</t>
  </si>
  <si>
    <t>M-460680164</t>
  </si>
  <si>
    <t>M-460680321</t>
  </si>
  <si>
    <t>M-460680402</t>
  </si>
  <si>
    <t>M-460680605</t>
  </si>
  <si>
    <t>M-460690031</t>
  </si>
  <si>
    <t>M-460690061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</si>
</sst>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#,##0.0000"/>
    <numFmt numFmtId="167" formatCode="0.0"/>
  </numFmts>
  <fonts count="11">
    <font>
      <sz val="10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color indexed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i/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5" fillId="0" borderId="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2" xfId="0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164" fontId="1" fillId="0" borderId="22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165" fontId="1" fillId="0" borderId="23" xfId="0" applyNumberFormat="1" applyFont="1" applyBorder="1" applyAlignment="1">
      <alignment vertical="center"/>
    </xf>
    <xf numFmtId="165" fontId="1" fillId="0" borderId="22" xfId="0" applyNumberFormat="1" applyFont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0" fontId="5" fillId="2" borderId="2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22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165" fontId="5" fillId="2" borderId="27" xfId="0" applyNumberFormat="1" applyFont="1" applyFill="1" applyBorder="1" applyAlignment="1">
      <alignment vertical="center"/>
    </xf>
    <xf numFmtId="164" fontId="5" fillId="2" borderId="24" xfId="0" applyNumberFormat="1" applyFont="1" applyFill="1" applyBorder="1" applyAlignment="1">
      <alignment vertical="center"/>
    </xf>
    <xf numFmtId="0" fontId="5" fillId="2" borderId="28" xfId="0" applyFont="1" applyFill="1" applyBorder="1" applyAlignment="1">
      <alignment/>
    </xf>
    <xf numFmtId="0" fontId="5" fillId="2" borderId="29" xfId="0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/>
    </xf>
    <xf numFmtId="0" fontId="5" fillId="2" borderId="30" xfId="0" applyFont="1" applyFill="1" applyBorder="1" applyAlignment="1">
      <alignment/>
    </xf>
    <xf numFmtId="165" fontId="5" fillId="2" borderId="31" xfId="0" applyNumberFormat="1" applyFont="1" applyFill="1" applyBorder="1" applyAlignment="1">
      <alignment vertical="center"/>
    </xf>
    <xf numFmtId="0" fontId="5" fillId="2" borderId="32" xfId="0" applyFont="1" applyFill="1" applyBorder="1" applyAlignment="1">
      <alignment/>
    </xf>
    <xf numFmtId="165" fontId="5" fillId="2" borderId="33" xfId="0" applyNumberFormat="1" applyFont="1" applyFill="1" applyBorder="1" applyAlignment="1">
      <alignment vertical="center"/>
    </xf>
    <xf numFmtId="164" fontId="5" fillId="2" borderId="34" xfId="0" applyNumberFormat="1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0" fontId="0" fillId="0" borderId="35" xfId="0" applyBorder="1" applyAlignment="1">
      <alignment/>
    </xf>
    <xf numFmtId="0" fontId="5" fillId="2" borderId="36" xfId="0" applyFont="1" applyFill="1" applyBorder="1" applyAlignment="1">
      <alignment/>
    </xf>
    <xf numFmtId="0" fontId="5" fillId="2" borderId="37" xfId="0" applyFont="1" applyFill="1" applyBorder="1" applyAlignment="1">
      <alignment/>
    </xf>
    <xf numFmtId="0" fontId="5" fillId="2" borderId="38" xfId="0" applyFont="1" applyFill="1" applyBorder="1" applyAlignment="1">
      <alignment/>
    </xf>
    <xf numFmtId="0" fontId="5" fillId="2" borderId="38" xfId="0" applyFont="1" applyFill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43" xfId="0" applyFont="1" applyBorder="1" applyAlignment="1">
      <alignment horizontal="left" vertical="center"/>
    </xf>
    <xf numFmtId="0" fontId="5" fillId="0" borderId="19" xfId="0" applyFont="1" applyBorder="1" applyAlignment="1">
      <alignment horizontal="right" vertical="center"/>
    </xf>
    <xf numFmtId="3" fontId="4" fillId="0" borderId="18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3" fontId="4" fillId="0" borderId="22" xfId="0" applyNumberFormat="1" applyFont="1" applyBorder="1" applyAlignment="1">
      <alignment vertical="center"/>
    </xf>
    <xf numFmtId="3" fontId="5" fillId="0" borderId="46" xfId="0" applyNumberFormat="1" applyFont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47" xfId="0" applyNumberFormat="1" applyFont="1" applyFill="1" applyBorder="1" applyAlignment="1">
      <alignment vertical="center"/>
    </xf>
    <xf numFmtId="0" fontId="4" fillId="2" borderId="48" xfId="0" applyFont="1" applyFill="1" applyBorder="1" applyAlignment="1">
      <alignment/>
    </xf>
    <xf numFmtId="0" fontId="5" fillId="2" borderId="49" xfId="0" applyFont="1" applyFill="1" applyBorder="1" applyAlignment="1">
      <alignment horizontal="left" vertical="center"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0" fontId="0" fillId="0" borderId="51" xfId="0" applyFont="1" applyBorder="1" applyAlignment="1">
      <alignment horizontal="left" vertical="center"/>
    </xf>
    <xf numFmtId="49" fontId="0" fillId="0" borderId="46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0" fillId="0" borderId="53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4" xfId="0" applyFont="1" applyBorder="1" applyAlignment="1">
      <alignment vertical="center"/>
    </xf>
    <xf numFmtId="3" fontId="0" fillId="0" borderId="55" xfId="0" applyNumberFormat="1" applyFont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9" fillId="0" borderId="0" xfId="0" applyFont="1" applyAlignment="1">
      <alignment/>
    </xf>
    <xf numFmtId="0" fontId="9" fillId="2" borderId="59" xfId="0" applyFont="1" applyFill="1" applyBorder="1" applyAlignment="1">
      <alignment horizontal="left" vertical="center"/>
    </xf>
    <xf numFmtId="0" fontId="0" fillId="0" borderId="60" xfId="0" applyFont="1" applyBorder="1" applyAlignment="1">
      <alignment vertical="center"/>
    </xf>
    <xf numFmtId="49" fontId="0" fillId="2" borderId="61" xfId="0" applyNumberFormat="1" applyFont="1" applyFill="1" applyBorder="1" applyAlignment="1">
      <alignment vertical="center"/>
    </xf>
    <xf numFmtId="49" fontId="0" fillId="0" borderId="62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63" xfId="0" applyFont="1" applyBorder="1" applyAlignment="1">
      <alignment horizontal="right" vertical="center"/>
    </xf>
    <xf numFmtId="0" fontId="9" fillId="2" borderId="64" xfId="0" applyFont="1" applyFill="1" applyBorder="1" applyAlignment="1">
      <alignment horizontal="left" vertical="center"/>
    </xf>
    <xf numFmtId="165" fontId="1" fillId="0" borderId="0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10" fillId="0" borderId="22" xfId="0" applyFont="1" applyBorder="1" applyAlignment="1">
      <alignment horizontal="right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4" fontId="10" fillId="0" borderId="22" xfId="0" applyNumberFormat="1" applyFont="1" applyBorder="1" applyAlignment="1">
      <alignment vertical="center"/>
    </xf>
    <xf numFmtId="164" fontId="10" fillId="0" borderId="22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horizontal="left" vertical="center" wrapText="1"/>
    </xf>
    <xf numFmtId="167" fontId="1" fillId="0" borderId="22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2" fontId="1" fillId="0" borderId="22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vertical="center"/>
    </xf>
    <xf numFmtId="165" fontId="1" fillId="0" borderId="23" xfId="0" applyNumberFormat="1" applyFont="1" applyBorder="1" applyAlignment="1">
      <alignment vertical="center"/>
    </xf>
    <xf numFmtId="165" fontId="1" fillId="0" borderId="22" xfId="0" applyNumberFormat="1" applyFont="1" applyBorder="1" applyAlignment="1">
      <alignment vertical="center"/>
    </xf>
    <xf numFmtId="164" fontId="1" fillId="0" borderId="22" xfId="0" applyNumberFormat="1" applyFont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18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22" xfId="0" applyNumberFormat="1" applyFont="1" applyBorder="1" applyAlignment="1">
      <alignment vertical="center"/>
    </xf>
    <xf numFmtId="0" fontId="5" fillId="2" borderId="29" xfId="0" applyNumberFormat="1" applyFont="1" applyFill="1" applyBorder="1" applyAlignment="1">
      <alignment/>
    </xf>
    <xf numFmtId="0" fontId="5" fillId="0" borderId="18" xfId="0" applyNumberFormat="1" applyFont="1" applyBorder="1" applyAlignment="1">
      <alignment/>
    </xf>
    <xf numFmtId="0" fontId="5" fillId="2" borderId="22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65" xfId="0" applyBorder="1" applyAlignment="1">
      <alignment/>
    </xf>
    <xf numFmtId="0" fontId="7" fillId="0" borderId="39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35" xfId="0" applyBorder="1" applyAlignment="1">
      <alignment/>
    </xf>
    <xf numFmtId="0" fontId="0" fillId="0" borderId="66" xfId="0" applyBorder="1" applyAlignment="1">
      <alignment/>
    </xf>
    <xf numFmtId="0" fontId="0" fillId="0" borderId="62" xfId="0" applyBorder="1" applyAlignment="1">
      <alignment/>
    </xf>
    <xf numFmtId="49" fontId="3" fillId="2" borderId="29" xfId="0" applyNumberFormat="1" applyFont="1" applyFill="1" applyBorder="1" applyAlignment="1">
      <alignment vertical="center"/>
    </xf>
    <xf numFmtId="0" fontId="3" fillId="0" borderId="33" xfId="0" applyFont="1" applyBorder="1" applyAlignment="1">
      <alignment/>
    </xf>
    <xf numFmtId="0" fontId="3" fillId="0" borderId="67" xfId="0" applyFont="1" applyBorder="1" applyAlignment="1">
      <alignment/>
    </xf>
    <xf numFmtId="49" fontId="0" fillId="0" borderId="29" xfId="0" applyNumberFormat="1" applyFont="1" applyBorder="1" applyAlignment="1">
      <alignment vertical="center"/>
    </xf>
    <xf numFmtId="0" fontId="0" fillId="0" borderId="33" xfId="0" applyBorder="1" applyAlignment="1">
      <alignment/>
    </xf>
    <xf numFmtId="49" fontId="0" fillId="0" borderId="28" xfId="0" applyNumberFormat="1" applyFont="1" applyBorder="1" applyAlignment="1">
      <alignment vertical="center"/>
    </xf>
    <xf numFmtId="0" fontId="0" fillId="0" borderId="63" xfId="0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67" xfId="0" applyBorder="1" applyAlignment="1">
      <alignment/>
    </xf>
    <xf numFmtId="49" fontId="0" fillId="0" borderId="33" xfId="0" applyNumberFormat="1" applyFont="1" applyBorder="1" applyAlignment="1">
      <alignment vertical="center"/>
    </xf>
    <xf numFmtId="49" fontId="0" fillId="0" borderId="68" xfId="0" applyNumberFormat="1" applyFont="1" applyBorder="1" applyAlignment="1">
      <alignment vertical="center"/>
    </xf>
    <xf numFmtId="0" fontId="0" fillId="0" borderId="69" xfId="0" applyBorder="1" applyAlignment="1">
      <alignment/>
    </xf>
    <xf numFmtId="49" fontId="0" fillId="0" borderId="39" xfId="0" applyNumberFormat="1" applyFont="1" applyBorder="1" applyAlignment="1">
      <alignment vertical="center"/>
    </xf>
    <xf numFmtId="0" fontId="0" fillId="0" borderId="41" xfId="0" applyBorder="1" applyAlignment="1">
      <alignment/>
    </xf>
    <xf numFmtId="0" fontId="8" fillId="0" borderId="4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64" xfId="0" applyBorder="1" applyAlignment="1">
      <alignment/>
    </xf>
    <xf numFmtId="0" fontId="0" fillId="0" borderId="42" xfId="0" applyFont="1" applyBorder="1" applyAlignment="1">
      <alignment vertical="center"/>
    </xf>
    <xf numFmtId="0" fontId="0" fillId="0" borderId="56" xfId="0" applyBorder="1" applyAlignment="1">
      <alignment/>
    </xf>
    <xf numFmtId="0" fontId="0" fillId="0" borderId="70" xfId="0" applyBorder="1" applyAlignment="1">
      <alignment/>
    </xf>
    <xf numFmtId="3" fontId="0" fillId="0" borderId="43" xfId="0" applyNumberFormat="1" applyFont="1" applyBorder="1" applyAlignment="1">
      <alignment horizontal="right" vertical="center"/>
    </xf>
    <xf numFmtId="0" fontId="0" fillId="0" borderId="54" xfId="0" applyFont="1" applyBorder="1" applyAlignment="1">
      <alignment vertical="center"/>
    </xf>
    <xf numFmtId="0" fontId="0" fillId="0" borderId="52" xfId="0" applyBorder="1" applyAlignment="1">
      <alignment/>
    </xf>
    <xf numFmtId="0" fontId="0" fillId="0" borderId="71" xfId="0" applyBorder="1" applyAlignment="1">
      <alignment/>
    </xf>
    <xf numFmtId="3" fontId="0" fillId="0" borderId="53" xfId="0" applyNumberFormat="1" applyFont="1" applyBorder="1" applyAlignment="1">
      <alignment horizontal="right" vertical="center"/>
    </xf>
    <xf numFmtId="0" fontId="0" fillId="0" borderId="54" xfId="0" applyFont="1" applyBorder="1" applyAlignment="1">
      <alignment/>
    </xf>
    <xf numFmtId="0" fontId="0" fillId="0" borderId="58" xfId="0" applyBorder="1" applyAlignment="1">
      <alignment/>
    </xf>
    <xf numFmtId="0" fontId="3" fillId="0" borderId="54" xfId="0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72" xfId="0" applyBorder="1" applyAlignment="1">
      <alignment/>
    </xf>
    <xf numFmtId="3" fontId="0" fillId="0" borderId="4" xfId="0" applyNumberFormat="1" applyFont="1" applyBorder="1" applyAlignment="1">
      <alignment horizontal="right" vertical="center"/>
    </xf>
    <xf numFmtId="0" fontId="9" fillId="2" borderId="48" xfId="0" applyFont="1" applyFill="1" applyBorder="1" applyAlignment="1">
      <alignment horizontal="left" vertical="center"/>
    </xf>
    <xf numFmtId="3" fontId="9" fillId="2" borderId="38" xfId="0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6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73" xfId="0" applyBorder="1" applyAlignment="1">
      <alignment/>
    </xf>
    <xf numFmtId="0" fontId="0" fillId="0" borderId="22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49" fontId="0" fillId="2" borderId="28" xfId="0" applyNumberFormat="1" applyFont="1" applyFill="1" applyBorder="1" applyAlignment="1">
      <alignment horizontal="left" vertical="center"/>
    </xf>
    <xf numFmtId="49" fontId="3" fillId="2" borderId="29" xfId="0" applyNumberFormat="1" applyFont="1" applyFill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52" xfId="0" applyFont="1" applyBorder="1" applyAlignment="1">
      <alignment/>
    </xf>
    <xf numFmtId="0" fontId="0" fillId="0" borderId="7" xfId="0" applyFont="1" applyBorder="1" applyAlignment="1">
      <alignment/>
    </xf>
    <xf numFmtId="49" fontId="0" fillId="0" borderId="52" xfId="0" applyNumberFormat="1" applyFont="1" applyBorder="1" applyAlignment="1">
      <alignment horizontal="left" vertical="center"/>
    </xf>
    <xf numFmtId="0" fontId="0" fillId="0" borderId="71" xfId="0" applyFont="1" applyBorder="1" applyAlignment="1">
      <alignment/>
    </xf>
    <xf numFmtId="49" fontId="0" fillId="0" borderId="7" xfId="0" applyNumberFormat="1" applyFont="1" applyBorder="1" applyAlignment="1">
      <alignment horizontal="left" vertical="center"/>
    </xf>
    <xf numFmtId="49" fontId="0" fillId="0" borderId="68" xfId="0" applyNumberFormat="1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49" fontId="0" fillId="0" borderId="52" xfId="0" applyNumberFormat="1" applyFont="1" applyBorder="1" applyAlignment="1">
      <alignment horizontal="right" vertical="center"/>
    </xf>
    <xf numFmtId="49" fontId="0" fillId="0" borderId="74" xfId="0" applyNumberFormat="1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/>
    </xf>
    <xf numFmtId="0" fontId="0" fillId="0" borderId="53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3" fontId="0" fillId="0" borderId="18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7" xfId="0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7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70" xfId="0" applyBorder="1" applyAlignment="1">
      <alignment vertical="center"/>
    </xf>
    <xf numFmtId="165" fontId="0" fillId="0" borderId="43" xfId="0" applyNumberFormat="1" applyFont="1" applyBorder="1" applyAlignment="1">
      <alignment horizontal="right" vertical="center"/>
    </xf>
    <xf numFmtId="3" fontId="3" fillId="0" borderId="43" xfId="0" applyNumberFormat="1" applyFont="1" applyBorder="1" applyAlignment="1">
      <alignment horizontal="right" vertical="center"/>
    </xf>
    <xf numFmtId="0" fontId="3" fillId="0" borderId="56" xfId="0" applyFont="1" applyBorder="1" applyAlignment="1">
      <alignment/>
    </xf>
    <xf numFmtId="0" fontId="0" fillId="0" borderId="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71" xfId="0" applyBorder="1" applyAlignment="1">
      <alignment vertical="center"/>
    </xf>
    <xf numFmtId="165" fontId="0" fillId="0" borderId="53" xfId="0" applyNumberFormat="1" applyFon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49" fontId="9" fillId="2" borderId="3" xfId="0" applyNumberFormat="1" applyFont="1" applyFill="1" applyBorder="1" applyAlignment="1">
      <alignment horizontal="left" vertical="center"/>
    </xf>
    <xf numFmtId="0" fontId="9" fillId="0" borderId="72" xfId="0" applyFont="1" applyBorder="1" applyAlignment="1">
      <alignment/>
    </xf>
    <xf numFmtId="3" fontId="9" fillId="2" borderId="7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0" borderId="78" xfId="0" applyBorder="1" applyAlignment="1">
      <alignment/>
    </xf>
    <xf numFmtId="0" fontId="1" fillId="0" borderId="79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1" fillId="0" borderId="4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5" fillId="2" borderId="49" xfId="0" applyNumberFormat="1" applyFont="1" applyFill="1" applyBorder="1" applyAlignment="1">
      <alignment horizontal="right" vertical="center"/>
    </xf>
    <xf numFmtId="0" fontId="1" fillId="0" borderId="4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5" sqref="A5:G5"/>
    </sheetView>
  </sheetViews>
  <sheetFormatPr defaultColWidth="9.140625" defaultRowHeight="12.75"/>
  <cols>
    <col min="1" max="1" width="17.00390625" style="0" customWidth="1"/>
    <col min="2" max="2" width="24.421875" style="0" customWidth="1"/>
    <col min="3" max="3" width="2.57421875" style="0" customWidth="1"/>
    <col min="4" max="4" width="14.7109375" style="0" customWidth="1"/>
    <col min="5" max="5" width="7.28125" style="0" customWidth="1"/>
    <col min="6" max="6" width="15.8515625" style="0" customWidth="1"/>
    <col min="7" max="7" width="3.57421875" style="0" customWidth="1"/>
  </cols>
  <sheetData>
    <row r="1" spans="1:7" s="3" customFormat="1" ht="28.5" customHeight="1" thickBot="1">
      <c r="A1" s="166" t="s">
        <v>342</v>
      </c>
      <c r="B1" s="167"/>
      <c r="C1" s="167"/>
      <c r="D1" s="167"/>
      <c r="E1" s="167"/>
      <c r="F1" s="167"/>
      <c r="G1" s="167"/>
    </row>
    <row r="2" spans="1:7" s="3" customFormat="1" ht="12.75" customHeight="1">
      <c r="A2" s="112" t="s">
        <v>339</v>
      </c>
      <c r="B2" s="168" t="s">
        <v>340</v>
      </c>
      <c r="C2" s="169"/>
      <c r="D2" s="170"/>
      <c r="E2" s="168" t="s">
        <v>341</v>
      </c>
      <c r="F2" s="169"/>
      <c r="G2" s="171"/>
    </row>
    <row r="3" spans="1:7" s="3" customFormat="1" ht="12.75" customHeight="1">
      <c r="A3" s="113" t="s">
        <v>279</v>
      </c>
      <c r="B3" s="172" t="s">
        <v>356</v>
      </c>
      <c r="C3" s="173"/>
      <c r="D3" s="174"/>
      <c r="E3" s="175" t="s">
        <v>361</v>
      </c>
      <c r="F3" s="176"/>
      <c r="G3" s="165"/>
    </row>
    <row r="4" spans="1:7" s="3" customFormat="1" ht="12.75" customHeight="1">
      <c r="A4" s="163" t="s">
        <v>343</v>
      </c>
      <c r="B4" s="164"/>
      <c r="C4" s="164"/>
      <c r="D4" s="164"/>
      <c r="E4" s="164"/>
      <c r="F4" s="164"/>
      <c r="G4" s="162"/>
    </row>
    <row r="5" spans="1:7" s="3" customFormat="1" ht="12.75" customHeight="1">
      <c r="A5" s="177" t="s">
        <v>362</v>
      </c>
      <c r="B5" s="176"/>
      <c r="C5" s="176"/>
      <c r="D5" s="176"/>
      <c r="E5" s="176"/>
      <c r="F5" s="176"/>
      <c r="G5" s="165"/>
    </row>
    <row r="6" spans="1:7" s="3" customFormat="1" ht="12.75" customHeight="1">
      <c r="A6" s="163" t="s">
        <v>344</v>
      </c>
      <c r="B6" s="164"/>
      <c r="C6" s="164"/>
      <c r="D6" s="178"/>
      <c r="E6" s="96" t="s">
        <v>345</v>
      </c>
      <c r="F6" s="179"/>
      <c r="G6" s="162"/>
    </row>
    <row r="7" spans="1:7" s="3" customFormat="1" ht="12.75" customHeight="1">
      <c r="A7" s="177" t="s">
        <v>279</v>
      </c>
      <c r="B7" s="176"/>
      <c r="C7" s="176"/>
      <c r="D7" s="180"/>
      <c r="E7" s="106" t="s">
        <v>346</v>
      </c>
      <c r="F7" s="181"/>
      <c r="G7" s="165"/>
    </row>
    <row r="8" spans="1:7" s="3" customFormat="1" ht="12.75" customHeight="1">
      <c r="A8" s="163" t="s">
        <v>347</v>
      </c>
      <c r="B8" s="164"/>
      <c r="C8" s="164"/>
      <c r="D8" s="178"/>
      <c r="E8" s="96" t="s">
        <v>345</v>
      </c>
      <c r="F8" s="179"/>
      <c r="G8" s="162"/>
    </row>
    <row r="9" spans="1:7" s="3" customFormat="1" ht="12.75" customHeight="1">
      <c r="A9" s="177" t="s">
        <v>279</v>
      </c>
      <c r="B9" s="176"/>
      <c r="C9" s="176"/>
      <c r="D9" s="180"/>
      <c r="E9" s="106" t="s">
        <v>346</v>
      </c>
      <c r="F9" s="181"/>
      <c r="G9" s="165"/>
    </row>
    <row r="10" spans="1:7" s="3" customFormat="1" ht="12.75" customHeight="1">
      <c r="A10" s="163" t="s">
        <v>348</v>
      </c>
      <c r="B10" s="164"/>
      <c r="C10" s="164"/>
      <c r="D10" s="178"/>
      <c r="E10" s="96" t="s">
        <v>345</v>
      </c>
      <c r="F10" s="179"/>
      <c r="G10" s="162"/>
    </row>
    <row r="11" spans="1:7" s="3" customFormat="1" ht="12.75" customHeight="1">
      <c r="A11" s="177" t="s">
        <v>279</v>
      </c>
      <c r="B11" s="176"/>
      <c r="C11" s="176"/>
      <c r="D11" s="180"/>
      <c r="E11" s="106" t="s">
        <v>346</v>
      </c>
      <c r="F11" s="181"/>
      <c r="G11" s="165"/>
    </row>
    <row r="12" spans="1:7" s="3" customFormat="1" ht="12.75" customHeight="1">
      <c r="A12" s="163" t="s">
        <v>349</v>
      </c>
      <c r="B12" s="164"/>
      <c r="C12" s="164"/>
      <c r="D12" s="178"/>
      <c r="E12" s="96" t="s">
        <v>345</v>
      </c>
      <c r="F12" s="179"/>
      <c r="G12" s="162"/>
    </row>
    <row r="13" spans="1:7" s="3" customFormat="1" ht="12.75" customHeight="1" thickBot="1">
      <c r="A13" s="182" t="s">
        <v>279</v>
      </c>
      <c r="B13" s="167"/>
      <c r="C13" s="167"/>
      <c r="D13" s="183"/>
      <c r="E13" s="106" t="s">
        <v>346</v>
      </c>
      <c r="F13" s="184"/>
      <c r="G13" s="185"/>
    </row>
    <row r="14" spans="1:7" s="3" customFormat="1" ht="28.5" customHeight="1" thickBot="1">
      <c r="A14" s="186" t="s">
        <v>293</v>
      </c>
      <c r="B14" s="187"/>
      <c r="C14" s="187"/>
      <c r="D14" s="187"/>
      <c r="E14" s="187"/>
      <c r="F14" s="187"/>
      <c r="G14" s="188"/>
    </row>
    <row r="15" spans="1:7" s="3" customFormat="1" ht="12.75" customHeight="1">
      <c r="A15" s="189" t="s">
        <v>294</v>
      </c>
      <c r="B15" s="190"/>
      <c r="C15" s="190"/>
      <c r="D15" s="191"/>
      <c r="E15" s="192">
        <f>'KRYCÍ LIST'!E20</f>
        <v>0</v>
      </c>
      <c r="F15" s="190"/>
      <c r="G15" s="114" t="s">
        <v>335</v>
      </c>
    </row>
    <row r="16" spans="1:7" s="3" customFormat="1" ht="12.75" customHeight="1">
      <c r="A16" s="193" t="s">
        <v>350</v>
      </c>
      <c r="B16" s="194"/>
      <c r="C16" s="194"/>
      <c r="D16" s="195"/>
      <c r="E16" s="196">
        <f>SUM('KRYCÍ LIST'!E21:'KRYCÍ LIST'!E23)</f>
        <v>0</v>
      </c>
      <c r="F16" s="194"/>
      <c r="G16" s="115" t="s">
        <v>335</v>
      </c>
    </row>
    <row r="17" spans="1:7" s="3" customFormat="1" ht="12.75" customHeight="1">
      <c r="A17" s="193" t="s">
        <v>295</v>
      </c>
      <c r="B17" s="194"/>
      <c r="C17" s="194"/>
      <c r="D17" s="195"/>
      <c r="E17" s="196">
        <f>'KRYCÍ LIST'!E25</f>
        <v>0</v>
      </c>
      <c r="F17" s="194"/>
      <c r="G17" s="115" t="s">
        <v>335</v>
      </c>
    </row>
    <row r="18" spans="1:7" s="3" customFormat="1" ht="12.75" customHeight="1">
      <c r="A18" s="193" t="s">
        <v>321</v>
      </c>
      <c r="B18" s="194"/>
      <c r="C18" s="194"/>
      <c r="D18" s="195"/>
      <c r="E18" s="196">
        <f>'KRYCÍ LIST'!E26</f>
        <v>0</v>
      </c>
      <c r="F18" s="194"/>
      <c r="G18" s="115" t="s">
        <v>335</v>
      </c>
    </row>
    <row r="19" spans="1:7" s="3" customFormat="1" ht="12.75" customHeight="1">
      <c r="A19" s="193" t="s">
        <v>322</v>
      </c>
      <c r="B19" s="194"/>
      <c r="C19" s="194"/>
      <c r="D19" s="195"/>
      <c r="E19" s="196">
        <f>'KRYCÍ LIST'!E27</f>
        <v>0</v>
      </c>
      <c r="F19" s="194"/>
      <c r="G19" s="115" t="s">
        <v>335</v>
      </c>
    </row>
    <row r="20" spans="1:7" s="3" customFormat="1" ht="12.75" customHeight="1">
      <c r="A20" s="197"/>
      <c r="B20" s="194"/>
      <c r="C20" s="194"/>
      <c r="D20" s="194"/>
      <c r="E20" s="194"/>
      <c r="F20" s="194"/>
      <c r="G20" s="198"/>
    </row>
    <row r="21" spans="1:7" s="3" customFormat="1" ht="12.75" customHeight="1">
      <c r="A21" s="199" t="s">
        <v>351</v>
      </c>
      <c r="B21" s="194"/>
      <c r="C21" s="194"/>
      <c r="D21" s="195"/>
      <c r="E21" s="200">
        <f>'KRYCÍ LIST'!E28</f>
        <v>0</v>
      </c>
      <c r="F21" s="201"/>
      <c r="G21" s="115" t="s">
        <v>335</v>
      </c>
    </row>
    <row r="22" spans="1:7" s="3" customFormat="1" ht="12.75" customHeight="1">
      <c r="A22" s="197"/>
      <c r="B22" s="194"/>
      <c r="C22" s="194"/>
      <c r="D22" s="194"/>
      <c r="E22" s="194"/>
      <c r="F22" s="194"/>
      <c r="G22" s="198"/>
    </row>
    <row r="23" spans="1:7" s="3" customFormat="1" ht="12.75" customHeight="1">
      <c r="A23" s="193" t="s">
        <v>333</v>
      </c>
      <c r="B23" s="194"/>
      <c r="C23" s="194"/>
      <c r="D23" s="116" t="s">
        <v>352</v>
      </c>
      <c r="E23" s="196">
        <f>'KRYCÍ LIST'!H35</f>
        <v>0</v>
      </c>
      <c r="F23" s="194"/>
      <c r="G23" s="115" t="s">
        <v>335</v>
      </c>
    </row>
    <row r="24" spans="1:7" s="3" customFormat="1" ht="12.75" customHeight="1">
      <c r="A24" s="193" t="s">
        <v>336</v>
      </c>
      <c r="B24" s="194"/>
      <c r="C24" s="194"/>
      <c r="D24" s="116" t="s">
        <v>352</v>
      </c>
      <c r="E24" s="196">
        <f>'KRYCÍ LIST'!H36</f>
        <v>0</v>
      </c>
      <c r="F24" s="194"/>
      <c r="G24" s="115" t="s">
        <v>335</v>
      </c>
    </row>
    <row r="25" spans="1:7" s="3" customFormat="1" ht="12.75" customHeight="1">
      <c r="A25" s="193" t="s">
        <v>333</v>
      </c>
      <c r="B25" s="194"/>
      <c r="C25" s="194"/>
      <c r="D25" s="116" t="s">
        <v>353</v>
      </c>
      <c r="E25" s="196">
        <f>'KRYCÍ LIST'!H37</f>
        <v>0</v>
      </c>
      <c r="F25" s="194"/>
      <c r="G25" s="115" t="s">
        <v>335</v>
      </c>
    </row>
    <row r="26" spans="1:7" s="3" customFormat="1" ht="12.75" customHeight="1" thickBot="1">
      <c r="A26" s="202" t="s">
        <v>336</v>
      </c>
      <c r="B26" s="203"/>
      <c r="C26" s="203"/>
      <c r="D26" s="116" t="s">
        <v>353</v>
      </c>
      <c r="E26" s="204">
        <f>'KRYCÍ LIST'!H38</f>
        <v>0</v>
      </c>
      <c r="F26" s="203"/>
      <c r="G26" s="115" t="s">
        <v>335</v>
      </c>
    </row>
    <row r="27" spans="1:7" s="3" customFormat="1" ht="19.5" customHeight="1" thickBot="1">
      <c r="A27" s="205" t="s">
        <v>354</v>
      </c>
      <c r="B27" s="187"/>
      <c r="C27" s="187"/>
      <c r="D27" s="187"/>
      <c r="E27" s="206">
        <f>SUM(E23:E26)</f>
        <v>0</v>
      </c>
      <c r="F27" s="187"/>
      <c r="G27" s="117" t="s">
        <v>335</v>
      </c>
    </row>
    <row r="29" spans="1:7" s="3" customFormat="1" ht="12.75">
      <c r="A29" s="207" t="s">
        <v>285</v>
      </c>
      <c r="B29" s="208"/>
      <c r="D29" s="207" t="s">
        <v>288</v>
      </c>
      <c r="E29" s="164"/>
      <c r="F29" s="164"/>
      <c r="G29" s="178"/>
    </row>
    <row r="30" spans="1:7" s="3" customFormat="1" ht="12.75">
      <c r="A30" s="209"/>
      <c r="B30" s="210"/>
      <c r="D30" s="209"/>
      <c r="E30" s="214"/>
      <c r="F30" s="214"/>
      <c r="G30" s="210"/>
    </row>
    <row r="31" spans="1:7" ht="12.75">
      <c r="A31" s="211"/>
      <c r="B31" s="210"/>
      <c r="D31" s="211"/>
      <c r="E31" s="214"/>
      <c r="F31" s="214"/>
      <c r="G31" s="210"/>
    </row>
    <row r="32" spans="1:7" ht="12.75">
      <c r="A32" s="211"/>
      <c r="B32" s="210"/>
      <c r="D32" s="211"/>
      <c r="E32" s="214"/>
      <c r="F32" s="214"/>
      <c r="G32" s="210"/>
    </row>
    <row r="33" spans="1:7" ht="12.75">
      <c r="A33" s="211"/>
      <c r="B33" s="210"/>
      <c r="D33" s="211"/>
      <c r="E33" s="214"/>
      <c r="F33" s="214"/>
      <c r="G33" s="210"/>
    </row>
    <row r="34" spans="1:7" ht="12.75">
      <c r="A34" s="211"/>
      <c r="B34" s="210"/>
      <c r="D34" s="211"/>
      <c r="E34" s="214"/>
      <c r="F34" s="214"/>
      <c r="G34" s="210"/>
    </row>
    <row r="35" spans="1:7" ht="12.75">
      <c r="A35" s="211"/>
      <c r="B35" s="210"/>
      <c r="D35" s="211"/>
      <c r="E35" s="214"/>
      <c r="F35" s="214"/>
      <c r="G35" s="210"/>
    </row>
    <row r="36" spans="1:7" ht="12.75">
      <c r="A36" s="211"/>
      <c r="B36" s="210"/>
      <c r="D36" s="211"/>
      <c r="E36" s="214"/>
      <c r="F36" s="214"/>
      <c r="G36" s="210"/>
    </row>
    <row r="37" spans="1:7" ht="12.75">
      <c r="A37" s="211"/>
      <c r="B37" s="210"/>
      <c r="D37" s="211"/>
      <c r="E37" s="214"/>
      <c r="F37" s="214"/>
      <c r="G37" s="210"/>
    </row>
    <row r="38" spans="1:7" ht="12.75">
      <c r="A38" s="211"/>
      <c r="B38" s="210"/>
      <c r="D38" s="211"/>
      <c r="E38" s="214"/>
      <c r="F38" s="214"/>
      <c r="G38" s="210"/>
    </row>
    <row r="39" spans="1:7" s="3" customFormat="1" ht="12.75">
      <c r="A39" s="212" t="s">
        <v>355</v>
      </c>
      <c r="B39" s="213"/>
      <c r="D39" s="212" t="s">
        <v>355</v>
      </c>
      <c r="E39" s="176"/>
      <c r="F39" s="176"/>
      <c r="G39" s="180"/>
    </row>
    <row r="41" spans="1:7" s="3" customFormat="1" ht="12.75">
      <c r="A41" s="207" t="s">
        <v>286</v>
      </c>
      <c r="B41" s="208"/>
      <c r="D41" s="207" t="s">
        <v>292</v>
      </c>
      <c r="E41" s="164"/>
      <c r="F41" s="164"/>
      <c r="G41" s="178"/>
    </row>
    <row r="42" spans="1:7" s="3" customFormat="1" ht="12.75">
      <c r="A42" s="209"/>
      <c r="B42" s="210"/>
      <c r="D42" s="209"/>
      <c r="E42" s="214"/>
      <c r="F42" s="214"/>
      <c r="G42" s="210"/>
    </row>
    <row r="43" spans="1:7" ht="12.75">
      <c r="A43" s="211"/>
      <c r="B43" s="210"/>
      <c r="D43" s="211"/>
      <c r="E43" s="214"/>
      <c r="F43" s="214"/>
      <c r="G43" s="210"/>
    </row>
    <row r="44" spans="1:7" ht="12.75">
      <c r="A44" s="211"/>
      <c r="B44" s="210"/>
      <c r="D44" s="211"/>
      <c r="E44" s="214"/>
      <c r="F44" s="214"/>
      <c r="G44" s="210"/>
    </row>
    <row r="45" spans="1:7" ht="12.75">
      <c r="A45" s="211"/>
      <c r="B45" s="210"/>
      <c r="D45" s="211"/>
      <c r="E45" s="214"/>
      <c r="F45" s="214"/>
      <c r="G45" s="210"/>
    </row>
    <row r="46" spans="1:7" ht="12.75">
      <c r="A46" s="211"/>
      <c r="B46" s="210"/>
      <c r="D46" s="211"/>
      <c r="E46" s="214"/>
      <c r="F46" s="214"/>
      <c r="G46" s="210"/>
    </row>
    <row r="47" spans="1:7" ht="12.75">
      <c r="A47" s="211"/>
      <c r="B47" s="210"/>
      <c r="D47" s="211"/>
      <c r="E47" s="214"/>
      <c r="F47" s="214"/>
      <c r="G47" s="210"/>
    </row>
    <row r="48" spans="1:7" ht="12.75">
      <c r="A48" s="211"/>
      <c r="B48" s="210"/>
      <c r="D48" s="211"/>
      <c r="E48" s="214"/>
      <c r="F48" s="214"/>
      <c r="G48" s="210"/>
    </row>
    <row r="49" spans="1:7" ht="12.75">
      <c r="A49" s="211"/>
      <c r="B49" s="210"/>
      <c r="D49" s="211"/>
      <c r="E49" s="214"/>
      <c r="F49" s="214"/>
      <c r="G49" s="210"/>
    </row>
    <row r="50" spans="1:7" ht="12.75">
      <c r="A50" s="211"/>
      <c r="B50" s="210"/>
      <c r="D50" s="211"/>
      <c r="E50" s="214"/>
      <c r="F50" s="214"/>
      <c r="G50" s="210"/>
    </row>
    <row r="51" spans="1:7" s="3" customFormat="1" ht="12.75">
      <c r="A51" s="212" t="s">
        <v>355</v>
      </c>
      <c r="B51" s="213"/>
      <c r="D51" s="212" t="s">
        <v>355</v>
      </c>
      <c r="E51" s="176"/>
      <c r="F51" s="176"/>
      <c r="G51" s="180"/>
    </row>
  </sheetData>
  <mergeCells count="60">
    <mergeCell ref="A41:B41"/>
    <mergeCell ref="A42:B50"/>
    <mergeCell ref="A51:B51"/>
    <mergeCell ref="D41:G41"/>
    <mergeCell ref="D42:G50"/>
    <mergeCell ref="D51:G51"/>
    <mergeCell ref="A39:B39"/>
    <mergeCell ref="D29:G29"/>
    <mergeCell ref="D30:G38"/>
    <mergeCell ref="D39:G39"/>
    <mergeCell ref="A27:D27"/>
    <mergeCell ref="E27:F27"/>
    <mergeCell ref="A29:B29"/>
    <mergeCell ref="A30:B38"/>
    <mergeCell ref="A25:C25"/>
    <mergeCell ref="E25:F25"/>
    <mergeCell ref="A26:C26"/>
    <mergeCell ref="E26:F26"/>
    <mergeCell ref="A23:C23"/>
    <mergeCell ref="E23:F23"/>
    <mergeCell ref="A24:C24"/>
    <mergeCell ref="E24:F24"/>
    <mergeCell ref="A20:G20"/>
    <mergeCell ref="A21:D21"/>
    <mergeCell ref="E21:F21"/>
    <mergeCell ref="A22:G22"/>
    <mergeCell ref="A18:D18"/>
    <mergeCell ref="E18:F18"/>
    <mergeCell ref="A19:D19"/>
    <mergeCell ref="E19:F19"/>
    <mergeCell ref="A16:D16"/>
    <mergeCell ref="E16:F16"/>
    <mergeCell ref="A17:D17"/>
    <mergeCell ref="E17:F17"/>
    <mergeCell ref="A13:D13"/>
    <mergeCell ref="F13:G13"/>
    <mergeCell ref="A14:G14"/>
    <mergeCell ref="A15:D15"/>
    <mergeCell ref="E15:F15"/>
    <mergeCell ref="A11:D11"/>
    <mergeCell ref="F11:G11"/>
    <mergeCell ref="A12:D12"/>
    <mergeCell ref="F12:G12"/>
    <mergeCell ref="A9:D9"/>
    <mergeCell ref="F9:G9"/>
    <mergeCell ref="A10:D10"/>
    <mergeCell ref="F10:G10"/>
    <mergeCell ref="A7:D7"/>
    <mergeCell ref="F7:G7"/>
    <mergeCell ref="A8:D8"/>
    <mergeCell ref="F8:G8"/>
    <mergeCell ref="A4:G4"/>
    <mergeCell ref="A5:G5"/>
    <mergeCell ref="A6:D6"/>
    <mergeCell ref="F6:G6"/>
    <mergeCell ref="A1:G1"/>
    <mergeCell ref="B2:D2"/>
    <mergeCell ref="E2:G2"/>
    <mergeCell ref="B3:D3"/>
    <mergeCell ref="E3:G3"/>
  </mergeCells>
  <printOptions horizontalCentered="1"/>
  <pageMargins left="0.39375000000000004" right="0.39375000000000004" top="0.5902777777777778" bottom="0.5902777777777778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D9" sqref="D9:G9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ht="18" customHeight="1">
      <c r="A1" s="215" t="s">
        <v>273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9.75" customHeight="1" thickBo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2.75" customHeight="1">
      <c r="A3" s="216" t="s">
        <v>274</v>
      </c>
      <c r="B3" s="169"/>
      <c r="C3" s="169"/>
      <c r="D3" s="170"/>
      <c r="E3" s="217" t="s">
        <v>275</v>
      </c>
      <c r="F3" s="169"/>
      <c r="G3" s="169"/>
      <c r="H3" s="169"/>
      <c r="I3" s="169"/>
      <c r="J3" s="170"/>
      <c r="K3" s="217" t="s">
        <v>276</v>
      </c>
      <c r="L3" s="170"/>
      <c r="M3" s="90" t="s">
        <v>277</v>
      </c>
    </row>
    <row r="4" spans="1:13" ht="12.75" customHeight="1">
      <c r="A4" s="218" t="s">
        <v>278</v>
      </c>
      <c r="B4" s="176"/>
      <c r="C4" s="176"/>
      <c r="D4" s="180"/>
      <c r="E4" s="219" t="s">
        <v>356</v>
      </c>
      <c r="F4" s="173"/>
      <c r="G4" s="173"/>
      <c r="H4" s="173"/>
      <c r="I4" s="173"/>
      <c r="J4" s="174"/>
      <c r="K4" s="220" t="s">
        <v>279</v>
      </c>
      <c r="L4" s="180"/>
      <c r="M4" s="91" t="s">
        <v>280</v>
      </c>
    </row>
    <row r="5" spans="1:13" ht="12.75" customHeight="1">
      <c r="A5" s="221" t="s">
        <v>281</v>
      </c>
      <c r="B5" s="164"/>
      <c r="C5" s="164"/>
      <c r="D5" s="178"/>
      <c r="E5" s="222" t="s">
        <v>282</v>
      </c>
      <c r="F5" s="164"/>
      <c r="G5" s="164"/>
      <c r="H5" s="164"/>
      <c r="I5" s="164"/>
      <c r="J5" s="178"/>
      <c r="K5" s="222" t="s">
        <v>283</v>
      </c>
      <c r="L5" s="178"/>
      <c r="M5" s="92" t="s">
        <v>284</v>
      </c>
    </row>
    <row r="6" spans="1:13" ht="12.75" customHeight="1">
      <c r="A6" s="218" t="s">
        <v>279</v>
      </c>
      <c r="B6" s="176"/>
      <c r="C6" s="176"/>
      <c r="D6" s="180"/>
      <c r="E6" s="219" t="s">
        <v>357</v>
      </c>
      <c r="F6" s="173"/>
      <c r="G6" s="173"/>
      <c r="H6" s="173"/>
      <c r="I6" s="173"/>
      <c r="J6" s="174"/>
      <c r="K6" s="220" t="s">
        <v>279</v>
      </c>
      <c r="L6" s="180"/>
      <c r="M6" s="91" t="s">
        <v>279</v>
      </c>
    </row>
    <row r="7" spans="1:13" s="3" customFormat="1" ht="12.75" customHeight="1">
      <c r="A7" s="223" t="s">
        <v>285</v>
      </c>
      <c r="B7" s="224"/>
      <c r="C7" s="224"/>
      <c r="D7" s="226" t="s">
        <v>279</v>
      </c>
      <c r="E7" s="224"/>
      <c r="F7" s="224"/>
      <c r="G7" s="227"/>
      <c r="H7" s="230" t="s">
        <v>289</v>
      </c>
      <c r="I7" s="224"/>
      <c r="J7" s="224"/>
      <c r="K7" s="224"/>
      <c r="L7" s="224"/>
      <c r="M7" s="93"/>
    </row>
    <row r="8" spans="1:13" s="3" customFormat="1" ht="12.75" customHeight="1">
      <c r="A8" s="223" t="s">
        <v>286</v>
      </c>
      <c r="B8" s="224"/>
      <c r="C8" s="224"/>
      <c r="D8" s="226" t="s">
        <v>279</v>
      </c>
      <c r="E8" s="224"/>
      <c r="F8" s="224"/>
      <c r="G8" s="227"/>
      <c r="H8" s="230" t="s">
        <v>290</v>
      </c>
      <c r="I8" s="224"/>
      <c r="J8" s="224"/>
      <c r="K8" s="224"/>
      <c r="L8" s="224"/>
      <c r="M8" s="94">
        <f>IF(M7=0,"",E28/M7)</f>
      </c>
    </row>
    <row r="9" spans="1:13" ht="12.75" customHeight="1">
      <c r="A9" s="223" t="s">
        <v>287</v>
      </c>
      <c r="B9" s="194"/>
      <c r="C9" s="194"/>
      <c r="D9" s="226" t="s">
        <v>279</v>
      </c>
      <c r="E9" s="194"/>
      <c r="F9" s="194"/>
      <c r="G9" s="195"/>
      <c r="H9" s="230" t="s">
        <v>291</v>
      </c>
      <c r="I9" s="194"/>
      <c r="J9" s="194"/>
      <c r="K9" s="231" t="s">
        <v>279</v>
      </c>
      <c r="L9" s="194"/>
      <c r="M9" s="198"/>
    </row>
    <row r="10" spans="1:13" s="3" customFormat="1" ht="12.75" customHeight="1">
      <c r="A10" s="221" t="s">
        <v>288</v>
      </c>
      <c r="B10" s="225"/>
      <c r="C10" s="225"/>
      <c r="D10" s="228" t="s">
        <v>279</v>
      </c>
      <c r="E10" s="225"/>
      <c r="F10" s="225"/>
      <c r="G10" s="208"/>
      <c r="H10" s="222" t="s">
        <v>292</v>
      </c>
      <c r="I10" s="225"/>
      <c r="J10" s="228" t="s">
        <v>279</v>
      </c>
      <c r="K10" s="164"/>
      <c r="L10" s="164"/>
      <c r="M10" s="162"/>
    </row>
    <row r="11" spans="1:13" ht="12.75" customHeight="1" thickBot="1">
      <c r="A11" s="229" t="s">
        <v>279</v>
      </c>
      <c r="B11" s="167"/>
      <c r="C11" s="167"/>
      <c r="D11" s="167"/>
      <c r="E11" s="167"/>
      <c r="F11" s="167"/>
      <c r="G11" s="183"/>
      <c r="H11" s="232" t="s">
        <v>279</v>
      </c>
      <c r="I11" s="167"/>
      <c r="J11" s="167"/>
      <c r="K11" s="167"/>
      <c r="L11" s="167"/>
      <c r="M11" s="185"/>
    </row>
    <row r="12" spans="1:13" ht="28.5" customHeight="1" thickBot="1">
      <c r="A12" s="186" t="s">
        <v>293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8"/>
    </row>
    <row r="13" spans="1:13" ht="12.75" customHeight="1">
      <c r="A13" s="233" t="s">
        <v>294</v>
      </c>
      <c r="B13" s="190"/>
      <c r="C13" s="190"/>
      <c r="D13" s="190"/>
      <c r="E13" s="190"/>
      <c r="F13" s="190"/>
      <c r="G13" s="233" t="s">
        <v>295</v>
      </c>
      <c r="H13" s="190"/>
      <c r="I13" s="190"/>
      <c r="J13" s="190"/>
      <c r="K13" s="190"/>
      <c r="L13" s="190"/>
      <c r="M13" s="234"/>
    </row>
    <row r="14" spans="1:13" s="3" customFormat="1" ht="12.75" customHeight="1">
      <c r="A14" s="235"/>
      <c r="B14" s="230" t="s">
        <v>296</v>
      </c>
      <c r="C14" s="224"/>
      <c r="D14" s="227"/>
      <c r="E14" s="196">
        <f>REKAPITULACE!C35</f>
        <v>0</v>
      </c>
      <c r="F14" s="224"/>
      <c r="G14" s="193" t="s">
        <v>311</v>
      </c>
      <c r="H14" s="238"/>
      <c r="I14" s="238"/>
      <c r="J14" s="239"/>
      <c r="K14" s="97"/>
      <c r="L14" s="98" t="s">
        <v>312</v>
      </c>
      <c r="M14" s="103">
        <f>E24*K14/100</f>
        <v>0</v>
      </c>
    </row>
    <row r="15" spans="1:13" s="3" customFormat="1" ht="12.75" customHeight="1">
      <c r="A15" s="236"/>
      <c r="B15" s="230" t="s">
        <v>297</v>
      </c>
      <c r="C15" s="224"/>
      <c r="D15" s="227"/>
      <c r="E15" s="196">
        <f>REKAPITULACE!D35</f>
        <v>0</v>
      </c>
      <c r="F15" s="224"/>
      <c r="G15" s="193" t="s">
        <v>313</v>
      </c>
      <c r="H15" s="238"/>
      <c r="I15" s="238"/>
      <c r="J15" s="239"/>
      <c r="K15" s="97"/>
      <c r="L15" s="98" t="s">
        <v>312</v>
      </c>
      <c r="M15" s="103">
        <f>E24*K15/100</f>
        <v>0</v>
      </c>
    </row>
    <row r="16" spans="1:13" s="3" customFormat="1" ht="12.75" customHeight="1">
      <c r="A16" s="102" t="s">
        <v>298</v>
      </c>
      <c r="B16" s="237" t="s">
        <v>299</v>
      </c>
      <c r="C16" s="224"/>
      <c r="D16" s="227"/>
      <c r="E16" s="196">
        <f>REKAPITULACE!E16</f>
        <v>0</v>
      </c>
      <c r="F16" s="224"/>
      <c r="G16" s="193" t="s">
        <v>314</v>
      </c>
      <c r="H16" s="238"/>
      <c r="I16" s="238"/>
      <c r="J16" s="239"/>
      <c r="K16" s="97"/>
      <c r="L16" s="98" t="s">
        <v>312</v>
      </c>
      <c r="M16" s="103">
        <f>E24*K16/100</f>
        <v>0</v>
      </c>
    </row>
    <row r="17" spans="1:13" s="3" customFormat="1" ht="12.75" customHeight="1">
      <c r="A17" s="102" t="s">
        <v>300</v>
      </c>
      <c r="B17" s="237" t="s">
        <v>301</v>
      </c>
      <c r="C17" s="224"/>
      <c r="D17" s="227"/>
      <c r="E17" s="196">
        <f>REKAPITULACE!E25</f>
        <v>0</v>
      </c>
      <c r="F17" s="224"/>
      <c r="G17" s="193" t="s">
        <v>315</v>
      </c>
      <c r="H17" s="238"/>
      <c r="I17" s="238"/>
      <c r="J17" s="239"/>
      <c r="K17" s="97"/>
      <c r="L17" s="98" t="s">
        <v>312</v>
      </c>
      <c r="M17" s="103">
        <f>E24*K17/100</f>
        <v>0</v>
      </c>
    </row>
    <row r="18" spans="1:13" s="3" customFormat="1" ht="12.75" customHeight="1">
      <c r="A18" s="102" t="s">
        <v>302</v>
      </c>
      <c r="B18" s="237" t="s">
        <v>303</v>
      </c>
      <c r="C18" s="224"/>
      <c r="D18" s="227"/>
      <c r="E18" s="196">
        <f>REKAPITULACE!E29</f>
        <v>0</v>
      </c>
      <c r="F18" s="224"/>
      <c r="G18" s="193" t="s">
        <v>316</v>
      </c>
      <c r="H18" s="238"/>
      <c r="I18" s="238"/>
      <c r="J18" s="239"/>
      <c r="K18" s="97"/>
      <c r="L18" s="98" t="s">
        <v>312</v>
      </c>
      <c r="M18" s="103">
        <f>E24*K18/100</f>
        <v>0</v>
      </c>
    </row>
    <row r="19" spans="1:13" s="3" customFormat="1" ht="12.75" customHeight="1">
      <c r="A19" s="102" t="s">
        <v>304</v>
      </c>
      <c r="B19" s="237" t="s">
        <v>305</v>
      </c>
      <c r="C19" s="224"/>
      <c r="D19" s="227"/>
      <c r="E19" s="196">
        <f>REKAPITULACE!E33</f>
        <v>0</v>
      </c>
      <c r="F19" s="224"/>
      <c r="G19" s="193" t="s">
        <v>317</v>
      </c>
      <c r="H19" s="238"/>
      <c r="I19" s="238"/>
      <c r="J19" s="239"/>
      <c r="K19" s="97"/>
      <c r="L19" s="98" t="s">
        <v>312</v>
      </c>
      <c r="M19" s="103">
        <f>E24*K19/100</f>
        <v>0</v>
      </c>
    </row>
    <row r="20" spans="1:13" s="3" customFormat="1" ht="12.75" customHeight="1">
      <c r="A20" s="193" t="s">
        <v>306</v>
      </c>
      <c r="B20" s="238"/>
      <c r="C20" s="238"/>
      <c r="D20" s="239"/>
      <c r="E20" s="196">
        <f>SUM(E16:E19)</f>
        <v>0</v>
      </c>
      <c r="F20" s="224"/>
      <c r="G20" s="193" t="s">
        <v>318</v>
      </c>
      <c r="H20" s="238"/>
      <c r="I20" s="238"/>
      <c r="J20" s="239"/>
      <c r="K20" s="97"/>
      <c r="L20" s="98" t="s">
        <v>312</v>
      </c>
      <c r="M20" s="103">
        <f>E24*K20/100</f>
        <v>0</v>
      </c>
    </row>
    <row r="21" spans="1:13" s="3" customFormat="1" ht="12.75" customHeight="1">
      <c r="A21" s="193" t="s">
        <v>307</v>
      </c>
      <c r="B21" s="238"/>
      <c r="C21" s="238"/>
      <c r="D21" s="239"/>
      <c r="E21" s="196">
        <v>0</v>
      </c>
      <c r="F21" s="224"/>
      <c r="G21" s="193" t="s">
        <v>319</v>
      </c>
      <c r="H21" s="238"/>
      <c r="I21" s="238"/>
      <c r="J21" s="239"/>
      <c r="K21" s="97"/>
      <c r="L21" s="98" t="s">
        <v>312</v>
      </c>
      <c r="M21" s="103">
        <f>E24*K21/100</f>
        <v>0</v>
      </c>
    </row>
    <row r="22" spans="1:13" s="3" customFormat="1" ht="12.75" customHeight="1">
      <c r="A22" s="193" t="s">
        <v>308</v>
      </c>
      <c r="B22" s="238"/>
      <c r="C22" s="238"/>
      <c r="D22" s="239"/>
      <c r="E22" s="196">
        <v>0</v>
      </c>
      <c r="F22" s="224"/>
      <c r="G22" s="193" t="s">
        <v>320</v>
      </c>
      <c r="H22" s="238"/>
      <c r="I22" s="238"/>
      <c r="J22" s="239"/>
      <c r="K22" s="97"/>
      <c r="L22" s="98" t="s">
        <v>312</v>
      </c>
      <c r="M22" s="103">
        <f>E24*K22/100</f>
        <v>0</v>
      </c>
    </row>
    <row r="23" spans="1:13" s="3" customFormat="1" ht="12.75" customHeight="1" thickBot="1">
      <c r="A23" s="193" t="s">
        <v>309</v>
      </c>
      <c r="B23" s="238"/>
      <c r="C23" s="238"/>
      <c r="D23" s="239"/>
      <c r="E23" s="196">
        <v>0</v>
      </c>
      <c r="F23" s="224"/>
      <c r="G23" s="163"/>
      <c r="H23" s="179"/>
      <c r="I23" s="179"/>
      <c r="J23" s="240"/>
      <c r="K23" s="99"/>
      <c r="L23" s="100" t="s">
        <v>312</v>
      </c>
      <c r="M23" s="104">
        <f>E24*K23/100</f>
        <v>0</v>
      </c>
    </row>
    <row r="24" spans="1:13" s="101" customFormat="1" ht="12.75" customHeight="1">
      <c r="A24" s="193" t="s">
        <v>310</v>
      </c>
      <c r="B24" s="238"/>
      <c r="C24" s="238"/>
      <c r="D24" s="238"/>
      <c r="E24" s="196">
        <f>SUM(E20:E23)</f>
        <v>0</v>
      </c>
      <c r="F24" s="224"/>
      <c r="G24" s="241" t="s">
        <v>321</v>
      </c>
      <c r="H24" s="190"/>
      <c r="I24" s="190"/>
      <c r="J24" s="190"/>
      <c r="K24" s="190"/>
      <c r="L24" s="190"/>
      <c r="M24" s="234"/>
    </row>
    <row r="25" spans="1:13" s="3" customFormat="1" ht="12.75" customHeight="1">
      <c r="A25" s="193" t="s">
        <v>323</v>
      </c>
      <c r="B25" s="238"/>
      <c r="C25" s="238"/>
      <c r="D25" s="239"/>
      <c r="E25" s="196">
        <f>SUM(M14:M23)</f>
        <v>0</v>
      </c>
      <c r="F25" s="194"/>
      <c r="G25" s="193"/>
      <c r="H25" s="238"/>
      <c r="I25" s="238"/>
      <c r="J25" s="239"/>
      <c r="K25" s="97"/>
      <c r="L25" s="98" t="s">
        <v>312</v>
      </c>
      <c r="M25" s="103">
        <f>E24*K25/100</f>
        <v>0</v>
      </c>
    </row>
    <row r="26" spans="1:13" s="3" customFormat="1" ht="12.75" customHeight="1" thickBot="1">
      <c r="A26" s="193" t="s">
        <v>324</v>
      </c>
      <c r="B26" s="238"/>
      <c r="C26" s="238"/>
      <c r="D26" s="239"/>
      <c r="E26" s="196">
        <f>SUM(M25:M26)</f>
        <v>0</v>
      </c>
      <c r="F26" s="194"/>
      <c r="G26" s="163"/>
      <c r="H26" s="179"/>
      <c r="I26" s="179"/>
      <c r="J26" s="240"/>
      <c r="K26" s="99"/>
      <c r="L26" s="100" t="s">
        <v>312</v>
      </c>
      <c r="M26" s="104">
        <f>E24*K26/100</f>
        <v>0</v>
      </c>
    </row>
    <row r="27" spans="1:13" s="101" customFormat="1" ht="12.75" customHeight="1" thickBot="1">
      <c r="A27" s="163" t="s">
        <v>325</v>
      </c>
      <c r="B27" s="179"/>
      <c r="C27" s="179"/>
      <c r="D27" s="240"/>
      <c r="E27" s="244">
        <f>SUM(M28:M28)</f>
        <v>0</v>
      </c>
      <c r="F27" s="164"/>
      <c r="G27" s="241" t="s">
        <v>322</v>
      </c>
      <c r="H27" s="242"/>
      <c r="I27" s="242"/>
      <c r="J27" s="242"/>
      <c r="K27" s="242"/>
      <c r="L27" s="242"/>
      <c r="M27" s="243"/>
    </row>
    <row r="28" spans="1:13" s="3" customFormat="1" ht="12.75" customHeight="1" thickBot="1">
      <c r="A28" s="245" t="s">
        <v>326</v>
      </c>
      <c r="B28" s="246"/>
      <c r="C28" s="246"/>
      <c r="D28" s="247"/>
      <c r="E28" s="248">
        <f>SUM(E24:E27)</f>
        <v>0</v>
      </c>
      <c r="F28" s="169"/>
      <c r="G28" s="163"/>
      <c r="H28" s="179"/>
      <c r="I28" s="179"/>
      <c r="J28" s="240"/>
      <c r="K28" s="99"/>
      <c r="L28" s="100" t="s">
        <v>312</v>
      </c>
      <c r="M28" s="104">
        <f>E24*K28/100</f>
        <v>0</v>
      </c>
    </row>
    <row r="29" spans="1:13" s="4" customFormat="1" ht="12.75" customHeight="1">
      <c r="A29" s="249" t="s">
        <v>327</v>
      </c>
      <c r="B29" s="190"/>
      <c r="C29" s="190"/>
      <c r="D29" s="191"/>
      <c r="E29" s="250" t="s">
        <v>328</v>
      </c>
      <c r="F29" s="190"/>
      <c r="G29" s="191"/>
      <c r="H29" s="250" t="s">
        <v>329</v>
      </c>
      <c r="I29" s="190"/>
      <c r="J29" s="190"/>
      <c r="K29" s="190"/>
      <c r="L29" s="190"/>
      <c r="M29" s="234"/>
    </row>
    <row r="30" spans="1:13" s="3" customFormat="1" ht="12.75" customHeight="1">
      <c r="A30" s="251" t="s">
        <v>482</v>
      </c>
      <c r="B30" s="164"/>
      <c r="C30" s="164"/>
      <c r="D30" s="178"/>
      <c r="E30" s="105" t="s">
        <v>330</v>
      </c>
      <c r="F30" s="179"/>
      <c r="G30" s="178"/>
      <c r="H30" s="105" t="s">
        <v>330</v>
      </c>
      <c r="I30" s="179"/>
      <c r="J30" s="164"/>
      <c r="K30" s="164"/>
      <c r="L30" s="164"/>
      <c r="M30" s="162"/>
    </row>
    <row r="31" spans="1:13" s="3" customFormat="1" ht="12.75" customHeight="1">
      <c r="A31" s="252" t="s">
        <v>331</v>
      </c>
      <c r="B31" s="214"/>
      <c r="C31" s="253">
        <v>43914</v>
      </c>
      <c r="D31" s="210"/>
      <c r="E31" s="105" t="s">
        <v>331</v>
      </c>
      <c r="F31" s="254"/>
      <c r="G31" s="210"/>
      <c r="H31" s="105" t="s">
        <v>331</v>
      </c>
      <c r="I31" s="254"/>
      <c r="J31" s="214"/>
      <c r="K31" s="214"/>
      <c r="L31" s="214"/>
      <c r="M31" s="255"/>
    </row>
    <row r="32" spans="1:13" s="3" customFormat="1" ht="12.75" customHeight="1">
      <c r="A32" s="252"/>
      <c r="B32" s="214"/>
      <c r="C32" s="214"/>
      <c r="D32" s="210"/>
      <c r="E32" s="256" t="s">
        <v>332</v>
      </c>
      <c r="F32" s="214"/>
      <c r="G32" s="210"/>
      <c r="H32" s="256" t="s">
        <v>332</v>
      </c>
      <c r="I32" s="214"/>
      <c r="J32" s="214"/>
      <c r="K32" s="214"/>
      <c r="L32" s="214"/>
      <c r="M32" s="255"/>
    </row>
    <row r="33" spans="1:13" ht="12.75">
      <c r="A33" s="265"/>
      <c r="B33" s="258"/>
      <c r="C33" s="258"/>
      <c r="D33" s="266"/>
      <c r="E33" s="257"/>
      <c r="F33" s="258"/>
      <c r="G33" s="266"/>
      <c r="H33" s="257"/>
      <c r="I33" s="258"/>
      <c r="J33" s="258"/>
      <c r="K33" s="258"/>
      <c r="L33" s="258"/>
      <c r="M33" s="259"/>
    </row>
    <row r="34" spans="1:13" s="3" customFormat="1" ht="56.25" customHeight="1" thickBot="1">
      <c r="A34" s="265"/>
      <c r="B34" s="258"/>
      <c r="C34" s="258"/>
      <c r="D34" s="266"/>
      <c r="E34" s="257"/>
      <c r="F34" s="258"/>
      <c r="G34" s="266"/>
      <c r="H34" s="257"/>
      <c r="I34" s="258"/>
      <c r="J34" s="258"/>
      <c r="K34" s="258"/>
      <c r="L34" s="258"/>
      <c r="M34" s="259"/>
    </row>
    <row r="35" spans="1:13" s="3" customFormat="1" ht="12.75" customHeight="1">
      <c r="A35" s="189" t="s">
        <v>333</v>
      </c>
      <c r="B35" s="260"/>
      <c r="C35" s="260"/>
      <c r="D35" s="261"/>
      <c r="E35" s="262">
        <v>21</v>
      </c>
      <c r="F35" s="190"/>
      <c r="G35" s="107" t="s">
        <v>334</v>
      </c>
      <c r="H35" s="263">
        <f>ROUND(E28-H37,0)</f>
        <v>0</v>
      </c>
      <c r="I35" s="264"/>
      <c r="J35" s="264"/>
      <c r="K35" s="264"/>
      <c r="L35" s="264"/>
      <c r="M35" s="108" t="s">
        <v>335</v>
      </c>
    </row>
    <row r="36" spans="1:13" s="3" customFormat="1" ht="12.75" customHeight="1">
      <c r="A36" s="193" t="s">
        <v>336</v>
      </c>
      <c r="B36" s="267"/>
      <c r="C36" s="267"/>
      <c r="D36" s="268"/>
      <c r="E36" s="269">
        <v>21</v>
      </c>
      <c r="F36" s="194"/>
      <c r="G36" s="95" t="s">
        <v>334</v>
      </c>
      <c r="H36" s="196">
        <f>ROUND(H35*E36/100,0)</f>
        <v>0</v>
      </c>
      <c r="I36" s="194"/>
      <c r="J36" s="194"/>
      <c r="K36" s="194"/>
      <c r="L36" s="194"/>
      <c r="M36" s="109" t="s">
        <v>335</v>
      </c>
    </row>
    <row r="37" spans="1:13" s="3" customFormat="1" ht="12.75" customHeight="1">
      <c r="A37" s="193" t="s">
        <v>333</v>
      </c>
      <c r="B37" s="267"/>
      <c r="C37" s="267"/>
      <c r="D37" s="268"/>
      <c r="E37" s="269">
        <v>15</v>
      </c>
      <c r="F37" s="194"/>
      <c r="G37" s="95" t="s">
        <v>334</v>
      </c>
      <c r="H37" s="196">
        <v>0</v>
      </c>
      <c r="I37" s="270"/>
      <c r="J37" s="270"/>
      <c r="K37" s="270"/>
      <c r="L37" s="270"/>
      <c r="M37" s="109" t="s">
        <v>335</v>
      </c>
    </row>
    <row r="38" spans="1:13" s="3" customFormat="1" ht="12.75" customHeight="1">
      <c r="A38" s="193" t="s">
        <v>336</v>
      </c>
      <c r="B38" s="267"/>
      <c r="C38" s="267"/>
      <c r="D38" s="268"/>
      <c r="E38" s="269">
        <v>15</v>
      </c>
      <c r="F38" s="194"/>
      <c r="G38" s="95" t="s">
        <v>334</v>
      </c>
      <c r="H38" s="196">
        <f>ROUND(H37*E38/100,0)</f>
        <v>0</v>
      </c>
      <c r="I38" s="194"/>
      <c r="J38" s="194"/>
      <c r="K38" s="194"/>
      <c r="L38" s="194"/>
      <c r="M38" s="109" t="s">
        <v>335</v>
      </c>
    </row>
    <row r="39" spans="1:13" s="110" customFormat="1" ht="19.5" customHeight="1" thickBot="1">
      <c r="A39" s="271" t="s">
        <v>337</v>
      </c>
      <c r="B39" s="272"/>
      <c r="C39" s="272"/>
      <c r="D39" s="272"/>
      <c r="E39" s="272"/>
      <c r="F39" s="272"/>
      <c r="G39" s="272"/>
      <c r="H39" s="273">
        <f>CEILING(SUM(H35:H38),1)</f>
        <v>0</v>
      </c>
      <c r="I39" s="203"/>
      <c r="J39" s="203"/>
      <c r="K39" s="203"/>
      <c r="L39" s="203"/>
      <c r="M39" s="111" t="s">
        <v>335</v>
      </c>
    </row>
    <row r="40" s="3" customFormat="1" ht="12.75" customHeight="1"/>
    <row r="41" spans="1:13" s="3" customFormat="1" ht="12.75" customHeight="1">
      <c r="A41" s="254" t="s">
        <v>338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</row>
    <row r="42" ht="12.75">
      <c r="B42" s="4" t="s">
        <v>481</v>
      </c>
    </row>
  </sheetData>
  <mergeCells count="110">
    <mergeCell ref="A41:M41"/>
    <mergeCell ref="A38:D38"/>
    <mergeCell ref="E38:F38"/>
    <mergeCell ref="H38:L38"/>
    <mergeCell ref="A39:G39"/>
    <mergeCell ref="H39:L39"/>
    <mergeCell ref="A36:D36"/>
    <mergeCell ref="E36:F36"/>
    <mergeCell ref="H36:L36"/>
    <mergeCell ref="A37:D37"/>
    <mergeCell ref="E37:F37"/>
    <mergeCell ref="H37:L37"/>
    <mergeCell ref="H32:M32"/>
    <mergeCell ref="H33:M34"/>
    <mergeCell ref="A35:D35"/>
    <mergeCell ref="E35:F35"/>
    <mergeCell ref="H35:L35"/>
    <mergeCell ref="A32:D32"/>
    <mergeCell ref="A33:D34"/>
    <mergeCell ref="E32:G32"/>
    <mergeCell ref="E33:G34"/>
    <mergeCell ref="A30:D30"/>
    <mergeCell ref="F30:G30"/>
    <mergeCell ref="I30:M30"/>
    <mergeCell ref="A31:B31"/>
    <mergeCell ref="C31:D31"/>
    <mergeCell ref="F31:G31"/>
    <mergeCell ref="I31:M31"/>
    <mergeCell ref="E28:F28"/>
    <mergeCell ref="A29:D29"/>
    <mergeCell ref="E29:G29"/>
    <mergeCell ref="H29:M29"/>
    <mergeCell ref="G26:J26"/>
    <mergeCell ref="G27:M27"/>
    <mergeCell ref="G28:J28"/>
    <mergeCell ref="A25:D25"/>
    <mergeCell ref="E25:F25"/>
    <mergeCell ref="A26:D26"/>
    <mergeCell ref="E26:F26"/>
    <mergeCell ref="A27:D27"/>
    <mergeCell ref="E27:F27"/>
    <mergeCell ref="A28:D28"/>
    <mergeCell ref="G22:J22"/>
    <mergeCell ref="G23:J23"/>
    <mergeCell ref="G24:M24"/>
    <mergeCell ref="G25:J25"/>
    <mergeCell ref="A24:D24"/>
    <mergeCell ref="E24:F24"/>
    <mergeCell ref="G14:J14"/>
    <mergeCell ref="G15:J15"/>
    <mergeCell ref="G16:J16"/>
    <mergeCell ref="G17:J17"/>
    <mergeCell ref="G18:J18"/>
    <mergeCell ref="G19:J19"/>
    <mergeCell ref="G20:J20"/>
    <mergeCell ref="G21:J21"/>
    <mergeCell ref="A22:D22"/>
    <mergeCell ref="E22:F22"/>
    <mergeCell ref="A23:D23"/>
    <mergeCell ref="E23:F23"/>
    <mergeCell ref="A20:D20"/>
    <mergeCell ref="E20:F20"/>
    <mergeCell ref="A21:D21"/>
    <mergeCell ref="E21:F21"/>
    <mergeCell ref="B18:D18"/>
    <mergeCell ref="E18:F18"/>
    <mergeCell ref="B19:D19"/>
    <mergeCell ref="E19:F19"/>
    <mergeCell ref="B16:D16"/>
    <mergeCell ref="E16:F16"/>
    <mergeCell ref="B17:D17"/>
    <mergeCell ref="E17:F17"/>
    <mergeCell ref="A12:M12"/>
    <mergeCell ref="A13:F13"/>
    <mergeCell ref="G13:M13"/>
    <mergeCell ref="A14:A15"/>
    <mergeCell ref="B14:D14"/>
    <mergeCell ref="E14:F14"/>
    <mergeCell ref="B15:D15"/>
    <mergeCell ref="E15:F15"/>
    <mergeCell ref="A11:G11"/>
    <mergeCell ref="H7:L7"/>
    <mergeCell ref="H8:L8"/>
    <mergeCell ref="H9:J9"/>
    <mergeCell ref="H10:I10"/>
    <mergeCell ref="K9:M9"/>
    <mergeCell ref="J10:M10"/>
    <mergeCell ref="H11:M11"/>
    <mergeCell ref="A8:C8"/>
    <mergeCell ref="A9:C9"/>
    <mergeCell ref="A10:C10"/>
    <mergeCell ref="D7:G7"/>
    <mergeCell ref="D8:G8"/>
    <mergeCell ref="D9:G9"/>
    <mergeCell ref="D10:G10"/>
    <mergeCell ref="A6:D6"/>
    <mergeCell ref="E6:J6"/>
    <mergeCell ref="K6:L6"/>
    <mergeCell ref="A7:C7"/>
    <mergeCell ref="A4:D4"/>
    <mergeCell ref="E4:J4"/>
    <mergeCell ref="K4:L4"/>
    <mergeCell ref="A5:D5"/>
    <mergeCell ref="E5:J5"/>
    <mergeCell ref="K5:L5"/>
    <mergeCell ref="A1:M1"/>
    <mergeCell ref="A2:M2"/>
    <mergeCell ref="A3:D3"/>
    <mergeCell ref="E3:J3"/>
    <mergeCell ref="K3:L3"/>
  </mergeCells>
  <printOptions horizontalCentered="1"/>
  <pageMargins left="0.39375000000000004" right="0.39375000000000004" top="0.5902777777777778" bottom="0.5902777777777778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" sqref="A3"/>
    </sheetView>
  </sheetViews>
  <sheetFormatPr defaultColWidth="9.140625" defaultRowHeight="12.75"/>
  <cols>
    <col min="1" max="1" width="3.8515625" style="0" customWidth="1"/>
    <col min="2" max="2" width="45.140625" style="0" customWidth="1"/>
    <col min="3" max="5" width="10.57421875" style="0" customWidth="1"/>
  </cols>
  <sheetData>
    <row r="1" spans="1:5" s="2" customFormat="1" ht="9.75">
      <c r="A1" s="274" t="s">
        <v>360</v>
      </c>
      <c r="B1" s="274"/>
      <c r="C1" s="274"/>
      <c r="D1" s="274" t="s">
        <v>0</v>
      </c>
      <c r="E1" s="274"/>
    </row>
    <row r="2" spans="1:5" s="2" customFormat="1" ht="9.75">
      <c r="A2" s="274" t="s">
        <v>479</v>
      </c>
      <c r="B2" s="274"/>
      <c r="C2" s="274"/>
      <c r="D2" s="274" t="s">
        <v>359</v>
      </c>
      <c r="E2" s="274"/>
    </row>
    <row r="3" s="1" customFormat="1" ht="9.75"/>
    <row r="4" spans="1:5" s="4" customFormat="1" ht="12.75">
      <c r="A4" s="275" t="s">
        <v>252</v>
      </c>
      <c r="B4" s="214"/>
      <c r="C4" s="214"/>
      <c r="D4" s="214"/>
      <c r="E4" s="214"/>
    </row>
    <row r="5" s="1" customFormat="1" ht="10.5" thickBot="1"/>
    <row r="6" spans="1:5" s="1" customFormat="1" ht="9.75" customHeight="1">
      <c r="A6" s="276" t="s">
        <v>253</v>
      </c>
      <c r="B6" s="278" t="s">
        <v>254</v>
      </c>
      <c r="C6" s="280" t="s">
        <v>255</v>
      </c>
      <c r="D6" s="190"/>
      <c r="E6" s="234"/>
    </row>
    <row r="7" spans="1:5" s="1" customFormat="1" ht="9.75" customHeight="1" thickBot="1">
      <c r="A7" s="277"/>
      <c r="B7" s="279"/>
      <c r="C7" s="68" t="s">
        <v>15</v>
      </c>
      <c r="D7" s="69" t="s">
        <v>20</v>
      </c>
      <c r="E7" s="70" t="s">
        <v>256</v>
      </c>
    </row>
    <row r="8" spans="1:5" s="17" customFormat="1" ht="11.25">
      <c r="A8" s="71"/>
      <c r="B8" s="74" t="s">
        <v>26</v>
      </c>
      <c r="C8" s="72"/>
      <c r="D8" s="72"/>
      <c r="E8" s="73"/>
    </row>
    <row r="9" spans="1:5" s="17" customFormat="1" ht="11.25">
      <c r="A9" s="75">
        <v>1</v>
      </c>
      <c r="B9" s="30" t="s">
        <v>257</v>
      </c>
      <c r="C9" s="76">
        <f>ROZPOČET!G30</f>
        <v>0</v>
      </c>
      <c r="D9" s="76">
        <f>ROZPOČET!I30</f>
        <v>0</v>
      </c>
      <c r="E9" s="77">
        <f aca="true" t="shared" si="0" ref="E9:E15">C9+D9</f>
        <v>0</v>
      </c>
    </row>
    <row r="10" spans="1:5" s="17" customFormat="1" ht="11.25">
      <c r="A10" s="78">
        <v>2</v>
      </c>
      <c r="B10" s="79" t="s">
        <v>258</v>
      </c>
      <c r="C10" s="80">
        <f>ROZPOČET!G48</f>
        <v>0</v>
      </c>
      <c r="D10" s="80">
        <f>ROZPOČET!I48</f>
        <v>0</v>
      </c>
      <c r="E10" s="81">
        <f t="shared" si="0"/>
        <v>0</v>
      </c>
    </row>
    <row r="11" spans="1:5" s="17" customFormat="1" ht="11.25">
      <c r="A11" s="78">
        <v>61</v>
      </c>
      <c r="B11" s="79" t="s">
        <v>259</v>
      </c>
      <c r="C11" s="80">
        <f>ROZPOČET!G62</f>
        <v>0</v>
      </c>
      <c r="D11" s="80">
        <f>ROZPOČET!I62</f>
        <v>0</v>
      </c>
      <c r="E11" s="81">
        <f t="shared" si="0"/>
        <v>0</v>
      </c>
    </row>
    <row r="12" spans="1:5" s="17" customFormat="1" ht="11.25">
      <c r="A12" s="78">
        <v>62</v>
      </c>
      <c r="B12" s="79" t="s">
        <v>260</v>
      </c>
      <c r="C12" s="80">
        <f>ROZPOČET!G98</f>
        <v>0</v>
      </c>
      <c r="D12" s="80">
        <f>ROZPOČET!I98</f>
        <v>0</v>
      </c>
      <c r="E12" s="81">
        <f t="shared" si="0"/>
        <v>0</v>
      </c>
    </row>
    <row r="13" spans="1:5" s="17" customFormat="1" ht="11.25">
      <c r="A13" s="78">
        <v>94</v>
      </c>
      <c r="B13" s="79" t="s">
        <v>261</v>
      </c>
      <c r="C13" s="80">
        <f>ROZPOČET!G112</f>
        <v>0</v>
      </c>
      <c r="D13" s="80">
        <f>ROZPOČET!I112</f>
        <v>0</v>
      </c>
      <c r="E13" s="81">
        <f t="shared" si="0"/>
        <v>0</v>
      </c>
    </row>
    <row r="14" spans="1:5" s="17" customFormat="1" ht="11.25">
      <c r="A14" s="78">
        <v>96</v>
      </c>
      <c r="B14" s="79" t="s">
        <v>262</v>
      </c>
      <c r="C14" s="80">
        <f>ROZPOČET!G142</f>
        <v>0</v>
      </c>
      <c r="D14" s="80">
        <f>ROZPOČET!I142</f>
        <v>0</v>
      </c>
      <c r="E14" s="81">
        <f t="shared" si="0"/>
        <v>0</v>
      </c>
    </row>
    <row r="15" spans="1:5" s="17" customFormat="1" ht="11.25">
      <c r="A15" s="78">
        <v>99</v>
      </c>
      <c r="B15" s="79" t="s">
        <v>263</v>
      </c>
      <c r="C15" s="80">
        <f>ROZPOČET!G145</f>
        <v>0</v>
      </c>
      <c r="D15" s="80">
        <f>ROZPOČET!I145</f>
        <v>0</v>
      </c>
      <c r="E15" s="81">
        <f t="shared" si="0"/>
        <v>0</v>
      </c>
    </row>
    <row r="16" spans="1:5" s="17" customFormat="1" ht="12" thickBot="1">
      <c r="A16" s="82"/>
      <c r="B16" s="83" t="s">
        <v>264</v>
      </c>
      <c r="C16" s="84">
        <f>SUM(C9:C15)</f>
        <v>0</v>
      </c>
      <c r="D16" s="84">
        <f>SUM(D9:D15)</f>
        <v>0</v>
      </c>
      <c r="E16" s="85">
        <f>SUM(E9:E15)</f>
        <v>0</v>
      </c>
    </row>
    <row r="17" s="1" customFormat="1" ht="10.5" thickBot="1"/>
    <row r="18" spans="1:5" s="17" customFormat="1" ht="11.25">
      <c r="A18" s="71"/>
      <c r="B18" s="74" t="s">
        <v>133</v>
      </c>
      <c r="C18" s="72"/>
      <c r="D18" s="72"/>
      <c r="E18" s="73"/>
    </row>
    <row r="19" spans="1:5" s="17" customFormat="1" ht="11.25">
      <c r="A19" s="75">
        <v>712</v>
      </c>
      <c r="B19" s="30" t="s">
        <v>265</v>
      </c>
      <c r="C19" s="76">
        <f>ROZPOČET!G169</f>
        <v>0</v>
      </c>
      <c r="D19" s="76">
        <f>ROZPOČET!I169</f>
        <v>0</v>
      </c>
      <c r="E19" s="77">
        <f aca="true" t="shared" si="1" ref="E19:E24">C19+D19</f>
        <v>0</v>
      </c>
    </row>
    <row r="20" spans="1:5" s="17" customFormat="1" ht="11.25">
      <c r="A20" s="78">
        <v>713</v>
      </c>
      <c r="B20" s="79" t="s">
        <v>266</v>
      </c>
      <c r="C20" s="80">
        <f>ROZPOČET!G189</f>
        <v>0</v>
      </c>
      <c r="D20" s="80">
        <f>ROZPOČET!I189</f>
        <v>0</v>
      </c>
      <c r="E20" s="81">
        <f t="shared" si="1"/>
        <v>0</v>
      </c>
    </row>
    <row r="21" spans="1:5" s="17" customFormat="1" ht="11.25">
      <c r="A21" s="78">
        <v>764</v>
      </c>
      <c r="B21" s="79" t="s">
        <v>267</v>
      </c>
      <c r="C21" s="80">
        <f>ROZPOČET!G215</f>
        <v>0</v>
      </c>
      <c r="D21" s="80">
        <f>ROZPOČET!I215</f>
        <v>0</v>
      </c>
      <c r="E21" s="81">
        <f t="shared" si="1"/>
        <v>0</v>
      </c>
    </row>
    <row r="22" spans="1:5" s="17" customFormat="1" ht="11.25">
      <c r="A22" s="78">
        <v>766</v>
      </c>
      <c r="B22" s="79" t="s">
        <v>268</v>
      </c>
      <c r="C22" s="80">
        <f>ROZPOČET!G259</f>
        <v>0</v>
      </c>
      <c r="D22" s="80">
        <f>ROZPOČET!I259</f>
        <v>0</v>
      </c>
      <c r="E22" s="81">
        <f t="shared" si="1"/>
        <v>0</v>
      </c>
    </row>
    <row r="23" spans="1:5" s="17" customFormat="1" ht="11.25">
      <c r="A23" s="78">
        <v>771</v>
      </c>
      <c r="B23" s="79" t="s">
        <v>269</v>
      </c>
      <c r="C23" s="80">
        <f>ROZPOČET!G275</f>
        <v>0</v>
      </c>
      <c r="D23" s="80">
        <f>ROZPOČET!I275</f>
        <v>0</v>
      </c>
      <c r="E23" s="81">
        <f t="shared" si="1"/>
        <v>0</v>
      </c>
    </row>
    <row r="24" spans="1:5" s="17" customFormat="1" ht="11.25">
      <c r="A24" s="78">
        <v>784</v>
      </c>
      <c r="B24" s="79" t="s">
        <v>270</v>
      </c>
      <c r="C24" s="80">
        <f>ROZPOČET!G287</f>
        <v>0</v>
      </c>
      <c r="D24" s="80">
        <f>ROZPOČET!I287</f>
        <v>0</v>
      </c>
      <c r="E24" s="81">
        <f t="shared" si="1"/>
        <v>0</v>
      </c>
    </row>
    <row r="25" spans="1:5" s="17" customFormat="1" ht="12" thickBot="1">
      <c r="A25" s="82"/>
      <c r="B25" s="83" t="s">
        <v>271</v>
      </c>
      <c r="C25" s="84">
        <f>SUM(C19:C24)</f>
        <v>0</v>
      </c>
      <c r="D25" s="84">
        <f>SUM(D19:D24)</f>
        <v>0</v>
      </c>
      <c r="E25" s="85">
        <f>SUM(E19:E24)</f>
        <v>0</v>
      </c>
    </row>
    <row r="26" s="1" customFormat="1" ht="10.5" thickBot="1"/>
    <row r="27" spans="1:5" s="1" customFormat="1" ht="11.25">
      <c r="A27" s="151"/>
      <c r="B27" s="74" t="s">
        <v>505</v>
      </c>
      <c r="C27" s="152"/>
      <c r="D27" s="152"/>
      <c r="E27" s="153"/>
    </row>
    <row r="28" spans="1:5" s="1" customFormat="1" ht="11.25">
      <c r="A28" s="75">
        <v>730</v>
      </c>
      <c r="B28" s="30" t="s">
        <v>523</v>
      </c>
      <c r="C28" s="154">
        <f>ROZPOČET!G301+ROZPOČET!G349+ROZPOČET!G362+ROZPOČET!G373</f>
        <v>0</v>
      </c>
      <c r="D28" s="154">
        <f>ROZPOČET!I301+ROZPOČET!I349+ROZPOČET!I362+ROZPOČET!I373</f>
        <v>0</v>
      </c>
      <c r="E28" s="77">
        <f>C28+D28</f>
        <v>0</v>
      </c>
    </row>
    <row r="29" spans="1:5" s="1" customFormat="1" ht="12" thickBot="1">
      <c r="A29" s="82"/>
      <c r="B29" s="83" t="s">
        <v>524</v>
      </c>
      <c r="C29" s="84">
        <f>SUM(C28:C28)</f>
        <v>0</v>
      </c>
      <c r="D29" s="84">
        <f>SUM(D28:D28)</f>
        <v>0</v>
      </c>
      <c r="E29" s="85">
        <f>SUM(E28:E28)</f>
        <v>0</v>
      </c>
    </row>
    <row r="30" spans="1:5" s="1" customFormat="1" ht="10.5" thickBot="1">
      <c r="A30" s="155"/>
      <c r="B30" s="155"/>
      <c r="C30" s="155"/>
      <c r="D30" s="155"/>
      <c r="E30" s="155"/>
    </row>
    <row r="31" spans="1:5" s="1" customFormat="1" ht="11.25">
      <c r="A31" s="151"/>
      <c r="B31" s="74" t="s">
        <v>506</v>
      </c>
      <c r="C31" s="152"/>
      <c r="D31" s="152"/>
      <c r="E31" s="153"/>
    </row>
    <row r="32" spans="1:5" s="1" customFormat="1" ht="11.25">
      <c r="A32" s="75" t="s">
        <v>509</v>
      </c>
      <c r="B32" s="30" t="s">
        <v>525</v>
      </c>
      <c r="C32" s="154">
        <f>ROZPOČET!G432</f>
        <v>0</v>
      </c>
      <c r="D32" s="154">
        <f>ROZPOČET!I432</f>
        <v>0</v>
      </c>
      <c r="E32" s="77">
        <f>C32+D32</f>
        <v>0</v>
      </c>
    </row>
    <row r="33" spans="1:5" s="1" customFormat="1" ht="12" thickBot="1">
      <c r="A33" s="82"/>
      <c r="B33" s="83" t="s">
        <v>526</v>
      </c>
      <c r="C33" s="84">
        <f>SUM(C32:C32)</f>
        <v>0</v>
      </c>
      <c r="D33" s="84">
        <f>SUM(D32:D32)</f>
        <v>0</v>
      </c>
      <c r="E33" s="85">
        <f>SUM(E32:E32)</f>
        <v>0</v>
      </c>
    </row>
    <row r="34" s="1" customFormat="1" ht="10.5" thickBot="1"/>
    <row r="35" spans="1:5" s="17" customFormat="1" ht="12" thickBot="1">
      <c r="A35" s="86"/>
      <c r="B35" s="87" t="s">
        <v>272</v>
      </c>
      <c r="C35" s="88">
        <f>C16+C25+C29+C33</f>
        <v>0</v>
      </c>
      <c r="D35" s="88">
        <f>D16+D25+D29+D33</f>
        <v>0</v>
      </c>
      <c r="E35" s="89">
        <f>E16+E25+E29+E33</f>
        <v>0</v>
      </c>
    </row>
    <row r="37" ht="12.75">
      <c r="E37" s="161"/>
    </row>
  </sheetData>
  <mergeCells count="8">
    <mergeCell ref="A4:E4"/>
    <mergeCell ref="A6:A7"/>
    <mergeCell ref="B6:B7"/>
    <mergeCell ref="C6:E6"/>
    <mergeCell ref="A1:C1"/>
    <mergeCell ref="D1:E1"/>
    <mergeCell ref="A2:C2"/>
    <mergeCell ref="D2:E2"/>
  </mergeCells>
  <printOptions horizontalCentered="1"/>
  <pageMargins left="0.39375000000000004" right="0.39375000000000004" top="0.5902777777777778" bottom="0.5902777777777778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4"/>
  <sheetViews>
    <sheetView tabSelected="1" workbookViewId="0" topLeftCell="A1">
      <selection activeCell="A3" sqref="A3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9" width="10.57421875" style="0" customWidth="1"/>
    <col min="10" max="11" width="9.00390625" style="0" customWidth="1"/>
  </cols>
  <sheetData>
    <row r="1" spans="1:11" s="2" customFormat="1" ht="9.75">
      <c r="A1" s="274" t="s">
        <v>358</v>
      </c>
      <c r="B1" s="274"/>
      <c r="C1" s="274"/>
      <c r="D1" s="274"/>
      <c r="E1" s="274"/>
      <c r="F1" s="274"/>
      <c r="G1" s="274"/>
      <c r="H1" s="274"/>
      <c r="I1" s="274"/>
      <c r="J1" s="274" t="s">
        <v>0</v>
      </c>
      <c r="K1" s="274"/>
    </row>
    <row r="2" spans="1:11" s="2" customFormat="1" ht="9.75">
      <c r="A2" s="274" t="s">
        <v>480</v>
      </c>
      <c r="B2" s="274"/>
      <c r="C2" s="274"/>
      <c r="D2" s="274"/>
      <c r="E2" s="274"/>
      <c r="F2" s="274"/>
      <c r="G2" s="274"/>
      <c r="H2" s="274"/>
      <c r="I2" s="274"/>
      <c r="J2" s="274" t="s">
        <v>359</v>
      </c>
      <c r="K2" s="274"/>
    </row>
    <row r="3" s="1" customFormat="1" ht="9.75"/>
    <row r="4" spans="1:11" s="3" customFormat="1" ht="12.75">
      <c r="A4" s="275" t="s">
        <v>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="1" customFormat="1" ht="10.5" thickBot="1"/>
    <row r="6" spans="1:11" s="1" customFormat="1" ht="9.75" customHeight="1">
      <c r="A6" s="5" t="s">
        <v>2</v>
      </c>
      <c r="B6" s="281" t="s">
        <v>6</v>
      </c>
      <c r="C6" s="281" t="s">
        <v>8</v>
      </c>
      <c r="D6" s="281" t="s">
        <v>10</v>
      </c>
      <c r="E6" s="281" t="s">
        <v>12</v>
      </c>
      <c r="F6" s="282" t="s">
        <v>14</v>
      </c>
      <c r="G6" s="190"/>
      <c r="H6" s="190"/>
      <c r="I6" s="190"/>
      <c r="J6" s="281" t="s">
        <v>23</v>
      </c>
      <c r="K6" s="171"/>
    </row>
    <row r="7" spans="1:11" s="1" customFormat="1" ht="9.75" customHeight="1">
      <c r="A7" s="6" t="s">
        <v>3</v>
      </c>
      <c r="B7" s="211"/>
      <c r="C7" s="211"/>
      <c r="D7" s="211"/>
      <c r="E7" s="211"/>
      <c r="F7" s="283" t="s">
        <v>15</v>
      </c>
      <c r="G7" s="164"/>
      <c r="H7" s="284" t="s">
        <v>20</v>
      </c>
      <c r="I7" s="164"/>
      <c r="J7" s="211"/>
      <c r="K7" s="255"/>
    </row>
    <row r="8" spans="1:11" s="1" customFormat="1" ht="9.75" customHeight="1">
      <c r="A8" s="6" t="s">
        <v>4</v>
      </c>
      <c r="B8" s="211"/>
      <c r="C8" s="211"/>
      <c r="D8" s="211"/>
      <c r="E8" s="211"/>
      <c r="F8" s="9" t="s">
        <v>16</v>
      </c>
      <c r="G8" s="11" t="s">
        <v>18</v>
      </c>
      <c r="H8" s="13" t="s">
        <v>16</v>
      </c>
      <c r="I8" s="11" t="s">
        <v>18</v>
      </c>
      <c r="J8" s="13" t="s">
        <v>16</v>
      </c>
      <c r="K8" s="15" t="s">
        <v>18</v>
      </c>
    </row>
    <row r="9" spans="1:11" s="1" customFormat="1" ht="9.75" customHeight="1" thickBot="1">
      <c r="A9" s="7" t="s">
        <v>5</v>
      </c>
      <c r="B9" s="8" t="s">
        <v>7</v>
      </c>
      <c r="C9" s="8" t="s">
        <v>9</v>
      </c>
      <c r="D9" s="8" t="s">
        <v>11</v>
      </c>
      <c r="E9" s="8" t="s">
        <v>13</v>
      </c>
      <c r="F9" s="10" t="s">
        <v>17</v>
      </c>
      <c r="G9" s="12" t="s">
        <v>19</v>
      </c>
      <c r="H9" s="14" t="s">
        <v>21</v>
      </c>
      <c r="I9" s="12" t="s">
        <v>22</v>
      </c>
      <c r="J9" s="14" t="s">
        <v>24</v>
      </c>
      <c r="K9" s="16" t="s">
        <v>25</v>
      </c>
    </row>
    <row r="10" spans="1:11" s="18" customFormat="1" ht="11.25">
      <c r="A10" s="20"/>
      <c r="B10" s="19"/>
      <c r="C10" s="21" t="s">
        <v>26</v>
      </c>
      <c r="D10" s="19"/>
      <c r="E10" s="19"/>
      <c r="F10" s="22"/>
      <c r="G10" s="23"/>
      <c r="H10" s="24"/>
      <c r="J10" s="24"/>
      <c r="K10" s="25"/>
    </row>
    <row r="11" spans="1:11" s="18" customFormat="1" ht="11.25">
      <c r="A11" s="28"/>
      <c r="B11" s="29" t="s">
        <v>27</v>
      </c>
      <c r="C11" s="30" t="s">
        <v>28</v>
      </c>
      <c r="D11" s="27"/>
      <c r="E11" s="27"/>
      <c r="F11" s="31"/>
      <c r="G11" s="32"/>
      <c r="H11" s="33"/>
      <c r="I11" s="26"/>
      <c r="J11" s="33"/>
      <c r="K11" s="34"/>
    </row>
    <row r="12" spans="1:11" s="1" customFormat="1" ht="9.75">
      <c r="A12" s="35">
        <v>1</v>
      </c>
      <c r="B12" s="37" t="s">
        <v>29</v>
      </c>
      <c r="C12" s="38" t="s">
        <v>30</v>
      </c>
      <c r="D12" s="39" t="s">
        <v>31</v>
      </c>
      <c r="E12" s="119">
        <v>45.15</v>
      </c>
      <c r="F12" s="41">
        <v>0</v>
      </c>
      <c r="G12" s="42">
        <f aca="true" t="shared" si="0" ref="G12:G28">E12*F12</f>
        <v>0</v>
      </c>
      <c r="H12" s="43">
        <v>0</v>
      </c>
      <c r="I12" s="42">
        <f aca="true" t="shared" si="1" ref="I12:I28">E12*H12</f>
        <v>0</v>
      </c>
      <c r="J12" s="40">
        <v>0</v>
      </c>
      <c r="K12" s="44">
        <f aca="true" t="shared" si="2" ref="K12:K28">E12*J12</f>
        <v>0</v>
      </c>
    </row>
    <row r="13" spans="1:11" s="1" customFormat="1" ht="9.75">
      <c r="A13" s="35"/>
      <c r="B13" s="120" t="s">
        <v>418</v>
      </c>
      <c r="C13" s="121" t="s">
        <v>364</v>
      </c>
      <c r="D13" s="122" t="s">
        <v>363</v>
      </c>
      <c r="E13" s="123">
        <v>45.15</v>
      </c>
      <c r="F13" s="41"/>
      <c r="G13" s="42"/>
      <c r="H13" s="43"/>
      <c r="I13" s="42"/>
      <c r="J13" s="40"/>
      <c r="K13" s="44"/>
    </row>
    <row r="14" spans="1:11" s="1" customFormat="1" ht="9.75">
      <c r="A14" s="35">
        <f>A12+1</f>
        <v>2</v>
      </c>
      <c r="B14" s="37" t="s">
        <v>32</v>
      </c>
      <c r="C14" s="38" t="s">
        <v>33</v>
      </c>
      <c r="D14" s="39" t="s">
        <v>31</v>
      </c>
      <c r="E14" s="119">
        <v>45.15</v>
      </c>
      <c r="F14" s="41">
        <v>0</v>
      </c>
      <c r="G14" s="42">
        <f t="shared" si="0"/>
        <v>0</v>
      </c>
      <c r="H14" s="43">
        <v>0</v>
      </c>
      <c r="I14" s="42">
        <f t="shared" si="1"/>
        <v>0</v>
      </c>
      <c r="J14" s="40">
        <v>0</v>
      </c>
      <c r="K14" s="44">
        <f t="shared" si="2"/>
        <v>0</v>
      </c>
    </row>
    <row r="15" spans="1:11" s="1" customFormat="1" ht="9.75">
      <c r="A15" s="35"/>
      <c r="B15" s="120" t="s">
        <v>418</v>
      </c>
      <c r="C15" s="121" t="s">
        <v>364</v>
      </c>
      <c r="D15" s="122" t="s">
        <v>363</v>
      </c>
      <c r="E15" s="123">
        <v>45.15</v>
      </c>
      <c r="F15" s="41"/>
      <c r="G15" s="42"/>
      <c r="H15" s="43"/>
      <c r="I15" s="42"/>
      <c r="J15" s="40"/>
      <c r="K15" s="44"/>
    </row>
    <row r="16" spans="1:11" s="1" customFormat="1" ht="9.75">
      <c r="A16" s="35">
        <v>3</v>
      </c>
      <c r="B16" s="37" t="s">
        <v>34</v>
      </c>
      <c r="C16" s="38" t="s">
        <v>365</v>
      </c>
      <c r="D16" s="39" t="s">
        <v>31</v>
      </c>
      <c r="E16" s="119">
        <v>10.1</v>
      </c>
      <c r="F16" s="41">
        <v>0</v>
      </c>
      <c r="G16" s="42">
        <f t="shared" si="0"/>
        <v>0</v>
      </c>
      <c r="H16" s="43">
        <v>0</v>
      </c>
      <c r="I16" s="42">
        <f t="shared" si="1"/>
        <v>0</v>
      </c>
      <c r="J16" s="40">
        <v>0</v>
      </c>
      <c r="K16" s="44">
        <f t="shared" si="2"/>
        <v>0</v>
      </c>
    </row>
    <row r="17" spans="1:11" s="1" customFormat="1" ht="9.75">
      <c r="A17" s="35"/>
      <c r="B17" s="120" t="s">
        <v>418</v>
      </c>
      <c r="C17" s="121" t="s">
        <v>366</v>
      </c>
      <c r="D17" s="122" t="s">
        <v>363</v>
      </c>
      <c r="E17" s="123">
        <v>10.1</v>
      </c>
      <c r="F17" s="41"/>
      <c r="G17" s="42"/>
      <c r="H17" s="43"/>
      <c r="I17" s="42"/>
      <c r="J17" s="40"/>
      <c r="K17" s="44"/>
    </row>
    <row r="18" spans="1:11" s="1" customFormat="1" ht="9.75">
      <c r="A18" s="35">
        <f>A16+1</f>
        <v>4</v>
      </c>
      <c r="B18" s="37" t="s">
        <v>35</v>
      </c>
      <c r="C18" s="38" t="s">
        <v>36</v>
      </c>
      <c r="D18" s="39" t="s">
        <v>31</v>
      </c>
      <c r="E18" s="119">
        <v>55.22</v>
      </c>
      <c r="F18" s="41">
        <v>0</v>
      </c>
      <c r="G18" s="42">
        <f t="shared" si="0"/>
        <v>0</v>
      </c>
      <c r="H18" s="43">
        <v>0</v>
      </c>
      <c r="I18" s="42">
        <f t="shared" si="1"/>
        <v>0</v>
      </c>
      <c r="J18" s="40">
        <v>0</v>
      </c>
      <c r="K18" s="44">
        <f t="shared" si="2"/>
        <v>0</v>
      </c>
    </row>
    <row r="19" spans="1:11" s="1" customFormat="1" ht="9.75">
      <c r="A19" s="35"/>
      <c r="B19" s="120" t="s">
        <v>418</v>
      </c>
      <c r="C19" s="121" t="s">
        <v>367</v>
      </c>
      <c r="D19" s="122" t="s">
        <v>363</v>
      </c>
      <c r="E19" s="123">
        <v>55.22</v>
      </c>
      <c r="F19" s="41"/>
      <c r="G19" s="42"/>
      <c r="H19" s="43"/>
      <c r="I19" s="42"/>
      <c r="J19" s="40"/>
      <c r="K19" s="44"/>
    </row>
    <row r="20" spans="1:11" s="1" customFormat="1" ht="9.75">
      <c r="A20" s="35">
        <f>A18+1</f>
        <v>5</v>
      </c>
      <c r="B20" s="37" t="s">
        <v>37</v>
      </c>
      <c r="C20" s="38" t="s">
        <v>38</v>
      </c>
      <c r="D20" s="39" t="s">
        <v>31</v>
      </c>
      <c r="E20" s="119">
        <v>55.22</v>
      </c>
      <c r="F20" s="41">
        <v>0</v>
      </c>
      <c r="G20" s="42">
        <f t="shared" si="0"/>
        <v>0</v>
      </c>
      <c r="H20" s="43">
        <v>0</v>
      </c>
      <c r="I20" s="42">
        <f t="shared" si="1"/>
        <v>0</v>
      </c>
      <c r="J20" s="40">
        <v>0</v>
      </c>
      <c r="K20" s="44">
        <f t="shared" si="2"/>
        <v>0</v>
      </c>
    </row>
    <row r="21" spans="1:11" s="1" customFormat="1" ht="9.75">
      <c r="A21" s="35"/>
      <c r="B21" s="120" t="s">
        <v>418</v>
      </c>
      <c r="C21" s="121" t="s">
        <v>367</v>
      </c>
      <c r="D21" s="122" t="s">
        <v>363</v>
      </c>
      <c r="E21" s="123">
        <v>55.22</v>
      </c>
      <c r="F21" s="41"/>
      <c r="G21" s="42"/>
      <c r="H21" s="43"/>
      <c r="I21" s="42"/>
      <c r="J21" s="40"/>
      <c r="K21" s="44"/>
    </row>
    <row r="22" spans="1:11" s="1" customFormat="1" ht="9.75">
      <c r="A22" s="35">
        <f>A20+1</f>
        <v>6</v>
      </c>
      <c r="B22" s="37" t="s">
        <v>39</v>
      </c>
      <c r="C22" s="38" t="s">
        <v>40</v>
      </c>
      <c r="D22" s="39" t="s">
        <v>31</v>
      </c>
      <c r="E22" s="119">
        <v>55.22</v>
      </c>
      <c r="F22" s="41">
        <v>0</v>
      </c>
      <c r="G22" s="42">
        <f t="shared" si="0"/>
        <v>0</v>
      </c>
      <c r="H22" s="43">
        <v>0</v>
      </c>
      <c r="I22" s="42">
        <f t="shared" si="1"/>
        <v>0</v>
      </c>
      <c r="J22" s="40">
        <v>0</v>
      </c>
      <c r="K22" s="44">
        <f t="shared" si="2"/>
        <v>0</v>
      </c>
    </row>
    <row r="23" spans="1:11" s="1" customFormat="1" ht="9.75">
      <c r="A23" s="35"/>
      <c r="B23" s="120" t="s">
        <v>418</v>
      </c>
      <c r="C23" s="121" t="s">
        <v>367</v>
      </c>
      <c r="D23" s="122" t="s">
        <v>363</v>
      </c>
      <c r="E23" s="123">
        <v>55.22</v>
      </c>
      <c r="F23" s="41"/>
      <c r="G23" s="42"/>
      <c r="H23" s="43"/>
      <c r="I23" s="42"/>
      <c r="J23" s="40"/>
      <c r="K23" s="44"/>
    </row>
    <row r="24" spans="1:11" s="1" customFormat="1" ht="9.75">
      <c r="A24" s="35">
        <f>A22+1</f>
        <v>7</v>
      </c>
      <c r="B24" s="37" t="s">
        <v>41</v>
      </c>
      <c r="C24" s="38" t="s">
        <v>42</v>
      </c>
      <c r="D24" s="39" t="s">
        <v>31</v>
      </c>
      <c r="E24" s="119">
        <v>55.22</v>
      </c>
      <c r="F24" s="41">
        <v>0</v>
      </c>
      <c r="G24" s="42">
        <f t="shared" si="0"/>
        <v>0</v>
      </c>
      <c r="H24" s="43">
        <v>0</v>
      </c>
      <c r="I24" s="42">
        <f t="shared" si="1"/>
        <v>0</v>
      </c>
      <c r="J24" s="40">
        <v>0</v>
      </c>
      <c r="K24" s="44">
        <f t="shared" si="2"/>
        <v>0</v>
      </c>
    </row>
    <row r="25" spans="1:11" s="1" customFormat="1" ht="9.75">
      <c r="A25" s="35"/>
      <c r="B25" s="120" t="s">
        <v>418</v>
      </c>
      <c r="C25" s="121" t="s">
        <v>367</v>
      </c>
      <c r="D25" s="122" t="s">
        <v>363</v>
      </c>
      <c r="E25" s="123">
        <v>55.22</v>
      </c>
      <c r="F25" s="41"/>
      <c r="G25" s="42"/>
      <c r="H25" s="43"/>
      <c r="I25" s="42"/>
      <c r="J25" s="40"/>
      <c r="K25" s="44"/>
    </row>
    <row r="26" spans="1:11" s="1" customFormat="1" ht="9.75">
      <c r="A26" s="35">
        <f>A24+1</f>
        <v>8</v>
      </c>
      <c r="B26" s="37" t="s">
        <v>43</v>
      </c>
      <c r="C26" s="38" t="s">
        <v>368</v>
      </c>
      <c r="D26" s="39" t="s">
        <v>31</v>
      </c>
      <c r="E26" s="119">
        <v>43.9</v>
      </c>
      <c r="F26" s="41">
        <v>0</v>
      </c>
      <c r="G26" s="42">
        <f t="shared" si="0"/>
        <v>0</v>
      </c>
      <c r="H26" s="43">
        <v>0</v>
      </c>
      <c r="I26" s="42">
        <f t="shared" si="1"/>
        <v>0</v>
      </c>
      <c r="J26" s="40">
        <v>0</v>
      </c>
      <c r="K26" s="44">
        <f t="shared" si="2"/>
        <v>0</v>
      </c>
    </row>
    <row r="27" spans="1:11" s="1" customFormat="1" ht="9.75">
      <c r="A27" s="35"/>
      <c r="B27" s="120" t="s">
        <v>418</v>
      </c>
      <c r="C27" s="121" t="s">
        <v>369</v>
      </c>
      <c r="D27" s="122" t="s">
        <v>363</v>
      </c>
      <c r="E27" s="123">
        <v>43.9</v>
      </c>
      <c r="F27" s="41"/>
      <c r="G27" s="42"/>
      <c r="H27" s="43"/>
      <c r="I27" s="42"/>
      <c r="J27" s="40"/>
      <c r="K27" s="44"/>
    </row>
    <row r="28" spans="1:11" s="1" customFormat="1" ht="9.75">
      <c r="A28" s="35">
        <f>A26+1</f>
        <v>9</v>
      </c>
      <c r="B28" s="37" t="s">
        <v>44</v>
      </c>
      <c r="C28" s="38" t="s">
        <v>45</v>
      </c>
      <c r="D28" s="39" t="s">
        <v>46</v>
      </c>
      <c r="E28" s="119">
        <v>59.27</v>
      </c>
      <c r="F28" s="41">
        <v>0</v>
      </c>
      <c r="G28" s="42">
        <f t="shared" si="0"/>
        <v>0</v>
      </c>
      <c r="H28" s="43">
        <v>0</v>
      </c>
      <c r="I28" s="42">
        <f t="shared" si="1"/>
        <v>0</v>
      </c>
      <c r="J28" s="40">
        <v>1</v>
      </c>
      <c r="K28" s="44">
        <f t="shared" si="2"/>
        <v>59.27</v>
      </c>
    </row>
    <row r="29" spans="1:11" s="1" customFormat="1" ht="9.75">
      <c r="A29" s="35"/>
      <c r="B29" s="120" t="s">
        <v>418</v>
      </c>
      <c r="C29" s="121" t="s">
        <v>370</v>
      </c>
      <c r="D29" s="122" t="s">
        <v>371</v>
      </c>
      <c r="E29" s="123">
        <v>59.27</v>
      </c>
      <c r="F29" s="41"/>
      <c r="G29" s="42"/>
      <c r="H29" s="43"/>
      <c r="I29" s="118"/>
      <c r="J29" s="40"/>
      <c r="K29" s="44"/>
    </row>
    <row r="30" spans="1:11" s="18" customFormat="1" ht="11.25">
      <c r="A30" s="53"/>
      <c r="B30" s="54">
        <v>1</v>
      </c>
      <c r="C30" s="55" t="s">
        <v>47</v>
      </c>
      <c r="D30" s="56"/>
      <c r="E30" s="56"/>
      <c r="F30" s="57"/>
      <c r="G30" s="58">
        <f>SUM(G12:G28)</f>
        <v>0</v>
      </c>
      <c r="H30" s="59"/>
      <c r="I30" s="60">
        <f>SUM(I12:I28)</f>
        <v>0</v>
      </c>
      <c r="J30" s="59"/>
      <c r="K30" s="61">
        <f>SUM(K12:K28)</f>
        <v>59.27</v>
      </c>
    </row>
    <row r="31" spans="1:11" s="18" customFormat="1" ht="11.25">
      <c r="A31" s="28"/>
      <c r="B31" s="29" t="s">
        <v>48</v>
      </c>
      <c r="C31" s="30" t="s">
        <v>49</v>
      </c>
      <c r="D31" s="27"/>
      <c r="E31" s="27"/>
      <c r="F31" s="31"/>
      <c r="G31" s="32"/>
      <c r="H31" s="33"/>
      <c r="I31" s="26"/>
      <c r="J31" s="33"/>
      <c r="K31" s="34"/>
    </row>
    <row r="32" spans="1:11" s="1" customFormat="1" ht="9.75">
      <c r="A32" s="35">
        <f>A28+1</f>
        <v>10</v>
      </c>
      <c r="B32" s="37" t="s">
        <v>50</v>
      </c>
      <c r="C32" s="38" t="s">
        <v>51</v>
      </c>
      <c r="D32" s="39" t="s">
        <v>31</v>
      </c>
      <c r="E32" s="119">
        <v>24</v>
      </c>
      <c r="F32" s="41">
        <v>0</v>
      </c>
      <c r="G32" s="42">
        <f>E32*F32</f>
        <v>0</v>
      </c>
      <c r="H32" s="43">
        <v>0</v>
      </c>
      <c r="I32" s="42">
        <f>E32*H32</f>
        <v>0</v>
      </c>
      <c r="J32" s="40">
        <v>1.9205</v>
      </c>
      <c r="K32" s="44">
        <f>E32*J32</f>
        <v>46.092</v>
      </c>
    </row>
    <row r="33" spans="1:11" s="1" customFormat="1" ht="9.75">
      <c r="A33" s="35"/>
      <c r="B33" s="120" t="s">
        <v>418</v>
      </c>
      <c r="C33" s="121" t="s">
        <v>372</v>
      </c>
      <c r="D33" s="122" t="s">
        <v>363</v>
      </c>
      <c r="E33" s="123">
        <v>24</v>
      </c>
      <c r="F33" s="41"/>
      <c r="G33" s="42"/>
      <c r="H33" s="43"/>
      <c r="I33" s="42"/>
      <c r="J33" s="40"/>
      <c r="K33" s="44"/>
    </row>
    <row r="34" spans="1:11" s="1" customFormat="1" ht="9.75">
      <c r="A34" s="35">
        <f>A32+1</f>
        <v>11</v>
      </c>
      <c r="B34" s="37" t="s">
        <v>52</v>
      </c>
      <c r="C34" s="38" t="s">
        <v>53</v>
      </c>
      <c r="D34" s="39" t="s">
        <v>54</v>
      </c>
      <c r="E34" s="119">
        <v>180</v>
      </c>
      <c r="F34" s="41">
        <v>0</v>
      </c>
      <c r="G34" s="42">
        <f>E34*F34</f>
        <v>0</v>
      </c>
      <c r="H34" s="43">
        <v>0</v>
      </c>
      <c r="I34" s="42">
        <f>E34*H34</f>
        <v>0</v>
      </c>
      <c r="J34" s="40">
        <v>0.00028584</v>
      </c>
      <c r="K34" s="44">
        <f>E34*J34</f>
        <v>0.051451199999999996</v>
      </c>
    </row>
    <row r="35" spans="1:11" s="1" customFormat="1" ht="9.75">
      <c r="A35" s="35"/>
      <c r="B35" s="120" t="s">
        <v>418</v>
      </c>
      <c r="C35" s="121" t="s">
        <v>374</v>
      </c>
      <c r="D35" s="122" t="s">
        <v>373</v>
      </c>
      <c r="E35" s="123">
        <v>180</v>
      </c>
      <c r="F35" s="41"/>
      <c r="G35" s="42"/>
      <c r="H35" s="43"/>
      <c r="I35" s="42"/>
      <c r="J35" s="40"/>
      <c r="K35" s="44"/>
    </row>
    <row r="36" spans="1:11" s="1" customFormat="1" ht="19.5">
      <c r="A36" s="35">
        <f>A34+1</f>
        <v>12</v>
      </c>
      <c r="B36" s="37" t="s">
        <v>55</v>
      </c>
      <c r="C36" s="38" t="s">
        <v>375</v>
      </c>
      <c r="D36" s="39" t="s">
        <v>54</v>
      </c>
      <c r="E36" s="119">
        <v>103.3</v>
      </c>
      <c r="F36" s="41">
        <v>0</v>
      </c>
      <c r="G36" s="42">
        <f>E36*F36</f>
        <v>0</v>
      </c>
      <c r="H36" s="43">
        <v>0</v>
      </c>
      <c r="I36" s="42">
        <f>E36*H36</f>
        <v>0</v>
      </c>
      <c r="J36" s="40">
        <v>0</v>
      </c>
      <c r="K36" s="44">
        <f>E36*J36</f>
        <v>0</v>
      </c>
    </row>
    <row r="37" spans="1:11" s="1" customFormat="1" ht="9.75">
      <c r="A37" s="35"/>
      <c r="B37" s="120" t="s">
        <v>418</v>
      </c>
      <c r="C37" s="121" t="s">
        <v>376</v>
      </c>
      <c r="D37" s="122" t="s">
        <v>373</v>
      </c>
      <c r="E37" s="123">
        <v>103.3</v>
      </c>
      <c r="F37" s="41"/>
      <c r="G37" s="42"/>
      <c r="H37" s="43"/>
      <c r="I37" s="42"/>
      <c r="J37" s="40"/>
      <c r="K37" s="44"/>
    </row>
    <row r="38" spans="1:11" s="1" customFormat="1" ht="9.75">
      <c r="A38" s="35">
        <f>A36+1</f>
        <v>13</v>
      </c>
      <c r="B38" s="37" t="s">
        <v>56</v>
      </c>
      <c r="C38" s="38" t="s">
        <v>57</v>
      </c>
      <c r="D38" s="39" t="s">
        <v>58</v>
      </c>
      <c r="E38" s="119">
        <v>124</v>
      </c>
      <c r="F38" s="41">
        <v>0</v>
      </c>
      <c r="G38" s="42">
        <f>E38*F38</f>
        <v>0</v>
      </c>
      <c r="H38" s="43">
        <v>0</v>
      </c>
      <c r="I38" s="42">
        <f>E38*H38</f>
        <v>0</v>
      </c>
      <c r="J38" s="40">
        <v>0.01085</v>
      </c>
      <c r="K38" s="44">
        <f>E38*J38</f>
        <v>1.3454</v>
      </c>
    </row>
    <row r="39" spans="1:11" s="1" customFormat="1" ht="9.75">
      <c r="A39" s="35"/>
      <c r="B39" s="120" t="s">
        <v>418</v>
      </c>
      <c r="C39" s="121" t="s">
        <v>381</v>
      </c>
      <c r="D39" s="122" t="s">
        <v>377</v>
      </c>
      <c r="E39" s="123">
        <v>124</v>
      </c>
      <c r="F39" s="41"/>
      <c r="G39" s="42"/>
      <c r="H39" s="43"/>
      <c r="I39" s="118"/>
      <c r="J39" s="40"/>
      <c r="K39" s="44"/>
    </row>
    <row r="40" spans="1:11" s="1" customFormat="1" ht="19.5">
      <c r="A40" s="35">
        <v>14</v>
      </c>
      <c r="B40" s="37" t="s">
        <v>493</v>
      </c>
      <c r="C40" s="38" t="s">
        <v>494</v>
      </c>
      <c r="D40" s="39" t="s">
        <v>58</v>
      </c>
      <c r="E40" s="119">
        <v>122</v>
      </c>
      <c r="F40" s="41">
        <v>0</v>
      </c>
      <c r="G40" s="42">
        <f>E40*F40</f>
        <v>0</v>
      </c>
      <c r="H40" s="43">
        <v>0</v>
      </c>
      <c r="I40" s="42">
        <f>E40*H40</f>
        <v>0</v>
      </c>
      <c r="J40" s="40">
        <v>0.01085</v>
      </c>
      <c r="K40" s="44">
        <f>E40*J40</f>
        <v>1.3237</v>
      </c>
    </row>
    <row r="41" spans="1:11" s="1" customFormat="1" ht="9.75">
      <c r="A41" s="35"/>
      <c r="B41" s="120" t="s">
        <v>418</v>
      </c>
      <c r="C41" s="121" t="s">
        <v>495</v>
      </c>
      <c r="D41" s="122" t="s">
        <v>377</v>
      </c>
      <c r="E41" s="123">
        <v>122</v>
      </c>
      <c r="F41" s="41"/>
      <c r="G41" s="42"/>
      <c r="H41" s="43"/>
      <c r="I41" s="118"/>
      <c r="J41" s="40"/>
      <c r="K41" s="44"/>
    </row>
    <row r="42" spans="1:11" s="1" customFormat="1" ht="19.5">
      <c r="A42" s="35">
        <v>15</v>
      </c>
      <c r="B42" s="37" t="s">
        <v>378</v>
      </c>
      <c r="C42" s="38" t="s">
        <v>384</v>
      </c>
      <c r="D42" s="39" t="s">
        <v>58</v>
      </c>
      <c r="E42" s="119">
        <v>124</v>
      </c>
      <c r="F42" s="41">
        <v>0</v>
      </c>
      <c r="G42" s="42">
        <f>E42*F42</f>
        <v>0</v>
      </c>
      <c r="H42" s="43">
        <v>0</v>
      </c>
      <c r="I42" s="42">
        <f>E42*H42</f>
        <v>0</v>
      </c>
      <c r="J42" s="40">
        <v>0.021</v>
      </c>
      <c r="K42" s="44">
        <f>E42*J42</f>
        <v>2.604</v>
      </c>
    </row>
    <row r="43" spans="1:11" s="1" customFormat="1" ht="9.75">
      <c r="A43" s="35"/>
      <c r="B43" s="120" t="s">
        <v>418</v>
      </c>
      <c r="C43" s="121" t="s">
        <v>379</v>
      </c>
      <c r="D43" s="122" t="s">
        <v>377</v>
      </c>
      <c r="E43" s="123">
        <v>124</v>
      </c>
      <c r="F43" s="41"/>
      <c r="G43" s="42"/>
      <c r="H43" s="43"/>
      <c r="I43" s="118"/>
      <c r="J43" s="40"/>
      <c r="K43" s="44"/>
    </row>
    <row r="44" spans="1:11" s="1" customFormat="1" ht="9.75">
      <c r="A44" s="35">
        <v>16</v>
      </c>
      <c r="B44" s="37" t="s">
        <v>380</v>
      </c>
      <c r="C44" s="38" t="s">
        <v>385</v>
      </c>
      <c r="D44" s="39" t="s">
        <v>64</v>
      </c>
      <c r="E44" s="119">
        <v>230</v>
      </c>
      <c r="F44" s="41">
        <v>0</v>
      </c>
      <c r="G44" s="42">
        <f>E44*F44</f>
        <v>0</v>
      </c>
      <c r="H44" s="43">
        <v>0</v>
      </c>
      <c r="I44" s="42">
        <f>E44*H44</f>
        <v>0</v>
      </c>
      <c r="J44" s="40">
        <v>0.001</v>
      </c>
      <c r="K44" s="44">
        <f>E44*J44</f>
        <v>0.23</v>
      </c>
    </row>
    <row r="45" spans="1:11" s="1" customFormat="1" ht="9.75">
      <c r="A45" s="35"/>
      <c r="B45" s="120" t="s">
        <v>418</v>
      </c>
      <c r="C45" s="121" t="s">
        <v>382</v>
      </c>
      <c r="D45" s="122" t="s">
        <v>383</v>
      </c>
      <c r="E45" s="123">
        <v>230</v>
      </c>
      <c r="F45" s="41"/>
      <c r="G45" s="42"/>
      <c r="H45" s="43"/>
      <c r="I45" s="118"/>
      <c r="J45" s="40"/>
      <c r="K45" s="44"/>
    </row>
    <row r="46" spans="1:11" s="1" customFormat="1" ht="29.25">
      <c r="A46" s="35">
        <v>17</v>
      </c>
      <c r="B46" s="37" t="s">
        <v>488</v>
      </c>
      <c r="C46" s="38" t="s">
        <v>492</v>
      </c>
      <c r="D46" s="39" t="s">
        <v>489</v>
      </c>
      <c r="E46" s="119">
        <v>1</v>
      </c>
      <c r="F46" s="41">
        <v>0</v>
      </c>
      <c r="G46" s="42">
        <f>E46*F46</f>
        <v>0</v>
      </c>
      <c r="H46" s="43">
        <v>0</v>
      </c>
      <c r="I46" s="42">
        <f>E46*H46</f>
        <v>0</v>
      </c>
      <c r="J46" s="40">
        <v>1.1</v>
      </c>
      <c r="K46" s="44">
        <f>E46*J46</f>
        <v>1.1</v>
      </c>
    </row>
    <row r="47" spans="1:11" s="1" customFormat="1" ht="9.75">
      <c r="A47" s="35"/>
      <c r="B47" s="120" t="s">
        <v>418</v>
      </c>
      <c r="C47" s="121" t="s">
        <v>490</v>
      </c>
      <c r="D47" s="122" t="s">
        <v>491</v>
      </c>
      <c r="E47" s="123">
        <v>1</v>
      </c>
      <c r="F47" s="41"/>
      <c r="G47" s="42"/>
      <c r="H47" s="43"/>
      <c r="I47" s="118"/>
      <c r="J47" s="40"/>
      <c r="K47" s="44"/>
    </row>
    <row r="48" spans="1:11" s="18" customFormat="1" ht="11.25">
      <c r="A48" s="53"/>
      <c r="B48" s="54">
        <v>2</v>
      </c>
      <c r="C48" s="55" t="s">
        <v>59</v>
      </c>
      <c r="D48" s="56"/>
      <c r="E48" s="56"/>
      <c r="F48" s="57"/>
      <c r="G48" s="58">
        <f>SUM(G32:G46)</f>
        <v>0</v>
      </c>
      <c r="H48" s="59"/>
      <c r="I48" s="60">
        <f>SUM(I32:I46)</f>
        <v>0</v>
      </c>
      <c r="J48" s="59"/>
      <c r="K48" s="61">
        <f>SUM(K32:K46)</f>
        <v>52.7465512</v>
      </c>
    </row>
    <row r="49" spans="1:11" s="18" customFormat="1" ht="11.25">
      <c r="A49" s="28"/>
      <c r="B49" s="29" t="s">
        <v>60</v>
      </c>
      <c r="C49" s="30" t="s">
        <v>61</v>
      </c>
      <c r="D49" s="27"/>
      <c r="E49" s="27"/>
      <c r="F49" s="31"/>
      <c r="G49" s="32"/>
      <c r="H49" s="33"/>
      <c r="I49" s="26"/>
      <c r="J49" s="33"/>
      <c r="K49" s="34"/>
    </row>
    <row r="50" spans="1:11" s="1" customFormat="1" ht="9.75">
      <c r="A50" s="35">
        <v>18</v>
      </c>
      <c r="B50" s="37" t="s">
        <v>62</v>
      </c>
      <c r="C50" s="38" t="s">
        <v>63</v>
      </c>
      <c r="D50" s="39" t="s">
        <v>64</v>
      </c>
      <c r="E50" s="119">
        <v>30</v>
      </c>
      <c r="F50" s="41">
        <v>0</v>
      </c>
      <c r="G50" s="42">
        <f aca="true" t="shared" si="3" ref="G50:G60">E50*F50</f>
        <v>0</v>
      </c>
      <c r="H50" s="43">
        <v>0</v>
      </c>
      <c r="I50" s="42">
        <f aca="true" t="shared" si="4" ref="I50:I60">E50*H50</f>
        <v>0</v>
      </c>
      <c r="J50" s="40">
        <v>0.047548608</v>
      </c>
      <c r="K50" s="44">
        <f aca="true" t="shared" si="5" ref="K50:K60">E50*J50</f>
        <v>1.4264582399999999</v>
      </c>
    </row>
    <row r="51" spans="1:11" s="1" customFormat="1" ht="9.75">
      <c r="A51" s="35"/>
      <c r="B51" s="120" t="s">
        <v>418</v>
      </c>
      <c r="C51" s="121" t="s">
        <v>386</v>
      </c>
      <c r="D51" s="122" t="s">
        <v>383</v>
      </c>
      <c r="E51" s="123">
        <v>30</v>
      </c>
      <c r="F51" s="41"/>
      <c r="G51" s="42"/>
      <c r="H51" s="43"/>
      <c r="I51" s="42"/>
      <c r="J51" s="40"/>
      <c r="K51" s="44"/>
    </row>
    <row r="52" spans="1:11" s="1" customFormat="1" ht="19.5">
      <c r="A52" s="35">
        <f>A50+1</f>
        <v>19</v>
      </c>
      <c r="B52" s="37" t="s">
        <v>388</v>
      </c>
      <c r="C52" s="38" t="s">
        <v>391</v>
      </c>
      <c r="D52" s="39" t="s">
        <v>54</v>
      </c>
      <c r="E52" s="119">
        <v>24.92</v>
      </c>
      <c r="F52" s="41">
        <v>0</v>
      </c>
      <c r="G52" s="42">
        <f t="shared" si="3"/>
        <v>0</v>
      </c>
      <c r="H52" s="43">
        <v>0</v>
      </c>
      <c r="I52" s="42">
        <f t="shared" si="4"/>
        <v>0</v>
      </c>
      <c r="J52" s="40">
        <v>0</v>
      </c>
      <c r="K52" s="44">
        <f t="shared" si="5"/>
        <v>0</v>
      </c>
    </row>
    <row r="53" spans="1:11" s="1" customFormat="1" ht="9.75">
      <c r="A53" s="35"/>
      <c r="B53" s="120" t="s">
        <v>418</v>
      </c>
      <c r="C53" s="121" t="s">
        <v>387</v>
      </c>
      <c r="D53" s="122" t="s">
        <v>373</v>
      </c>
      <c r="E53" s="123">
        <v>24.92</v>
      </c>
      <c r="F53" s="41"/>
      <c r="G53" s="42"/>
      <c r="H53" s="43"/>
      <c r="I53" s="42"/>
      <c r="J53" s="40"/>
      <c r="K53" s="44"/>
    </row>
    <row r="54" spans="1:11" s="1" customFormat="1" ht="9.75">
      <c r="A54" s="35">
        <f>A52+1</f>
        <v>20</v>
      </c>
      <c r="B54" s="37" t="s">
        <v>65</v>
      </c>
      <c r="C54" s="38" t="s">
        <v>66</v>
      </c>
      <c r="D54" s="39" t="s">
        <v>58</v>
      </c>
      <c r="E54" s="119">
        <v>159.1</v>
      </c>
      <c r="F54" s="41">
        <v>0</v>
      </c>
      <c r="G54" s="42">
        <f t="shared" si="3"/>
        <v>0</v>
      </c>
      <c r="H54" s="43">
        <v>0</v>
      </c>
      <c r="I54" s="42">
        <f t="shared" si="4"/>
        <v>0</v>
      </c>
      <c r="J54" s="40">
        <v>0.0015</v>
      </c>
      <c r="K54" s="44">
        <f t="shared" si="5"/>
        <v>0.23865</v>
      </c>
    </row>
    <row r="55" spans="1:11" s="1" customFormat="1" ht="9.75">
      <c r="A55" s="35"/>
      <c r="B55" s="120" t="s">
        <v>418</v>
      </c>
      <c r="C55" s="121" t="s">
        <v>389</v>
      </c>
      <c r="D55" s="122" t="s">
        <v>377</v>
      </c>
      <c r="E55" s="123">
        <v>159.1</v>
      </c>
      <c r="F55" s="41"/>
      <c r="G55" s="42"/>
      <c r="H55" s="43"/>
      <c r="I55" s="42"/>
      <c r="J55" s="40"/>
      <c r="K55" s="44"/>
    </row>
    <row r="56" spans="1:11" s="1" customFormat="1" ht="9.75">
      <c r="A56" s="35">
        <f>A54+1</f>
        <v>21</v>
      </c>
      <c r="B56" s="37" t="s">
        <v>67</v>
      </c>
      <c r="C56" s="38" t="s">
        <v>68</v>
      </c>
      <c r="D56" s="39" t="s">
        <v>54</v>
      </c>
      <c r="E56" s="119">
        <v>79.55</v>
      </c>
      <c r="F56" s="41">
        <v>0</v>
      </c>
      <c r="G56" s="42">
        <f t="shared" si="3"/>
        <v>0</v>
      </c>
      <c r="H56" s="43">
        <v>0</v>
      </c>
      <c r="I56" s="42">
        <f t="shared" si="4"/>
        <v>0</v>
      </c>
      <c r="J56" s="40">
        <v>0.065312</v>
      </c>
      <c r="K56" s="44">
        <f t="shared" si="5"/>
        <v>5.1955696</v>
      </c>
    </row>
    <row r="57" spans="1:11" s="1" customFormat="1" ht="9.75">
      <c r="A57" s="35"/>
      <c r="B57" s="120" t="s">
        <v>418</v>
      </c>
      <c r="C57" s="121" t="s">
        <v>390</v>
      </c>
      <c r="D57" s="122" t="s">
        <v>373</v>
      </c>
      <c r="E57" s="123">
        <v>79.55</v>
      </c>
      <c r="F57" s="41"/>
      <c r="G57" s="42"/>
      <c r="H57" s="43"/>
      <c r="I57" s="42"/>
      <c r="J57" s="40"/>
      <c r="K57" s="44"/>
    </row>
    <row r="58" spans="1:11" s="1" customFormat="1" ht="9.75">
      <c r="A58" s="35">
        <f>A56+1</f>
        <v>22</v>
      </c>
      <c r="B58" s="37" t="s">
        <v>69</v>
      </c>
      <c r="C58" s="38" t="s">
        <v>70</v>
      </c>
      <c r="D58" s="39" t="s">
        <v>54</v>
      </c>
      <c r="E58" s="119">
        <v>24.92</v>
      </c>
      <c r="F58" s="41">
        <v>0</v>
      </c>
      <c r="G58" s="42">
        <f t="shared" si="3"/>
        <v>0</v>
      </c>
      <c r="H58" s="43">
        <v>0</v>
      </c>
      <c r="I58" s="42">
        <f t="shared" si="4"/>
        <v>0</v>
      </c>
      <c r="J58" s="40">
        <v>0.060507792</v>
      </c>
      <c r="K58" s="44">
        <f t="shared" si="5"/>
        <v>1.50785417664</v>
      </c>
    </row>
    <row r="59" spans="1:11" s="1" customFormat="1" ht="9.75">
      <c r="A59" s="35"/>
      <c r="B59" s="120" t="s">
        <v>418</v>
      </c>
      <c r="C59" s="121" t="s">
        <v>387</v>
      </c>
      <c r="D59" s="122" t="s">
        <v>373</v>
      </c>
      <c r="E59" s="123">
        <v>24.92</v>
      </c>
      <c r="F59" s="41"/>
      <c r="G59" s="42"/>
      <c r="H59" s="43"/>
      <c r="I59" s="42"/>
      <c r="J59" s="40"/>
      <c r="K59" s="44"/>
    </row>
    <row r="60" spans="1:11" s="1" customFormat="1" ht="9.75">
      <c r="A60" s="35">
        <f>A58+1</f>
        <v>23</v>
      </c>
      <c r="B60" s="37" t="s">
        <v>71</v>
      </c>
      <c r="C60" s="38" t="s">
        <v>72</v>
      </c>
      <c r="D60" s="39" t="s">
        <v>54</v>
      </c>
      <c r="E60" s="119">
        <v>134.47</v>
      </c>
      <c r="F60" s="41">
        <v>0</v>
      </c>
      <c r="G60" s="42">
        <f t="shared" si="3"/>
        <v>0</v>
      </c>
      <c r="H60" s="43">
        <v>0</v>
      </c>
      <c r="I60" s="42">
        <f t="shared" si="4"/>
        <v>0</v>
      </c>
      <c r="J60" s="40">
        <v>0.0047355</v>
      </c>
      <c r="K60" s="44">
        <f t="shared" si="5"/>
        <v>0.636782685</v>
      </c>
    </row>
    <row r="61" spans="1:11" s="1" customFormat="1" ht="9.75">
      <c r="A61" s="35"/>
      <c r="B61" s="120" t="s">
        <v>418</v>
      </c>
      <c r="C61" s="121" t="s">
        <v>392</v>
      </c>
      <c r="D61" s="122" t="s">
        <v>373</v>
      </c>
      <c r="E61" s="123">
        <v>134.47</v>
      </c>
      <c r="F61" s="41"/>
      <c r="G61" s="42"/>
      <c r="H61" s="43"/>
      <c r="I61" s="118"/>
      <c r="J61" s="40"/>
      <c r="K61" s="44"/>
    </row>
    <row r="62" spans="1:11" s="18" customFormat="1" ht="11.25">
      <c r="A62" s="53"/>
      <c r="B62" s="54">
        <v>61</v>
      </c>
      <c r="C62" s="55" t="s">
        <v>73</v>
      </c>
      <c r="D62" s="56"/>
      <c r="E62" s="56"/>
      <c r="F62" s="57"/>
      <c r="G62" s="58">
        <f>SUM(G50:G60)</f>
        <v>0</v>
      </c>
      <c r="H62" s="59"/>
      <c r="I62" s="60">
        <f>SUM(I50:I60)</f>
        <v>0</v>
      </c>
      <c r="J62" s="59"/>
      <c r="K62" s="61">
        <f>SUM(K50:K60)</f>
        <v>9.00531470164</v>
      </c>
    </row>
    <row r="63" spans="1:11" s="18" customFormat="1" ht="11.25">
      <c r="A63" s="28"/>
      <c r="B63" s="29" t="s">
        <v>74</v>
      </c>
      <c r="C63" s="30" t="s">
        <v>75</v>
      </c>
      <c r="D63" s="27"/>
      <c r="E63" s="27"/>
      <c r="F63" s="31"/>
      <c r="G63" s="32"/>
      <c r="H63" s="33"/>
      <c r="I63" s="26"/>
      <c r="J63" s="33"/>
      <c r="K63" s="34"/>
    </row>
    <row r="64" spans="1:11" s="1" customFormat="1" ht="9.75">
      <c r="A64" s="35">
        <f>A60+1</f>
        <v>24</v>
      </c>
      <c r="B64" s="37" t="s">
        <v>76</v>
      </c>
      <c r="C64" s="38" t="s">
        <v>77</v>
      </c>
      <c r="D64" s="39" t="s">
        <v>58</v>
      </c>
      <c r="E64" s="119">
        <v>93.26</v>
      </c>
      <c r="F64" s="41">
        <v>0</v>
      </c>
      <c r="G64" s="42">
        <f>E64*F64</f>
        <v>0</v>
      </c>
      <c r="H64" s="43">
        <v>0</v>
      </c>
      <c r="I64" s="42">
        <f>E64*H64</f>
        <v>0</v>
      </c>
      <c r="J64" s="40">
        <v>0.0007357</v>
      </c>
      <c r="K64" s="44">
        <f>E64*J64</f>
        <v>0.06861138200000001</v>
      </c>
    </row>
    <row r="65" spans="1:11" s="1" customFormat="1" ht="9.75">
      <c r="A65" s="35"/>
      <c r="B65" s="120" t="s">
        <v>418</v>
      </c>
      <c r="C65" s="121" t="s">
        <v>393</v>
      </c>
      <c r="D65" s="122" t="s">
        <v>377</v>
      </c>
      <c r="E65" s="123">
        <v>93.26</v>
      </c>
      <c r="F65" s="41"/>
      <c r="G65" s="42"/>
      <c r="H65" s="43"/>
      <c r="I65" s="42"/>
      <c r="J65" s="40"/>
      <c r="K65" s="44"/>
    </row>
    <row r="66" spans="1:11" s="1" customFormat="1" ht="9.75">
      <c r="A66" s="35">
        <f>A64+1</f>
        <v>25</v>
      </c>
      <c r="B66" s="37" t="s">
        <v>78</v>
      </c>
      <c r="C66" s="38" t="s">
        <v>79</v>
      </c>
      <c r="D66" s="39" t="s">
        <v>54</v>
      </c>
      <c r="E66" s="119">
        <v>55.96</v>
      </c>
      <c r="F66" s="41">
        <v>0</v>
      </c>
      <c r="G66" s="42">
        <f>E66*F66</f>
        <v>0</v>
      </c>
      <c r="H66" s="43">
        <v>0</v>
      </c>
      <c r="I66" s="42">
        <f>E66*H66</f>
        <v>0</v>
      </c>
      <c r="J66" s="40">
        <v>0.0064074</v>
      </c>
      <c r="K66" s="44">
        <f>E66*J66</f>
        <v>0.358558104</v>
      </c>
    </row>
    <row r="67" spans="1:11" s="1" customFormat="1" ht="9.75">
      <c r="A67" s="35"/>
      <c r="B67" s="120" t="s">
        <v>418</v>
      </c>
      <c r="C67" s="121" t="s">
        <v>393</v>
      </c>
      <c r="D67" s="122" t="s">
        <v>373</v>
      </c>
      <c r="E67" s="123">
        <v>55.96</v>
      </c>
      <c r="F67" s="41"/>
      <c r="G67" s="42"/>
      <c r="H67" s="43"/>
      <c r="I67" s="42"/>
      <c r="J67" s="40"/>
      <c r="K67" s="44"/>
    </row>
    <row r="68" spans="1:11" s="1" customFormat="1" ht="9.75">
      <c r="A68" s="35">
        <f>A66+1</f>
        <v>26</v>
      </c>
      <c r="B68" s="37" t="s">
        <v>80</v>
      </c>
      <c r="C68" s="38" t="s">
        <v>81</v>
      </c>
      <c r="D68" s="39" t="s">
        <v>54</v>
      </c>
      <c r="E68" s="119">
        <v>24.92</v>
      </c>
      <c r="F68" s="41">
        <v>0</v>
      </c>
      <c r="G68" s="42">
        <f>E68*F68</f>
        <v>0</v>
      </c>
      <c r="H68" s="43">
        <v>0</v>
      </c>
      <c r="I68" s="42">
        <f>E68*H68</f>
        <v>0</v>
      </c>
      <c r="J68" s="40">
        <v>0.0063161</v>
      </c>
      <c r="K68" s="44">
        <f>E68*J68</f>
        <v>0.157397212</v>
      </c>
    </row>
    <row r="69" spans="1:11" s="1" customFormat="1" ht="9.75">
      <c r="A69" s="35"/>
      <c r="B69" s="120" t="s">
        <v>418</v>
      </c>
      <c r="C69" s="121">
        <v>24.92</v>
      </c>
      <c r="D69" s="122" t="s">
        <v>373</v>
      </c>
      <c r="E69" s="123">
        <v>24.92</v>
      </c>
      <c r="F69" s="41"/>
      <c r="G69" s="42"/>
      <c r="H69" s="43"/>
      <c r="I69" s="42"/>
      <c r="J69" s="40"/>
      <c r="K69" s="44"/>
    </row>
    <row r="70" spans="1:11" s="1" customFormat="1" ht="9.75">
      <c r="A70" s="35">
        <f>A68+1</f>
        <v>27</v>
      </c>
      <c r="B70" s="37" t="s">
        <v>82</v>
      </c>
      <c r="C70" s="38" t="s">
        <v>83</v>
      </c>
      <c r="D70" s="39" t="s">
        <v>54</v>
      </c>
      <c r="E70" s="119">
        <v>15.7</v>
      </c>
      <c r="F70" s="41">
        <v>0</v>
      </c>
      <c r="G70" s="42">
        <f>E70*F70</f>
        <v>0</v>
      </c>
      <c r="H70" s="43">
        <v>0</v>
      </c>
      <c r="I70" s="42">
        <f>E70*H70</f>
        <v>0</v>
      </c>
      <c r="J70" s="40">
        <v>0.0060443</v>
      </c>
      <c r="K70" s="44">
        <f>E70*J70</f>
        <v>0.09489550999999999</v>
      </c>
    </row>
    <row r="71" spans="1:11" s="1" customFormat="1" ht="9.75">
      <c r="A71" s="35"/>
      <c r="B71" s="120" t="s">
        <v>418</v>
      </c>
      <c r="C71" s="121" t="s">
        <v>394</v>
      </c>
      <c r="D71" s="122" t="s">
        <v>373</v>
      </c>
      <c r="E71" s="123">
        <v>15.7</v>
      </c>
      <c r="F71" s="41"/>
      <c r="G71" s="42"/>
      <c r="H71" s="43"/>
      <c r="I71" s="42"/>
      <c r="J71" s="40"/>
      <c r="K71" s="44"/>
    </row>
    <row r="72" spans="1:11" s="1" customFormat="1" ht="9.75">
      <c r="A72" s="35">
        <f>A70+1</f>
        <v>28</v>
      </c>
      <c r="B72" s="37" t="s">
        <v>84</v>
      </c>
      <c r="C72" s="38" t="s">
        <v>85</v>
      </c>
      <c r="D72" s="39" t="s">
        <v>54</v>
      </c>
      <c r="E72" s="119">
        <v>146.26</v>
      </c>
      <c r="F72" s="41">
        <v>0</v>
      </c>
      <c r="G72" s="42">
        <f>E72*F72</f>
        <v>0</v>
      </c>
      <c r="H72" s="43">
        <v>0</v>
      </c>
      <c r="I72" s="42">
        <f>E72*H72</f>
        <v>0</v>
      </c>
      <c r="J72" s="40">
        <v>0.0061405</v>
      </c>
      <c r="K72" s="44">
        <f>E72*J72</f>
        <v>0.8981095299999999</v>
      </c>
    </row>
    <row r="73" spans="1:11" s="1" customFormat="1" ht="9.75">
      <c r="A73" s="35"/>
      <c r="B73" s="120" t="s">
        <v>418</v>
      </c>
      <c r="C73" s="121" t="s">
        <v>395</v>
      </c>
      <c r="D73" s="122" t="s">
        <v>373</v>
      </c>
      <c r="E73" s="123">
        <v>65.89</v>
      </c>
      <c r="F73" s="41"/>
      <c r="G73" s="42"/>
      <c r="H73" s="43"/>
      <c r="I73" s="42"/>
      <c r="J73" s="40"/>
      <c r="K73" s="44"/>
    </row>
    <row r="74" spans="1:11" s="1" customFormat="1" ht="9.75">
      <c r="A74" s="35"/>
      <c r="B74" s="120" t="s">
        <v>418</v>
      </c>
      <c r="C74" s="121" t="s">
        <v>396</v>
      </c>
      <c r="D74" s="122" t="s">
        <v>373</v>
      </c>
      <c r="E74" s="123">
        <v>80.37</v>
      </c>
      <c r="F74" s="41"/>
      <c r="G74" s="42"/>
      <c r="H74" s="43"/>
      <c r="I74" s="42"/>
      <c r="J74" s="40"/>
      <c r="K74" s="44"/>
    </row>
    <row r="75" spans="1:11" s="1" customFormat="1" ht="19.5">
      <c r="A75" s="35">
        <v>29</v>
      </c>
      <c r="B75" s="37" t="s">
        <v>397</v>
      </c>
      <c r="C75" s="38" t="s">
        <v>398</v>
      </c>
      <c r="D75" s="39" t="s">
        <v>54</v>
      </c>
      <c r="E75" s="119">
        <v>119.03</v>
      </c>
      <c r="F75" s="41">
        <v>0</v>
      </c>
      <c r="G75" s="42">
        <f>E75*F75</f>
        <v>0</v>
      </c>
      <c r="H75" s="43">
        <v>0</v>
      </c>
      <c r="I75" s="42">
        <f>E75*H75</f>
        <v>0</v>
      </c>
      <c r="J75" s="40">
        <v>0.0061405</v>
      </c>
      <c r="K75" s="44">
        <f>E75*J75</f>
        <v>0.7309037150000001</v>
      </c>
    </row>
    <row r="76" spans="1:11" s="1" customFormat="1" ht="9.75">
      <c r="A76" s="35"/>
      <c r="B76" s="120" t="s">
        <v>418</v>
      </c>
      <c r="C76" s="121" t="s">
        <v>399</v>
      </c>
      <c r="D76" s="122" t="s">
        <v>373</v>
      </c>
      <c r="E76" s="123">
        <v>99.68</v>
      </c>
      <c r="F76" s="41"/>
      <c r="G76" s="42"/>
      <c r="H76" s="43"/>
      <c r="I76" s="42"/>
      <c r="J76" s="40"/>
      <c r="K76" s="44"/>
    </row>
    <row r="77" spans="1:11" s="1" customFormat="1" ht="9.75">
      <c r="A77" s="35"/>
      <c r="B77" s="120" t="s">
        <v>418</v>
      </c>
      <c r="C77" s="121" t="s">
        <v>402</v>
      </c>
      <c r="D77" s="122" t="s">
        <v>373</v>
      </c>
      <c r="E77" s="123">
        <v>19.35</v>
      </c>
      <c r="F77" s="41"/>
      <c r="G77" s="42"/>
      <c r="H77" s="43"/>
      <c r="I77" s="42"/>
      <c r="J77" s="40"/>
      <c r="K77" s="44"/>
    </row>
    <row r="78" spans="1:11" s="1" customFormat="1" ht="9.75">
      <c r="A78" s="35">
        <v>30</v>
      </c>
      <c r="B78" s="37" t="s">
        <v>86</v>
      </c>
      <c r="C78" s="38" t="s">
        <v>400</v>
      </c>
      <c r="D78" s="39" t="s">
        <v>58</v>
      </c>
      <c r="E78" s="119">
        <v>159.1</v>
      </c>
      <c r="F78" s="41">
        <v>0</v>
      </c>
      <c r="G78" s="42">
        <f>E78*F78</f>
        <v>0</v>
      </c>
      <c r="H78" s="43">
        <v>0</v>
      </c>
      <c r="I78" s="42">
        <f>E78*H78</f>
        <v>0</v>
      </c>
      <c r="J78" s="40">
        <v>0.000147</v>
      </c>
      <c r="K78" s="44">
        <f>E78*J78</f>
        <v>0.023387699999999997</v>
      </c>
    </row>
    <row r="79" spans="1:11" s="1" customFormat="1" ht="9.75">
      <c r="A79" s="35"/>
      <c r="B79" s="120" t="s">
        <v>418</v>
      </c>
      <c r="C79" s="121">
        <v>159.1</v>
      </c>
      <c r="D79" s="122" t="s">
        <v>377</v>
      </c>
      <c r="E79" s="123">
        <v>159.1</v>
      </c>
      <c r="F79" s="41"/>
      <c r="G79" s="42"/>
      <c r="H79" s="43"/>
      <c r="I79" s="42"/>
      <c r="J79" s="40"/>
      <c r="K79" s="44"/>
    </row>
    <row r="80" spans="1:11" s="1" customFormat="1" ht="9.75">
      <c r="A80" s="35">
        <f>A78+1</f>
        <v>31</v>
      </c>
      <c r="B80" s="37" t="s">
        <v>87</v>
      </c>
      <c r="C80" s="38" t="s">
        <v>401</v>
      </c>
      <c r="D80" s="39" t="s">
        <v>58</v>
      </c>
      <c r="E80" s="119">
        <v>124</v>
      </c>
      <c r="F80" s="41">
        <v>0</v>
      </c>
      <c r="G80" s="42">
        <f>E80*F80</f>
        <v>0</v>
      </c>
      <c r="H80" s="43">
        <v>0</v>
      </c>
      <c r="I80" s="42">
        <f>E80*H80</f>
        <v>0</v>
      </c>
      <c r="J80" s="40">
        <v>7.35E-05</v>
      </c>
      <c r="K80" s="44">
        <f>E80*J80</f>
        <v>0.009114</v>
      </c>
    </row>
    <row r="81" spans="1:11" s="1" customFormat="1" ht="9.75">
      <c r="A81" s="35"/>
      <c r="B81" s="120" t="s">
        <v>418</v>
      </c>
      <c r="C81" s="121" t="s">
        <v>379</v>
      </c>
      <c r="D81" s="122" t="s">
        <v>377</v>
      </c>
      <c r="E81" s="123">
        <v>124</v>
      </c>
      <c r="F81" s="41"/>
      <c r="G81" s="42"/>
      <c r="H81" s="43"/>
      <c r="I81" s="42"/>
      <c r="J81" s="40"/>
      <c r="K81" s="44"/>
    </row>
    <row r="82" spans="1:11" s="1" customFormat="1" ht="9.75">
      <c r="A82" s="35">
        <f>A80+1</f>
        <v>32</v>
      </c>
      <c r="B82" s="37" t="s">
        <v>404</v>
      </c>
      <c r="C82" s="38" t="s">
        <v>403</v>
      </c>
      <c r="D82" s="39" t="s">
        <v>58</v>
      </c>
      <c r="E82" s="119">
        <v>20.2</v>
      </c>
      <c r="F82" s="41">
        <v>0</v>
      </c>
      <c r="G82" s="42">
        <f>E82*F82</f>
        <v>0</v>
      </c>
      <c r="H82" s="43">
        <v>0</v>
      </c>
      <c r="I82" s="42">
        <f>E82*H82</f>
        <v>0</v>
      </c>
      <c r="J82" s="40">
        <v>7.35E-05</v>
      </c>
      <c r="K82" s="44">
        <f>E82*J82</f>
        <v>0.0014846999999999998</v>
      </c>
    </row>
    <row r="83" spans="1:11" s="1" customFormat="1" ht="9.75">
      <c r="A83" s="35"/>
      <c r="B83" s="120" t="s">
        <v>418</v>
      </c>
      <c r="C83" s="121" t="s">
        <v>405</v>
      </c>
      <c r="D83" s="122" t="s">
        <v>377</v>
      </c>
      <c r="E83" s="123">
        <v>20.2</v>
      </c>
      <c r="F83" s="41"/>
      <c r="G83" s="42"/>
      <c r="H83" s="43"/>
      <c r="I83" s="42"/>
      <c r="J83" s="40"/>
      <c r="K83" s="44"/>
    </row>
    <row r="84" spans="1:11" s="1" customFormat="1" ht="9.75">
      <c r="A84" s="35">
        <f>A82+1</f>
        <v>33</v>
      </c>
      <c r="B84" s="37" t="s">
        <v>88</v>
      </c>
      <c r="C84" s="38" t="s">
        <v>406</v>
      </c>
      <c r="D84" s="39" t="s">
        <v>54</v>
      </c>
      <c r="E84" s="119">
        <v>146.26</v>
      </c>
      <c r="F84" s="41">
        <v>0</v>
      </c>
      <c r="G84" s="42">
        <f>E84*F84</f>
        <v>0</v>
      </c>
      <c r="H84" s="43">
        <v>0</v>
      </c>
      <c r="I84" s="42">
        <f>E84*H84</f>
        <v>0</v>
      </c>
      <c r="J84" s="40">
        <v>0.0042</v>
      </c>
      <c r="K84" s="44">
        <f>E84*J84</f>
        <v>0.614292</v>
      </c>
    </row>
    <row r="85" spans="1:11" s="1" customFormat="1" ht="9.75">
      <c r="A85" s="35"/>
      <c r="B85" s="120" t="s">
        <v>418</v>
      </c>
      <c r="C85" s="121" t="s">
        <v>407</v>
      </c>
      <c r="D85" s="122" t="s">
        <v>373</v>
      </c>
      <c r="E85" s="123">
        <v>146.26</v>
      </c>
      <c r="F85" s="41"/>
      <c r="G85" s="42"/>
      <c r="H85" s="43"/>
      <c r="I85" s="42"/>
      <c r="J85" s="40"/>
      <c r="K85" s="44"/>
    </row>
    <row r="86" spans="1:11" s="1" customFormat="1" ht="9.75">
      <c r="A86" s="35">
        <f>A84+1</f>
        <v>34</v>
      </c>
      <c r="B86" s="37" t="s">
        <v>89</v>
      </c>
      <c r="C86" s="38" t="s">
        <v>90</v>
      </c>
      <c r="D86" s="39" t="s">
        <v>54</v>
      </c>
      <c r="E86" s="119">
        <v>265.29</v>
      </c>
      <c r="F86" s="41">
        <v>0</v>
      </c>
      <c r="G86" s="42">
        <f>E86*F86</f>
        <v>0</v>
      </c>
      <c r="H86" s="43">
        <v>0</v>
      </c>
      <c r="I86" s="42">
        <f>E86*H86</f>
        <v>0</v>
      </c>
      <c r="J86" s="40">
        <v>0</v>
      </c>
      <c r="K86" s="44">
        <f>E86*J86</f>
        <v>0</v>
      </c>
    </row>
    <row r="87" spans="1:11" s="1" customFormat="1" ht="9.75">
      <c r="A87" s="35"/>
      <c r="B87" s="120" t="s">
        <v>418</v>
      </c>
      <c r="C87" s="121" t="s">
        <v>408</v>
      </c>
      <c r="D87" s="122" t="s">
        <v>373</v>
      </c>
      <c r="E87" s="123">
        <v>265.29</v>
      </c>
      <c r="F87" s="41"/>
      <c r="G87" s="42"/>
      <c r="H87" s="43"/>
      <c r="I87" s="42"/>
      <c r="J87" s="40"/>
      <c r="K87" s="44"/>
    </row>
    <row r="88" spans="1:11" s="1" customFormat="1" ht="9.75">
      <c r="A88" s="35">
        <f>A86+1</f>
        <v>35</v>
      </c>
      <c r="B88" s="37" t="s">
        <v>91</v>
      </c>
      <c r="C88" s="38" t="s">
        <v>92</v>
      </c>
      <c r="D88" s="39" t="s">
        <v>54</v>
      </c>
      <c r="E88" s="119">
        <v>55.96</v>
      </c>
      <c r="F88" s="41">
        <v>0</v>
      </c>
      <c r="G88" s="42">
        <f>E88*F88</f>
        <v>0</v>
      </c>
      <c r="H88" s="43">
        <v>0</v>
      </c>
      <c r="I88" s="42">
        <f>E88*H88</f>
        <v>0</v>
      </c>
      <c r="J88" s="40">
        <v>0.0062</v>
      </c>
      <c r="K88" s="44">
        <f>E88*J88</f>
        <v>0.346952</v>
      </c>
    </row>
    <row r="89" spans="1:11" s="1" customFormat="1" ht="9.75">
      <c r="A89" s="35"/>
      <c r="B89" s="120" t="s">
        <v>418</v>
      </c>
      <c r="C89" s="121">
        <v>55.96</v>
      </c>
      <c r="D89" s="122" t="s">
        <v>373</v>
      </c>
      <c r="E89" s="123">
        <v>55.96</v>
      </c>
      <c r="F89" s="41"/>
      <c r="G89" s="42"/>
      <c r="H89" s="43"/>
      <c r="I89" s="42"/>
      <c r="J89" s="40"/>
      <c r="K89" s="44"/>
    </row>
    <row r="90" spans="1:11" s="1" customFormat="1" ht="9.75">
      <c r="A90" s="35">
        <f>A88+1</f>
        <v>36</v>
      </c>
      <c r="B90" s="37" t="s">
        <v>93</v>
      </c>
      <c r="C90" s="38" t="s">
        <v>410</v>
      </c>
      <c r="D90" s="39" t="s">
        <v>54</v>
      </c>
      <c r="E90" s="119">
        <v>106.27</v>
      </c>
      <c r="F90" s="41">
        <v>0</v>
      </c>
      <c r="G90" s="42">
        <f>E90*F90</f>
        <v>0</v>
      </c>
      <c r="H90" s="43">
        <v>0</v>
      </c>
      <c r="I90" s="42">
        <f>E90*H90</f>
        <v>0</v>
      </c>
      <c r="J90" s="40">
        <v>0.0048</v>
      </c>
      <c r="K90" s="44">
        <f>E90*J90</f>
        <v>0.5100959999999999</v>
      </c>
    </row>
    <row r="91" spans="1:11" s="1" customFormat="1" ht="9.75">
      <c r="A91" s="35"/>
      <c r="B91" s="120" t="s">
        <v>418</v>
      </c>
      <c r="C91" s="121" t="s">
        <v>409</v>
      </c>
      <c r="D91" s="122" t="s">
        <v>373</v>
      </c>
      <c r="E91" s="123">
        <v>106.27</v>
      </c>
      <c r="F91" s="41"/>
      <c r="G91" s="42"/>
      <c r="H91" s="43"/>
      <c r="I91" s="42"/>
      <c r="J91" s="40"/>
      <c r="K91" s="44"/>
    </row>
    <row r="92" spans="1:11" s="1" customFormat="1" ht="9.75">
      <c r="A92" s="35">
        <f>A90+1</f>
        <v>37</v>
      </c>
      <c r="B92" s="37" t="s">
        <v>94</v>
      </c>
      <c r="C92" s="38" t="s">
        <v>411</v>
      </c>
      <c r="D92" s="39" t="s">
        <v>54</v>
      </c>
      <c r="E92" s="119">
        <v>131.65</v>
      </c>
      <c r="F92" s="41">
        <v>0</v>
      </c>
      <c r="G92" s="42">
        <f>E92*F92</f>
        <v>0</v>
      </c>
      <c r="H92" s="43">
        <v>0</v>
      </c>
      <c r="I92" s="42">
        <f>E92*H92</f>
        <v>0</v>
      </c>
      <c r="J92" s="40">
        <v>0.003237</v>
      </c>
      <c r="K92" s="44">
        <f>E92*J92</f>
        <v>0.42615105</v>
      </c>
    </row>
    <row r="93" spans="1:11" s="1" customFormat="1" ht="9.75">
      <c r="A93" s="35"/>
      <c r="B93" s="120" t="s">
        <v>418</v>
      </c>
      <c r="C93" s="121" t="s">
        <v>412</v>
      </c>
      <c r="D93" s="122" t="s">
        <v>373</v>
      </c>
      <c r="E93" s="123">
        <v>131.65</v>
      </c>
      <c r="F93" s="41"/>
      <c r="G93" s="42"/>
      <c r="H93" s="43"/>
      <c r="I93" s="42"/>
      <c r="J93" s="40"/>
      <c r="K93" s="44"/>
    </row>
    <row r="94" spans="1:11" s="1" customFormat="1" ht="9.75">
      <c r="A94" s="35">
        <f>A92+1</f>
        <v>38</v>
      </c>
      <c r="B94" s="37" t="s">
        <v>95</v>
      </c>
      <c r="C94" s="38" t="s">
        <v>413</v>
      </c>
      <c r="D94" s="39" t="s">
        <v>54</v>
      </c>
      <c r="E94" s="119">
        <v>38.74</v>
      </c>
      <c r="F94" s="41">
        <v>0</v>
      </c>
      <c r="G94" s="42">
        <f>E94*F94</f>
        <v>0</v>
      </c>
      <c r="H94" s="43">
        <v>0</v>
      </c>
      <c r="I94" s="42">
        <f>E94*H94</f>
        <v>0</v>
      </c>
      <c r="J94" s="40">
        <v>0.0072</v>
      </c>
      <c r="K94" s="44">
        <f>E94*J94</f>
        <v>0.278928</v>
      </c>
    </row>
    <row r="95" spans="1:11" s="1" customFormat="1" ht="9.75">
      <c r="A95" s="35"/>
      <c r="B95" s="120" t="s">
        <v>418</v>
      </c>
      <c r="C95" s="121" t="s">
        <v>414</v>
      </c>
      <c r="D95" s="122" t="s">
        <v>373</v>
      </c>
      <c r="E95" s="123">
        <v>38.74</v>
      </c>
      <c r="F95" s="41"/>
      <c r="G95" s="42"/>
      <c r="H95" s="43"/>
      <c r="I95" s="42"/>
      <c r="J95" s="40"/>
      <c r="K95" s="44"/>
    </row>
    <row r="96" spans="1:11" s="1" customFormat="1" ht="9.75">
      <c r="A96" s="35">
        <f>A94+1</f>
        <v>39</v>
      </c>
      <c r="B96" s="37" t="s">
        <v>96</v>
      </c>
      <c r="C96" s="38" t="s">
        <v>97</v>
      </c>
      <c r="D96" s="39" t="s">
        <v>54</v>
      </c>
      <c r="E96" s="119">
        <v>265.29</v>
      </c>
      <c r="F96" s="41">
        <v>0</v>
      </c>
      <c r="G96" s="42">
        <f>E96*F96</f>
        <v>0</v>
      </c>
      <c r="H96" s="43">
        <v>0</v>
      </c>
      <c r="I96" s="42">
        <f>E96*H96</f>
        <v>0</v>
      </c>
      <c r="J96" s="40">
        <v>0.003198</v>
      </c>
      <c r="K96" s="44">
        <f>E96*J96</f>
        <v>0.8483974200000001</v>
      </c>
    </row>
    <row r="97" spans="1:11" s="1" customFormat="1" ht="9.75">
      <c r="A97" s="35"/>
      <c r="B97" s="120" t="s">
        <v>418</v>
      </c>
      <c r="C97" s="121" t="s">
        <v>415</v>
      </c>
      <c r="D97" s="122" t="s">
        <v>373</v>
      </c>
      <c r="E97" s="123">
        <v>265.29</v>
      </c>
      <c r="F97" s="41"/>
      <c r="G97" s="42"/>
      <c r="H97" s="43"/>
      <c r="I97" s="118"/>
      <c r="J97" s="40"/>
      <c r="K97" s="44"/>
    </row>
    <row r="98" spans="1:11" s="18" customFormat="1" ht="11.25">
      <c r="A98" s="53"/>
      <c r="B98" s="54">
        <v>62</v>
      </c>
      <c r="C98" s="55" t="s">
        <v>98</v>
      </c>
      <c r="D98" s="56"/>
      <c r="E98" s="56"/>
      <c r="F98" s="57"/>
      <c r="G98" s="58">
        <f>SUM(G64:G96)</f>
        <v>0</v>
      </c>
      <c r="H98" s="59"/>
      <c r="I98" s="60">
        <f>SUM(I64:I96)</f>
        <v>0</v>
      </c>
      <c r="J98" s="59"/>
      <c r="K98" s="61">
        <f>SUM(K64:K96)</f>
        <v>5.367278322999999</v>
      </c>
    </row>
    <row r="99" spans="1:11" s="18" customFormat="1" ht="11.25">
      <c r="A99" s="28"/>
      <c r="B99" s="29" t="s">
        <v>99</v>
      </c>
      <c r="C99" s="30" t="s">
        <v>100</v>
      </c>
      <c r="D99" s="27"/>
      <c r="E99" s="27"/>
      <c r="F99" s="31"/>
      <c r="G99" s="32"/>
      <c r="H99" s="33"/>
      <c r="I99" s="26"/>
      <c r="J99" s="33"/>
      <c r="K99" s="34"/>
    </row>
    <row r="100" spans="1:11" s="1" customFormat="1" ht="9.75">
      <c r="A100" s="35">
        <f>A96+1</f>
        <v>40</v>
      </c>
      <c r="B100" s="37" t="s">
        <v>101</v>
      </c>
      <c r="C100" s="38" t="s">
        <v>102</v>
      </c>
      <c r="D100" s="39" t="s">
        <v>54</v>
      </c>
      <c r="E100" s="119">
        <v>260</v>
      </c>
      <c r="F100" s="41">
        <v>0</v>
      </c>
      <c r="G100" s="42">
        <f aca="true" t="shared" si="6" ref="G100:G110">E100*F100</f>
        <v>0</v>
      </c>
      <c r="H100" s="43">
        <v>0</v>
      </c>
      <c r="I100" s="42">
        <f aca="true" t="shared" si="7" ref="I100:I110">E100*H100</f>
        <v>0</v>
      </c>
      <c r="J100" s="40">
        <v>1.04E-06</v>
      </c>
      <c r="K100" s="44">
        <f aca="true" t="shared" si="8" ref="K100:K110">E100*J100</f>
        <v>0.0002704</v>
      </c>
    </row>
    <row r="101" spans="1:11" s="1" customFormat="1" ht="9.75">
      <c r="A101" s="35"/>
      <c r="B101" s="120" t="s">
        <v>418</v>
      </c>
      <c r="C101" s="121" t="s">
        <v>416</v>
      </c>
      <c r="D101" s="122" t="s">
        <v>373</v>
      </c>
      <c r="E101" s="123">
        <v>260</v>
      </c>
      <c r="F101" s="41"/>
      <c r="G101" s="42"/>
      <c r="H101" s="43"/>
      <c r="I101" s="42"/>
      <c r="J101" s="40"/>
      <c r="K101" s="44"/>
    </row>
    <row r="102" spans="1:11" s="1" customFormat="1" ht="9.75">
      <c r="A102" s="35">
        <f>A100+1</f>
        <v>41</v>
      </c>
      <c r="B102" s="37" t="s">
        <v>103</v>
      </c>
      <c r="C102" s="38" t="s">
        <v>104</v>
      </c>
      <c r="D102" s="39" t="s">
        <v>54</v>
      </c>
      <c r="E102" s="119">
        <v>520</v>
      </c>
      <c r="F102" s="41">
        <v>0</v>
      </c>
      <c r="G102" s="42">
        <f t="shared" si="6"/>
        <v>0</v>
      </c>
      <c r="H102" s="43">
        <v>0</v>
      </c>
      <c r="I102" s="42">
        <f t="shared" si="7"/>
        <v>0</v>
      </c>
      <c r="J102" s="40">
        <v>0.00174656</v>
      </c>
      <c r="K102" s="44">
        <f t="shared" si="8"/>
        <v>0.9082112</v>
      </c>
    </row>
    <row r="103" spans="1:11" s="1" customFormat="1" ht="9.75">
      <c r="A103" s="35"/>
      <c r="B103" s="120" t="s">
        <v>418</v>
      </c>
      <c r="C103" s="121" t="s">
        <v>417</v>
      </c>
      <c r="D103" s="122" t="s">
        <v>373</v>
      </c>
      <c r="E103" s="123">
        <v>520</v>
      </c>
      <c r="F103" s="41"/>
      <c r="G103" s="42"/>
      <c r="H103" s="43"/>
      <c r="I103" s="42"/>
      <c r="J103" s="40"/>
      <c r="K103" s="44"/>
    </row>
    <row r="104" spans="1:11" s="1" customFormat="1" ht="9.75">
      <c r="A104" s="35">
        <f>A102+1</f>
        <v>42</v>
      </c>
      <c r="B104" s="37" t="s">
        <v>105</v>
      </c>
      <c r="C104" s="38" t="s">
        <v>106</v>
      </c>
      <c r="D104" s="39" t="s">
        <v>54</v>
      </c>
      <c r="E104" s="119">
        <v>260</v>
      </c>
      <c r="F104" s="41">
        <v>0</v>
      </c>
      <c r="G104" s="42">
        <f t="shared" si="6"/>
        <v>0</v>
      </c>
      <c r="H104" s="43">
        <v>0</v>
      </c>
      <c r="I104" s="42">
        <f t="shared" si="7"/>
        <v>0</v>
      </c>
      <c r="J104" s="40">
        <v>0</v>
      </c>
      <c r="K104" s="44">
        <f t="shared" si="8"/>
        <v>0</v>
      </c>
    </row>
    <row r="105" spans="1:11" s="1" customFormat="1" ht="9.75">
      <c r="A105" s="35"/>
      <c r="B105" s="120" t="s">
        <v>418</v>
      </c>
      <c r="C105" s="121">
        <v>260</v>
      </c>
      <c r="D105" s="122" t="s">
        <v>373</v>
      </c>
      <c r="E105" s="123">
        <v>260</v>
      </c>
      <c r="F105" s="41"/>
      <c r="G105" s="42"/>
      <c r="H105" s="43"/>
      <c r="I105" s="42"/>
      <c r="J105" s="40"/>
      <c r="K105" s="44"/>
    </row>
    <row r="106" spans="1:11" s="1" customFormat="1" ht="9.75">
      <c r="A106" s="35">
        <f>A104+1</f>
        <v>43</v>
      </c>
      <c r="B106" s="37" t="s">
        <v>107</v>
      </c>
      <c r="C106" s="38" t="s">
        <v>108</v>
      </c>
      <c r="D106" s="39" t="s">
        <v>54</v>
      </c>
      <c r="E106" s="119">
        <v>300</v>
      </c>
      <c r="F106" s="41">
        <v>0</v>
      </c>
      <c r="G106" s="42">
        <f t="shared" si="6"/>
        <v>0</v>
      </c>
      <c r="H106" s="43">
        <v>0</v>
      </c>
      <c r="I106" s="42">
        <f t="shared" si="7"/>
        <v>0</v>
      </c>
      <c r="J106" s="40">
        <v>0.0001</v>
      </c>
      <c r="K106" s="44">
        <f t="shared" si="8"/>
        <v>0.030000000000000002</v>
      </c>
    </row>
    <row r="107" spans="1:11" s="1" customFormat="1" ht="9.75">
      <c r="A107" s="35"/>
      <c r="B107" s="120" t="s">
        <v>418</v>
      </c>
      <c r="C107" s="121">
        <v>300</v>
      </c>
      <c r="D107" s="122" t="s">
        <v>373</v>
      </c>
      <c r="E107" s="123">
        <v>300</v>
      </c>
      <c r="F107" s="41"/>
      <c r="G107" s="42"/>
      <c r="H107" s="43"/>
      <c r="I107" s="42"/>
      <c r="J107" s="40"/>
      <c r="K107" s="44"/>
    </row>
    <row r="108" spans="1:11" s="1" customFormat="1" ht="9.75">
      <c r="A108" s="35">
        <f>A106+1</f>
        <v>44</v>
      </c>
      <c r="B108" s="37" t="s">
        <v>109</v>
      </c>
      <c r="C108" s="38" t="s">
        <v>110</v>
      </c>
      <c r="D108" s="39" t="s">
        <v>54</v>
      </c>
      <c r="E108" s="119">
        <v>600</v>
      </c>
      <c r="F108" s="41">
        <v>0</v>
      </c>
      <c r="G108" s="42">
        <f t="shared" si="6"/>
        <v>0</v>
      </c>
      <c r="H108" s="43">
        <v>0</v>
      </c>
      <c r="I108" s="42">
        <f t="shared" si="7"/>
        <v>0</v>
      </c>
      <c r="J108" s="40">
        <v>2.331E-05</v>
      </c>
      <c r="K108" s="44">
        <f t="shared" si="8"/>
        <v>0.013985999999999998</v>
      </c>
    </row>
    <row r="109" spans="1:11" s="1" customFormat="1" ht="9.75">
      <c r="A109" s="35"/>
      <c r="B109" s="120" t="s">
        <v>418</v>
      </c>
      <c r="C109" s="121">
        <v>600</v>
      </c>
      <c r="D109" s="122" t="s">
        <v>373</v>
      </c>
      <c r="E109" s="123">
        <v>600</v>
      </c>
      <c r="F109" s="41"/>
      <c r="G109" s="42"/>
      <c r="H109" s="43"/>
      <c r="I109" s="42"/>
      <c r="J109" s="40"/>
      <c r="K109" s="44"/>
    </row>
    <row r="110" spans="1:11" s="1" customFormat="1" ht="9.75">
      <c r="A110" s="35">
        <f>A108+1</f>
        <v>45</v>
      </c>
      <c r="B110" s="37" t="s">
        <v>111</v>
      </c>
      <c r="C110" s="38" t="s">
        <v>112</v>
      </c>
      <c r="D110" s="39" t="s">
        <v>54</v>
      </c>
      <c r="E110" s="119">
        <v>300</v>
      </c>
      <c r="F110" s="41">
        <v>0</v>
      </c>
      <c r="G110" s="42">
        <f t="shared" si="6"/>
        <v>0</v>
      </c>
      <c r="H110" s="43">
        <v>0</v>
      </c>
      <c r="I110" s="42">
        <f t="shared" si="7"/>
        <v>0</v>
      </c>
      <c r="J110" s="40">
        <v>0</v>
      </c>
      <c r="K110" s="44">
        <f t="shared" si="8"/>
        <v>0</v>
      </c>
    </row>
    <row r="111" spans="1:11" s="1" customFormat="1" ht="9.75">
      <c r="A111" s="35"/>
      <c r="B111" s="120" t="s">
        <v>418</v>
      </c>
      <c r="C111" s="121">
        <v>300</v>
      </c>
      <c r="D111" s="122" t="s">
        <v>373</v>
      </c>
      <c r="E111" s="123">
        <v>300</v>
      </c>
      <c r="F111" s="41"/>
      <c r="G111" s="42"/>
      <c r="H111" s="43"/>
      <c r="I111" s="118"/>
      <c r="J111" s="40"/>
      <c r="K111" s="44"/>
    </row>
    <row r="112" spans="1:11" s="18" customFormat="1" ht="11.25">
      <c r="A112" s="53"/>
      <c r="B112" s="54">
        <v>94</v>
      </c>
      <c r="C112" s="55" t="s">
        <v>113</v>
      </c>
      <c r="D112" s="56"/>
      <c r="E112" s="56"/>
      <c r="F112" s="57"/>
      <c r="G112" s="58">
        <f>SUM(G100:G110)</f>
        <v>0</v>
      </c>
      <c r="H112" s="59"/>
      <c r="I112" s="60">
        <f>SUM(I100:I110)</f>
        <v>0</v>
      </c>
      <c r="J112" s="59"/>
      <c r="K112" s="61">
        <f>SUM(K100:K110)</f>
        <v>0.9524676000000001</v>
      </c>
    </row>
    <row r="113" spans="1:11" s="18" customFormat="1" ht="11.25">
      <c r="A113" s="28"/>
      <c r="B113" s="29" t="s">
        <v>114</v>
      </c>
      <c r="C113" s="30" t="s">
        <v>115</v>
      </c>
      <c r="D113" s="27"/>
      <c r="E113" s="27"/>
      <c r="F113" s="31"/>
      <c r="G113" s="32"/>
      <c r="H113" s="33"/>
      <c r="I113" s="26"/>
      <c r="J113" s="33"/>
      <c r="K113" s="34"/>
    </row>
    <row r="114" spans="1:11" s="1" customFormat="1" ht="9.75">
      <c r="A114" s="35">
        <f>A110+1</f>
        <v>46</v>
      </c>
      <c r="B114" s="37" t="s">
        <v>116</v>
      </c>
      <c r="C114" s="38" t="s">
        <v>117</v>
      </c>
      <c r="D114" s="39" t="s">
        <v>31</v>
      </c>
      <c r="E114" s="119">
        <v>15.84</v>
      </c>
      <c r="F114" s="41">
        <v>0</v>
      </c>
      <c r="G114" s="42">
        <f aca="true" t="shared" si="9" ref="G114:G128">E114*F114</f>
        <v>0</v>
      </c>
      <c r="H114" s="43">
        <v>0</v>
      </c>
      <c r="I114" s="42">
        <f aca="true" t="shared" si="10" ref="I114:I128">E114*H114</f>
        <v>0</v>
      </c>
      <c r="J114" s="40">
        <v>1.86281228</v>
      </c>
      <c r="K114" s="44">
        <f aca="true" t="shared" si="11" ref="K114:K128">E114*J114</f>
        <v>29.5069465152</v>
      </c>
    </row>
    <row r="115" spans="1:11" s="1" customFormat="1" ht="9.75">
      <c r="A115" s="35"/>
      <c r="B115" s="120" t="s">
        <v>418</v>
      </c>
      <c r="C115" s="121" t="s">
        <v>419</v>
      </c>
      <c r="D115" s="122" t="s">
        <v>363</v>
      </c>
      <c r="E115" s="123">
        <v>15.84</v>
      </c>
      <c r="F115" s="41"/>
      <c r="G115" s="42"/>
      <c r="H115" s="43"/>
      <c r="I115" s="42"/>
      <c r="J115" s="40"/>
      <c r="K115" s="44"/>
    </row>
    <row r="116" spans="1:11" s="1" customFormat="1" ht="9.75">
      <c r="A116" s="35">
        <f>A114+1</f>
        <v>47</v>
      </c>
      <c r="B116" s="37" t="s">
        <v>118</v>
      </c>
      <c r="C116" s="38" t="s">
        <v>119</v>
      </c>
      <c r="D116" s="39" t="s">
        <v>54</v>
      </c>
      <c r="E116" s="119">
        <v>61.74</v>
      </c>
      <c r="F116" s="41">
        <v>0</v>
      </c>
      <c r="G116" s="42">
        <f t="shared" si="9"/>
        <v>0</v>
      </c>
      <c r="H116" s="43">
        <v>0</v>
      </c>
      <c r="I116" s="42">
        <f t="shared" si="10"/>
        <v>0</v>
      </c>
      <c r="J116" s="40">
        <v>0.035628008</v>
      </c>
      <c r="K116" s="44">
        <f t="shared" si="11"/>
        <v>2.19967321392</v>
      </c>
    </row>
    <row r="117" spans="1:11" s="1" customFormat="1" ht="9.75">
      <c r="A117" s="35"/>
      <c r="B117" s="120" t="s">
        <v>418</v>
      </c>
      <c r="C117" s="121" t="s">
        <v>420</v>
      </c>
      <c r="D117" s="122" t="s">
        <v>373</v>
      </c>
      <c r="E117" s="123">
        <v>61.74</v>
      </c>
      <c r="F117" s="41"/>
      <c r="G117" s="42"/>
      <c r="H117" s="43"/>
      <c r="I117" s="42"/>
      <c r="J117" s="40"/>
      <c r="K117" s="44"/>
    </row>
    <row r="118" spans="1:11" s="1" customFormat="1" ht="9.75">
      <c r="A118" s="35">
        <f>A116+1</f>
        <v>48</v>
      </c>
      <c r="B118" s="37" t="s">
        <v>120</v>
      </c>
      <c r="C118" s="38" t="s">
        <v>119</v>
      </c>
      <c r="D118" s="39" t="s">
        <v>54</v>
      </c>
      <c r="E118" s="119">
        <v>15.7</v>
      </c>
      <c r="F118" s="41">
        <v>0</v>
      </c>
      <c r="G118" s="42">
        <f t="shared" si="9"/>
        <v>0</v>
      </c>
      <c r="H118" s="43">
        <v>0</v>
      </c>
      <c r="I118" s="42">
        <f t="shared" si="10"/>
        <v>0</v>
      </c>
      <c r="J118" s="40">
        <v>0.02450424</v>
      </c>
      <c r="K118" s="44">
        <f t="shared" si="11"/>
        <v>0.384716568</v>
      </c>
    </row>
    <row r="119" spans="1:11" s="1" customFormat="1" ht="9.75">
      <c r="A119" s="35"/>
      <c r="B119" s="120" t="s">
        <v>418</v>
      </c>
      <c r="C119" s="121" t="s">
        <v>421</v>
      </c>
      <c r="D119" s="122" t="s">
        <v>373</v>
      </c>
      <c r="E119" s="123">
        <v>15.7</v>
      </c>
      <c r="F119" s="41"/>
      <c r="G119" s="42"/>
      <c r="H119" s="43"/>
      <c r="I119" s="42"/>
      <c r="J119" s="40"/>
      <c r="K119" s="44"/>
    </row>
    <row r="120" spans="1:11" s="1" customFormat="1" ht="9.75">
      <c r="A120" s="35">
        <f>A118+1</f>
        <v>49</v>
      </c>
      <c r="B120" s="37" t="s">
        <v>121</v>
      </c>
      <c r="C120" s="38" t="s">
        <v>122</v>
      </c>
      <c r="D120" s="39" t="s">
        <v>54</v>
      </c>
      <c r="E120" s="119">
        <v>10.5</v>
      </c>
      <c r="F120" s="41">
        <v>0</v>
      </c>
      <c r="G120" s="42">
        <f t="shared" si="9"/>
        <v>0</v>
      </c>
      <c r="H120" s="43">
        <v>0</v>
      </c>
      <c r="I120" s="42">
        <f t="shared" si="10"/>
        <v>0</v>
      </c>
      <c r="J120" s="40">
        <v>0.068026816</v>
      </c>
      <c r="K120" s="44">
        <f t="shared" si="11"/>
        <v>0.7142815680000001</v>
      </c>
    </row>
    <row r="121" spans="1:11" s="1" customFormat="1" ht="9.75">
      <c r="A121" s="35"/>
      <c r="B121" s="120" t="s">
        <v>418</v>
      </c>
      <c r="C121" s="121" t="s">
        <v>422</v>
      </c>
      <c r="D121" s="122" t="s">
        <v>373</v>
      </c>
      <c r="E121" s="123">
        <v>10.5</v>
      </c>
      <c r="F121" s="41"/>
      <c r="G121" s="42"/>
      <c r="H121" s="43"/>
      <c r="I121" s="42"/>
      <c r="J121" s="40"/>
      <c r="K121" s="44"/>
    </row>
    <row r="122" spans="1:11" s="1" customFormat="1" ht="19.5">
      <c r="A122" s="35">
        <f>A120+1</f>
        <v>50</v>
      </c>
      <c r="B122" s="37" t="s">
        <v>424</v>
      </c>
      <c r="C122" s="38" t="s">
        <v>461</v>
      </c>
      <c r="D122" s="39" t="s">
        <v>58</v>
      </c>
      <c r="E122" s="119">
        <v>29.7</v>
      </c>
      <c r="F122" s="41">
        <v>0</v>
      </c>
      <c r="G122" s="42">
        <f t="shared" si="9"/>
        <v>0</v>
      </c>
      <c r="H122" s="43">
        <v>0</v>
      </c>
      <c r="I122" s="42">
        <f t="shared" si="10"/>
        <v>0</v>
      </c>
      <c r="J122" s="40">
        <v>0.0054</v>
      </c>
      <c r="K122" s="44">
        <f t="shared" si="11"/>
        <v>0.16038</v>
      </c>
    </row>
    <row r="123" spans="1:11" s="1" customFormat="1" ht="9.75">
      <c r="A123" s="35"/>
      <c r="B123" s="120" t="s">
        <v>418</v>
      </c>
      <c r="C123" s="121" t="s">
        <v>423</v>
      </c>
      <c r="D123" s="122" t="s">
        <v>377</v>
      </c>
      <c r="E123" s="123">
        <v>29.7</v>
      </c>
      <c r="F123" s="41"/>
      <c r="G123" s="42"/>
      <c r="H123" s="43"/>
      <c r="I123" s="42"/>
      <c r="J123" s="40"/>
      <c r="K123" s="44"/>
    </row>
    <row r="124" spans="1:11" s="1" customFormat="1" ht="19.5">
      <c r="A124" s="35">
        <f>A122+1</f>
        <v>51</v>
      </c>
      <c r="B124" s="37" t="s">
        <v>123</v>
      </c>
      <c r="C124" s="38" t="s">
        <v>425</v>
      </c>
      <c r="D124" s="39" t="s">
        <v>54</v>
      </c>
      <c r="E124" s="119">
        <v>87.94</v>
      </c>
      <c r="F124" s="41">
        <v>0</v>
      </c>
      <c r="G124" s="42">
        <f t="shared" si="9"/>
        <v>0</v>
      </c>
      <c r="H124" s="43">
        <v>0</v>
      </c>
      <c r="I124" s="42">
        <f t="shared" si="10"/>
        <v>0</v>
      </c>
      <c r="J124" s="40">
        <v>0.169</v>
      </c>
      <c r="K124" s="44">
        <f t="shared" si="11"/>
        <v>14.86186</v>
      </c>
    </row>
    <row r="125" spans="1:11" s="1" customFormat="1" ht="9.75">
      <c r="A125" s="35"/>
      <c r="B125" s="120" t="s">
        <v>418</v>
      </c>
      <c r="C125" s="121" t="s">
        <v>426</v>
      </c>
      <c r="D125" s="122" t="s">
        <v>373</v>
      </c>
      <c r="E125" s="123">
        <v>87.94</v>
      </c>
      <c r="F125" s="41"/>
      <c r="G125" s="42"/>
      <c r="H125" s="43"/>
      <c r="I125" s="42"/>
      <c r="J125" s="40"/>
      <c r="K125" s="44"/>
    </row>
    <row r="126" spans="1:11" s="1" customFormat="1" ht="9.75">
      <c r="A126" s="35">
        <f>A124+1</f>
        <v>52</v>
      </c>
      <c r="B126" s="37" t="s">
        <v>124</v>
      </c>
      <c r="C126" s="38" t="s">
        <v>427</v>
      </c>
      <c r="D126" s="39" t="s">
        <v>54</v>
      </c>
      <c r="E126" s="119">
        <v>19.2</v>
      </c>
      <c r="F126" s="41">
        <v>0</v>
      </c>
      <c r="G126" s="42">
        <f t="shared" si="9"/>
        <v>0</v>
      </c>
      <c r="H126" s="43">
        <v>0</v>
      </c>
      <c r="I126" s="42">
        <f t="shared" si="10"/>
        <v>0</v>
      </c>
      <c r="J126" s="40">
        <v>0.068</v>
      </c>
      <c r="K126" s="44">
        <f t="shared" si="11"/>
        <v>1.3056</v>
      </c>
    </row>
    <row r="127" spans="1:11" s="1" customFormat="1" ht="9.75">
      <c r="A127" s="35"/>
      <c r="B127" s="120" t="s">
        <v>418</v>
      </c>
      <c r="C127" s="121" t="s">
        <v>428</v>
      </c>
      <c r="D127" s="122" t="s">
        <v>373</v>
      </c>
      <c r="E127" s="123">
        <v>19.2</v>
      </c>
      <c r="F127" s="41"/>
      <c r="G127" s="42"/>
      <c r="H127" s="43"/>
      <c r="I127" s="42"/>
      <c r="J127" s="40"/>
      <c r="K127" s="44"/>
    </row>
    <row r="128" spans="1:11" s="1" customFormat="1" ht="9.75">
      <c r="A128" s="35">
        <f>A126+1</f>
        <v>53</v>
      </c>
      <c r="B128" s="37" t="s">
        <v>125</v>
      </c>
      <c r="C128" s="38" t="s">
        <v>126</v>
      </c>
      <c r="D128" s="39" t="s">
        <v>54</v>
      </c>
      <c r="E128" s="119">
        <v>139.16</v>
      </c>
      <c r="F128" s="41">
        <v>0</v>
      </c>
      <c r="G128" s="42">
        <f t="shared" si="9"/>
        <v>0</v>
      </c>
      <c r="H128" s="43">
        <v>0</v>
      </c>
      <c r="I128" s="42">
        <f t="shared" si="10"/>
        <v>0</v>
      </c>
      <c r="J128" s="40">
        <v>0.2</v>
      </c>
      <c r="K128" s="44">
        <f t="shared" si="11"/>
        <v>27.832</v>
      </c>
    </row>
    <row r="129" spans="1:11" s="1" customFormat="1" ht="9.75">
      <c r="A129" s="35"/>
      <c r="B129" s="120" t="s">
        <v>418</v>
      </c>
      <c r="C129" s="121">
        <v>139.16</v>
      </c>
      <c r="D129" s="122" t="s">
        <v>373</v>
      </c>
      <c r="E129" s="123">
        <v>139.16</v>
      </c>
      <c r="F129" s="41"/>
      <c r="G129" s="42"/>
      <c r="H129" s="43"/>
      <c r="I129" s="118"/>
      <c r="J129" s="40"/>
      <c r="K129" s="44"/>
    </row>
    <row r="130" spans="1:11" s="1" customFormat="1" ht="9.75">
      <c r="A130" s="35">
        <v>54</v>
      </c>
      <c r="B130" s="37" t="s">
        <v>125</v>
      </c>
      <c r="C130" s="38" t="s">
        <v>429</v>
      </c>
      <c r="D130" s="39" t="s">
        <v>54</v>
      </c>
      <c r="E130" s="119">
        <v>8.95</v>
      </c>
      <c r="F130" s="41">
        <v>0</v>
      </c>
      <c r="G130" s="42">
        <f>E130*F130</f>
        <v>0</v>
      </c>
      <c r="H130" s="43">
        <v>0</v>
      </c>
      <c r="I130" s="42">
        <f>E130*H130</f>
        <v>0</v>
      </c>
      <c r="J130" s="40">
        <v>0.2</v>
      </c>
      <c r="K130" s="44">
        <f>E130*J130</f>
        <v>1.79</v>
      </c>
    </row>
    <row r="131" spans="1:11" s="1" customFormat="1" ht="9.75">
      <c r="A131" s="35"/>
      <c r="B131" s="120" t="s">
        <v>418</v>
      </c>
      <c r="C131" s="121" t="s">
        <v>430</v>
      </c>
      <c r="D131" s="122" t="s">
        <v>373</v>
      </c>
      <c r="E131" s="123">
        <v>8.95</v>
      </c>
      <c r="F131" s="41"/>
      <c r="G131" s="42"/>
      <c r="H131" s="43"/>
      <c r="I131" s="118"/>
      <c r="J131" s="40"/>
      <c r="K131" s="44"/>
    </row>
    <row r="132" spans="1:11" s="1" customFormat="1" ht="9.75">
      <c r="A132" s="35">
        <v>55</v>
      </c>
      <c r="B132" s="37" t="s">
        <v>125</v>
      </c>
      <c r="C132" s="38" t="s">
        <v>451</v>
      </c>
      <c r="D132" s="39" t="s">
        <v>58</v>
      </c>
      <c r="E132" s="119">
        <v>46.5</v>
      </c>
      <c r="F132" s="41">
        <v>0</v>
      </c>
      <c r="G132" s="42">
        <f>E132*F132</f>
        <v>0</v>
      </c>
      <c r="H132" s="43">
        <v>0</v>
      </c>
      <c r="I132" s="42">
        <f>E132*H132</f>
        <v>0</v>
      </c>
      <c r="J132" s="40">
        <v>0.006</v>
      </c>
      <c r="K132" s="44">
        <f>E132*J132</f>
        <v>0.279</v>
      </c>
    </row>
    <row r="133" spans="1:11" s="1" customFormat="1" ht="9.75">
      <c r="A133" s="35"/>
      <c r="B133" s="120" t="s">
        <v>418</v>
      </c>
      <c r="C133" s="121">
        <v>46.5</v>
      </c>
      <c r="D133" s="122" t="s">
        <v>377</v>
      </c>
      <c r="E133" s="123">
        <v>46.5</v>
      </c>
      <c r="F133" s="41"/>
      <c r="G133" s="42"/>
      <c r="H133" s="43"/>
      <c r="I133" s="118"/>
      <c r="J133" s="40"/>
      <c r="K133" s="44"/>
    </row>
    <row r="134" spans="1:11" s="1" customFormat="1" ht="9.75">
      <c r="A134" s="35">
        <v>56</v>
      </c>
      <c r="B134" s="37" t="s">
        <v>452</v>
      </c>
      <c r="C134" s="38" t="s">
        <v>453</v>
      </c>
      <c r="D134" s="39" t="s">
        <v>46</v>
      </c>
      <c r="E134" s="40">
        <v>80.42</v>
      </c>
      <c r="F134" s="41">
        <v>0</v>
      </c>
      <c r="G134" s="42">
        <f>E134*F134</f>
        <v>0</v>
      </c>
      <c r="H134" s="43">
        <v>0</v>
      </c>
      <c r="I134" s="42">
        <f>E134*H134</f>
        <v>0</v>
      </c>
      <c r="J134" s="40">
        <v>0.006</v>
      </c>
      <c r="K134" s="44">
        <f>E134*J134</f>
        <v>0.48252</v>
      </c>
    </row>
    <row r="135" spans="1:11" s="1" customFormat="1" ht="9.75">
      <c r="A135" s="35"/>
      <c r="B135" s="120" t="s">
        <v>418</v>
      </c>
      <c r="C135" s="121">
        <v>80.42</v>
      </c>
      <c r="D135" s="122" t="s">
        <v>371</v>
      </c>
      <c r="E135" s="124">
        <v>80.42</v>
      </c>
      <c r="F135" s="41"/>
      <c r="G135" s="42"/>
      <c r="H135" s="43"/>
      <c r="I135" s="118"/>
      <c r="J135" s="40"/>
      <c r="K135" s="44"/>
    </row>
    <row r="136" spans="1:11" s="1" customFormat="1" ht="9.75">
      <c r="A136" s="35">
        <v>57</v>
      </c>
      <c r="B136" s="37" t="s">
        <v>454</v>
      </c>
      <c r="C136" s="38" t="s">
        <v>455</v>
      </c>
      <c r="D136" s="39" t="s">
        <v>46</v>
      </c>
      <c r="E136" s="40">
        <v>80.42</v>
      </c>
      <c r="F136" s="41">
        <v>0</v>
      </c>
      <c r="G136" s="42">
        <f>E136*F136</f>
        <v>0</v>
      </c>
      <c r="H136" s="43">
        <v>0</v>
      </c>
      <c r="I136" s="42">
        <f>E136*H136</f>
        <v>0</v>
      </c>
      <c r="J136" s="40">
        <v>0.006</v>
      </c>
      <c r="K136" s="44">
        <f>E136*J136</f>
        <v>0.48252</v>
      </c>
    </row>
    <row r="137" spans="1:11" s="1" customFormat="1" ht="9.75">
      <c r="A137" s="35"/>
      <c r="B137" s="120" t="s">
        <v>418</v>
      </c>
      <c r="C137" s="121">
        <v>80.42</v>
      </c>
      <c r="D137" s="122" t="s">
        <v>371</v>
      </c>
      <c r="E137" s="124">
        <v>80.42</v>
      </c>
      <c r="F137" s="41"/>
      <c r="G137" s="42"/>
      <c r="H137" s="43"/>
      <c r="I137" s="118"/>
      <c r="J137" s="40"/>
      <c r="K137" s="44"/>
    </row>
    <row r="138" spans="1:11" s="1" customFormat="1" ht="9.75">
      <c r="A138" s="35">
        <v>58</v>
      </c>
      <c r="B138" s="37" t="s">
        <v>456</v>
      </c>
      <c r="C138" s="38" t="s">
        <v>457</v>
      </c>
      <c r="D138" s="39" t="s">
        <v>46</v>
      </c>
      <c r="E138" s="40">
        <v>80.42</v>
      </c>
      <c r="F138" s="41">
        <v>0</v>
      </c>
      <c r="G138" s="42">
        <f>E138*F138</f>
        <v>0</v>
      </c>
      <c r="H138" s="43">
        <v>0</v>
      </c>
      <c r="I138" s="42">
        <f>E138*H138</f>
        <v>0</v>
      </c>
      <c r="J138" s="40">
        <v>0.006</v>
      </c>
      <c r="K138" s="44">
        <f>E138*J138</f>
        <v>0.48252</v>
      </c>
    </row>
    <row r="139" spans="1:11" s="1" customFormat="1" ht="9.75">
      <c r="A139" s="35"/>
      <c r="B139" s="120" t="s">
        <v>418</v>
      </c>
      <c r="C139" s="121">
        <v>80.42</v>
      </c>
      <c r="D139" s="122" t="s">
        <v>371</v>
      </c>
      <c r="E139" s="124">
        <v>80.42</v>
      </c>
      <c r="F139" s="41"/>
      <c r="G139" s="42"/>
      <c r="H139" s="43"/>
      <c r="I139" s="118"/>
      <c r="J139" s="40"/>
      <c r="K139" s="44"/>
    </row>
    <row r="140" spans="1:11" s="1" customFormat="1" ht="9.75">
      <c r="A140" s="35">
        <v>59</v>
      </c>
      <c r="B140" s="37" t="s">
        <v>458</v>
      </c>
      <c r="C140" s="38" t="s">
        <v>459</v>
      </c>
      <c r="D140" s="39" t="s">
        <v>46</v>
      </c>
      <c r="E140" s="40">
        <v>80.42</v>
      </c>
      <c r="F140" s="41">
        <v>0</v>
      </c>
      <c r="G140" s="42">
        <f>E140*F140</f>
        <v>0</v>
      </c>
      <c r="H140" s="43">
        <v>0</v>
      </c>
      <c r="I140" s="42">
        <f>E140*H140</f>
        <v>0</v>
      </c>
      <c r="J140" s="40">
        <v>0</v>
      </c>
      <c r="K140" s="44">
        <f>E140*J140</f>
        <v>0</v>
      </c>
    </row>
    <row r="141" spans="1:11" s="1" customFormat="1" ht="9.75">
      <c r="A141" s="35"/>
      <c r="B141" s="120" t="s">
        <v>418</v>
      </c>
      <c r="C141" s="121">
        <v>80.42</v>
      </c>
      <c r="D141" s="122" t="s">
        <v>371</v>
      </c>
      <c r="E141" s="124">
        <v>80.42</v>
      </c>
      <c r="F141" s="41"/>
      <c r="G141" s="42"/>
      <c r="H141" s="43"/>
      <c r="I141" s="118"/>
      <c r="J141" s="40"/>
      <c r="K141" s="44"/>
    </row>
    <row r="142" spans="1:11" s="18" customFormat="1" ht="11.25">
      <c r="A142" s="53"/>
      <c r="B142" s="54">
        <v>96</v>
      </c>
      <c r="C142" s="55" t="s">
        <v>127</v>
      </c>
      <c r="D142" s="56"/>
      <c r="E142" s="56"/>
      <c r="F142" s="57"/>
      <c r="G142" s="58">
        <f>SUM(G114:G128)</f>
        <v>0</v>
      </c>
      <c r="H142" s="59"/>
      <c r="I142" s="60">
        <f>SUM(I114:I140)</f>
        <v>0</v>
      </c>
      <c r="J142" s="59"/>
      <c r="K142" s="61">
        <f>SUM(K114:K140)</f>
        <v>80.48201786511999</v>
      </c>
    </row>
    <row r="143" spans="1:11" s="18" customFormat="1" ht="11.25">
      <c r="A143" s="28"/>
      <c r="B143" s="29" t="s">
        <v>128</v>
      </c>
      <c r="C143" s="30" t="s">
        <v>129</v>
      </c>
      <c r="D143" s="27"/>
      <c r="E143" s="27"/>
      <c r="F143" s="31"/>
      <c r="G143" s="32"/>
      <c r="H143" s="33"/>
      <c r="I143" s="26"/>
      <c r="J143" s="33"/>
      <c r="K143" s="34"/>
    </row>
    <row r="144" spans="1:11" s="1" customFormat="1" ht="9.75">
      <c r="A144" s="35">
        <v>60</v>
      </c>
      <c r="B144" s="37" t="s">
        <v>130</v>
      </c>
      <c r="C144" s="38" t="s">
        <v>131</v>
      </c>
      <c r="D144" s="39" t="s">
        <v>46</v>
      </c>
      <c r="E144" s="40">
        <f>K48+K62+K98+K112</f>
        <v>68.07161182464</v>
      </c>
      <c r="F144" s="41">
        <v>0</v>
      </c>
      <c r="G144" s="42">
        <f>E144*F144</f>
        <v>0</v>
      </c>
      <c r="H144" s="43">
        <v>0</v>
      </c>
      <c r="I144" s="42">
        <f>E144*H144</f>
        <v>0</v>
      </c>
      <c r="J144" s="40">
        <v>0</v>
      </c>
      <c r="K144" s="44">
        <f>E144*J144</f>
        <v>0</v>
      </c>
    </row>
    <row r="145" spans="1:11" s="18" customFormat="1" ht="12" thickBot="1">
      <c r="A145" s="45"/>
      <c r="B145" s="47">
        <v>99</v>
      </c>
      <c r="C145" s="48" t="s">
        <v>132</v>
      </c>
      <c r="D145" s="46"/>
      <c r="E145" s="46"/>
      <c r="F145" s="49"/>
      <c r="G145" s="51">
        <f>SUM(G144:G144)</f>
        <v>0</v>
      </c>
      <c r="H145" s="50"/>
      <c r="I145" s="62">
        <f>SUM(I144:I144)</f>
        <v>0</v>
      </c>
      <c r="J145" s="50"/>
      <c r="K145" s="52">
        <f>SUM(K144:K144)</f>
        <v>0</v>
      </c>
    </row>
    <row r="146" spans="1:11" ht="13.5" thickBot="1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</row>
    <row r="147" spans="1:11" s="1" customFormat="1" ht="9.75" customHeight="1">
      <c r="A147" s="5" t="s">
        <v>2</v>
      </c>
      <c r="B147" s="281" t="s">
        <v>6</v>
      </c>
      <c r="C147" s="281" t="s">
        <v>8</v>
      </c>
      <c r="D147" s="281" t="s">
        <v>10</v>
      </c>
      <c r="E147" s="281" t="s">
        <v>12</v>
      </c>
      <c r="F147" s="282" t="s">
        <v>14</v>
      </c>
      <c r="G147" s="190"/>
      <c r="H147" s="190"/>
      <c r="I147" s="190"/>
      <c r="J147" s="281" t="s">
        <v>23</v>
      </c>
      <c r="K147" s="171"/>
    </row>
    <row r="148" spans="1:11" s="1" customFormat="1" ht="9.75" customHeight="1">
      <c r="A148" s="6" t="s">
        <v>3</v>
      </c>
      <c r="B148" s="211"/>
      <c r="C148" s="211"/>
      <c r="D148" s="211"/>
      <c r="E148" s="211"/>
      <c r="F148" s="283" t="s">
        <v>15</v>
      </c>
      <c r="G148" s="164"/>
      <c r="H148" s="284" t="s">
        <v>20</v>
      </c>
      <c r="I148" s="164"/>
      <c r="J148" s="211"/>
      <c r="K148" s="255"/>
    </row>
    <row r="149" spans="1:11" s="1" customFormat="1" ht="9.75" customHeight="1">
      <c r="A149" s="6" t="s">
        <v>4</v>
      </c>
      <c r="B149" s="211"/>
      <c r="C149" s="211"/>
      <c r="D149" s="211"/>
      <c r="E149" s="211"/>
      <c r="F149" s="9" t="s">
        <v>16</v>
      </c>
      <c r="G149" s="11" t="s">
        <v>18</v>
      </c>
      <c r="H149" s="13" t="s">
        <v>16</v>
      </c>
      <c r="I149" s="11" t="s">
        <v>18</v>
      </c>
      <c r="J149" s="13" t="s">
        <v>16</v>
      </c>
      <c r="K149" s="15" t="s">
        <v>18</v>
      </c>
    </row>
    <row r="150" spans="1:11" s="1" customFormat="1" ht="9.75" customHeight="1" thickBot="1">
      <c r="A150" s="7" t="s">
        <v>5</v>
      </c>
      <c r="B150" s="8" t="s">
        <v>7</v>
      </c>
      <c r="C150" s="8" t="s">
        <v>9</v>
      </c>
      <c r="D150" s="8" t="s">
        <v>11</v>
      </c>
      <c r="E150" s="8" t="s">
        <v>13</v>
      </c>
      <c r="F150" s="10" t="s">
        <v>17</v>
      </c>
      <c r="G150" s="12" t="s">
        <v>19</v>
      </c>
      <c r="H150" s="14" t="s">
        <v>21</v>
      </c>
      <c r="I150" s="12" t="s">
        <v>22</v>
      </c>
      <c r="J150" s="14" t="s">
        <v>24</v>
      </c>
      <c r="K150" s="16" t="s">
        <v>25</v>
      </c>
    </row>
    <row r="151" spans="1:11" s="18" customFormat="1" ht="11.25">
      <c r="A151" s="20"/>
      <c r="B151" s="19"/>
      <c r="C151" s="21" t="s">
        <v>133</v>
      </c>
      <c r="D151" s="19"/>
      <c r="E151" s="19"/>
      <c r="F151" s="22"/>
      <c r="G151" s="23"/>
      <c r="H151" s="24"/>
      <c r="J151" s="24"/>
      <c r="K151" s="25"/>
    </row>
    <row r="152" spans="1:11" s="18" customFormat="1" ht="11.25">
      <c r="A152" s="28"/>
      <c r="B152" s="29" t="s">
        <v>134</v>
      </c>
      <c r="C152" s="30" t="s">
        <v>135</v>
      </c>
      <c r="D152" s="27"/>
      <c r="E152" s="27"/>
      <c r="F152" s="31"/>
      <c r="G152" s="32"/>
      <c r="H152" s="33"/>
      <c r="I152" s="26"/>
      <c r="J152" s="33"/>
      <c r="K152" s="34"/>
    </row>
    <row r="153" spans="1:11" s="1" customFormat="1" ht="9.75">
      <c r="A153" s="35">
        <f>A144+1</f>
        <v>61</v>
      </c>
      <c r="B153" s="37" t="s">
        <v>136</v>
      </c>
      <c r="C153" s="38" t="s">
        <v>137</v>
      </c>
      <c r="D153" s="39" t="s">
        <v>54</v>
      </c>
      <c r="E153" s="119">
        <v>139.16</v>
      </c>
      <c r="F153" s="41">
        <v>0</v>
      </c>
      <c r="G153" s="42">
        <f>E153*F153</f>
        <v>0</v>
      </c>
      <c r="H153" s="43">
        <v>0</v>
      </c>
      <c r="I153" s="42">
        <f>E153*H153</f>
        <v>0</v>
      </c>
      <c r="J153" s="40">
        <v>0</v>
      </c>
      <c r="K153" s="44">
        <f>E153*J153</f>
        <v>0</v>
      </c>
    </row>
    <row r="154" spans="1:11" s="1" customFormat="1" ht="9.75">
      <c r="A154" s="35"/>
      <c r="B154" s="120" t="s">
        <v>418</v>
      </c>
      <c r="C154" s="121">
        <v>139.16</v>
      </c>
      <c r="D154" s="122" t="s">
        <v>373</v>
      </c>
      <c r="E154" s="123">
        <v>139.16</v>
      </c>
      <c r="F154" s="41"/>
      <c r="G154" s="42"/>
      <c r="H154" s="43"/>
      <c r="I154" s="42"/>
      <c r="J154" s="40"/>
      <c r="K154" s="44"/>
    </row>
    <row r="155" spans="1:11" s="1" customFormat="1" ht="9.75">
      <c r="A155" s="35">
        <v>62</v>
      </c>
      <c r="B155" s="37" t="s">
        <v>136</v>
      </c>
      <c r="C155" s="38" t="s">
        <v>496</v>
      </c>
      <c r="D155" s="39" t="s">
        <v>54</v>
      </c>
      <c r="E155" s="119">
        <v>139.16</v>
      </c>
      <c r="F155" s="41">
        <v>0</v>
      </c>
      <c r="G155" s="42">
        <f>E155*F155</f>
        <v>0</v>
      </c>
      <c r="H155" s="43">
        <v>0</v>
      </c>
      <c r="I155" s="42">
        <f>E155*H155</f>
        <v>0</v>
      </c>
      <c r="J155" s="40">
        <v>0</v>
      </c>
      <c r="K155" s="44">
        <f>E155*J155</f>
        <v>0</v>
      </c>
    </row>
    <row r="156" spans="1:11" s="1" customFormat="1" ht="9.75">
      <c r="A156" s="35"/>
      <c r="B156" s="120" t="s">
        <v>418</v>
      </c>
      <c r="C156" s="121">
        <v>139.16</v>
      </c>
      <c r="D156" s="122" t="s">
        <v>373</v>
      </c>
      <c r="E156" s="123">
        <v>139.16</v>
      </c>
      <c r="F156" s="41"/>
      <c r="G156" s="42"/>
      <c r="H156" s="43"/>
      <c r="I156" s="42"/>
      <c r="J156" s="40"/>
      <c r="K156" s="44"/>
    </row>
    <row r="157" spans="1:11" s="1" customFormat="1" ht="9.75">
      <c r="A157" s="35">
        <v>63</v>
      </c>
      <c r="B157" s="37" t="s">
        <v>138</v>
      </c>
      <c r="C157" s="38" t="s">
        <v>139</v>
      </c>
      <c r="D157" s="39" t="s">
        <v>54</v>
      </c>
      <c r="E157" s="119">
        <v>178.11</v>
      </c>
      <c r="F157" s="41">
        <v>0</v>
      </c>
      <c r="G157" s="42">
        <f>E157*F157</f>
        <v>0</v>
      </c>
      <c r="H157" s="43">
        <v>0</v>
      </c>
      <c r="I157" s="42">
        <f>E157*H157</f>
        <v>0</v>
      </c>
      <c r="J157" s="40">
        <v>0.002</v>
      </c>
      <c r="K157" s="44">
        <f>E157*J157</f>
        <v>0.35622000000000004</v>
      </c>
    </row>
    <row r="158" spans="1:11" s="1" customFormat="1" ht="9.75">
      <c r="A158" s="35"/>
      <c r="B158" s="120" t="s">
        <v>418</v>
      </c>
      <c r="C158" s="121" t="s">
        <v>431</v>
      </c>
      <c r="D158" s="122" t="s">
        <v>373</v>
      </c>
      <c r="E158" s="123">
        <v>178.11</v>
      </c>
      <c r="F158" s="41"/>
      <c r="G158" s="42"/>
      <c r="H158" s="43"/>
      <c r="I158" s="42"/>
      <c r="J158" s="40"/>
      <c r="K158" s="44"/>
    </row>
    <row r="159" spans="1:11" s="1" customFormat="1" ht="9.75">
      <c r="A159" s="35">
        <f>A157+1</f>
        <v>64</v>
      </c>
      <c r="B159" s="37" t="s">
        <v>140</v>
      </c>
      <c r="C159" s="38" t="s">
        <v>141</v>
      </c>
      <c r="D159" s="39" t="s">
        <v>54</v>
      </c>
      <c r="E159" s="119">
        <v>204.83</v>
      </c>
      <c r="F159" s="41">
        <v>0</v>
      </c>
      <c r="G159" s="42">
        <f>E159*F159</f>
        <v>0</v>
      </c>
      <c r="H159" s="43">
        <v>0</v>
      </c>
      <c r="I159" s="42">
        <f>E159*H159</f>
        <v>0</v>
      </c>
      <c r="J159" s="40">
        <v>0.001</v>
      </c>
      <c r="K159" s="44">
        <f>E159*J159</f>
        <v>0.20483</v>
      </c>
    </row>
    <row r="160" spans="1:11" s="1" customFormat="1" ht="9.75">
      <c r="A160" s="35"/>
      <c r="B160" s="120" t="s">
        <v>418</v>
      </c>
      <c r="C160" s="121" t="s">
        <v>432</v>
      </c>
      <c r="D160" s="122" t="s">
        <v>373</v>
      </c>
      <c r="E160" s="123">
        <v>204.83</v>
      </c>
      <c r="F160" s="41"/>
      <c r="G160" s="42"/>
      <c r="H160" s="43"/>
      <c r="I160" s="42"/>
      <c r="J160" s="40"/>
      <c r="K160" s="44"/>
    </row>
    <row r="161" spans="1:11" s="1" customFormat="1" ht="9.75">
      <c r="A161" s="35">
        <f>A159+1</f>
        <v>65</v>
      </c>
      <c r="B161" s="37" t="s">
        <v>142</v>
      </c>
      <c r="C161" s="38" t="s">
        <v>143</v>
      </c>
      <c r="D161" s="39" t="s">
        <v>54</v>
      </c>
      <c r="E161" s="119">
        <v>186.21</v>
      </c>
      <c r="F161" s="41">
        <v>0</v>
      </c>
      <c r="G161" s="42">
        <f>E161*F161</f>
        <v>0</v>
      </c>
      <c r="H161" s="43">
        <v>0</v>
      </c>
      <c r="I161" s="42">
        <f>E161*H161</f>
        <v>0</v>
      </c>
      <c r="J161" s="40">
        <v>0.002</v>
      </c>
      <c r="K161" s="44">
        <f>E161*J161</f>
        <v>0.37242000000000003</v>
      </c>
    </row>
    <row r="162" spans="1:11" s="1" customFormat="1" ht="9.75">
      <c r="A162" s="35"/>
      <c r="B162" s="120" t="s">
        <v>418</v>
      </c>
      <c r="C162" s="121" t="s">
        <v>499</v>
      </c>
      <c r="D162" s="122" t="s">
        <v>373</v>
      </c>
      <c r="E162" s="123">
        <v>186.21</v>
      </c>
      <c r="F162" s="41"/>
      <c r="G162" s="42"/>
      <c r="H162" s="43"/>
      <c r="I162" s="42"/>
      <c r="J162" s="40"/>
      <c r="K162" s="44"/>
    </row>
    <row r="163" spans="1:11" s="1" customFormat="1" ht="19.5">
      <c r="A163" s="35">
        <v>66</v>
      </c>
      <c r="B163" s="127" t="s">
        <v>497</v>
      </c>
      <c r="C163" s="38" t="s">
        <v>498</v>
      </c>
      <c r="D163" s="39" t="s">
        <v>54</v>
      </c>
      <c r="E163" s="119">
        <v>204.83</v>
      </c>
      <c r="F163" s="41">
        <v>0</v>
      </c>
      <c r="G163" s="42">
        <f>E163*F163</f>
        <v>0</v>
      </c>
      <c r="H163" s="43">
        <v>0</v>
      </c>
      <c r="I163" s="42">
        <f>E163*H163</f>
        <v>0</v>
      </c>
      <c r="J163" s="40">
        <v>0.002</v>
      </c>
      <c r="K163" s="44">
        <f>E163*J163</f>
        <v>0.40966</v>
      </c>
    </row>
    <row r="164" spans="1:11" s="1" customFormat="1" ht="9.75">
      <c r="A164" s="35"/>
      <c r="B164" s="120" t="s">
        <v>418</v>
      </c>
      <c r="C164" s="121" t="s">
        <v>432</v>
      </c>
      <c r="D164" s="122" t="s">
        <v>373</v>
      </c>
      <c r="E164" s="123">
        <v>204.83</v>
      </c>
      <c r="F164" s="41"/>
      <c r="G164" s="42"/>
      <c r="H164" s="43"/>
      <c r="I164" s="42"/>
      <c r="J164" s="40"/>
      <c r="K164" s="44"/>
    </row>
    <row r="165" spans="1:11" s="1" customFormat="1" ht="9.75">
      <c r="A165" s="35">
        <v>67</v>
      </c>
      <c r="B165" s="37" t="s">
        <v>144</v>
      </c>
      <c r="C165" s="38" t="s">
        <v>145</v>
      </c>
      <c r="D165" s="39" t="s">
        <v>54</v>
      </c>
      <c r="E165" s="119">
        <v>55</v>
      </c>
      <c r="F165" s="41">
        <v>0</v>
      </c>
      <c r="G165" s="42">
        <f>E165*F165</f>
        <v>0</v>
      </c>
      <c r="H165" s="43">
        <v>0</v>
      </c>
      <c r="I165" s="42">
        <f>E165*H165</f>
        <v>0</v>
      </c>
      <c r="J165" s="40">
        <v>0.002</v>
      </c>
      <c r="K165" s="44">
        <f>E165*J165</f>
        <v>0.11</v>
      </c>
    </row>
    <row r="166" spans="1:11" s="1" customFormat="1" ht="9.75">
      <c r="A166" s="35"/>
      <c r="B166" s="120" t="s">
        <v>418</v>
      </c>
      <c r="C166" s="121" t="s">
        <v>433</v>
      </c>
      <c r="D166" s="122" t="s">
        <v>373</v>
      </c>
      <c r="E166" s="123">
        <v>55</v>
      </c>
      <c r="F166" s="41"/>
      <c r="G166" s="42"/>
      <c r="H166" s="43"/>
      <c r="I166" s="42"/>
      <c r="J166" s="40"/>
      <c r="K166" s="44"/>
    </row>
    <row r="167" spans="1:11" s="1" customFormat="1" ht="9.75">
      <c r="A167" s="35">
        <f>A165+1</f>
        <v>68</v>
      </c>
      <c r="B167" s="37" t="s">
        <v>146</v>
      </c>
      <c r="C167" s="38" t="s">
        <v>147</v>
      </c>
      <c r="D167" s="39" t="s">
        <v>46</v>
      </c>
      <c r="E167" s="36">
        <v>1.081</v>
      </c>
      <c r="F167" s="41">
        <v>0</v>
      </c>
      <c r="G167" s="42">
        <f>E167*F167</f>
        <v>0</v>
      </c>
      <c r="H167" s="43">
        <v>0</v>
      </c>
      <c r="I167" s="42">
        <f>E167*H167</f>
        <v>0</v>
      </c>
      <c r="J167" s="40">
        <v>0</v>
      </c>
      <c r="K167" s="44">
        <f>E167*J167</f>
        <v>0</v>
      </c>
    </row>
    <row r="168" spans="1:11" s="1" customFormat="1" ht="9.75">
      <c r="A168" s="35"/>
      <c r="B168" s="120" t="s">
        <v>418</v>
      </c>
      <c r="C168" s="121">
        <v>1.081</v>
      </c>
      <c r="D168" s="122" t="s">
        <v>371</v>
      </c>
      <c r="E168" s="124">
        <v>1.081</v>
      </c>
      <c r="F168" s="41"/>
      <c r="G168" s="42"/>
      <c r="H168" s="43"/>
      <c r="I168" s="118"/>
      <c r="J168" s="40"/>
      <c r="K168" s="44"/>
    </row>
    <row r="169" spans="1:11" s="18" customFormat="1" ht="11.25">
      <c r="A169" s="53"/>
      <c r="B169" s="54">
        <v>712</v>
      </c>
      <c r="C169" s="55" t="s">
        <v>148</v>
      </c>
      <c r="D169" s="56"/>
      <c r="E169" s="56"/>
      <c r="F169" s="57"/>
      <c r="G169" s="58">
        <f>SUM(G153:G167)</f>
        <v>0</v>
      </c>
      <c r="H169" s="59"/>
      <c r="I169" s="60">
        <f>SUM(I153:I167)</f>
        <v>0</v>
      </c>
      <c r="J169" s="59"/>
      <c r="K169" s="61">
        <f>SUM(K153:K167)</f>
        <v>1.45313</v>
      </c>
    </row>
    <row r="170" spans="1:11" s="18" customFormat="1" ht="11.25">
      <c r="A170" s="28"/>
      <c r="B170" s="29" t="s">
        <v>149</v>
      </c>
      <c r="C170" s="30" t="s">
        <v>150</v>
      </c>
      <c r="D170" s="27"/>
      <c r="E170" s="27"/>
      <c r="F170" s="31"/>
      <c r="G170" s="32"/>
      <c r="H170" s="33"/>
      <c r="I170" s="26"/>
      <c r="J170" s="33"/>
      <c r="K170" s="34"/>
    </row>
    <row r="171" spans="1:11" s="1" customFormat="1" ht="9.75">
      <c r="A171" s="35">
        <f>A167+1</f>
        <v>69</v>
      </c>
      <c r="B171" s="37" t="s">
        <v>151</v>
      </c>
      <c r="C171" s="38" t="s">
        <v>152</v>
      </c>
      <c r="D171" s="39" t="s">
        <v>54</v>
      </c>
      <c r="E171" s="119">
        <v>178.11</v>
      </c>
      <c r="F171" s="41">
        <v>0</v>
      </c>
      <c r="G171" s="42">
        <f>E171*F171</f>
        <v>0</v>
      </c>
      <c r="H171" s="43">
        <v>0</v>
      </c>
      <c r="I171" s="42">
        <f>E171*H171</f>
        <v>0</v>
      </c>
      <c r="J171" s="40">
        <v>0.00015154</v>
      </c>
      <c r="K171" s="44">
        <f>E171*J171</f>
        <v>0.026990789400000003</v>
      </c>
    </row>
    <row r="172" spans="1:11" s="1" customFormat="1" ht="9.75">
      <c r="A172" s="35"/>
      <c r="B172" s="120" t="s">
        <v>418</v>
      </c>
      <c r="C172" s="121" t="s">
        <v>431</v>
      </c>
      <c r="D172" s="122" t="s">
        <v>373</v>
      </c>
      <c r="E172" s="123">
        <v>178.11</v>
      </c>
      <c r="F172" s="41"/>
      <c r="G172" s="42"/>
      <c r="H172" s="43"/>
      <c r="I172" s="42"/>
      <c r="J172" s="40"/>
      <c r="K172" s="44"/>
    </row>
    <row r="173" spans="1:11" s="1" customFormat="1" ht="9.75">
      <c r="A173" s="35">
        <f>A171+1</f>
        <v>70</v>
      </c>
      <c r="B173" s="37" t="s">
        <v>153</v>
      </c>
      <c r="C173" s="38" t="s">
        <v>154</v>
      </c>
      <c r="D173" s="39" t="s">
        <v>54</v>
      </c>
      <c r="E173" s="36">
        <v>195.92</v>
      </c>
      <c r="F173" s="41">
        <v>0</v>
      </c>
      <c r="G173" s="42">
        <f>E173*F173</f>
        <v>0</v>
      </c>
      <c r="H173" s="43">
        <v>0</v>
      </c>
      <c r="I173" s="42">
        <f>E173*H173</f>
        <v>0</v>
      </c>
      <c r="J173" s="40">
        <v>0.002835</v>
      </c>
      <c r="K173" s="44">
        <f>E173*J173</f>
        <v>0.5554332</v>
      </c>
    </row>
    <row r="174" spans="1:11" s="1" customFormat="1" ht="9.75">
      <c r="A174" s="35"/>
      <c r="B174" s="120" t="s">
        <v>418</v>
      </c>
      <c r="C174" s="121" t="s">
        <v>434</v>
      </c>
      <c r="D174" s="122" t="s">
        <v>373</v>
      </c>
      <c r="E174" s="123">
        <v>195.92</v>
      </c>
      <c r="F174" s="41"/>
      <c r="G174" s="42"/>
      <c r="H174" s="43"/>
      <c r="I174" s="42"/>
      <c r="J174" s="40"/>
      <c r="K174" s="44"/>
    </row>
    <row r="175" spans="1:11" s="1" customFormat="1" ht="9.75">
      <c r="A175" s="35">
        <f>A173+1</f>
        <v>71</v>
      </c>
      <c r="B175" s="37" t="s">
        <v>155</v>
      </c>
      <c r="C175" s="38" t="s">
        <v>435</v>
      </c>
      <c r="D175" s="39" t="s">
        <v>54</v>
      </c>
      <c r="E175" s="36">
        <v>204.83</v>
      </c>
      <c r="F175" s="41">
        <v>0</v>
      </c>
      <c r="G175" s="42">
        <f>E175*F175</f>
        <v>0</v>
      </c>
      <c r="H175" s="43">
        <v>0</v>
      </c>
      <c r="I175" s="42">
        <f>E175*H175</f>
        <v>0</v>
      </c>
      <c r="J175" s="40">
        <v>9.25E-06</v>
      </c>
      <c r="K175" s="44">
        <f>E175*J175</f>
        <v>0.0018946775</v>
      </c>
    </row>
    <row r="176" spans="1:11" s="1" customFormat="1" ht="9.75">
      <c r="A176" s="35"/>
      <c r="B176" s="120" t="s">
        <v>418</v>
      </c>
      <c r="C176" s="121">
        <v>204.83</v>
      </c>
      <c r="D176" s="122" t="s">
        <v>373</v>
      </c>
      <c r="E176" s="123">
        <v>204.83</v>
      </c>
      <c r="F176" s="41"/>
      <c r="G176" s="42"/>
      <c r="H176" s="43"/>
      <c r="I176" s="42"/>
      <c r="J176" s="40"/>
      <c r="K176" s="44"/>
    </row>
    <row r="177" spans="1:11" s="1" customFormat="1" ht="9.75">
      <c r="A177" s="35">
        <f>A175+1</f>
        <v>72</v>
      </c>
      <c r="B177" s="37" t="s">
        <v>156</v>
      </c>
      <c r="C177" s="38" t="s">
        <v>157</v>
      </c>
      <c r="D177" s="39" t="s">
        <v>54</v>
      </c>
      <c r="E177" s="36">
        <v>178.11</v>
      </c>
      <c r="F177" s="41">
        <v>0</v>
      </c>
      <c r="G177" s="42">
        <f>E177*F177</f>
        <v>0</v>
      </c>
      <c r="H177" s="43">
        <v>0</v>
      </c>
      <c r="I177" s="42">
        <f>E177*H177</f>
        <v>0</v>
      </c>
      <c r="J177" s="40">
        <v>0.0001252</v>
      </c>
      <c r="K177" s="44">
        <f>E177*J177</f>
        <v>0.022299372</v>
      </c>
    </row>
    <row r="178" spans="1:11" s="1" customFormat="1" ht="9.75">
      <c r="A178" s="35"/>
      <c r="B178" s="120" t="s">
        <v>418</v>
      </c>
      <c r="C178" s="121" t="s">
        <v>431</v>
      </c>
      <c r="D178" s="122" t="s">
        <v>373</v>
      </c>
      <c r="E178" s="123">
        <v>178.11</v>
      </c>
      <c r="F178" s="41"/>
      <c r="G178" s="42"/>
      <c r="H178" s="43"/>
      <c r="I178" s="42"/>
      <c r="J178" s="40"/>
      <c r="K178" s="44"/>
    </row>
    <row r="179" spans="1:11" s="1" customFormat="1" ht="19.5">
      <c r="A179" s="35">
        <v>73</v>
      </c>
      <c r="B179" s="37" t="s">
        <v>502</v>
      </c>
      <c r="C179" s="38" t="s">
        <v>501</v>
      </c>
      <c r="D179" s="39" t="s">
        <v>54</v>
      </c>
      <c r="E179" s="36">
        <v>178.11</v>
      </c>
      <c r="F179" s="41">
        <v>0</v>
      </c>
      <c r="G179" s="42">
        <f>E179*F179</f>
        <v>0</v>
      </c>
      <c r="H179" s="43">
        <v>0</v>
      </c>
      <c r="I179" s="42">
        <f>E179*H179</f>
        <v>0</v>
      </c>
      <c r="J179" s="40">
        <v>0.004</v>
      </c>
      <c r="K179" s="44">
        <f>E179*J179</f>
        <v>0.7124400000000001</v>
      </c>
    </row>
    <row r="180" spans="1:11" s="1" customFormat="1" ht="9.75">
      <c r="A180" s="35"/>
      <c r="B180" s="120" t="s">
        <v>418</v>
      </c>
      <c r="C180" s="121" t="s">
        <v>431</v>
      </c>
      <c r="D180" s="122" t="s">
        <v>373</v>
      </c>
      <c r="E180" s="123">
        <v>178.11</v>
      </c>
      <c r="F180" s="41"/>
      <c r="G180" s="42"/>
      <c r="H180" s="43"/>
      <c r="I180" s="42"/>
      <c r="J180" s="40"/>
      <c r="K180" s="44"/>
    </row>
    <row r="181" spans="1:11" s="1" customFormat="1" ht="19.5">
      <c r="A181" s="35">
        <v>74</v>
      </c>
      <c r="B181" s="37" t="s">
        <v>503</v>
      </c>
      <c r="C181" s="38" t="s">
        <v>500</v>
      </c>
      <c r="D181" s="39" t="s">
        <v>54</v>
      </c>
      <c r="E181" s="128">
        <v>47.35</v>
      </c>
      <c r="F181" s="41">
        <v>0</v>
      </c>
      <c r="G181" s="42">
        <f>E181*F181</f>
        <v>0</v>
      </c>
      <c r="H181" s="43">
        <v>0</v>
      </c>
      <c r="I181" s="42">
        <f>E181*H181</f>
        <v>0</v>
      </c>
      <c r="J181" s="40">
        <v>0.008</v>
      </c>
      <c r="K181" s="44">
        <f>E181*J181</f>
        <v>0.3788</v>
      </c>
    </row>
    <row r="182" spans="1:11" s="1" customFormat="1" ht="9.75">
      <c r="A182" s="35"/>
      <c r="B182" s="120" t="s">
        <v>418</v>
      </c>
      <c r="C182" s="121" t="s">
        <v>504</v>
      </c>
      <c r="D182" s="122" t="s">
        <v>373</v>
      </c>
      <c r="E182" s="123">
        <v>47.35</v>
      </c>
      <c r="F182" s="41"/>
      <c r="G182" s="42"/>
      <c r="H182" s="43"/>
      <c r="I182" s="42"/>
      <c r="J182" s="40"/>
      <c r="K182" s="44"/>
    </row>
    <row r="183" spans="1:11" s="1" customFormat="1" ht="9.75">
      <c r="A183" s="35">
        <v>75</v>
      </c>
      <c r="B183" s="37" t="s">
        <v>158</v>
      </c>
      <c r="C183" s="38" t="s">
        <v>159</v>
      </c>
      <c r="D183" s="39" t="s">
        <v>54</v>
      </c>
      <c r="E183" s="36">
        <v>195.92</v>
      </c>
      <c r="F183" s="41">
        <v>0</v>
      </c>
      <c r="G183" s="42">
        <f>E183*F183</f>
        <v>0</v>
      </c>
      <c r="H183" s="43">
        <v>0</v>
      </c>
      <c r="I183" s="42">
        <f>E183*H183</f>
        <v>0</v>
      </c>
      <c r="J183" s="40">
        <v>0.002</v>
      </c>
      <c r="K183" s="44">
        <f>E183*J183</f>
        <v>0.39183999999999997</v>
      </c>
    </row>
    <row r="184" spans="1:11" s="1" customFormat="1" ht="9.75">
      <c r="A184" s="35"/>
      <c r="B184" s="120" t="s">
        <v>418</v>
      </c>
      <c r="C184" s="121" t="s">
        <v>434</v>
      </c>
      <c r="D184" s="122" t="s">
        <v>373</v>
      </c>
      <c r="E184" s="123">
        <v>195.92</v>
      </c>
      <c r="F184" s="41"/>
      <c r="G184" s="42"/>
      <c r="H184" s="43"/>
      <c r="I184" s="42"/>
      <c r="J184" s="40"/>
      <c r="K184" s="44"/>
    </row>
    <row r="185" spans="1:11" s="1" customFormat="1" ht="9.75">
      <c r="A185" s="35">
        <f>A183+1</f>
        <v>76</v>
      </c>
      <c r="B185" s="37" t="s">
        <v>160</v>
      </c>
      <c r="C185" s="38" t="s">
        <v>161</v>
      </c>
      <c r="D185" s="39" t="s">
        <v>58</v>
      </c>
      <c r="E185" s="36">
        <v>101.1</v>
      </c>
      <c r="F185" s="41">
        <v>0</v>
      </c>
      <c r="G185" s="42">
        <f>E185*F185</f>
        <v>0</v>
      </c>
      <c r="H185" s="43">
        <v>0</v>
      </c>
      <c r="I185" s="42">
        <f>E185*H185</f>
        <v>0</v>
      </c>
      <c r="J185" s="40">
        <v>0.00027</v>
      </c>
      <c r="K185" s="44">
        <f>E185*J185</f>
        <v>0.027297</v>
      </c>
    </row>
    <row r="186" spans="1:11" s="1" customFormat="1" ht="9.75">
      <c r="A186" s="35"/>
      <c r="B186" s="120" t="s">
        <v>418</v>
      </c>
      <c r="C186" s="121" t="s">
        <v>436</v>
      </c>
      <c r="D186" s="122" t="s">
        <v>377</v>
      </c>
      <c r="E186" s="123">
        <v>101.1</v>
      </c>
      <c r="F186" s="41"/>
      <c r="G186" s="42"/>
      <c r="H186" s="43"/>
      <c r="I186" s="42"/>
      <c r="J186" s="40"/>
      <c r="K186" s="44"/>
    </row>
    <row r="187" spans="1:11" s="1" customFormat="1" ht="9.75">
      <c r="A187" s="35">
        <f>A185+1</f>
        <v>77</v>
      </c>
      <c r="B187" s="37" t="s">
        <v>162</v>
      </c>
      <c r="C187" s="38" t="s">
        <v>163</v>
      </c>
      <c r="D187" s="39" t="s">
        <v>46</v>
      </c>
      <c r="E187" s="36">
        <v>2.102</v>
      </c>
      <c r="F187" s="41">
        <v>0</v>
      </c>
      <c r="G187" s="42">
        <f>E187*F187</f>
        <v>0</v>
      </c>
      <c r="H187" s="43">
        <v>0</v>
      </c>
      <c r="I187" s="42">
        <f>E187*H187</f>
        <v>0</v>
      </c>
      <c r="J187" s="40">
        <v>0</v>
      </c>
      <c r="K187" s="44">
        <f>E187*J187</f>
        <v>0</v>
      </c>
    </row>
    <row r="188" spans="1:11" s="1" customFormat="1" ht="9.75">
      <c r="A188" s="35"/>
      <c r="B188" s="120" t="s">
        <v>418</v>
      </c>
      <c r="C188" s="121">
        <v>1.026</v>
      </c>
      <c r="D188" s="122" t="s">
        <v>371</v>
      </c>
      <c r="E188" s="124">
        <v>2.102</v>
      </c>
      <c r="F188" s="41"/>
      <c r="G188" s="42"/>
      <c r="H188" s="43"/>
      <c r="I188" s="118"/>
      <c r="J188" s="40"/>
      <c r="K188" s="44"/>
    </row>
    <row r="189" spans="1:11" s="18" customFormat="1" ht="11.25">
      <c r="A189" s="53"/>
      <c r="B189" s="54">
        <v>713</v>
      </c>
      <c r="C189" s="55" t="s">
        <v>164</v>
      </c>
      <c r="D189" s="56"/>
      <c r="E189" s="56"/>
      <c r="F189" s="57"/>
      <c r="G189" s="58">
        <f>SUM(G171:G187)</f>
        <v>0</v>
      </c>
      <c r="H189" s="59"/>
      <c r="I189" s="60">
        <f>SUM(I171:I187)</f>
        <v>0</v>
      </c>
      <c r="J189" s="59"/>
      <c r="K189" s="61">
        <f>SUM(K171:K187)</f>
        <v>2.1169950389</v>
      </c>
    </row>
    <row r="190" spans="1:11" s="18" customFormat="1" ht="11.25">
      <c r="A190" s="28"/>
      <c r="B190" s="29" t="s">
        <v>165</v>
      </c>
      <c r="C190" s="30" t="s">
        <v>166</v>
      </c>
      <c r="D190" s="27"/>
      <c r="E190" s="27"/>
      <c r="F190" s="31"/>
      <c r="G190" s="32"/>
      <c r="H190" s="33"/>
      <c r="I190" s="26"/>
      <c r="J190" s="33"/>
      <c r="K190" s="34"/>
    </row>
    <row r="191" spans="1:11" s="1" customFormat="1" ht="9.75">
      <c r="A191" s="35">
        <f>A187+1</f>
        <v>78</v>
      </c>
      <c r="B191" s="37" t="s">
        <v>167</v>
      </c>
      <c r="C191" s="38" t="s">
        <v>437</v>
      </c>
      <c r="D191" s="39" t="s">
        <v>54</v>
      </c>
      <c r="E191" s="119">
        <v>37.39</v>
      </c>
      <c r="F191" s="41">
        <v>0</v>
      </c>
      <c r="G191" s="42">
        <f>E191*F191</f>
        <v>0</v>
      </c>
      <c r="H191" s="43">
        <v>0</v>
      </c>
      <c r="I191" s="42">
        <f>E191*H191</f>
        <v>0</v>
      </c>
      <c r="J191" s="40">
        <v>0.007</v>
      </c>
      <c r="K191" s="44">
        <f>E191*J191</f>
        <v>0.26173</v>
      </c>
    </row>
    <row r="192" spans="1:11" s="1" customFormat="1" ht="9.75">
      <c r="A192" s="35"/>
      <c r="B192" s="120" t="s">
        <v>418</v>
      </c>
      <c r="C192" s="121" t="s">
        <v>438</v>
      </c>
      <c r="D192" s="122" t="s">
        <v>373</v>
      </c>
      <c r="E192" s="123">
        <v>37.39</v>
      </c>
      <c r="F192" s="41"/>
      <c r="G192" s="42"/>
      <c r="H192" s="43"/>
      <c r="I192" s="42"/>
      <c r="J192" s="40"/>
      <c r="K192" s="44"/>
    </row>
    <row r="193" spans="1:11" s="1" customFormat="1" ht="9.75">
      <c r="A193" s="35">
        <f>A191+1</f>
        <v>79</v>
      </c>
      <c r="B193" s="37" t="s">
        <v>168</v>
      </c>
      <c r="C193" s="38" t="s">
        <v>169</v>
      </c>
      <c r="D193" s="39" t="s">
        <v>58</v>
      </c>
      <c r="E193" s="119">
        <v>113.3</v>
      </c>
      <c r="F193" s="41">
        <v>0</v>
      </c>
      <c r="G193" s="42">
        <f>E193*F193</f>
        <v>0</v>
      </c>
      <c r="H193" s="43">
        <v>0</v>
      </c>
      <c r="I193" s="42">
        <f>E193*H193</f>
        <v>0</v>
      </c>
      <c r="J193" s="40">
        <v>0.003</v>
      </c>
      <c r="K193" s="44">
        <f>E193*J193</f>
        <v>0.3399</v>
      </c>
    </row>
    <row r="194" spans="1:11" s="1" customFormat="1" ht="9.75">
      <c r="A194" s="35"/>
      <c r="B194" s="120" t="s">
        <v>418</v>
      </c>
      <c r="C194" s="121" t="s">
        <v>439</v>
      </c>
      <c r="D194" s="122" t="s">
        <v>377</v>
      </c>
      <c r="E194" s="123">
        <v>113.3</v>
      </c>
      <c r="F194" s="41"/>
      <c r="G194" s="42"/>
      <c r="H194" s="43"/>
      <c r="I194" s="42"/>
      <c r="J194" s="40"/>
      <c r="K194" s="44"/>
    </row>
    <row r="195" spans="1:11" s="1" customFormat="1" ht="9.75">
      <c r="A195" s="35">
        <f>A193+1</f>
        <v>80</v>
      </c>
      <c r="B195" s="37" t="s">
        <v>170</v>
      </c>
      <c r="C195" s="38" t="s">
        <v>171</v>
      </c>
      <c r="D195" s="39" t="s">
        <v>58</v>
      </c>
      <c r="E195" s="119">
        <v>113.3</v>
      </c>
      <c r="F195" s="41">
        <v>0</v>
      </c>
      <c r="G195" s="42">
        <f>E195*F195</f>
        <v>0</v>
      </c>
      <c r="H195" s="43">
        <v>0</v>
      </c>
      <c r="I195" s="42">
        <f>E195*H195</f>
        <v>0</v>
      </c>
      <c r="J195" s="40">
        <v>0.002</v>
      </c>
      <c r="K195" s="44">
        <f>E195*J195</f>
        <v>0.2266</v>
      </c>
    </row>
    <row r="196" spans="1:11" s="1" customFormat="1" ht="9.75">
      <c r="A196" s="35"/>
      <c r="B196" s="120" t="s">
        <v>418</v>
      </c>
      <c r="C196" s="121" t="s">
        <v>439</v>
      </c>
      <c r="D196" s="122" t="s">
        <v>377</v>
      </c>
      <c r="E196" s="123">
        <v>113.3</v>
      </c>
      <c r="F196" s="41"/>
      <c r="G196" s="42"/>
      <c r="H196" s="43"/>
      <c r="I196" s="42"/>
      <c r="J196" s="40"/>
      <c r="K196" s="44"/>
    </row>
    <row r="197" spans="1:11" s="1" customFormat="1" ht="9.75">
      <c r="A197" s="35">
        <f>A195+1</f>
        <v>81</v>
      </c>
      <c r="B197" s="37" t="s">
        <v>172</v>
      </c>
      <c r="C197" s="38" t="s">
        <v>440</v>
      </c>
      <c r="D197" s="39" t="s">
        <v>64</v>
      </c>
      <c r="E197" s="119">
        <v>356</v>
      </c>
      <c r="F197" s="41">
        <v>0</v>
      </c>
      <c r="G197" s="42">
        <f>E197*F197</f>
        <v>0</v>
      </c>
      <c r="H197" s="43">
        <v>0</v>
      </c>
      <c r="I197" s="42">
        <f>E197*H197</f>
        <v>0</v>
      </c>
      <c r="J197" s="40">
        <v>0.0009</v>
      </c>
      <c r="K197" s="44">
        <f>E197*J197</f>
        <v>0.3204</v>
      </c>
    </row>
    <row r="198" spans="1:11" s="1" customFormat="1" ht="9.75">
      <c r="A198" s="35"/>
      <c r="B198" s="120" t="s">
        <v>418</v>
      </c>
      <c r="C198" s="121" t="s">
        <v>441</v>
      </c>
      <c r="D198" s="122" t="s">
        <v>383</v>
      </c>
      <c r="E198" s="123">
        <v>356</v>
      </c>
      <c r="F198" s="41"/>
      <c r="G198" s="42"/>
      <c r="H198" s="43"/>
      <c r="I198" s="42"/>
      <c r="J198" s="40"/>
      <c r="K198" s="44"/>
    </row>
    <row r="199" spans="1:11" s="1" customFormat="1" ht="9.75">
      <c r="A199" s="35">
        <v>82</v>
      </c>
      <c r="B199" s="37" t="s">
        <v>173</v>
      </c>
      <c r="C199" s="38" t="s">
        <v>174</v>
      </c>
      <c r="D199" s="39" t="s">
        <v>58</v>
      </c>
      <c r="E199" s="119">
        <v>52.37</v>
      </c>
      <c r="F199" s="41">
        <v>0</v>
      </c>
      <c r="G199" s="42">
        <f>E199*F199</f>
        <v>0</v>
      </c>
      <c r="H199" s="43">
        <v>0</v>
      </c>
      <c r="I199" s="42">
        <f>E199*H199</f>
        <v>0</v>
      </c>
      <c r="J199" s="40">
        <v>0.001</v>
      </c>
      <c r="K199" s="44">
        <f>E199*J199</f>
        <v>0.05237</v>
      </c>
    </row>
    <row r="200" spans="1:11" s="1" customFormat="1" ht="9.75">
      <c r="A200" s="35"/>
      <c r="B200" s="120" t="s">
        <v>418</v>
      </c>
      <c r="C200" s="121" t="s">
        <v>442</v>
      </c>
      <c r="D200" s="122" t="s">
        <v>377</v>
      </c>
      <c r="E200" s="123">
        <v>52.32</v>
      </c>
      <c r="F200" s="41"/>
      <c r="G200" s="42"/>
      <c r="H200" s="43"/>
      <c r="I200" s="42"/>
      <c r="J200" s="40"/>
      <c r="K200" s="44"/>
    </row>
    <row r="201" spans="1:11" s="1" customFormat="1" ht="9.75">
      <c r="A201" s="35">
        <f>A199+1</f>
        <v>83</v>
      </c>
      <c r="B201" s="37" t="s">
        <v>175</v>
      </c>
      <c r="C201" s="38" t="s">
        <v>176</v>
      </c>
      <c r="D201" s="39" t="s">
        <v>58</v>
      </c>
      <c r="E201" s="119">
        <v>17</v>
      </c>
      <c r="F201" s="41">
        <v>0</v>
      </c>
      <c r="G201" s="42">
        <f>E201*F201</f>
        <v>0</v>
      </c>
      <c r="H201" s="43">
        <v>0</v>
      </c>
      <c r="I201" s="42">
        <f>E201*H201</f>
        <v>0</v>
      </c>
      <c r="J201" s="40">
        <v>0.002</v>
      </c>
      <c r="K201" s="44">
        <f>E201*J201</f>
        <v>0.034</v>
      </c>
    </row>
    <row r="202" spans="1:11" s="1" customFormat="1" ht="9.75">
      <c r="A202" s="35"/>
      <c r="B202" s="120" t="s">
        <v>418</v>
      </c>
      <c r="C202" s="121" t="s">
        <v>443</v>
      </c>
      <c r="D202" s="122" t="s">
        <v>377</v>
      </c>
      <c r="E202" s="123">
        <v>17</v>
      </c>
      <c r="F202" s="41"/>
      <c r="G202" s="42"/>
      <c r="H202" s="43"/>
      <c r="I202" s="42"/>
      <c r="J202" s="40"/>
      <c r="K202" s="44"/>
    </row>
    <row r="203" spans="1:11" s="1" customFormat="1" ht="9.75">
      <c r="A203" s="35">
        <f>A201+1</f>
        <v>84</v>
      </c>
      <c r="B203" s="37" t="s">
        <v>177</v>
      </c>
      <c r="C203" s="38" t="s">
        <v>178</v>
      </c>
      <c r="D203" s="39" t="s">
        <v>58</v>
      </c>
      <c r="E203" s="119">
        <v>3.75</v>
      </c>
      <c r="F203" s="41">
        <v>0</v>
      </c>
      <c r="G203" s="42">
        <f>E203*F203</f>
        <v>0</v>
      </c>
      <c r="H203" s="43">
        <v>0</v>
      </c>
      <c r="I203" s="42">
        <f>E203*H203</f>
        <v>0</v>
      </c>
      <c r="J203" s="40">
        <v>0.002</v>
      </c>
      <c r="K203" s="44">
        <f>E203*J203</f>
        <v>0.0075</v>
      </c>
    </row>
    <row r="204" spans="1:11" s="1" customFormat="1" ht="9.75">
      <c r="A204" s="35"/>
      <c r="B204" s="120" t="s">
        <v>418</v>
      </c>
      <c r="C204" s="121">
        <v>3.75</v>
      </c>
      <c r="D204" s="122" t="s">
        <v>377</v>
      </c>
      <c r="E204" s="123">
        <v>3.75</v>
      </c>
      <c r="F204" s="41"/>
      <c r="G204" s="42"/>
      <c r="H204" s="43"/>
      <c r="I204" s="42"/>
      <c r="J204" s="40"/>
      <c r="K204" s="44"/>
    </row>
    <row r="205" spans="1:11" s="1" customFormat="1" ht="9.75">
      <c r="A205" s="35">
        <f>A203+1</f>
        <v>85</v>
      </c>
      <c r="B205" s="37" t="s">
        <v>179</v>
      </c>
      <c r="C205" s="38" t="s">
        <v>180</v>
      </c>
      <c r="D205" s="39" t="s">
        <v>64</v>
      </c>
      <c r="E205" s="119">
        <v>1</v>
      </c>
      <c r="F205" s="41">
        <v>0</v>
      </c>
      <c r="G205" s="42">
        <f>E205*F205</f>
        <v>0</v>
      </c>
      <c r="H205" s="43">
        <v>0</v>
      </c>
      <c r="I205" s="42">
        <f>E205*H205</f>
        <v>0</v>
      </c>
      <c r="J205" s="40">
        <v>0.00069</v>
      </c>
      <c r="K205" s="44">
        <f>E205*J205</f>
        <v>0.00069</v>
      </c>
    </row>
    <row r="206" spans="1:11" s="1" customFormat="1" ht="9.75">
      <c r="A206" s="35"/>
      <c r="B206" s="120" t="s">
        <v>418</v>
      </c>
      <c r="C206" s="125">
        <v>1</v>
      </c>
      <c r="D206" s="122" t="s">
        <v>383</v>
      </c>
      <c r="E206" s="123">
        <v>1</v>
      </c>
      <c r="F206" s="41"/>
      <c r="G206" s="42"/>
      <c r="H206" s="43"/>
      <c r="I206" s="42"/>
      <c r="J206" s="40"/>
      <c r="K206" s="44"/>
    </row>
    <row r="207" spans="1:11" s="1" customFormat="1" ht="9.75">
      <c r="A207" s="35">
        <v>84</v>
      </c>
      <c r="B207" s="37" t="s">
        <v>445</v>
      </c>
      <c r="C207" s="38" t="s">
        <v>447</v>
      </c>
      <c r="D207" s="39" t="s">
        <v>54</v>
      </c>
      <c r="E207" s="119">
        <v>37.39</v>
      </c>
      <c r="F207" s="41">
        <v>0</v>
      </c>
      <c r="G207" s="42">
        <f>E207*F207</f>
        <v>0</v>
      </c>
      <c r="H207" s="43">
        <v>0</v>
      </c>
      <c r="I207" s="42">
        <f>E207*H207</f>
        <v>0</v>
      </c>
      <c r="J207" s="40">
        <v>0.007</v>
      </c>
      <c r="K207" s="44">
        <f>E207*J207</f>
        <v>0.26173</v>
      </c>
    </row>
    <row r="208" spans="1:11" s="1" customFormat="1" ht="9.75">
      <c r="A208" s="35"/>
      <c r="B208" s="120" t="s">
        <v>418</v>
      </c>
      <c r="C208" s="121" t="s">
        <v>438</v>
      </c>
      <c r="D208" s="122" t="s">
        <v>373</v>
      </c>
      <c r="E208" s="123">
        <v>37.39</v>
      </c>
      <c r="F208" s="41"/>
      <c r="G208" s="42"/>
      <c r="H208" s="43"/>
      <c r="I208" s="42"/>
      <c r="J208" s="40"/>
      <c r="K208" s="44"/>
    </row>
    <row r="209" spans="1:11" s="1" customFormat="1" ht="19.5">
      <c r="A209" s="35">
        <v>85</v>
      </c>
      <c r="B209" s="37" t="s">
        <v>446</v>
      </c>
      <c r="C209" s="38" t="s">
        <v>448</v>
      </c>
      <c r="D209" s="39" t="s">
        <v>54</v>
      </c>
      <c r="E209" s="119">
        <v>8.14</v>
      </c>
      <c r="F209" s="41">
        <v>0</v>
      </c>
      <c r="G209" s="42">
        <f>E209*F209</f>
        <v>0</v>
      </c>
      <c r="H209" s="43">
        <v>0</v>
      </c>
      <c r="I209" s="42">
        <f>E209*H209</f>
        <v>0</v>
      </c>
      <c r="J209" s="40">
        <v>0.007</v>
      </c>
      <c r="K209" s="44">
        <f>E209*J209</f>
        <v>0.05698</v>
      </c>
    </row>
    <row r="210" spans="1:11" s="1" customFormat="1" ht="9.75">
      <c r="A210" s="35"/>
      <c r="B210" s="120" t="s">
        <v>418</v>
      </c>
      <c r="C210" s="121" t="s">
        <v>449</v>
      </c>
      <c r="D210" s="122" t="s">
        <v>373</v>
      </c>
      <c r="E210" s="123">
        <v>8.14</v>
      </c>
      <c r="F210" s="41"/>
      <c r="G210" s="42"/>
      <c r="H210" s="43"/>
      <c r="I210" s="42"/>
      <c r="J210" s="40"/>
      <c r="K210" s="44"/>
    </row>
    <row r="211" spans="1:11" s="1" customFormat="1" ht="9.75">
      <c r="A211" s="35">
        <v>86</v>
      </c>
      <c r="B211" s="37" t="s">
        <v>181</v>
      </c>
      <c r="C211" s="38" t="s">
        <v>182</v>
      </c>
      <c r="D211" s="39" t="s">
        <v>183</v>
      </c>
      <c r="E211" s="119">
        <v>8</v>
      </c>
      <c r="F211" s="41">
        <v>0</v>
      </c>
      <c r="G211" s="42">
        <f>E211*F211</f>
        <v>0</v>
      </c>
      <c r="H211" s="43">
        <v>0</v>
      </c>
      <c r="I211" s="42">
        <f>E211*H211</f>
        <v>0</v>
      </c>
      <c r="J211" s="40">
        <v>0</v>
      </c>
      <c r="K211" s="44">
        <f>E211*J211</f>
        <v>0</v>
      </c>
    </row>
    <row r="212" spans="1:11" s="1" customFormat="1" ht="9.75">
      <c r="A212" s="35"/>
      <c r="B212" s="120" t="s">
        <v>418</v>
      </c>
      <c r="C212" s="121" t="s">
        <v>450</v>
      </c>
      <c r="D212" s="122" t="s">
        <v>444</v>
      </c>
      <c r="E212" s="123">
        <v>8</v>
      </c>
      <c r="F212" s="41"/>
      <c r="G212" s="42"/>
      <c r="H212" s="43"/>
      <c r="I212" s="42"/>
      <c r="J212" s="40"/>
      <c r="K212" s="44"/>
    </row>
    <row r="213" spans="1:11" s="1" customFormat="1" ht="9.75">
      <c r="A213" s="35">
        <f>A211+1</f>
        <v>87</v>
      </c>
      <c r="B213" s="37" t="s">
        <v>184</v>
      </c>
      <c r="C213" s="38" t="s">
        <v>185</v>
      </c>
      <c r="D213" s="39" t="s">
        <v>46</v>
      </c>
      <c r="E213" s="36">
        <v>1.562</v>
      </c>
      <c r="F213" s="41">
        <v>0</v>
      </c>
      <c r="G213" s="42">
        <f>E213*F213</f>
        <v>0</v>
      </c>
      <c r="H213" s="43">
        <v>0</v>
      </c>
      <c r="I213" s="42">
        <f>E213*H213</f>
        <v>0</v>
      </c>
      <c r="J213" s="40">
        <v>0</v>
      </c>
      <c r="K213" s="44">
        <f>E213*J213</f>
        <v>0</v>
      </c>
    </row>
    <row r="214" spans="1:11" s="1" customFormat="1" ht="9.75">
      <c r="A214" s="35"/>
      <c r="B214" s="120" t="s">
        <v>418</v>
      </c>
      <c r="C214" s="121">
        <v>1.562</v>
      </c>
      <c r="D214" s="122" t="s">
        <v>371</v>
      </c>
      <c r="E214" s="124">
        <v>1.562</v>
      </c>
      <c r="F214" s="41"/>
      <c r="G214" s="42"/>
      <c r="H214" s="43"/>
      <c r="I214" s="118"/>
      <c r="J214" s="40"/>
      <c r="K214" s="44"/>
    </row>
    <row r="215" spans="1:11" s="18" customFormat="1" ht="11.25">
      <c r="A215" s="53"/>
      <c r="B215" s="54">
        <v>764</v>
      </c>
      <c r="C215" s="55" t="s">
        <v>186</v>
      </c>
      <c r="D215" s="56"/>
      <c r="E215" s="56"/>
      <c r="F215" s="57"/>
      <c r="G215" s="58">
        <f>SUM(G191:G213)</f>
        <v>0</v>
      </c>
      <c r="H215" s="59"/>
      <c r="I215" s="60">
        <f>SUM(I191:I213)</f>
        <v>0</v>
      </c>
      <c r="J215" s="59"/>
      <c r="K215" s="61">
        <f>SUM(K191:K213)</f>
        <v>1.5619000000000003</v>
      </c>
    </row>
    <row r="216" spans="1:11" s="18" customFormat="1" ht="11.25">
      <c r="A216" s="28"/>
      <c r="B216" s="29" t="s">
        <v>187</v>
      </c>
      <c r="C216" s="30" t="s">
        <v>188</v>
      </c>
      <c r="D216" s="27"/>
      <c r="E216" s="27"/>
      <c r="F216" s="31"/>
      <c r="G216" s="32"/>
      <c r="H216" s="33"/>
      <c r="I216" s="26"/>
      <c r="J216" s="33"/>
      <c r="K216" s="34"/>
    </row>
    <row r="217" spans="1:11" s="1" customFormat="1" ht="9.75">
      <c r="A217" s="35">
        <f>A213+1</f>
        <v>88</v>
      </c>
      <c r="B217" s="37" t="s">
        <v>189</v>
      </c>
      <c r="C217" s="38" t="s">
        <v>460</v>
      </c>
      <c r="D217" s="39" t="s">
        <v>54</v>
      </c>
      <c r="E217" s="119">
        <v>29.7</v>
      </c>
      <c r="F217" s="41">
        <v>0</v>
      </c>
      <c r="G217" s="42">
        <f>E217*F217</f>
        <v>0</v>
      </c>
      <c r="H217" s="43">
        <v>0</v>
      </c>
      <c r="I217" s="42">
        <f>E217*H217</f>
        <v>0</v>
      </c>
      <c r="J217" s="40">
        <v>0.024</v>
      </c>
      <c r="K217" s="44">
        <f>E217*J217</f>
        <v>0.7128</v>
      </c>
    </row>
    <row r="218" spans="1:11" s="1" customFormat="1" ht="9.75">
      <c r="A218" s="35"/>
      <c r="B218" s="120" t="s">
        <v>418</v>
      </c>
      <c r="C218" s="121" t="s">
        <v>462</v>
      </c>
      <c r="D218" s="122" t="s">
        <v>373</v>
      </c>
      <c r="E218" s="123">
        <v>29.7</v>
      </c>
      <c r="F218" s="41"/>
      <c r="G218" s="42"/>
      <c r="H218" s="43"/>
      <c r="I218" s="42"/>
      <c r="J218" s="40"/>
      <c r="K218" s="44"/>
    </row>
    <row r="219" spans="1:11" s="1" customFormat="1" ht="9.75">
      <c r="A219" s="35">
        <f>A217+1</f>
        <v>89</v>
      </c>
      <c r="B219" s="37" t="s">
        <v>190</v>
      </c>
      <c r="C219" s="38" t="s">
        <v>191</v>
      </c>
      <c r="D219" s="39" t="s">
        <v>64</v>
      </c>
      <c r="E219" s="119">
        <v>1</v>
      </c>
      <c r="F219" s="41">
        <v>0</v>
      </c>
      <c r="G219" s="42">
        <f>E219*F219</f>
        <v>0</v>
      </c>
      <c r="H219" s="43">
        <v>0</v>
      </c>
      <c r="I219" s="42">
        <f>E219*H219</f>
        <v>0</v>
      </c>
      <c r="J219" s="40">
        <v>0.0022</v>
      </c>
      <c r="K219" s="44">
        <f>E219*J219</f>
        <v>0.0022</v>
      </c>
    </row>
    <row r="220" spans="1:11" s="1" customFormat="1" ht="9.75">
      <c r="A220" s="35"/>
      <c r="B220" s="120" t="s">
        <v>418</v>
      </c>
      <c r="C220" s="121">
        <v>1</v>
      </c>
      <c r="D220" s="122" t="s">
        <v>383</v>
      </c>
      <c r="E220" s="123">
        <v>1</v>
      </c>
      <c r="F220" s="41"/>
      <c r="G220" s="42"/>
      <c r="H220" s="43"/>
      <c r="I220" s="42"/>
      <c r="J220" s="40"/>
      <c r="K220" s="44"/>
    </row>
    <row r="221" spans="1:11" s="1" customFormat="1" ht="19.5">
      <c r="A221" s="35">
        <f>A219+1</f>
        <v>90</v>
      </c>
      <c r="B221" s="37" t="s">
        <v>192</v>
      </c>
      <c r="C221" s="38" t="s">
        <v>463</v>
      </c>
      <c r="D221" s="39" t="s">
        <v>193</v>
      </c>
      <c r="E221" s="119">
        <v>30</v>
      </c>
      <c r="F221" s="41">
        <v>0</v>
      </c>
      <c r="G221" s="42">
        <f>E221*F221</f>
        <v>0</v>
      </c>
      <c r="H221" s="43">
        <v>0</v>
      </c>
      <c r="I221" s="42">
        <f>E221*H221</f>
        <v>0</v>
      </c>
      <c r="J221" s="40">
        <v>0.001</v>
      </c>
      <c r="K221" s="44">
        <f>E221*J221</f>
        <v>0.03</v>
      </c>
    </row>
    <row r="222" spans="1:11" s="1" customFormat="1" ht="9.75">
      <c r="A222" s="35"/>
      <c r="B222" s="120" t="s">
        <v>418</v>
      </c>
      <c r="C222" s="121">
        <v>30</v>
      </c>
      <c r="D222" s="122" t="s">
        <v>464</v>
      </c>
      <c r="E222" s="123">
        <v>30</v>
      </c>
      <c r="F222" s="41"/>
      <c r="G222" s="42"/>
      <c r="H222" s="43"/>
      <c r="I222" s="42"/>
      <c r="J222" s="40"/>
      <c r="K222" s="44"/>
    </row>
    <row r="223" spans="1:11" s="1" customFormat="1" ht="9.75">
      <c r="A223" s="35">
        <f>A221+1</f>
        <v>91</v>
      </c>
      <c r="B223" s="37" t="s">
        <v>194</v>
      </c>
      <c r="C223" s="38" t="s">
        <v>195</v>
      </c>
      <c r="D223" s="39" t="s">
        <v>64</v>
      </c>
      <c r="E223" s="119">
        <v>16</v>
      </c>
      <c r="F223" s="41">
        <v>0</v>
      </c>
      <c r="G223" s="42">
        <f>E223*F223</f>
        <v>0</v>
      </c>
      <c r="H223" s="43">
        <v>0</v>
      </c>
      <c r="I223" s="42">
        <f>E223*H223</f>
        <v>0</v>
      </c>
      <c r="J223" s="40">
        <v>0.000822396</v>
      </c>
      <c r="K223" s="44">
        <f>E223*J223</f>
        <v>0.013158336</v>
      </c>
    </row>
    <row r="224" spans="1:11" s="1" customFormat="1" ht="9.75">
      <c r="A224" s="35"/>
      <c r="B224" s="120" t="s">
        <v>418</v>
      </c>
      <c r="C224" s="121" t="s">
        <v>465</v>
      </c>
      <c r="D224" s="122" t="s">
        <v>383</v>
      </c>
      <c r="E224" s="123">
        <v>16</v>
      </c>
      <c r="F224" s="41"/>
      <c r="G224" s="42"/>
      <c r="H224" s="43"/>
      <c r="I224" s="42"/>
      <c r="J224" s="40"/>
      <c r="K224" s="44"/>
    </row>
    <row r="225" spans="1:11" s="1" customFormat="1" ht="9.75">
      <c r="A225" s="35">
        <f>A223+1</f>
        <v>92</v>
      </c>
      <c r="B225" s="37" t="s">
        <v>196</v>
      </c>
      <c r="C225" s="38" t="s">
        <v>197</v>
      </c>
      <c r="D225" s="39" t="s">
        <v>64</v>
      </c>
      <c r="E225" s="119">
        <v>1</v>
      </c>
      <c r="F225" s="41">
        <v>0</v>
      </c>
      <c r="G225" s="42">
        <f>E225*F225</f>
        <v>0</v>
      </c>
      <c r="H225" s="43">
        <v>0</v>
      </c>
      <c r="I225" s="42">
        <f>E225*H225</f>
        <v>0</v>
      </c>
      <c r="J225" s="40">
        <v>0</v>
      </c>
      <c r="K225" s="44">
        <f>E225*J225</f>
        <v>0</v>
      </c>
    </row>
    <row r="226" spans="1:11" s="1" customFormat="1" ht="9.75">
      <c r="A226" s="35"/>
      <c r="B226" s="120" t="s">
        <v>418</v>
      </c>
      <c r="C226" s="125">
        <v>1</v>
      </c>
      <c r="D226" s="122" t="s">
        <v>383</v>
      </c>
      <c r="E226" s="123">
        <v>1</v>
      </c>
      <c r="F226" s="41"/>
      <c r="G226" s="42"/>
      <c r="H226" s="43"/>
      <c r="I226" s="42"/>
      <c r="J226" s="40"/>
      <c r="K226" s="44"/>
    </row>
    <row r="227" spans="1:11" s="1" customFormat="1" ht="9.75">
      <c r="A227" s="35">
        <f>A225+1</f>
        <v>93</v>
      </c>
      <c r="B227" s="37" t="s">
        <v>198</v>
      </c>
      <c r="C227" s="126" t="s">
        <v>199</v>
      </c>
      <c r="D227" s="39" t="s">
        <v>64</v>
      </c>
      <c r="E227" s="119">
        <v>2</v>
      </c>
      <c r="F227" s="41">
        <v>0</v>
      </c>
      <c r="G227" s="42">
        <f>E227*F227</f>
        <v>0</v>
      </c>
      <c r="H227" s="43">
        <v>0</v>
      </c>
      <c r="I227" s="42">
        <f>E227*H227</f>
        <v>0</v>
      </c>
      <c r="J227" s="40">
        <v>0</v>
      </c>
      <c r="K227" s="44">
        <f>E227*J227</f>
        <v>0</v>
      </c>
    </row>
    <row r="228" spans="1:11" s="1" customFormat="1" ht="9.75">
      <c r="A228" s="35"/>
      <c r="B228" s="120" t="s">
        <v>418</v>
      </c>
      <c r="C228" s="125">
        <v>2</v>
      </c>
      <c r="D228" s="122" t="s">
        <v>383</v>
      </c>
      <c r="E228" s="123">
        <v>2</v>
      </c>
      <c r="F228" s="41"/>
      <c r="G228" s="42"/>
      <c r="H228" s="43"/>
      <c r="I228" s="42"/>
      <c r="J228" s="40"/>
      <c r="K228" s="44"/>
    </row>
    <row r="229" spans="1:11" s="1" customFormat="1" ht="9.75">
      <c r="A229" s="35">
        <f>A227+1</f>
        <v>94</v>
      </c>
      <c r="B229" s="37" t="s">
        <v>200</v>
      </c>
      <c r="C229" s="126" t="s">
        <v>201</v>
      </c>
      <c r="D229" s="39" t="s">
        <v>64</v>
      </c>
      <c r="E229" s="119">
        <v>1</v>
      </c>
      <c r="F229" s="41">
        <v>0</v>
      </c>
      <c r="G229" s="42">
        <f>E229*F229</f>
        <v>0</v>
      </c>
      <c r="H229" s="43">
        <v>0</v>
      </c>
      <c r="I229" s="42">
        <f>E229*H229</f>
        <v>0</v>
      </c>
      <c r="J229" s="40">
        <v>0</v>
      </c>
      <c r="K229" s="44">
        <f>E229*J229</f>
        <v>0</v>
      </c>
    </row>
    <row r="230" spans="1:11" s="1" customFormat="1" ht="9.75">
      <c r="A230" s="35"/>
      <c r="B230" s="120" t="s">
        <v>418</v>
      </c>
      <c r="C230" s="125">
        <v>1</v>
      </c>
      <c r="D230" s="122" t="s">
        <v>383</v>
      </c>
      <c r="E230" s="123">
        <v>1</v>
      </c>
      <c r="F230" s="41"/>
      <c r="G230" s="42"/>
      <c r="H230" s="43"/>
      <c r="I230" s="42"/>
      <c r="J230" s="40"/>
      <c r="K230" s="44"/>
    </row>
    <row r="231" spans="1:11" s="1" customFormat="1" ht="9.75">
      <c r="A231" s="35">
        <f>A229+1</f>
        <v>95</v>
      </c>
      <c r="B231" s="37" t="s">
        <v>202</v>
      </c>
      <c r="C231" s="126" t="s">
        <v>203</v>
      </c>
      <c r="D231" s="39" t="s">
        <v>64</v>
      </c>
      <c r="E231" s="119">
        <v>2</v>
      </c>
      <c r="F231" s="41">
        <v>0</v>
      </c>
      <c r="G231" s="42">
        <f>E231*F231</f>
        <v>0</v>
      </c>
      <c r="H231" s="43">
        <v>0</v>
      </c>
      <c r="I231" s="42">
        <f>E231*H231</f>
        <v>0</v>
      </c>
      <c r="J231" s="40">
        <v>0</v>
      </c>
      <c r="K231" s="44">
        <f>E231*J231</f>
        <v>0</v>
      </c>
    </row>
    <row r="232" spans="1:11" s="1" customFormat="1" ht="9.75">
      <c r="A232" s="35"/>
      <c r="B232" s="120" t="s">
        <v>418</v>
      </c>
      <c r="C232" s="125">
        <v>2</v>
      </c>
      <c r="D232" s="122" t="s">
        <v>383</v>
      </c>
      <c r="E232" s="123">
        <v>2</v>
      </c>
      <c r="F232" s="41"/>
      <c r="G232" s="42"/>
      <c r="H232" s="43"/>
      <c r="I232" s="42"/>
      <c r="J232" s="40"/>
      <c r="K232" s="44"/>
    </row>
    <row r="233" spans="1:11" s="1" customFormat="1" ht="9.75">
      <c r="A233" s="35">
        <f>A231+1</f>
        <v>96</v>
      </c>
      <c r="B233" s="37" t="s">
        <v>204</v>
      </c>
      <c r="C233" s="126" t="s">
        <v>205</v>
      </c>
      <c r="D233" s="39" t="s">
        <v>64</v>
      </c>
      <c r="E233" s="119">
        <v>2</v>
      </c>
      <c r="F233" s="41">
        <v>0</v>
      </c>
      <c r="G233" s="42">
        <f>E233*F233</f>
        <v>0</v>
      </c>
      <c r="H233" s="43">
        <v>0</v>
      </c>
      <c r="I233" s="42">
        <f>E233*H233</f>
        <v>0</v>
      </c>
      <c r="J233" s="40">
        <v>0</v>
      </c>
      <c r="K233" s="44">
        <f>E233*J233</f>
        <v>0</v>
      </c>
    </row>
    <row r="234" spans="1:11" s="1" customFormat="1" ht="9.75">
      <c r="A234" s="35"/>
      <c r="B234" s="120" t="s">
        <v>418</v>
      </c>
      <c r="C234" s="125">
        <v>2</v>
      </c>
      <c r="D234" s="122" t="s">
        <v>383</v>
      </c>
      <c r="E234" s="123">
        <v>2</v>
      </c>
      <c r="F234" s="41"/>
      <c r="G234" s="42"/>
      <c r="H234" s="43"/>
      <c r="I234" s="42"/>
      <c r="J234" s="40"/>
      <c r="K234" s="44"/>
    </row>
    <row r="235" spans="1:11" s="1" customFormat="1" ht="9.75">
      <c r="A235" s="35">
        <f>A233+1</f>
        <v>97</v>
      </c>
      <c r="B235" s="37" t="s">
        <v>206</v>
      </c>
      <c r="C235" s="126" t="s">
        <v>466</v>
      </c>
      <c r="D235" s="39" t="s">
        <v>64</v>
      </c>
      <c r="E235" s="119">
        <v>8</v>
      </c>
      <c r="F235" s="41">
        <v>0</v>
      </c>
      <c r="G235" s="42">
        <f>E235*F235</f>
        <v>0</v>
      </c>
      <c r="H235" s="43">
        <v>0</v>
      </c>
      <c r="I235" s="42">
        <f>E235*H235</f>
        <v>0</v>
      </c>
      <c r="J235" s="40">
        <v>0.000192527</v>
      </c>
      <c r="K235" s="44">
        <f>E235*J235</f>
        <v>0.001540216</v>
      </c>
    </row>
    <row r="236" spans="1:11" s="1" customFormat="1" ht="9.75">
      <c r="A236" s="35"/>
      <c r="B236" s="120" t="s">
        <v>418</v>
      </c>
      <c r="C236" s="125">
        <v>8</v>
      </c>
      <c r="D236" s="122" t="s">
        <v>383</v>
      </c>
      <c r="E236" s="123">
        <v>8</v>
      </c>
      <c r="F236" s="41"/>
      <c r="G236" s="42"/>
      <c r="H236" s="43"/>
      <c r="I236" s="42"/>
      <c r="J236" s="40"/>
      <c r="K236" s="44"/>
    </row>
    <row r="237" spans="1:11" s="1" customFormat="1" ht="9.75">
      <c r="A237" s="35">
        <f>A235+1</f>
        <v>98</v>
      </c>
      <c r="B237" s="37" t="s">
        <v>207</v>
      </c>
      <c r="C237" s="38" t="s">
        <v>208</v>
      </c>
      <c r="D237" s="39" t="s">
        <v>58</v>
      </c>
      <c r="E237" s="119">
        <v>63.4</v>
      </c>
      <c r="F237" s="41">
        <v>0</v>
      </c>
      <c r="G237" s="42">
        <f>E237*F237</f>
        <v>0</v>
      </c>
      <c r="H237" s="43">
        <v>0</v>
      </c>
      <c r="I237" s="42">
        <f>E237*H237</f>
        <v>0</v>
      </c>
      <c r="J237" s="40">
        <v>0.0032</v>
      </c>
      <c r="K237" s="44">
        <f>E237*J237</f>
        <v>0.20288</v>
      </c>
    </row>
    <row r="238" spans="1:11" s="1" customFormat="1" ht="9.75">
      <c r="A238" s="35"/>
      <c r="B238" s="120" t="s">
        <v>418</v>
      </c>
      <c r="C238" s="121" t="s">
        <v>467</v>
      </c>
      <c r="D238" s="122" t="s">
        <v>377</v>
      </c>
      <c r="E238" s="123">
        <v>63.4</v>
      </c>
      <c r="F238" s="41"/>
      <c r="G238" s="42"/>
      <c r="H238" s="43"/>
      <c r="I238" s="42"/>
      <c r="J238" s="40"/>
      <c r="K238" s="44"/>
    </row>
    <row r="239" spans="1:11" s="1" customFormat="1" ht="9.75">
      <c r="A239" s="35">
        <f>A237+1</f>
        <v>99</v>
      </c>
      <c r="B239" s="37" t="s">
        <v>209</v>
      </c>
      <c r="C239" s="38" t="s">
        <v>210</v>
      </c>
      <c r="D239" s="39" t="s">
        <v>64</v>
      </c>
      <c r="E239" s="119">
        <v>4</v>
      </c>
      <c r="F239" s="41">
        <v>0</v>
      </c>
      <c r="G239" s="42">
        <f>E239*F239</f>
        <v>0</v>
      </c>
      <c r="H239" s="43">
        <v>0</v>
      </c>
      <c r="I239" s="42">
        <f>E239*H239</f>
        <v>0</v>
      </c>
      <c r="J239" s="40">
        <v>0.000282684</v>
      </c>
      <c r="K239" s="44">
        <f>E239*J239</f>
        <v>0.001130736</v>
      </c>
    </row>
    <row r="240" spans="1:11" s="1" customFormat="1" ht="9.75">
      <c r="A240" s="35"/>
      <c r="B240" s="120" t="s">
        <v>418</v>
      </c>
      <c r="C240" s="121">
        <v>4</v>
      </c>
      <c r="D240" s="122" t="s">
        <v>383</v>
      </c>
      <c r="E240" s="123">
        <v>4</v>
      </c>
      <c r="F240" s="41"/>
      <c r="G240" s="42"/>
      <c r="H240" s="43"/>
      <c r="I240" s="42"/>
      <c r="J240" s="40"/>
      <c r="K240" s="44"/>
    </row>
    <row r="241" spans="1:11" s="1" customFormat="1" ht="9.75">
      <c r="A241" s="35">
        <f>A239+1</f>
        <v>100</v>
      </c>
      <c r="B241" s="37" t="s">
        <v>211</v>
      </c>
      <c r="C241" s="38" t="s">
        <v>212</v>
      </c>
      <c r="D241" s="39" t="s">
        <v>58</v>
      </c>
      <c r="E241" s="119">
        <v>3.5</v>
      </c>
      <c r="F241" s="41">
        <v>0</v>
      </c>
      <c r="G241" s="42">
        <f>E241*F241</f>
        <v>0</v>
      </c>
      <c r="H241" s="43">
        <v>0</v>
      </c>
      <c r="I241" s="42">
        <f>E241*H241</f>
        <v>0</v>
      </c>
      <c r="J241" s="40">
        <v>0.000167024</v>
      </c>
      <c r="K241" s="44">
        <f>E241*J241</f>
        <v>0.000584584</v>
      </c>
    </row>
    <row r="242" spans="1:11" s="1" customFormat="1" ht="9.75">
      <c r="A242" s="35"/>
      <c r="B242" s="120" t="s">
        <v>418</v>
      </c>
      <c r="C242" s="121">
        <v>3.5</v>
      </c>
      <c r="D242" s="122" t="s">
        <v>377</v>
      </c>
      <c r="E242" s="123">
        <v>3.5</v>
      </c>
      <c r="F242" s="41"/>
      <c r="G242" s="42"/>
      <c r="H242" s="43"/>
      <c r="I242" s="42"/>
      <c r="J242" s="40"/>
      <c r="K242" s="44"/>
    </row>
    <row r="243" spans="1:11" s="1" customFormat="1" ht="9.75">
      <c r="A243" s="35">
        <f>A241+1</f>
        <v>101</v>
      </c>
      <c r="B243" s="37" t="s">
        <v>213</v>
      </c>
      <c r="C243" s="38" t="s">
        <v>214</v>
      </c>
      <c r="D243" s="39" t="s">
        <v>58</v>
      </c>
      <c r="E243" s="119">
        <v>52.35</v>
      </c>
      <c r="F243" s="41">
        <v>0</v>
      </c>
      <c r="G243" s="42">
        <f>E243*F243</f>
        <v>0</v>
      </c>
      <c r="H243" s="43">
        <v>0</v>
      </c>
      <c r="I243" s="42">
        <f>E243*H243</f>
        <v>0</v>
      </c>
      <c r="J243" s="40">
        <v>0.0032</v>
      </c>
      <c r="K243" s="44">
        <f>E243*J243</f>
        <v>0.16752</v>
      </c>
    </row>
    <row r="244" spans="1:11" s="1" customFormat="1" ht="9.75">
      <c r="A244" s="35"/>
      <c r="B244" s="120" t="s">
        <v>418</v>
      </c>
      <c r="C244" s="121" t="s">
        <v>442</v>
      </c>
      <c r="D244" s="122" t="s">
        <v>377</v>
      </c>
      <c r="E244" s="123">
        <v>52.35</v>
      </c>
      <c r="F244" s="41"/>
      <c r="G244" s="42"/>
      <c r="H244" s="43"/>
      <c r="I244" s="42"/>
      <c r="J244" s="40"/>
      <c r="K244" s="44"/>
    </row>
    <row r="245" spans="1:11" s="1" customFormat="1" ht="19.5">
      <c r="A245" s="35">
        <f>A243+1</f>
        <v>102</v>
      </c>
      <c r="B245" s="37" t="s">
        <v>215</v>
      </c>
      <c r="C245" s="38" t="s">
        <v>468</v>
      </c>
      <c r="D245" s="39" t="s">
        <v>64</v>
      </c>
      <c r="E245" s="119">
        <v>3</v>
      </c>
      <c r="F245" s="41">
        <v>0</v>
      </c>
      <c r="G245" s="42">
        <f>E245*F245</f>
        <v>0</v>
      </c>
      <c r="H245" s="43">
        <v>0</v>
      </c>
      <c r="I245" s="42">
        <f>E245*H245</f>
        <v>0</v>
      </c>
      <c r="J245" s="40">
        <v>0.045</v>
      </c>
      <c r="K245" s="44">
        <f>E245*J245</f>
        <v>0.135</v>
      </c>
    </row>
    <row r="246" spans="1:11" s="1" customFormat="1" ht="13.5" customHeight="1">
      <c r="A246" s="35"/>
      <c r="B246" s="120" t="s">
        <v>418</v>
      </c>
      <c r="C246" s="125">
        <v>3</v>
      </c>
      <c r="D246" s="122" t="s">
        <v>383</v>
      </c>
      <c r="E246" s="123">
        <v>3</v>
      </c>
      <c r="F246" s="41"/>
      <c r="G246" s="42"/>
      <c r="H246" s="43"/>
      <c r="I246" s="42"/>
      <c r="J246" s="40"/>
      <c r="K246" s="44"/>
    </row>
    <row r="247" spans="1:11" s="1" customFormat="1" ht="17.25" customHeight="1">
      <c r="A247" s="35">
        <f>A245+1</f>
        <v>103</v>
      </c>
      <c r="B247" s="37" t="s">
        <v>216</v>
      </c>
      <c r="C247" s="38" t="s">
        <v>469</v>
      </c>
      <c r="D247" s="39" t="s">
        <v>64</v>
      </c>
      <c r="E247" s="119">
        <v>5</v>
      </c>
      <c r="F247" s="41">
        <v>0</v>
      </c>
      <c r="G247" s="42">
        <f>E247*F247</f>
        <v>0</v>
      </c>
      <c r="H247" s="43">
        <v>0</v>
      </c>
      <c r="I247" s="42">
        <f>E247*H247</f>
        <v>0</v>
      </c>
      <c r="J247" s="40">
        <v>0.035</v>
      </c>
      <c r="K247" s="44">
        <f>E247*J247</f>
        <v>0.17500000000000002</v>
      </c>
    </row>
    <row r="248" spans="1:11" s="1" customFormat="1" ht="9.75">
      <c r="A248" s="35"/>
      <c r="B248" s="120" t="s">
        <v>418</v>
      </c>
      <c r="C248" s="125">
        <v>5</v>
      </c>
      <c r="D248" s="122" t="s">
        <v>373</v>
      </c>
      <c r="E248" s="123">
        <v>8.14</v>
      </c>
      <c r="F248" s="41"/>
      <c r="G248" s="42"/>
      <c r="H248" s="43"/>
      <c r="I248" s="42"/>
      <c r="J248" s="40"/>
      <c r="K248" s="44"/>
    </row>
    <row r="249" spans="1:11" s="1" customFormat="1" ht="18" customHeight="1">
      <c r="A249" s="35">
        <f>A247+1</f>
        <v>104</v>
      </c>
      <c r="B249" s="37" t="s">
        <v>217</v>
      </c>
      <c r="C249" s="38" t="s">
        <v>470</v>
      </c>
      <c r="D249" s="39" t="s">
        <v>64</v>
      </c>
      <c r="E249" s="119">
        <v>8</v>
      </c>
      <c r="F249" s="41">
        <v>0</v>
      </c>
      <c r="G249" s="42">
        <f>E249*F249</f>
        <v>0</v>
      </c>
      <c r="H249" s="43">
        <v>0</v>
      </c>
      <c r="I249" s="42">
        <f>E249*H249</f>
        <v>0</v>
      </c>
      <c r="J249" s="40">
        <v>0.036</v>
      </c>
      <c r="K249" s="44">
        <f>E249*J249</f>
        <v>0.288</v>
      </c>
    </row>
    <row r="250" spans="1:11" s="1" customFormat="1" ht="9.75">
      <c r="A250" s="35"/>
      <c r="B250" s="120" t="s">
        <v>418</v>
      </c>
      <c r="C250" s="125">
        <v>8</v>
      </c>
      <c r="D250" s="122" t="s">
        <v>471</v>
      </c>
      <c r="E250" s="123">
        <v>8</v>
      </c>
      <c r="F250" s="41"/>
      <c r="G250" s="42"/>
      <c r="H250" s="43"/>
      <c r="I250" s="42"/>
      <c r="J250" s="40"/>
      <c r="K250" s="44"/>
    </row>
    <row r="251" spans="1:11" s="1" customFormat="1" ht="9.75">
      <c r="A251" s="35">
        <v>105</v>
      </c>
      <c r="B251" s="37" t="s">
        <v>218</v>
      </c>
      <c r="C251" s="38" t="s">
        <v>472</v>
      </c>
      <c r="D251" s="39" t="s">
        <v>64</v>
      </c>
      <c r="E251" s="119">
        <v>1</v>
      </c>
      <c r="F251" s="41">
        <v>0</v>
      </c>
      <c r="G251" s="42">
        <f>E251*F251</f>
        <v>0</v>
      </c>
      <c r="H251" s="43">
        <v>0</v>
      </c>
      <c r="I251" s="42">
        <f>E251*H251</f>
        <v>0</v>
      </c>
      <c r="J251" s="40">
        <v>0.053</v>
      </c>
      <c r="K251" s="44">
        <f>E251*J251</f>
        <v>0.053</v>
      </c>
    </row>
    <row r="252" spans="1:11" s="1" customFormat="1" ht="9.75">
      <c r="A252" s="35"/>
      <c r="B252" s="120" t="s">
        <v>418</v>
      </c>
      <c r="C252" s="125">
        <v>1</v>
      </c>
      <c r="D252" s="122" t="s">
        <v>383</v>
      </c>
      <c r="E252" s="123">
        <v>1</v>
      </c>
      <c r="F252" s="41"/>
      <c r="G252" s="42"/>
      <c r="H252" s="43"/>
      <c r="I252" s="42"/>
      <c r="J252" s="40"/>
      <c r="K252" s="44"/>
    </row>
    <row r="253" spans="1:11" s="1" customFormat="1" ht="9.75">
      <c r="A253" s="35">
        <v>106</v>
      </c>
      <c r="B253" s="37" t="s">
        <v>486</v>
      </c>
      <c r="C253" s="38" t="s">
        <v>483</v>
      </c>
      <c r="D253" s="39" t="s">
        <v>54</v>
      </c>
      <c r="E253" s="119">
        <v>56.68</v>
      </c>
      <c r="F253" s="41">
        <v>0</v>
      </c>
      <c r="G253" s="42">
        <f>E253*F253</f>
        <v>0</v>
      </c>
      <c r="H253" s="43">
        <v>0</v>
      </c>
      <c r="I253" s="42">
        <f>E253*H253</f>
        <v>0</v>
      </c>
      <c r="J253" s="40">
        <v>0.000167024</v>
      </c>
      <c r="K253" s="44">
        <f>E253*J253</f>
        <v>0.009466920319999999</v>
      </c>
    </row>
    <row r="254" spans="1:11" s="1" customFormat="1" ht="9.75">
      <c r="A254" s="35"/>
      <c r="B254" s="120" t="s">
        <v>418</v>
      </c>
      <c r="C254" s="121" t="s">
        <v>484</v>
      </c>
      <c r="D254" s="122" t="s">
        <v>373</v>
      </c>
      <c r="E254" s="123">
        <v>56.68</v>
      </c>
      <c r="F254" s="41"/>
      <c r="G254" s="42"/>
      <c r="H254" s="43"/>
      <c r="I254" s="42"/>
      <c r="J254" s="40"/>
      <c r="K254" s="44"/>
    </row>
    <row r="255" spans="1:11" s="1" customFormat="1" ht="19.5">
      <c r="A255" s="35">
        <v>107</v>
      </c>
      <c r="B255" s="37" t="s">
        <v>211</v>
      </c>
      <c r="C255" s="38" t="s">
        <v>487</v>
      </c>
      <c r="D255" s="39" t="s">
        <v>54</v>
      </c>
      <c r="E255" s="119">
        <v>28.34</v>
      </c>
      <c r="F255" s="41">
        <v>0</v>
      </c>
      <c r="G255" s="42">
        <f>E255*F255</f>
        <v>0</v>
      </c>
      <c r="H255" s="43">
        <v>0</v>
      </c>
      <c r="I255" s="42">
        <f>E255*H255</f>
        <v>0</v>
      </c>
      <c r="J255" s="40">
        <v>0.000167024</v>
      </c>
      <c r="K255" s="44">
        <f>E255*J255</f>
        <v>0.0047334601599999995</v>
      </c>
    </row>
    <row r="256" spans="1:11" s="1" customFormat="1" ht="9.75">
      <c r="A256" s="35"/>
      <c r="B256" s="120" t="s">
        <v>418</v>
      </c>
      <c r="C256" s="121" t="s">
        <v>485</v>
      </c>
      <c r="D256" s="122" t="s">
        <v>373</v>
      </c>
      <c r="E256" s="123">
        <v>28.34</v>
      </c>
      <c r="F256" s="41"/>
      <c r="G256" s="42"/>
      <c r="H256" s="43"/>
      <c r="I256" s="42"/>
      <c r="J256" s="40"/>
      <c r="K256" s="44"/>
    </row>
    <row r="257" spans="1:11" s="1" customFormat="1" ht="9.75">
      <c r="A257" s="35">
        <v>108</v>
      </c>
      <c r="B257" s="37" t="s">
        <v>219</v>
      </c>
      <c r="C257" s="38" t="s">
        <v>220</v>
      </c>
      <c r="D257" s="39" t="s">
        <v>46</v>
      </c>
      <c r="E257" s="36">
        <v>1.797</v>
      </c>
      <c r="F257" s="41">
        <v>0</v>
      </c>
      <c r="G257" s="42">
        <f>E257*F257</f>
        <v>0</v>
      </c>
      <c r="H257" s="43">
        <v>0</v>
      </c>
      <c r="I257" s="42">
        <f>E257*H257</f>
        <v>0</v>
      </c>
      <c r="J257" s="40">
        <v>0</v>
      </c>
      <c r="K257" s="44">
        <f>E257*J257</f>
        <v>0</v>
      </c>
    </row>
    <row r="258" spans="1:11" s="1" customFormat="1" ht="9.75">
      <c r="A258" s="35"/>
      <c r="B258" s="120" t="s">
        <v>418</v>
      </c>
      <c r="C258" s="121">
        <v>1.783</v>
      </c>
      <c r="D258" s="122" t="s">
        <v>371</v>
      </c>
      <c r="E258" s="124">
        <v>1.797</v>
      </c>
      <c r="F258" s="41"/>
      <c r="G258" s="42"/>
      <c r="H258" s="43"/>
      <c r="I258" s="118"/>
      <c r="J258" s="40"/>
      <c r="K258" s="44"/>
    </row>
    <row r="259" spans="1:11" s="18" customFormat="1" ht="11.25">
      <c r="A259" s="53"/>
      <c r="B259" s="54">
        <v>766</v>
      </c>
      <c r="C259" s="55" t="s">
        <v>221</v>
      </c>
      <c r="D259" s="56"/>
      <c r="E259" s="56"/>
      <c r="F259" s="57"/>
      <c r="G259" s="58">
        <f>SUM(G217:G257)</f>
        <v>0</v>
      </c>
      <c r="H259" s="59"/>
      <c r="I259" s="60">
        <f>SUM(I217:I257)</f>
        <v>0</v>
      </c>
      <c r="J259" s="59"/>
      <c r="K259" s="61">
        <f>SUM(K217:K257)</f>
        <v>1.7970142524800001</v>
      </c>
    </row>
    <row r="260" spans="1:11" s="18" customFormat="1" ht="11.25">
      <c r="A260" s="28"/>
      <c r="B260" s="29" t="s">
        <v>222</v>
      </c>
      <c r="C260" s="30" t="s">
        <v>223</v>
      </c>
      <c r="D260" s="27"/>
      <c r="E260" s="27"/>
      <c r="F260" s="31"/>
      <c r="G260" s="32"/>
      <c r="H260" s="33"/>
      <c r="I260" s="26"/>
      <c r="J260" s="33"/>
      <c r="K260" s="34"/>
    </row>
    <row r="261" spans="1:11" s="1" customFormat="1" ht="9.75">
      <c r="A261" s="35">
        <f>A257+1</f>
        <v>109</v>
      </c>
      <c r="B261" s="37" t="s">
        <v>224</v>
      </c>
      <c r="C261" s="38" t="s">
        <v>225</v>
      </c>
      <c r="D261" s="39" t="s">
        <v>54</v>
      </c>
      <c r="E261" s="119">
        <v>139.16</v>
      </c>
      <c r="F261" s="41">
        <v>0</v>
      </c>
      <c r="G261" s="42">
        <f aca="true" t="shared" si="12" ref="G261:G273">E261*F261</f>
        <v>0</v>
      </c>
      <c r="H261" s="43">
        <v>0</v>
      </c>
      <c r="I261" s="42">
        <f aca="true" t="shared" si="13" ref="I261:I273">E261*H261</f>
        <v>0</v>
      </c>
      <c r="J261" s="40">
        <v>0.0003</v>
      </c>
      <c r="K261" s="44">
        <f aca="true" t="shared" si="14" ref="K261:K273">E261*J261</f>
        <v>0.04174799999999999</v>
      </c>
    </row>
    <row r="262" spans="1:11" s="1" customFormat="1" ht="9.75">
      <c r="A262" s="35"/>
      <c r="B262" s="120" t="s">
        <v>418</v>
      </c>
      <c r="C262" s="121">
        <v>139.16</v>
      </c>
      <c r="D262" s="122" t="s">
        <v>373</v>
      </c>
      <c r="E262" s="123">
        <v>139.16</v>
      </c>
      <c r="F262" s="41"/>
      <c r="G262" s="42"/>
      <c r="H262" s="43"/>
      <c r="I262" s="42"/>
      <c r="J262" s="40"/>
      <c r="K262" s="44"/>
    </row>
    <row r="263" spans="1:11" s="1" customFormat="1" ht="9.75">
      <c r="A263" s="35">
        <f>A261+1</f>
        <v>110</v>
      </c>
      <c r="B263" s="37" t="s">
        <v>226</v>
      </c>
      <c r="C263" s="38" t="s">
        <v>227</v>
      </c>
      <c r="D263" s="39" t="s">
        <v>54</v>
      </c>
      <c r="E263" s="119">
        <v>139.16</v>
      </c>
      <c r="F263" s="41">
        <v>0</v>
      </c>
      <c r="G263" s="42">
        <f t="shared" si="12"/>
        <v>0</v>
      </c>
      <c r="H263" s="43">
        <v>0</v>
      </c>
      <c r="I263" s="42">
        <f t="shared" si="13"/>
        <v>0</v>
      </c>
      <c r="J263" s="40">
        <v>0.00136</v>
      </c>
      <c r="K263" s="44">
        <f t="shared" si="14"/>
        <v>0.1892576</v>
      </c>
    </row>
    <row r="264" spans="1:11" s="1" customFormat="1" ht="9.75">
      <c r="A264" s="35"/>
      <c r="B264" s="120" t="s">
        <v>418</v>
      </c>
      <c r="C264" s="121">
        <v>139.16</v>
      </c>
      <c r="D264" s="122" t="s">
        <v>373</v>
      </c>
      <c r="E264" s="123">
        <v>139.16</v>
      </c>
      <c r="F264" s="41"/>
      <c r="G264" s="42"/>
      <c r="H264" s="43"/>
      <c r="I264" s="42"/>
      <c r="J264" s="40"/>
      <c r="K264" s="44"/>
    </row>
    <row r="265" spans="1:11" s="1" customFormat="1" ht="9.75">
      <c r="A265" s="35">
        <f>A263+1</f>
        <v>111</v>
      </c>
      <c r="B265" s="37" t="s">
        <v>228</v>
      </c>
      <c r="C265" s="38" t="s">
        <v>229</v>
      </c>
      <c r="D265" s="39" t="s">
        <v>54</v>
      </c>
      <c r="E265" s="119">
        <v>139.16</v>
      </c>
      <c r="F265" s="41">
        <v>0</v>
      </c>
      <c r="G265" s="42">
        <f t="shared" si="12"/>
        <v>0</v>
      </c>
      <c r="H265" s="43">
        <v>0</v>
      </c>
      <c r="I265" s="42">
        <f t="shared" si="13"/>
        <v>0</v>
      </c>
      <c r="J265" s="40">
        <v>0</v>
      </c>
      <c r="K265" s="44">
        <f t="shared" si="14"/>
        <v>0</v>
      </c>
    </row>
    <row r="266" spans="1:11" s="1" customFormat="1" ht="9.75">
      <c r="A266" s="35"/>
      <c r="B266" s="120" t="s">
        <v>418</v>
      </c>
      <c r="C266" s="121">
        <v>139.16</v>
      </c>
      <c r="D266" s="122" t="s">
        <v>373</v>
      </c>
      <c r="E266" s="123">
        <v>139.16</v>
      </c>
      <c r="F266" s="41"/>
      <c r="G266" s="42"/>
      <c r="H266" s="43"/>
      <c r="I266" s="42"/>
      <c r="J266" s="40"/>
      <c r="K266" s="44"/>
    </row>
    <row r="267" spans="1:11" s="1" customFormat="1" ht="9.75">
      <c r="A267" s="35">
        <f>A265+1</f>
        <v>112</v>
      </c>
      <c r="B267" s="37" t="s">
        <v>230</v>
      </c>
      <c r="C267" s="38" t="s">
        <v>231</v>
      </c>
      <c r="D267" s="39" t="s">
        <v>58</v>
      </c>
      <c r="E267" s="119">
        <v>92</v>
      </c>
      <c r="F267" s="41">
        <v>0</v>
      </c>
      <c r="G267" s="42">
        <f t="shared" si="12"/>
        <v>0</v>
      </c>
      <c r="H267" s="43">
        <v>0</v>
      </c>
      <c r="I267" s="42">
        <f t="shared" si="13"/>
        <v>0</v>
      </c>
      <c r="J267" s="40">
        <v>0.00017</v>
      </c>
      <c r="K267" s="44">
        <f t="shared" si="14"/>
        <v>0.01564</v>
      </c>
    </row>
    <row r="268" spans="1:11" s="1" customFormat="1" ht="9.75">
      <c r="A268" s="35"/>
      <c r="B268" s="120" t="s">
        <v>418</v>
      </c>
      <c r="C268" s="121">
        <v>92</v>
      </c>
      <c r="D268" s="122" t="s">
        <v>373</v>
      </c>
      <c r="E268" s="123">
        <v>92</v>
      </c>
      <c r="F268" s="41"/>
      <c r="G268" s="42"/>
      <c r="H268" s="43"/>
      <c r="I268" s="42"/>
      <c r="J268" s="40"/>
      <c r="K268" s="44"/>
    </row>
    <row r="269" spans="1:11" s="1" customFormat="1" ht="9.75">
      <c r="A269" s="35">
        <f>A267+1</f>
        <v>113</v>
      </c>
      <c r="B269" s="37" t="s">
        <v>232</v>
      </c>
      <c r="C269" s="38" t="s">
        <v>233</v>
      </c>
      <c r="D269" s="39" t="s">
        <v>54</v>
      </c>
      <c r="E269" s="119">
        <v>160</v>
      </c>
      <c r="F269" s="41">
        <v>0</v>
      </c>
      <c r="G269" s="42">
        <f t="shared" si="12"/>
        <v>0</v>
      </c>
      <c r="H269" s="43">
        <v>0</v>
      </c>
      <c r="I269" s="42">
        <f t="shared" si="13"/>
        <v>0</v>
      </c>
      <c r="J269" s="40">
        <v>0.0243</v>
      </c>
      <c r="K269" s="44">
        <f t="shared" si="14"/>
        <v>3.888</v>
      </c>
    </row>
    <row r="270" spans="1:11" s="1" customFormat="1" ht="9.75">
      <c r="A270" s="35"/>
      <c r="B270" s="120" t="s">
        <v>418</v>
      </c>
      <c r="C270" s="121" t="s">
        <v>473</v>
      </c>
      <c r="D270" s="122" t="s">
        <v>373</v>
      </c>
      <c r="E270" s="123">
        <v>160</v>
      </c>
      <c r="F270" s="41"/>
      <c r="G270" s="42"/>
      <c r="H270" s="43"/>
      <c r="I270" s="42"/>
      <c r="J270" s="40"/>
      <c r="K270" s="44"/>
    </row>
    <row r="271" spans="1:11" s="1" customFormat="1" ht="9.75">
      <c r="A271" s="35">
        <f>A269+1</f>
        <v>114</v>
      </c>
      <c r="B271" s="37" t="s">
        <v>234</v>
      </c>
      <c r="C271" s="38" t="s">
        <v>235</v>
      </c>
      <c r="D271" s="39" t="s">
        <v>58</v>
      </c>
      <c r="E271" s="119">
        <v>101.2</v>
      </c>
      <c r="F271" s="41">
        <v>0</v>
      </c>
      <c r="G271" s="42">
        <f t="shared" si="12"/>
        <v>0</v>
      </c>
      <c r="H271" s="43">
        <v>0</v>
      </c>
      <c r="I271" s="42">
        <f t="shared" si="13"/>
        <v>0</v>
      </c>
      <c r="J271" s="40">
        <v>0.0165</v>
      </c>
      <c r="K271" s="44">
        <f t="shared" si="14"/>
        <v>1.6698000000000002</v>
      </c>
    </row>
    <row r="272" spans="1:11" s="1" customFormat="1" ht="9.75">
      <c r="A272" s="35"/>
      <c r="B272" s="120" t="s">
        <v>418</v>
      </c>
      <c r="C272" s="121" t="s">
        <v>474</v>
      </c>
      <c r="D272" s="122" t="s">
        <v>377</v>
      </c>
      <c r="E272" s="123">
        <v>101.2</v>
      </c>
      <c r="F272" s="41"/>
      <c r="G272" s="42"/>
      <c r="H272" s="43"/>
      <c r="I272" s="42"/>
      <c r="J272" s="40"/>
      <c r="K272" s="44"/>
    </row>
    <row r="273" spans="1:11" s="1" customFormat="1" ht="9.75">
      <c r="A273" s="35">
        <f>A271+1</f>
        <v>115</v>
      </c>
      <c r="B273" s="37" t="s">
        <v>236</v>
      </c>
      <c r="C273" s="38" t="s">
        <v>237</v>
      </c>
      <c r="D273" s="39" t="s">
        <v>46</v>
      </c>
      <c r="E273" s="36">
        <v>5.804</v>
      </c>
      <c r="F273" s="41">
        <v>0</v>
      </c>
      <c r="G273" s="42">
        <f t="shared" si="12"/>
        <v>0</v>
      </c>
      <c r="H273" s="43">
        <v>0</v>
      </c>
      <c r="I273" s="42">
        <f t="shared" si="13"/>
        <v>0</v>
      </c>
      <c r="J273" s="40">
        <v>0</v>
      </c>
      <c r="K273" s="44">
        <f t="shared" si="14"/>
        <v>0</v>
      </c>
    </row>
    <row r="274" spans="1:11" s="1" customFormat="1" ht="9.75">
      <c r="A274" s="35"/>
      <c r="B274" s="120" t="s">
        <v>418</v>
      </c>
      <c r="C274" s="121" t="s">
        <v>449</v>
      </c>
      <c r="D274" s="122" t="s">
        <v>371</v>
      </c>
      <c r="E274" s="124">
        <v>5.804</v>
      </c>
      <c r="F274" s="41"/>
      <c r="G274" s="42"/>
      <c r="H274" s="43"/>
      <c r="I274" s="118"/>
      <c r="J274" s="40"/>
      <c r="K274" s="44"/>
    </row>
    <row r="275" spans="1:11" s="18" customFormat="1" ht="11.25">
      <c r="A275" s="53"/>
      <c r="B275" s="54">
        <v>771</v>
      </c>
      <c r="C275" s="55" t="s">
        <v>238</v>
      </c>
      <c r="D275" s="56"/>
      <c r="E275" s="56"/>
      <c r="F275" s="57"/>
      <c r="G275" s="58">
        <f>SUM(G261:G273)</f>
        <v>0</v>
      </c>
      <c r="H275" s="59"/>
      <c r="I275" s="60">
        <f>SUM(I261:I273)</f>
        <v>0</v>
      </c>
      <c r="J275" s="59"/>
      <c r="K275" s="61">
        <f>SUM(K261:K273)</f>
        <v>5.8044456</v>
      </c>
    </row>
    <row r="276" spans="1:11" s="18" customFormat="1" ht="11.25">
      <c r="A276" s="28"/>
      <c r="B276" s="29" t="s">
        <v>239</v>
      </c>
      <c r="C276" s="30" t="s">
        <v>240</v>
      </c>
      <c r="D276" s="27"/>
      <c r="E276" s="27"/>
      <c r="F276" s="31"/>
      <c r="G276" s="32"/>
      <c r="H276" s="33"/>
      <c r="I276" s="26"/>
      <c r="J276" s="33"/>
      <c r="K276" s="34"/>
    </row>
    <row r="277" spans="1:11" s="1" customFormat="1" ht="9.75">
      <c r="A277" s="35">
        <f>A273+1</f>
        <v>116</v>
      </c>
      <c r="B277" s="37" t="s">
        <v>241</v>
      </c>
      <c r="C277" s="38" t="s">
        <v>242</v>
      </c>
      <c r="D277" s="39" t="s">
        <v>54</v>
      </c>
      <c r="E277" s="40">
        <v>270</v>
      </c>
      <c r="F277" s="41">
        <v>0</v>
      </c>
      <c r="G277" s="42">
        <f>E277*F277</f>
        <v>0</v>
      </c>
      <c r="H277" s="43">
        <v>0</v>
      </c>
      <c r="I277" s="42">
        <f>E277*H277</f>
        <v>0</v>
      </c>
      <c r="J277" s="40">
        <v>1.65E-06</v>
      </c>
      <c r="K277" s="44">
        <f>E277*J277</f>
        <v>0.00044550000000000004</v>
      </c>
    </row>
    <row r="278" spans="1:11" s="1" customFormat="1" ht="9.75">
      <c r="A278" s="35"/>
      <c r="B278" s="120" t="s">
        <v>418</v>
      </c>
      <c r="C278" s="121" t="s">
        <v>475</v>
      </c>
      <c r="D278" s="122" t="s">
        <v>373</v>
      </c>
      <c r="E278" s="123">
        <v>270</v>
      </c>
      <c r="F278" s="41"/>
      <c r="G278" s="42"/>
      <c r="H278" s="43"/>
      <c r="I278" s="42"/>
      <c r="J278" s="40"/>
      <c r="K278" s="44"/>
    </row>
    <row r="279" spans="1:11" s="1" customFormat="1" ht="9.75">
      <c r="A279" s="35">
        <f>A277+1</f>
        <v>117</v>
      </c>
      <c r="B279" s="37" t="s">
        <v>243</v>
      </c>
      <c r="C279" s="38" t="s">
        <v>244</v>
      </c>
      <c r="D279" s="39" t="s">
        <v>54</v>
      </c>
      <c r="E279" s="36">
        <v>121.45</v>
      </c>
      <c r="F279" s="41">
        <v>0</v>
      </c>
      <c r="G279" s="42">
        <f>E279*F279</f>
        <v>0</v>
      </c>
      <c r="H279" s="43">
        <v>0</v>
      </c>
      <c r="I279" s="42">
        <f>E279*H279</f>
        <v>0</v>
      </c>
      <c r="J279" s="40">
        <v>0.00108099</v>
      </c>
      <c r="K279" s="44">
        <f>E279*J279</f>
        <v>0.13128623550000001</v>
      </c>
    </row>
    <row r="280" spans="1:11" s="1" customFormat="1" ht="9.75">
      <c r="A280" s="35"/>
      <c r="B280" s="120" t="s">
        <v>418</v>
      </c>
      <c r="C280" s="121" t="s">
        <v>476</v>
      </c>
      <c r="D280" s="122" t="s">
        <v>373</v>
      </c>
      <c r="E280" s="123">
        <v>121.45</v>
      </c>
      <c r="F280" s="41"/>
      <c r="G280" s="42"/>
      <c r="H280" s="43"/>
      <c r="I280" s="42"/>
      <c r="J280" s="40"/>
      <c r="K280" s="44"/>
    </row>
    <row r="281" spans="1:11" s="1" customFormat="1" ht="9.75">
      <c r="A281" s="35">
        <f>A279+1</f>
        <v>118</v>
      </c>
      <c r="B281" s="37" t="s">
        <v>245</v>
      </c>
      <c r="C281" s="38" t="s">
        <v>246</v>
      </c>
      <c r="D281" s="39" t="s">
        <v>54</v>
      </c>
      <c r="E281" s="36">
        <v>315.85</v>
      </c>
      <c r="F281" s="41">
        <v>0</v>
      </c>
      <c r="G281" s="42">
        <f>E281*F281</f>
        <v>0</v>
      </c>
      <c r="H281" s="43">
        <v>0</v>
      </c>
      <c r="I281" s="42">
        <f>E281*H281</f>
        <v>0</v>
      </c>
      <c r="J281" s="40">
        <v>0.00028225</v>
      </c>
      <c r="K281" s="44">
        <f>E281*J281</f>
        <v>0.0891486625</v>
      </c>
    </row>
    <row r="282" spans="1:11" s="1" customFormat="1" ht="9.75">
      <c r="A282" s="35"/>
      <c r="B282" s="120" t="s">
        <v>418</v>
      </c>
      <c r="C282" s="121" t="s">
        <v>477</v>
      </c>
      <c r="D282" s="122" t="s">
        <v>373</v>
      </c>
      <c r="E282" s="123">
        <v>315.85</v>
      </c>
      <c r="F282" s="41"/>
      <c r="G282" s="42"/>
      <c r="H282" s="43"/>
      <c r="I282" s="42"/>
      <c r="J282" s="40"/>
      <c r="K282" s="44"/>
    </row>
    <row r="283" spans="1:11" s="1" customFormat="1" ht="9.75">
      <c r="A283" s="35">
        <f>A281+1</f>
        <v>119</v>
      </c>
      <c r="B283" s="37" t="s">
        <v>247</v>
      </c>
      <c r="C283" s="38" t="s">
        <v>478</v>
      </c>
      <c r="D283" s="39" t="s">
        <v>54</v>
      </c>
      <c r="E283" s="36">
        <v>315.85</v>
      </c>
      <c r="F283" s="41">
        <v>0</v>
      </c>
      <c r="G283" s="42">
        <f>E283*F283</f>
        <v>0</v>
      </c>
      <c r="H283" s="43">
        <v>0</v>
      </c>
      <c r="I283" s="42">
        <f>E283*H283</f>
        <v>0</v>
      </c>
      <c r="J283" s="40">
        <v>0.00030365</v>
      </c>
      <c r="K283" s="44">
        <f>E283*J283</f>
        <v>0.0959078525</v>
      </c>
    </row>
    <row r="284" spans="1:11" s="1" customFormat="1" ht="9.75">
      <c r="A284" s="35"/>
      <c r="B284" s="120" t="s">
        <v>418</v>
      </c>
      <c r="C284" s="121" t="s">
        <v>477</v>
      </c>
      <c r="D284" s="122" t="s">
        <v>373</v>
      </c>
      <c r="E284" s="123">
        <v>315.85</v>
      </c>
      <c r="F284" s="41"/>
      <c r="G284" s="42"/>
      <c r="H284" s="43"/>
      <c r="I284" s="42"/>
      <c r="J284" s="40"/>
      <c r="K284" s="44"/>
    </row>
    <row r="285" spans="1:11" s="1" customFormat="1" ht="9.75">
      <c r="A285" s="35">
        <f>A283+1</f>
        <v>120</v>
      </c>
      <c r="B285" s="37" t="s">
        <v>248</v>
      </c>
      <c r="C285" s="38" t="s">
        <v>249</v>
      </c>
      <c r="D285" s="39" t="s">
        <v>54</v>
      </c>
      <c r="E285" s="36">
        <v>315.85</v>
      </c>
      <c r="F285" s="41">
        <v>0</v>
      </c>
      <c r="G285" s="42">
        <f>E285*F285</f>
        <v>0</v>
      </c>
      <c r="H285" s="43">
        <v>0</v>
      </c>
      <c r="I285" s="42">
        <f>E285*H285</f>
        <v>0</v>
      </c>
      <c r="J285" s="40">
        <v>0.00051935</v>
      </c>
      <c r="K285" s="44">
        <f>E285*J285</f>
        <v>0.16403669750000002</v>
      </c>
    </row>
    <row r="286" spans="1:11" s="1" customFormat="1" ht="9.75">
      <c r="A286" s="35"/>
      <c r="B286" s="120" t="s">
        <v>418</v>
      </c>
      <c r="C286" s="121" t="s">
        <v>477</v>
      </c>
      <c r="D286" s="122" t="s">
        <v>373</v>
      </c>
      <c r="E286" s="123">
        <v>315.85</v>
      </c>
      <c r="F286" s="41"/>
      <c r="G286" s="42"/>
      <c r="H286" s="43"/>
      <c r="I286" s="118"/>
      <c r="J286" s="40"/>
      <c r="K286" s="44"/>
    </row>
    <row r="287" spans="1:11" s="18" customFormat="1" ht="12" thickBot="1">
      <c r="A287" s="45"/>
      <c r="B287" s="47">
        <v>784</v>
      </c>
      <c r="C287" s="48" t="s">
        <v>250</v>
      </c>
      <c r="D287" s="46"/>
      <c r="E287" s="46"/>
      <c r="F287" s="49"/>
      <c r="G287" s="51">
        <f>SUM(G277:G285)</f>
        <v>0</v>
      </c>
      <c r="H287" s="50"/>
      <c r="I287" s="62">
        <f>SUM(I277:I285)</f>
        <v>0</v>
      </c>
      <c r="J287" s="50"/>
      <c r="K287" s="52">
        <f>SUM(K277:K285)</f>
        <v>0.4808249480000001</v>
      </c>
    </row>
    <row r="288" spans="1:11" ht="13.5" thickBot="1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</row>
    <row r="289" spans="1:11" ht="9.75" customHeight="1">
      <c r="A289" s="129" t="s">
        <v>2</v>
      </c>
      <c r="B289" s="287" t="s">
        <v>6</v>
      </c>
      <c r="C289" s="287" t="s">
        <v>8</v>
      </c>
      <c r="D289" s="287" t="s">
        <v>10</v>
      </c>
      <c r="E289" s="287" t="s">
        <v>12</v>
      </c>
      <c r="F289" s="286" t="s">
        <v>14</v>
      </c>
      <c r="G289" s="190"/>
      <c r="H289" s="190"/>
      <c r="I289" s="190"/>
      <c r="J289" s="287" t="s">
        <v>23</v>
      </c>
      <c r="K289" s="171"/>
    </row>
    <row r="290" spans="1:11" ht="9.75" customHeight="1">
      <c r="A290" s="130" t="s">
        <v>3</v>
      </c>
      <c r="B290" s="211"/>
      <c r="C290" s="211"/>
      <c r="D290" s="211"/>
      <c r="E290" s="211"/>
      <c r="F290" s="288" t="s">
        <v>15</v>
      </c>
      <c r="G290" s="164"/>
      <c r="H290" s="289" t="s">
        <v>20</v>
      </c>
      <c r="I290" s="164"/>
      <c r="J290" s="211"/>
      <c r="K290" s="255"/>
    </row>
    <row r="291" spans="1:11" ht="9.75" customHeight="1">
      <c r="A291" s="130" t="s">
        <v>4</v>
      </c>
      <c r="B291" s="211"/>
      <c r="C291" s="211"/>
      <c r="D291" s="211"/>
      <c r="E291" s="211"/>
      <c r="F291" s="131" t="s">
        <v>16</v>
      </c>
      <c r="G291" s="132" t="s">
        <v>18</v>
      </c>
      <c r="H291" s="133" t="s">
        <v>16</v>
      </c>
      <c r="I291" s="132" t="s">
        <v>18</v>
      </c>
      <c r="J291" s="133" t="s">
        <v>16</v>
      </c>
      <c r="K291" s="134" t="s">
        <v>18</v>
      </c>
    </row>
    <row r="292" spans="1:11" ht="9.75" customHeight="1" thickBot="1">
      <c r="A292" s="135" t="s">
        <v>5</v>
      </c>
      <c r="B292" s="136" t="s">
        <v>7</v>
      </c>
      <c r="C292" s="136" t="s">
        <v>9</v>
      </c>
      <c r="D292" s="136" t="s">
        <v>11</v>
      </c>
      <c r="E292" s="136" t="s">
        <v>13</v>
      </c>
      <c r="F292" s="137" t="s">
        <v>17</v>
      </c>
      <c r="G292" s="138" t="s">
        <v>19</v>
      </c>
      <c r="H292" s="139" t="s">
        <v>21</v>
      </c>
      <c r="I292" s="138" t="s">
        <v>22</v>
      </c>
      <c r="J292" s="139" t="s">
        <v>24</v>
      </c>
      <c r="K292" s="140" t="s">
        <v>25</v>
      </c>
    </row>
    <row r="293" spans="1:11" ht="9.75" customHeight="1">
      <c r="A293" s="20"/>
      <c r="B293" s="19"/>
      <c r="C293" s="21" t="s">
        <v>505</v>
      </c>
      <c r="D293" s="19"/>
      <c r="E293" s="19"/>
      <c r="F293" s="22"/>
      <c r="G293" s="23"/>
      <c r="H293" s="24"/>
      <c r="I293" s="18"/>
      <c r="J293" s="24"/>
      <c r="K293" s="25"/>
    </row>
    <row r="294" spans="1:11" ht="11.25" customHeight="1">
      <c r="A294" s="28"/>
      <c r="B294" s="29" t="s">
        <v>511</v>
      </c>
      <c r="C294" s="30" t="s">
        <v>512</v>
      </c>
      <c r="D294" s="27"/>
      <c r="E294" s="27"/>
      <c r="F294" s="31"/>
      <c r="G294" s="32"/>
      <c r="H294" s="33"/>
      <c r="I294" s="26"/>
      <c r="J294" s="33"/>
      <c r="K294" s="34"/>
    </row>
    <row r="295" spans="1:11" ht="19.5">
      <c r="A295" s="141">
        <f>A285+1</f>
        <v>121</v>
      </c>
      <c r="B295" s="127"/>
      <c r="C295" s="142" t="s">
        <v>579</v>
      </c>
      <c r="D295" s="143" t="s">
        <v>383</v>
      </c>
      <c r="E295" s="156">
        <v>1</v>
      </c>
      <c r="F295" s="144">
        <v>0</v>
      </c>
      <c r="G295" s="145">
        <f>E295*F295</f>
        <v>0</v>
      </c>
      <c r="H295" s="146">
        <v>0</v>
      </c>
      <c r="I295" s="145">
        <f>E295*H295</f>
        <v>0</v>
      </c>
      <c r="J295" s="147"/>
      <c r="K295" s="148"/>
    </row>
    <row r="296" spans="1:11" ht="9.75" customHeight="1">
      <c r="A296" s="141">
        <f>A295+1</f>
        <v>122</v>
      </c>
      <c r="B296" s="127"/>
      <c r="C296" s="142"/>
      <c r="D296" s="143"/>
      <c r="E296" s="156"/>
      <c r="F296" s="144"/>
      <c r="G296" s="145"/>
      <c r="H296" s="146"/>
      <c r="I296" s="145"/>
      <c r="J296" s="147"/>
      <c r="K296" s="148"/>
    </row>
    <row r="297" spans="1:11" ht="19.5">
      <c r="A297" s="141">
        <f>A296+1</f>
        <v>123</v>
      </c>
      <c r="B297" s="127"/>
      <c r="C297" s="142" t="s">
        <v>580</v>
      </c>
      <c r="D297" s="143" t="s">
        <v>383</v>
      </c>
      <c r="E297" s="156">
        <v>1</v>
      </c>
      <c r="F297" s="144">
        <v>0</v>
      </c>
      <c r="G297" s="145">
        <f>E297*F297</f>
        <v>0</v>
      </c>
      <c r="H297" s="146">
        <v>0</v>
      </c>
      <c r="I297" s="145">
        <f>E297*H297</f>
        <v>0</v>
      </c>
      <c r="J297" s="147"/>
      <c r="K297" s="148"/>
    </row>
    <row r="298" spans="1:11" ht="9.75" customHeight="1">
      <c r="A298" s="141">
        <f>A297+1</f>
        <v>124</v>
      </c>
      <c r="B298" s="127"/>
      <c r="C298" s="142"/>
      <c r="D298" s="143"/>
      <c r="E298" s="156"/>
      <c r="F298" s="144"/>
      <c r="G298" s="145"/>
      <c r="H298" s="146"/>
      <c r="I298" s="145"/>
      <c r="J298" s="147"/>
      <c r="K298" s="148"/>
    </row>
    <row r="299" spans="1:11" ht="29.25">
      <c r="A299" s="141">
        <f>A298+1</f>
        <v>125</v>
      </c>
      <c r="B299" s="127"/>
      <c r="C299" s="142" t="s">
        <v>581</v>
      </c>
      <c r="D299" s="143" t="s">
        <v>532</v>
      </c>
      <c r="E299" s="156">
        <v>1</v>
      </c>
      <c r="F299" s="144">
        <v>0</v>
      </c>
      <c r="G299" s="145">
        <f>E299*F299</f>
        <v>0</v>
      </c>
      <c r="H299" s="146">
        <v>0</v>
      </c>
      <c r="I299" s="145">
        <f>E299*H299</f>
        <v>0</v>
      </c>
      <c r="J299" s="147"/>
      <c r="K299" s="148"/>
    </row>
    <row r="300" spans="1:11" ht="9.75" customHeight="1">
      <c r="A300" s="141">
        <f>A299+1</f>
        <v>126</v>
      </c>
      <c r="B300" s="127"/>
      <c r="C300" s="142"/>
      <c r="D300" s="143"/>
      <c r="E300" s="156"/>
      <c r="F300" s="144"/>
      <c r="G300" s="145"/>
      <c r="H300" s="146"/>
      <c r="I300" s="145"/>
      <c r="J300" s="147"/>
      <c r="K300" s="148"/>
    </row>
    <row r="301" spans="1:11" ht="11.25" customHeight="1">
      <c r="A301" s="53"/>
      <c r="B301" s="54">
        <v>731</v>
      </c>
      <c r="C301" s="55" t="s">
        <v>515</v>
      </c>
      <c r="D301" s="56"/>
      <c r="E301" s="157"/>
      <c r="F301" s="57"/>
      <c r="G301" s="58">
        <f>SUM(G295:G300)</f>
        <v>0</v>
      </c>
      <c r="H301" s="59"/>
      <c r="I301" s="60">
        <f>SUM(I295:I300)</f>
        <v>0</v>
      </c>
      <c r="J301" s="59"/>
      <c r="K301" s="61"/>
    </row>
    <row r="302" spans="1:11" ht="11.25" customHeight="1">
      <c r="A302" s="28"/>
      <c r="B302" s="29" t="s">
        <v>513</v>
      </c>
      <c r="C302" s="30" t="s">
        <v>514</v>
      </c>
      <c r="D302" s="27"/>
      <c r="E302" s="158"/>
      <c r="F302" s="31"/>
      <c r="G302" s="32"/>
      <c r="H302" s="33"/>
      <c r="I302" s="26"/>
      <c r="J302" s="33"/>
      <c r="K302" s="34"/>
    </row>
    <row r="303" spans="1:11" ht="9.75" customHeight="1">
      <c r="A303" s="141">
        <f>A300+1</f>
        <v>127</v>
      </c>
      <c r="B303" s="127"/>
      <c r="C303" s="142" t="s">
        <v>527</v>
      </c>
      <c r="D303" s="143"/>
      <c r="E303" s="156"/>
      <c r="F303" s="144"/>
      <c r="G303" s="145"/>
      <c r="H303" s="146"/>
      <c r="I303" s="145"/>
      <c r="J303" s="147"/>
      <c r="K303" s="148"/>
    </row>
    <row r="304" spans="1:11" ht="9.75" customHeight="1">
      <c r="A304" s="141">
        <f aca="true" t="shared" si="15" ref="A304:A348">A303+1</f>
        <v>128</v>
      </c>
      <c r="B304" s="127"/>
      <c r="C304" s="142" t="s">
        <v>528</v>
      </c>
      <c r="D304" s="143" t="s">
        <v>377</v>
      </c>
      <c r="E304" s="156">
        <v>20</v>
      </c>
      <c r="F304" s="144">
        <v>0</v>
      </c>
      <c r="G304" s="145">
        <f>E304*F304</f>
        <v>0</v>
      </c>
      <c r="H304" s="146">
        <v>0</v>
      </c>
      <c r="I304" s="145">
        <f>E304*H304</f>
        <v>0</v>
      </c>
      <c r="J304" s="147"/>
      <c r="K304" s="148"/>
    </row>
    <row r="305" spans="1:11" ht="9.75" customHeight="1">
      <c r="A305" s="141">
        <f t="shared" si="15"/>
        <v>129</v>
      </c>
      <c r="B305" s="127"/>
      <c r="C305" s="142" t="s">
        <v>529</v>
      </c>
      <c r="D305" s="143" t="s">
        <v>377</v>
      </c>
      <c r="E305" s="156">
        <v>32</v>
      </c>
      <c r="F305" s="144">
        <v>0</v>
      </c>
      <c r="G305" s="145">
        <f>E305*F305</f>
        <v>0</v>
      </c>
      <c r="H305" s="146">
        <v>0</v>
      </c>
      <c r="I305" s="145">
        <f>E305*H305</f>
        <v>0</v>
      </c>
      <c r="J305" s="147"/>
      <c r="K305" s="148"/>
    </row>
    <row r="306" spans="1:11" ht="9.75" customHeight="1">
      <c r="A306" s="141">
        <f t="shared" si="15"/>
        <v>130</v>
      </c>
      <c r="B306" s="127"/>
      <c r="C306" s="142" t="s">
        <v>530</v>
      </c>
      <c r="D306" s="143" t="s">
        <v>377</v>
      </c>
      <c r="E306" s="156">
        <v>60</v>
      </c>
      <c r="F306" s="144">
        <v>0</v>
      </c>
      <c r="G306" s="145">
        <f aca="true" t="shared" si="16" ref="G306:G347">E306*F306</f>
        <v>0</v>
      </c>
      <c r="H306" s="146">
        <v>0</v>
      </c>
      <c r="I306" s="145">
        <f aca="true" t="shared" si="17" ref="I306:I347">E306*H306</f>
        <v>0</v>
      </c>
      <c r="J306" s="147"/>
      <c r="K306" s="148"/>
    </row>
    <row r="307" spans="1:11" ht="9.75" customHeight="1">
      <c r="A307" s="141">
        <f t="shared" si="15"/>
        <v>131</v>
      </c>
      <c r="B307" s="127"/>
      <c r="C307" s="142"/>
      <c r="D307" s="143"/>
      <c r="E307" s="156"/>
      <c r="F307" s="144"/>
      <c r="G307" s="145">
        <f t="shared" si="16"/>
        <v>0</v>
      </c>
      <c r="H307" s="146">
        <v>0</v>
      </c>
      <c r="I307" s="145">
        <f t="shared" si="17"/>
        <v>0</v>
      </c>
      <c r="J307" s="147"/>
      <c r="K307" s="148"/>
    </row>
    <row r="308" spans="1:11" ht="9.75" customHeight="1">
      <c r="A308" s="141">
        <f t="shared" si="15"/>
        <v>132</v>
      </c>
      <c r="B308" s="127"/>
      <c r="C308" s="142" t="s">
        <v>531</v>
      </c>
      <c r="D308" s="143" t="s">
        <v>532</v>
      </c>
      <c r="E308" s="156">
        <v>1</v>
      </c>
      <c r="F308" s="144">
        <v>0</v>
      </c>
      <c r="G308" s="145">
        <f t="shared" si="16"/>
        <v>0</v>
      </c>
      <c r="H308" s="146">
        <v>0</v>
      </c>
      <c r="I308" s="145">
        <f t="shared" si="17"/>
        <v>0</v>
      </c>
      <c r="J308" s="147"/>
      <c r="K308" s="148"/>
    </row>
    <row r="309" spans="1:11" ht="9.75" customHeight="1">
      <c r="A309" s="141">
        <f t="shared" si="15"/>
        <v>133</v>
      </c>
      <c r="B309" s="127"/>
      <c r="C309" s="142"/>
      <c r="D309" s="143"/>
      <c r="E309" s="156"/>
      <c r="F309" s="144"/>
      <c r="G309" s="145"/>
      <c r="H309" s="146"/>
      <c r="I309" s="145"/>
      <c r="J309" s="147"/>
      <c r="K309" s="148"/>
    </row>
    <row r="310" spans="1:11" ht="9.75" customHeight="1">
      <c r="A310" s="141">
        <f t="shared" si="15"/>
        <v>134</v>
      </c>
      <c r="B310" s="127"/>
      <c r="C310" s="142" t="s">
        <v>533</v>
      </c>
      <c r="D310" s="143"/>
      <c r="E310" s="156"/>
      <c r="F310" s="144"/>
      <c r="G310" s="145"/>
      <c r="H310" s="146"/>
      <c r="I310" s="145"/>
      <c r="J310" s="147"/>
      <c r="K310" s="148"/>
    </row>
    <row r="311" spans="1:11" ht="9.75" customHeight="1">
      <c r="A311" s="141">
        <f t="shared" si="15"/>
        <v>135</v>
      </c>
      <c r="B311" s="127"/>
      <c r="C311" s="142" t="s">
        <v>534</v>
      </c>
      <c r="D311" s="143" t="s">
        <v>377</v>
      </c>
      <c r="E311" s="156">
        <v>12</v>
      </c>
      <c r="F311" s="144">
        <v>0</v>
      </c>
      <c r="G311" s="145">
        <f t="shared" si="16"/>
        <v>0</v>
      </c>
      <c r="H311" s="146">
        <v>0</v>
      </c>
      <c r="I311" s="145">
        <f t="shared" si="17"/>
        <v>0</v>
      </c>
      <c r="J311" s="147"/>
      <c r="K311" s="148"/>
    </row>
    <row r="312" spans="1:11" ht="9.75" customHeight="1">
      <c r="A312" s="141">
        <f t="shared" si="15"/>
        <v>136</v>
      </c>
      <c r="B312" s="127"/>
      <c r="C312" s="142"/>
      <c r="D312" s="143"/>
      <c r="E312" s="156"/>
      <c r="F312" s="144"/>
      <c r="G312" s="145"/>
      <c r="H312" s="146"/>
      <c r="I312" s="145"/>
      <c r="J312" s="147"/>
      <c r="K312" s="148"/>
    </row>
    <row r="313" spans="1:11" ht="9.75" customHeight="1">
      <c r="A313" s="141">
        <f t="shared" si="15"/>
        <v>137</v>
      </c>
      <c r="B313" s="127"/>
      <c r="C313" s="142" t="s">
        <v>535</v>
      </c>
      <c r="D313" s="143" t="s">
        <v>532</v>
      </c>
      <c r="E313" s="156">
        <v>1</v>
      </c>
      <c r="F313" s="144">
        <v>0</v>
      </c>
      <c r="G313" s="145">
        <f t="shared" si="16"/>
        <v>0</v>
      </c>
      <c r="H313" s="146">
        <v>0</v>
      </c>
      <c r="I313" s="145">
        <f t="shared" si="17"/>
        <v>0</v>
      </c>
      <c r="J313" s="147"/>
      <c r="K313" s="148"/>
    </row>
    <row r="314" spans="1:11" ht="9.75" customHeight="1">
      <c r="A314" s="141">
        <f t="shared" si="15"/>
        <v>138</v>
      </c>
      <c r="B314" s="127"/>
      <c r="C314" s="142"/>
      <c r="D314" s="143"/>
      <c r="E314" s="156"/>
      <c r="F314" s="144"/>
      <c r="G314" s="145"/>
      <c r="H314" s="146"/>
      <c r="I314" s="145"/>
      <c r="J314" s="147"/>
      <c r="K314" s="148"/>
    </row>
    <row r="315" spans="1:11" ht="9.75" customHeight="1">
      <c r="A315" s="141">
        <f t="shared" si="15"/>
        <v>139</v>
      </c>
      <c r="B315" s="127"/>
      <c r="C315" s="142" t="s">
        <v>536</v>
      </c>
      <c r="D315" s="143" t="s">
        <v>532</v>
      </c>
      <c r="E315" s="156">
        <v>1</v>
      </c>
      <c r="F315" s="144">
        <v>0</v>
      </c>
      <c r="G315" s="145">
        <f t="shared" si="16"/>
        <v>0</v>
      </c>
      <c r="H315" s="146">
        <v>0</v>
      </c>
      <c r="I315" s="145">
        <f t="shared" si="17"/>
        <v>0</v>
      </c>
      <c r="J315" s="147"/>
      <c r="K315" s="148"/>
    </row>
    <row r="316" spans="1:11" ht="9.75" customHeight="1">
      <c r="A316" s="141">
        <f t="shared" si="15"/>
        <v>140</v>
      </c>
      <c r="B316" s="127"/>
      <c r="C316" s="142"/>
      <c r="D316" s="143"/>
      <c r="E316" s="156"/>
      <c r="F316" s="144"/>
      <c r="G316" s="145"/>
      <c r="H316" s="146"/>
      <c r="I316" s="145"/>
      <c r="J316" s="147"/>
      <c r="K316" s="148"/>
    </row>
    <row r="317" spans="1:11" ht="9.75" customHeight="1">
      <c r="A317" s="141">
        <f t="shared" si="15"/>
        <v>141</v>
      </c>
      <c r="B317" s="127"/>
      <c r="C317" s="142" t="s">
        <v>537</v>
      </c>
      <c r="D317" s="143"/>
      <c r="E317" s="156"/>
      <c r="F317" s="144"/>
      <c r="G317" s="145"/>
      <c r="H317" s="146"/>
      <c r="I317" s="145"/>
      <c r="J317" s="147"/>
      <c r="K317" s="148"/>
    </row>
    <row r="318" spans="1:11" ht="9.75" customHeight="1">
      <c r="A318" s="141">
        <f t="shared" si="15"/>
        <v>142</v>
      </c>
      <c r="B318" s="127"/>
      <c r="C318" s="142" t="s">
        <v>538</v>
      </c>
      <c r="D318" s="143"/>
      <c r="E318" s="156"/>
      <c r="F318" s="144"/>
      <c r="G318" s="145"/>
      <c r="H318" s="146"/>
      <c r="I318" s="145"/>
      <c r="J318" s="147"/>
      <c r="K318" s="148"/>
    </row>
    <row r="319" spans="1:11" ht="9.75" customHeight="1">
      <c r="A319" s="141">
        <f t="shared" si="15"/>
        <v>143</v>
      </c>
      <c r="B319" s="127"/>
      <c r="C319" s="142" t="s">
        <v>539</v>
      </c>
      <c r="D319" s="143" t="s">
        <v>377</v>
      </c>
      <c r="E319" s="156">
        <v>16</v>
      </c>
      <c r="F319" s="144">
        <v>0</v>
      </c>
      <c r="G319" s="145">
        <f t="shared" si="16"/>
        <v>0</v>
      </c>
      <c r="H319" s="146">
        <v>0</v>
      </c>
      <c r="I319" s="145">
        <f t="shared" si="17"/>
        <v>0</v>
      </c>
      <c r="J319" s="147"/>
      <c r="K319" s="148"/>
    </row>
    <row r="320" spans="1:11" ht="9.75" customHeight="1">
      <c r="A320" s="141">
        <f t="shared" si="15"/>
        <v>144</v>
      </c>
      <c r="B320" s="127"/>
      <c r="C320" s="142" t="s">
        <v>540</v>
      </c>
      <c r="D320" s="143" t="s">
        <v>377</v>
      </c>
      <c r="E320" s="156">
        <v>1</v>
      </c>
      <c r="F320" s="144">
        <v>0</v>
      </c>
      <c r="G320" s="145">
        <f t="shared" si="16"/>
        <v>0</v>
      </c>
      <c r="H320" s="146">
        <v>0</v>
      </c>
      <c r="I320" s="145">
        <f t="shared" si="17"/>
        <v>0</v>
      </c>
      <c r="J320" s="147"/>
      <c r="K320" s="148"/>
    </row>
    <row r="321" spans="1:11" ht="9.75" customHeight="1">
      <c r="A321" s="141">
        <f t="shared" si="15"/>
        <v>145</v>
      </c>
      <c r="B321" s="127"/>
      <c r="C321" s="142"/>
      <c r="D321" s="143"/>
      <c r="E321" s="156"/>
      <c r="F321" s="144"/>
      <c r="G321" s="145"/>
      <c r="H321" s="146"/>
      <c r="I321" s="145"/>
      <c r="J321" s="147"/>
      <c r="K321" s="148"/>
    </row>
    <row r="322" spans="1:11" ht="9.75" customHeight="1">
      <c r="A322" s="141">
        <f t="shared" si="15"/>
        <v>146</v>
      </c>
      <c r="B322" s="127"/>
      <c r="C322" s="142" t="s">
        <v>541</v>
      </c>
      <c r="D322" s="143" t="s">
        <v>542</v>
      </c>
      <c r="E322" s="156">
        <v>1</v>
      </c>
      <c r="F322" s="144">
        <v>0</v>
      </c>
      <c r="G322" s="145">
        <f t="shared" si="16"/>
        <v>0</v>
      </c>
      <c r="H322" s="146">
        <v>0</v>
      </c>
      <c r="I322" s="145">
        <f t="shared" si="17"/>
        <v>0</v>
      </c>
      <c r="J322" s="147"/>
      <c r="K322" s="148"/>
    </row>
    <row r="323" spans="1:11" ht="9.75" customHeight="1">
      <c r="A323" s="141">
        <f t="shared" si="15"/>
        <v>147</v>
      </c>
      <c r="B323" s="127"/>
      <c r="C323" s="142"/>
      <c r="D323" s="143"/>
      <c r="E323" s="156"/>
      <c r="F323" s="144"/>
      <c r="G323" s="145"/>
      <c r="H323" s="146"/>
      <c r="I323" s="145"/>
      <c r="J323" s="147"/>
      <c r="K323" s="148"/>
    </row>
    <row r="324" spans="1:11" ht="9.75" customHeight="1">
      <c r="A324" s="141">
        <f t="shared" si="15"/>
        <v>148</v>
      </c>
      <c r="B324" s="127"/>
      <c r="C324" s="142" t="s">
        <v>543</v>
      </c>
      <c r="D324" s="143"/>
      <c r="E324" s="156"/>
      <c r="F324" s="144"/>
      <c r="G324" s="145"/>
      <c r="H324" s="146"/>
      <c r="I324" s="145"/>
      <c r="J324" s="147"/>
      <c r="K324" s="148"/>
    </row>
    <row r="325" spans="1:11" ht="9.75" customHeight="1">
      <c r="A325" s="141">
        <f t="shared" si="15"/>
        <v>149</v>
      </c>
      <c r="B325" s="127"/>
      <c r="C325" s="142" t="s">
        <v>544</v>
      </c>
      <c r="D325" s="143" t="s">
        <v>377</v>
      </c>
      <c r="E325" s="156">
        <v>12</v>
      </c>
      <c r="F325" s="144">
        <v>0</v>
      </c>
      <c r="G325" s="145">
        <f t="shared" si="16"/>
        <v>0</v>
      </c>
      <c r="H325" s="146">
        <v>0</v>
      </c>
      <c r="I325" s="145">
        <f t="shared" si="17"/>
        <v>0</v>
      </c>
      <c r="J325" s="147"/>
      <c r="K325" s="148"/>
    </row>
    <row r="326" spans="1:11" ht="9.75" customHeight="1">
      <c r="A326" s="141">
        <f t="shared" si="15"/>
        <v>150</v>
      </c>
      <c r="B326" s="127"/>
      <c r="C326" s="142"/>
      <c r="D326" s="143"/>
      <c r="E326" s="156"/>
      <c r="F326" s="144"/>
      <c r="G326" s="145"/>
      <c r="H326" s="146"/>
      <c r="I326" s="145"/>
      <c r="J326" s="147"/>
      <c r="K326" s="148"/>
    </row>
    <row r="327" spans="1:11" ht="9.75" customHeight="1">
      <c r="A327" s="141">
        <f t="shared" si="15"/>
        <v>151</v>
      </c>
      <c r="B327" s="127"/>
      <c r="C327" s="142" t="s">
        <v>545</v>
      </c>
      <c r="D327" s="143"/>
      <c r="E327" s="156"/>
      <c r="F327" s="144"/>
      <c r="G327" s="145"/>
      <c r="H327" s="146"/>
      <c r="I327" s="145"/>
      <c r="J327" s="147"/>
      <c r="K327" s="148"/>
    </row>
    <row r="328" spans="1:11" ht="9.75" customHeight="1">
      <c r="A328" s="141">
        <f t="shared" si="15"/>
        <v>152</v>
      </c>
      <c r="B328" s="127"/>
      <c r="C328" s="142" t="s">
        <v>546</v>
      </c>
      <c r="D328" s="143" t="s">
        <v>377</v>
      </c>
      <c r="E328" s="156">
        <v>18</v>
      </c>
      <c r="F328" s="144">
        <v>0</v>
      </c>
      <c r="G328" s="145">
        <f t="shared" si="16"/>
        <v>0</v>
      </c>
      <c r="H328" s="146">
        <v>0</v>
      </c>
      <c r="I328" s="145">
        <f t="shared" si="17"/>
        <v>0</v>
      </c>
      <c r="J328" s="147"/>
      <c r="K328" s="148"/>
    </row>
    <row r="329" spans="1:11" ht="9.75" customHeight="1">
      <c r="A329" s="141">
        <f t="shared" si="15"/>
        <v>153</v>
      </c>
      <c r="B329" s="127"/>
      <c r="C329" s="142" t="s">
        <v>547</v>
      </c>
      <c r="D329" s="143" t="s">
        <v>383</v>
      </c>
      <c r="E329" s="156">
        <v>32</v>
      </c>
      <c r="F329" s="144">
        <v>0</v>
      </c>
      <c r="G329" s="145">
        <f t="shared" si="16"/>
        <v>0</v>
      </c>
      <c r="H329" s="146">
        <v>0</v>
      </c>
      <c r="I329" s="145">
        <f t="shared" si="17"/>
        <v>0</v>
      </c>
      <c r="J329" s="147"/>
      <c r="K329" s="148"/>
    </row>
    <row r="330" spans="1:11" ht="9.75" customHeight="1">
      <c r="A330" s="141">
        <f t="shared" si="15"/>
        <v>154</v>
      </c>
      <c r="B330" s="127"/>
      <c r="C330" s="142" t="s">
        <v>548</v>
      </c>
      <c r="D330" s="143" t="s">
        <v>532</v>
      </c>
      <c r="E330" s="156">
        <v>1</v>
      </c>
      <c r="F330" s="144">
        <v>0</v>
      </c>
      <c r="G330" s="145">
        <f t="shared" si="16"/>
        <v>0</v>
      </c>
      <c r="H330" s="146">
        <v>0</v>
      </c>
      <c r="I330" s="145">
        <f t="shared" si="17"/>
        <v>0</v>
      </c>
      <c r="J330" s="147"/>
      <c r="K330" s="148"/>
    </row>
    <row r="331" spans="1:11" ht="9.75" customHeight="1">
      <c r="A331" s="141">
        <f t="shared" si="15"/>
        <v>155</v>
      </c>
      <c r="B331" s="127"/>
      <c r="C331" s="142"/>
      <c r="D331" s="143"/>
      <c r="E331" s="156"/>
      <c r="F331" s="144"/>
      <c r="G331" s="145"/>
      <c r="H331" s="146"/>
      <c r="I331" s="145"/>
      <c r="J331" s="147"/>
      <c r="K331" s="148"/>
    </row>
    <row r="332" spans="1:11" ht="9.75" customHeight="1">
      <c r="A332" s="141">
        <f t="shared" si="15"/>
        <v>156</v>
      </c>
      <c r="B332" s="127"/>
      <c r="C332" s="142" t="s">
        <v>549</v>
      </c>
      <c r="D332" s="143" t="s">
        <v>532</v>
      </c>
      <c r="E332" s="156">
        <v>1</v>
      </c>
      <c r="F332" s="144">
        <v>0</v>
      </c>
      <c r="G332" s="145">
        <f t="shared" si="16"/>
        <v>0</v>
      </c>
      <c r="H332" s="146">
        <v>0</v>
      </c>
      <c r="I332" s="145">
        <f t="shared" si="17"/>
        <v>0</v>
      </c>
      <c r="J332" s="147"/>
      <c r="K332" s="148"/>
    </row>
    <row r="333" spans="1:11" ht="9.75" customHeight="1">
      <c r="A333" s="141">
        <f t="shared" si="15"/>
        <v>157</v>
      </c>
      <c r="B333" s="127"/>
      <c r="C333" s="142"/>
      <c r="D333" s="143"/>
      <c r="E333" s="156"/>
      <c r="F333" s="144"/>
      <c r="G333" s="145"/>
      <c r="H333" s="146"/>
      <c r="I333" s="145"/>
      <c r="J333" s="147"/>
      <c r="K333" s="148"/>
    </row>
    <row r="334" spans="1:11" ht="9.75" customHeight="1">
      <c r="A334" s="141">
        <f t="shared" si="15"/>
        <v>158</v>
      </c>
      <c r="B334" s="127"/>
      <c r="C334" s="142" t="s">
        <v>550</v>
      </c>
      <c r="D334" s="143"/>
      <c r="E334" s="156"/>
      <c r="F334" s="144"/>
      <c r="G334" s="145"/>
      <c r="H334" s="146"/>
      <c r="I334" s="145"/>
      <c r="J334" s="147"/>
      <c r="K334" s="148"/>
    </row>
    <row r="335" spans="1:11" ht="9.75" customHeight="1">
      <c r="A335" s="141">
        <f t="shared" si="15"/>
        <v>159</v>
      </c>
      <c r="B335" s="127"/>
      <c r="C335" s="142" t="s">
        <v>551</v>
      </c>
      <c r="D335" s="143" t="s">
        <v>377</v>
      </c>
      <c r="E335" s="156">
        <v>12</v>
      </c>
      <c r="F335" s="144">
        <v>0</v>
      </c>
      <c r="G335" s="145">
        <f t="shared" si="16"/>
        <v>0</v>
      </c>
      <c r="H335" s="146">
        <v>0</v>
      </c>
      <c r="I335" s="145">
        <f t="shared" si="17"/>
        <v>0</v>
      </c>
      <c r="J335" s="147"/>
      <c r="K335" s="148"/>
    </row>
    <row r="336" spans="1:11" ht="9.75" customHeight="1">
      <c r="A336" s="141">
        <f t="shared" si="15"/>
        <v>160</v>
      </c>
      <c r="B336" s="127"/>
      <c r="C336" s="142"/>
      <c r="D336" s="143"/>
      <c r="E336" s="156"/>
      <c r="F336" s="144"/>
      <c r="G336" s="145"/>
      <c r="H336" s="146"/>
      <c r="I336" s="145"/>
      <c r="J336" s="147"/>
      <c r="K336" s="148"/>
    </row>
    <row r="337" spans="1:11" ht="9.75" customHeight="1">
      <c r="A337" s="141">
        <f t="shared" si="15"/>
        <v>161</v>
      </c>
      <c r="B337" s="127"/>
      <c r="C337" s="142" t="s">
        <v>552</v>
      </c>
      <c r="D337" s="143" t="s">
        <v>532</v>
      </c>
      <c r="E337" s="156">
        <v>1</v>
      </c>
      <c r="F337" s="144">
        <v>0</v>
      </c>
      <c r="G337" s="145">
        <f t="shared" si="16"/>
        <v>0</v>
      </c>
      <c r="H337" s="146">
        <v>0</v>
      </c>
      <c r="I337" s="145">
        <f t="shared" si="17"/>
        <v>0</v>
      </c>
      <c r="J337" s="147"/>
      <c r="K337" s="148"/>
    </row>
    <row r="338" spans="1:11" ht="9.75" customHeight="1">
      <c r="A338" s="141">
        <f t="shared" si="15"/>
        <v>162</v>
      </c>
      <c r="B338" s="127"/>
      <c r="C338" s="142" t="s">
        <v>553</v>
      </c>
      <c r="D338" s="143" t="s">
        <v>532</v>
      </c>
      <c r="E338" s="156">
        <v>1</v>
      </c>
      <c r="F338" s="144">
        <v>0</v>
      </c>
      <c r="G338" s="145">
        <f t="shared" si="16"/>
        <v>0</v>
      </c>
      <c r="H338" s="146">
        <v>0</v>
      </c>
      <c r="I338" s="145">
        <f t="shared" si="17"/>
        <v>0</v>
      </c>
      <c r="J338" s="147"/>
      <c r="K338" s="148"/>
    </row>
    <row r="339" spans="1:11" ht="9.75" customHeight="1">
      <c r="A339" s="141">
        <f t="shared" si="15"/>
        <v>163</v>
      </c>
      <c r="B339" s="127"/>
      <c r="C339" s="142" t="s">
        <v>554</v>
      </c>
      <c r="D339" s="143" t="s">
        <v>532</v>
      </c>
      <c r="E339" s="156">
        <v>1</v>
      </c>
      <c r="F339" s="144">
        <v>0</v>
      </c>
      <c r="G339" s="145">
        <f t="shared" si="16"/>
        <v>0</v>
      </c>
      <c r="H339" s="146">
        <v>0</v>
      </c>
      <c r="I339" s="145">
        <f t="shared" si="17"/>
        <v>0</v>
      </c>
      <c r="J339" s="147"/>
      <c r="K339" s="148"/>
    </row>
    <row r="340" spans="1:11" ht="9.75" customHeight="1">
      <c r="A340" s="141">
        <f t="shared" si="15"/>
        <v>164</v>
      </c>
      <c r="B340" s="127"/>
      <c r="C340" s="142" t="s">
        <v>555</v>
      </c>
      <c r="D340" s="143" t="s">
        <v>532</v>
      </c>
      <c r="E340" s="156">
        <v>1</v>
      </c>
      <c r="F340" s="144">
        <v>0</v>
      </c>
      <c r="G340" s="145">
        <f t="shared" si="16"/>
        <v>0</v>
      </c>
      <c r="H340" s="146">
        <v>0</v>
      </c>
      <c r="I340" s="145">
        <f t="shared" si="17"/>
        <v>0</v>
      </c>
      <c r="J340" s="147"/>
      <c r="K340" s="148"/>
    </row>
    <row r="341" spans="1:11" ht="9.75" customHeight="1">
      <c r="A341" s="141">
        <f t="shared" si="15"/>
        <v>165</v>
      </c>
      <c r="B341" s="127"/>
      <c r="C341" s="142"/>
      <c r="D341" s="143"/>
      <c r="E341" s="156"/>
      <c r="F341" s="144"/>
      <c r="G341" s="145"/>
      <c r="H341" s="146"/>
      <c r="I341" s="145"/>
      <c r="J341" s="147"/>
      <c r="K341" s="148"/>
    </row>
    <row r="342" spans="1:11" ht="9.75" customHeight="1">
      <c r="A342" s="141">
        <f t="shared" si="15"/>
        <v>166</v>
      </c>
      <c r="B342" s="127"/>
      <c r="C342" s="142" t="s">
        <v>556</v>
      </c>
      <c r="D342" s="143"/>
      <c r="E342" s="156"/>
      <c r="F342" s="144"/>
      <c r="G342" s="145"/>
      <c r="H342" s="146"/>
      <c r="I342" s="145"/>
      <c r="J342" s="147"/>
      <c r="K342" s="148"/>
    </row>
    <row r="343" spans="1:11" ht="9.75" customHeight="1">
      <c r="A343" s="141">
        <f t="shared" si="15"/>
        <v>167</v>
      </c>
      <c r="B343" s="127"/>
      <c r="C343" s="142" t="s">
        <v>557</v>
      </c>
      <c r="D343" s="143" t="s">
        <v>383</v>
      </c>
      <c r="E343" s="156">
        <v>2</v>
      </c>
      <c r="F343" s="144">
        <v>0</v>
      </c>
      <c r="G343" s="145">
        <f t="shared" si="16"/>
        <v>0</v>
      </c>
      <c r="H343" s="146">
        <v>0</v>
      </c>
      <c r="I343" s="145">
        <f t="shared" si="17"/>
        <v>0</v>
      </c>
      <c r="J343" s="147"/>
      <c r="K343" s="148"/>
    </row>
    <row r="344" spans="1:11" ht="9.75" customHeight="1">
      <c r="A344" s="141">
        <f t="shared" si="15"/>
        <v>168</v>
      </c>
      <c r="B344" s="127"/>
      <c r="C344" s="142" t="s">
        <v>558</v>
      </c>
      <c r="D344" s="143" t="s">
        <v>383</v>
      </c>
      <c r="E344" s="156">
        <v>2</v>
      </c>
      <c r="F344" s="144">
        <v>0</v>
      </c>
      <c r="G344" s="145">
        <f t="shared" si="16"/>
        <v>0</v>
      </c>
      <c r="H344" s="146">
        <v>0</v>
      </c>
      <c r="I344" s="145">
        <f t="shared" si="17"/>
        <v>0</v>
      </c>
      <c r="J344" s="147"/>
      <c r="K344" s="148"/>
    </row>
    <row r="345" spans="1:11" ht="9.75" customHeight="1">
      <c r="A345" s="141">
        <f t="shared" si="15"/>
        <v>169</v>
      </c>
      <c r="B345" s="127"/>
      <c r="C345" s="142" t="s">
        <v>559</v>
      </c>
      <c r="D345" s="143" t="s">
        <v>377</v>
      </c>
      <c r="E345" s="156">
        <v>3.5</v>
      </c>
      <c r="F345" s="144">
        <v>0</v>
      </c>
      <c r="G345" s="145">
        <f t="shared" si="16"/>
        <v>0</v>
      </c>
      <c r="H345" s="146">
        <v>0</v>
      </c>
      <c r="I345" s="145">
        <f t="shared" si="17"/>
        <v>0</v>
      </c>
      <c r="J345" s="147"/>
      <c r="K345" s="148"/>
    </row>
    <row r="346" spans="1:11" ht="9.75" customHeight="1">
      <c r="A346" s="141">
        <f t="shared" si="15"/>
        <v>170</v>
      </c>
      <c r="B346" s="127"/>
      <c r="C346" s="142" t="s">
        <v>560</v>
      </c>
      <c r="D346" s="143" t="s">
        <v>377</v>
      </c>
      <c r="E346" s="156">
        <v>3.5</v>
      </c>
      <c r="F346" s="144">
        <v>0</v>
      </c>
      <c r="G346" s="145">
        <f t="shared" si="16"/>
        <v>0</v>
      </c>
      <c r="H346" s="146">
        <v>0</v>
      </c>
      <c r="I346" s="145">
        <f t="shared" si="17"/>
        <v>0</v>
      </c>
      <c r="J346" s="147"/>
      <c r="K346" s="148"/>
    </row>
    <row r="347" spans="1:11" ht="9.75" customHeight="1">
      <c r="A347" s="141">
        <f t="shared" si="15"/>
        <v>171</v>
      </c>
      <c r="B347" s="127"/>
      <c r="C347" s="142" t="s">
        <v>561</v>
      </c>
      <c r="D347" s="143" t="s">
        <v>373</v>
      </c>
      <c r="E347" s="156">
        <v>2</v>
      </c>
      <c r="F347" s="144">
        <v>0</v>
      </c>
      <c r="G347" s="145">
        <f t="shared" si="16"/>
        <v>0</v>
      </c>
      <c r="H347" s="146">
        <v>0</v>
      </c>
      <c r="I347" s="145">
        <f t="shared" si="17"/>
        <v>0</v>
      </c>
      <c r="J347" s="147"/>
      <c r="K347" s="148"/>
    </row>
    <row r="348" spans="1:11" ht="9.75" customHeight="1">
      <c r="A348" s="141">
        <f t="shared" si="15"/>
        <v>172</v>
      </c>
      <c r="B348" s="127"/>
      <c r="C348" s="142" t="s">
        <v>562</v>
      </c>
      <c r="D348" s="143" t="s">
        <v>383</v>
      </c>
      <c r="E348" s="156">
        <v>2</v>
      </c>
      <c r="F348" s="144">
        <v>0</v>
      </c>
      <c r="G348" s="145">
        <f>E348*F348</f>
        <v>0</v>
      </c>
      <c r="H348" s="146">
        <v>0</v>
      </c>
      <c r="I348" s="145">
        <f>E348*H348</f>
        <v>0</v>
      </c>
      <c r="J348" s="147"/>
      <c r="K348" s="148"/>
    </row>
    <row r="349" spans="1:11" ht="11.25" customHeight="1">
      <c r="A349" s="53"/>
      <c r="B349" s="54">
        <v>733</v>
      </c>
      <c r="C349" s="55" t="s">
        <v>516</v>
      </c>
      <c r="D349" s="56"/>
      <c r="E349" s="157"/>
      <c r="F349" s="57"/>
      <c r="G349" s="58">
        <f>SUM(G303:G348)</f>
        <v>0</v>
      </c>
      <c r="H349" s="59"/>
      <c r="I349" s="60">
        <f>SUM(I303:I348)</f>
        <v>0</v>
      </c>
      <c r="J349" s="59"/>
      <c r="K349" s="61"/>
    </row>
    <row r="350" spans="1:11" ht="11.25" customHeight="1">
      <c r="A350" s="28"/>
      <c r="B350" s="29" t="s">
        <v>517</v>
      </c>
      <c r="C350" s="30" t="s">
        <v>518</v>
      </c>
      <c r="D350" s="27"/>
      <c r="E350" s="158"/>
      <c r="F350" s="31"/>
      <c r="G350" s="32"/>
      <c r="H350" s="33"/>
      <c r="I350" s="26"/>
      <c r="J350" s="33"/>
      <c r="K350" s="34"/>
    </row>
    <row r="351" spans="1:11" ht="9.75" customHeight="1">
      <c r="A351" s="141">
        <f>A348+1</f>
        <v>173</v>
      </c>
      <c r="B351" s="127"/>
      <c r="C351" s="142" t="s">
        <v>563</v>
      </c>
      <c r="D351" s="143"/>
      <c r="E351" s="156"/>
      <c r="F351" s="144"/>
      <c r="G351" s="145"/>
      <c r="H351" s="146"/>
      <c r="I351" s="145"/>
      <c r="J351" s="147"/>
      <c r="K351" s="148"/>
    </row>
    <row r="352" spans="1:11" ht="9.75" customHeight="1">
      <c r="A352" s="141">
        <f aca="true" t="shared" si="18" ref="A352:A361">A351+1</f>
        <v>174</v>
      </c>
      <c r="B352" s="127"/>
      <c r="C352" s="142" t="s">
        <v>564</v>
      </c>
      <c r="D352" s="143" t="s">
        <v>383</v>
      </c>
      <c r="E352" s="156">
        <v>8</v>
      </c>
      <c r="F352" s="144">
        <v>0</v>
      </c>
      <c r="G352" s="145">
        <f aca="true" t="shared" si="19" ref="G352:G359">E352*F352</f>
        <v>0</v>
      </c>
      <c r="H352" s="146">
        <v>0</v>
      </c>
      <c r="I352" s="145">
        <f aca="true" t="shared" si="20" ref="I352:I359">E352*H352</f>
        <v>0</v>
      </c>
      <c r="J352" s="147"/>
      <c r="K352" s="148"/>
    </row>
    <row r="353" spans="1:11" ht="19.5">
      <c r="A353" s="141">
        <f t="shared" si="18"/>
        <v>175</v>
      </c>
      <c r="B353" s="127"/>
      <c r="C353" s="142" t="s">
        <v>565</v>
      </c>
      <c r="D353" s="143" t="s">
        <v>383</v>
      </c>
      <c r="E353" s="156">
        <v>8</v>
      </c>
      <c r="F353" s="144">
        <v>0</v>
      </c>
      <c r="G353" s="145">
        <f t="shared" si="19"/>
        <v>0</v>
      </c>
      <c r="H353" s="146">
        <v>0</v>
      </c>
      <c r="I353" s="145">
        <f t="shared" si="20"/>
        <v>0</v>
      </c>
      <c r="J353" s="147"/>
      <c r="K353" s="148"/>
    </row>
    <row r="354" spans="1:11" ht="9.75" customHeight="1">
      <c r="A354" s="141">
        <f t="shared" si="18"/>
        <v>176</v>
      </c>
      <c r="B354" s="127"/>
      <c r="C354" s="142" t="s">
        <v>566</v>
      </c>
      <c r="D354" s="143" t="s">
        <v>383</v>
      </c>
      <c r="E354" s="156">
        <v>8</v>
      </c>
      <c r="F354" s="144">
        <v>0</v>
      </c>
      <c r="G354" s="145">
        <f t="shared" si="19"/>
        <v>0</v>
      </c>
      <c r="H354" s="146">
        <v>0</v>
      </c>
      <c r="I354" s="145">
        <f t="shared" si="20"/>
        <v>0</v>
      </c>
      <c r="J354" s="147"/>
      <c r="K354" s="148"/>
    </row>
    <row r="355" spans="1:11" ht="9.75" customHeight="1">
      <c r="A355" s="141">
        <f t="shared" si="18"/>
        <v>177</v>
      </c>
      <c r="B355" s="127"/>
      <c r="C355" s="142" t="s">
        <v>567</v>
      </c>
      <c r="D355" s="143" t="s">
        <v>383</v>
      </c>
      <c r="E355" s="156">
        <v>16</v>
      </c>
      <c r="F355" s="144">
        <v>0</v>
      </c>
      <c r="G355" s="145">
        <f t="shared" si="19"/>
        <v>0</v>
      </c>
      <c r="H355" s="146">
        <v>0</v>
      </c>
      <c r="I355" s="145">
        <f t="shared" si="20"/>
        <v>0</v>
      </c>
      <c r="J355" s="147"/>
      <c r="K355" s="148"/>
    </row>
    <row r="356" spans="1:11" ht="9.75" customHeight="1">
      <c r="A356" s="141">
        <f t="shared" si="18"/>
        <v>178</v>
      </c>
      <c r="B356" s="127"/>
      <c r="C356" s="142"/>
      <c r="D356" s="143"/>
      <c r="E356" s="156"/>
      <c r="F356" s="144"/>
      <c r="G356" s="145"/>
      <c r="H356" s="146"/>
      <c r="I356" s="145"/>
      <c r="J356" s="147"/>
      <c r="K356" s="148"/>
    </row>
    <row r="357" spans="1:11" ht="9.75" customHeight="1">
      <c r="A357" s="141">
        <f t="shared" si="18"/>
        <v>179</v>
      </c>
      <c r="B357" s="127"/>
      <c r="C357" s="142" t="s">
        <v>568</v>
      </c>
      <c r="D357" s="143"/>
      <c r="E357" s="156"/>
      <c r="F357" s="144"/>
      <c r="G357" s="145"/>
      <c r="H357" s="146"/>
      <c r="I357" s="145"/>
      <c r="J357" s="147"/>
      <c r="K357" s="148"/>
    </row>
    <row r="358" spans="1:11" ht="9.75" customHeight="1">
      <c r="A358" s="141">
        <f t="shared" si="18"/>
        <v>180</v>
      </c>
      <c r="B358" s="127"/>
      <c r="C358" s="142" t="s">
        <v>569</v>
      </c>
      <c r="D358" s="143" t="s">
        <v>383</v>
      </c>
      <c r="E358" s="156">
        <v>2</v>
      </c>
      <c r="F358" s="144">
        <v>0</v>
      </c>
      <c r="G358" s="145">
        <f t="shared" si="19"/>
        <v>0</v>
      </c>
      <c r="H358" s="146">
        <v>0</v>
      </c>
      <c r="I358" s="145">
        <f t="shared" si="20"/>
        <v>0</v>
      </c>
      <c r="J358" s="147"/>
      <c r="K358" s="148"/>
    </row>
    <row r="359" spans="1:11" ht="9.75" customHeight="1">
      <c r="A359" s="141">
        <f t="shared" si="18"/>
        <v>181</v>
      </c>
      <c r="B359" s="127"/>
      <c r="C359" s="142" t="s">
        <v>570</v>
      </c>
      <c r="D359" s="143" t="s">
        <v>383</v>
      </c>
      <c r="E359" s="156">
        <v>2</v>
      </c>
      <c r="F359" s="144">
        <v>0</v>
      </c>
      <c r="G359" s="145">
        <f t="shared" si="19"/>
        <v>0</v>
      </c>
      <c r="H359" s="146">
        <v>0</v>
      </c>
      <c r="I359" s="145">
        <f t="shared" si="20"/>
        <v>0</v>
      </c>
      <c r="J359" s="147"/>
      <c r="K359" s="148"/>
    </row>
    <row r="360" spans="1:11" ht="9.75" customHeight="1">
      <c r="A360" s="141">
        <f t="shared" si="18"/>
        <v>182</v>
      </c>
      <c r="B360" s="127"/>
      <c r="C360" s="142"/>
      <c r="D360" s="143"/>
      <c r="E360" s="156"/>
      <c r="F360" s="144"/>
      <c r="G360" s="145"/>
      <c r="H360" s="146"/>
      <c r="I360" s="145"/>
      <c r="J360" s="147"/>
      <c r="K360" s="148"/>
    </row>
    <row r="361" spans="1:11" ht="9.75" customHeight="1">
      <c r="A361" s="141">
        <f t="shared" si="18"/>
        <v>183</v>
      </c>
      <c r="B361" s="127"/>
      <c r="C361" s="142" t="s">
        <v>571</v>
      </c>
      <c r="D361" s="143" t="s">
        <v>532</v>
      </c>
      <c r="E361" s="156">
        <v>1</v>
      </c>
      <c r="F361" s="144">
        <v>0</v>
      </c>
      <c r="G361" s="145">
        <f>E361*F361</f>
        <v>0</v>
      </c>
      <c r="H361" s="146">
        <v>0</v>
      </c>
      <c r="I361" s="145">
        <f>E361*H361</f>
        <v>0</v>
      </c>
      <c r="J361" s="147"/>
      <c r="K361" s="148"/>
    </row>
    <row r="362" spans="1:11" ht="11.25" customHeight="1">
      <c r="A362" s="53"/>
      <c r="B362" s="54">
        <v>734</v>
      </c>
      <c r="C362" s="55" t="s">
        <v>519</v>
      </c>
      <c r="D362" s="56"/>
      <c r="E362" s="157"/>
      <c r="F362" s="57"/>
      <c r="G362" s="58">
        <f>SUM(G351:G361)</f>
        <v>0</v>
      </c>
      <c r="H362" s="59"/>
      <c r="I362" s="60">
        <f>SUM(I351:I361)</f>
        <v>0</v>
      </c>
      <c r="J362" s="59"/>
      <c r="K362" s="61"/>
    </row>
    <row r="363" spans="1:11" ht="11.25" customHeight="1">
      <c r="A363" s="28"/>
      <c r="B363" s="29" t="s">
        <v>520</v>
      </c>
      <c r="C363" s="30" t="s">
        <v>521</v>
      </c>
      <c r="D363" s="27"/>
      <c r="E363" s="158"/>
      <c r="F363" s="31"/>
      <c r="G363" s="32"/>
      <c r="H363" s="33"/>
      <c r="I363" s="26"/>
      <c r="J363" s="33"/>
      <c r="K363" s="34"/>
    </row>
    <row r="364" spans="1:11" ht="9.75" customHeight="1">
      <c r="A364" s="141">
        <f>A361+1</f>
        <v>184</v>
      </c>
      <c r="B364" s="127"/>
      <c r="C364" s="142" t="s">
        <v>572</v>
      </c>
      <c r="D364" s="143"/>
      <c r="E364" s="156"/>
      <c r="F364" s="144"/>
      <c r="G364" s="145"/>
      <c r="H364" s="146"/>
      <c r="I364" s="145"/>
      <c r="J364" s="147"/>
      <c r="K364" s="148"/>
    </row>
    <row r="365" spans="1:11" ht="9.75" customHeight="1">
      <c r="A365" s="141">
        <f aca="true" t="shared" si="21" ref="A365:A372">A364+1</f>
        <v>185</v>
      </c>
      <c r="B365" s="127"/>
      <c r="C365" s="142" t="s">
        <v>573</v>
      </c>
      <c r="D365" s="143"/>
      <c r="E365" s="156"/>
      <c r="F365" s="144"/>
      <c r="G365" s="145"/>
      <c r="H365" s="146"/>
      <c r="I365" s="145"/>
      <c r="J365" s="147"/>
      <c r="K365" s="148"/>
    </row>
    <row r="366" spans="1:11" ht="9.75" customHeight="1">
      <c r="A366" s="141">
        <f t="shared" si="21"/>
        <v>186</v>
      </c>
      <c r="B366" s="127"/>
      <c r="C366" s="142" t="s">
        <v>574</v>
      </c>
      <c r="D366" s="143"/>
      <c r="E366" s="156"/>
      <c r="F366" s="144"/>
      <c r="G366" s="145"/>
      <c r="H366" s="146"/>
      <c r="I366" s="145"/>
      <c r="J366" s="147"/>
      <c r="K366" s="148"/>
    </row>
    <row r="367" spans="1:11" ht="9.75" customHeight="1">
      <c r="A367" s="141">
        <f t="shared" si="21"/>
        <v>187</v>
      </c>
      <c r="B367" s="127"/>
      <c r="C367" s="142" t="s">
        <v>575</v>
      </c>
      <c r="D367" s="143"/>
      <c r="E367" s="156"/>
      <c r="F367" s="144"/>
      <c r="G367" s="145"/>
      <c r="H367" s="146"/>
      <c r="I367" s="145"/>
      <c r="J367" s="147"/>
      <c r="K367" s="148"/>
    </row>
    <row r="368" spans="1:11" ht="9.75" customHeight="1">
      <c r="A368" s="141">
        <f t="shared" si="21"/>
        <v>188</v>
      </c>
      <c r="B368" s="127"/>
      <c r="C368" s="142" t="s">
        <v>576</v>
      </c>
      <c r="D368" s="143"/>
      <c r="E368" s="156"/>
      <c r="F368" s="144"/>
      <c r="G368" s="145"/>
      <c r="H368" s="146"/>
      <c r="I368" s="145"/>
      <c r="J368" s="147"/>
      <c r="K368" s="148"/>
    </row>
    <row r="369" spans="1:11" ht="9.75" customHeight="1">
      <c r="A369" s="141">
        <f t="shared" si="21"/>
        <v>189</v>
      </c>
      <c r="B369" s="127"/>
      <c r="C369" s="142" t="s">
        <v>577</v>
      </c>
      <c r="D369" s="143"/>
      <c r="E369" s="156"/>
      <c r="F369" s="144"/>
      <c r="G369" s="145"/>
      <c r="H369" s="146"/>
      <c r="I369" s="145"/>
      <c r="J369" s="147"/>
      <c r="K369" s="148"/>
    </row>
    <row r="370" spans="1:11" ht="9.75" customHeight="1">
      <c r="A370" s="141">
        <f t="shared" si="21"/>
        <v>190</v>
      </c>
      <c r="B370" s="127"/>
      <c r="C370" s="142" t="s">
        <v>578</v>
      </c>
      <c r="D370" s="143" t="s">
        <v>383</v>
      </c>
      <c r="E370" s="156">
        <v>8</v>
      </c>
      <c r="F370" s="144">
        <v>0</v>
      </c>
      <c r="G370" s="145">
        <f>E370*F370</f>
        <v>0</v>
      </c>
      <c r="H370" s="146">
        <v>0</v>
      </c>
      <c r="I370" s="145">
        <f>E370*H370</f>
        <v>0</v>
      </c>
      <c r="J370" s="147"/>
      <c r="K370" s="148"/>
    </row>
    <row r="371" spans="1:11" ht="9.75" customHeight="1">
      <c r="A371" s="141">
        <f t="shared" si="21"/>
        <v>191</v>
      </c>
      <c r="B371" s="127"/>
      <c r="C371" s="142"/>
      <c r="D371" s="143"/>
      <c r="E371" s="156"/>
      <c r="F371" s="144"/>
      <c r="G371" s="145"/>
      <c r="H371" s="146"/>
      <c r="I371" s="145"/>
      <c r="J371" s="147"/>
      <c r="K371" s="148"/>
    </row>
    <row r="372" spans="1:11" ht="19.5">
      <c r="A372" s="141">
        <f t="shared" si="21"/>
        <v>192</v>
      </c>
      <c r="B372" s="127"/>
      <c r="C372" s="142" t="s">
        <v>571</v>
      </c>
      <c r="D372" s="143" t="s">
        <v>532</v>
      </c>
      <c r="E372" s="156">
        <v>1</v>
      </c>
      <c r="F372" s="144">
        <v>0</v>
      </c>
      <c r="G372" s="145">
        <f>E372*F372</f>
        <v>0</v>
      </c>
      <c r="H372" s="146">
        <v>0</v>
      </c>
      <c r="I372" s="145">
        <f>E372*H372</f>
        <v>0</v>
      </c>
      <c r="J372" s="147"/>
      <c r="K372" s="148"/>
    </row>
    <row r="373" spans="1:11" ht="11.25" customHeight="1" thickBot="1">
      <c r="A373" s="45"/>
      <c r="B373" s="47">
        <v>735</v>
      </c>
      <c r="C373" s="48" t="s">
        <v>522</v>
      </c>
      <c r="D373" s="46"/>
      <c r="E373" s="159"/>
      <c r="F373" s="49"/>
      <c r="G373" s="51">
        <f>SUM(G364:G372)</f>
        <v>0</v>
      </c>
      <c r="H373" s="50"/>
      <c r="I373" s="62">
        <f>SUM(I364:I372)</f>
        <v>0</v>
      </c>
      <c r="J373" s="50"/>
      <c r="K373" s="52"/>
    </row>
    <row r="374" spans="1:11" ht="9.75" customHeight="1" thickBot="1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</row>
    <row r="375" spans="1:11" ht="9.75" customHeight="1">
      <c r="A375" s="129" t="s">
        <v>2</v>
      </c>
      <c r="B375" s="287" t="s">
        <v>6</v>
      </c>
      <c r="C375" s="287" t="s">
        <v>8</v>
      </c>
      <c r="D375" s="287" t="s">
        <v>10</v>
      </c>
      <c r="E375" s="287" t="s">
        <v>12</v>
      </c>
      <c r="F375" s="286" t="s">
        <v>14</v>
      </c>
      <c r="G375" s="190"/>
      <c r="H375" s="190"/>
      <c r="I375" s="190"/>
      <c r="J375" s="287" t="s">
        <v>23</v>
      </c>
      <c r="K375" s="171"/>
    </row>
    <row r="376" spans="1:11" ht="9.75" customHeight="1">
      <c r="A376" s="130" t="s">
        <v>3</v>
      </c>
      <c r="B376" s="211"/>
      <c r="C376" s="211"/>
      <c r="D376" s="211"/>
      <c r="E376" s="211"/>
      <c r="F376" s="288" t="s">
        <v>15</v>
      </c>
      <c r="G376" s="164"/>
      <c r="H376" s="289" t="s">
        <v>20</v>
      </c>
      <c r="I376" s="164"/>
      <c r="J376" s="211"/>
      <c r="K376" s="255"/>
    </row>
    <row r="377" spans="1:11" ht="9.75" customHeight="1">
      <c r="A377" s="130" t="s">
        <v>4</v>
      </c>
      <c r="B377" s="211"/>
      <c r="C377" s="211"/>
      <c r="D377" s="211"/>
      <c r="E377" s="211"/>
      <c r="F377" s="131" t="s">
        <v>16</v>
      </c>
      <c r="G377" s="132" t="s">
        <v>18</v>
      </c>
      <c r="H377" s="133" t="s">
        <v>16</v>
      </c>
      <c r="I377" s="132" t="s">
        <v>18</v>
      </c>
      <c r="J377" s="133" t="s">
        <v>16</v>
      </c>
      <c r="K377" s="134" t="s">
        <v>18</v>
      </c>
    </row>
    <row r="378" spans="1:11" ht="9.75" customHeight="1" thickBot="1">
      <c r="A378" s="135" t="s">
        <v>5</v>
      </c>
      <c r="B378" s="136" t="s">
        <v>7</v>
      </c>
      <c r="C378" s="136" t="s">
        <v>9</v>
      </c>
      <c r="D378" s="136" t="s">
        <v>11</v>
      </c>
      <c r="E378" s="136" t="s">
        <v>13</v>
      </c>
      <c r="F378" s="137" t="s">
        <v>17</v>
      </c>
      <c r="G378" s="138" t="s">
        <v>19</v>
      </c>
      <c r="H378" s="139" t="s">
        <v>21</v>
      </c>
      <c r="I378" s="138" t="s">
        <v>22</v>
      </c>
      <c r="J378" s="139" t="s">
        <v>24</v>
      </c>
      <c r="K378" s="140" t="s">
        <v>25</v>
      </c>
    </row>
    <row r="379" spans="1:11" ht="9.75" customHeight="1">
      <c r="A379" s="20"/>
      <c r="B379" s="19"/>
      <c r="C379" s="21" t="s">
        <v>506</v>
      </c>
      <c r="D379" s="19"/>
      <c r="E379" s="19"/>
      <c r="F379" s="22"/>
      <c r="G379" s="23"/>
      <c r="H379" s="24"/>
      <c r="I379" s="18"/>
      <c r="J379" s="24"/>
      <c r="K379" s="25"/>
    </row>
    <row r="380" spans="1:11" ht="9.75" customHeight="1">
      <c r="A380" s="28"/>
      <c r="B380" s="29" t="s">
        <v>507</v>
      </c>
      <c r="C380" s="30" t="s">
        <v>508</v>
      </c>
      <c r="D380" s="27"/>
      <c r="E380" s="27"/>
      <c r="F380" s="31"/>
      <c r="G380" s="32"/>
      <c r="H380" s="33"/>
      <c r="I380" s="26"/>
      <c r="J380" s="33"/>
      <c r="K380" s="34"/>
    </row>
    <row r="381" spans="1:11" ht="12.75">
      <c r="A381" s="141">
        <f>A372+1</f>
        <v>193</v>
      </c>
      <c r="B381" s="37" t="s">
        <v>642</v>
      </c>
      <c r="C381" s="142" t="s">
        <v>582</v>
      </c>
      <c r="D381" s="143" t="s">
        <v>377</v>
      </c>
      <c r="E381" s="160">
        <v>120</v>
      </c>
      <c r="F381" s="144">
        <v>0</v>
      </c>
      <c r="G381" s="145">
        <f aca="true" t="shared" si="22" ref="G381:G431">E381*F381</f>
        <v>0</v>
      </c>
      <c r="H381" s="146">
        <v>0</v>
      </c>
      <c r="I381" s="145">
        <f aca="true" t="shared" si="23" ref="I381:I431">E381*H381</f>
        <v>0</v>
      </c>
      <c r="J381" s="149"/>
      <c r="K381" s="150"/>
    </row>
    <row r="382" spans="1:11" ht="12.75">
      <c r="A382" s="141">
        <f aca="true" t="shared" si="24" ref="A382:A431">A381+1</f>
        <v>194</v>
      </c>
      <c r="B382" s="37" t="s">
        <v>643</v>
      </c>
      <c r="C382" s="142" t="s">
        <v>583</v>
      </c>
      <c r="D382" s="143" t="s">
        <v>377</v>
      </c>
      <c r="E382" s="160">
        <v>120</v>
      </c>
      <c r="F382" s="144">
        <v>0</v>
      </c>
      <c r="G382" s="145">
        <f t="shared" si="22"/>
        <v>0</v>
      </c>
      <c r="H382" s="146">
        <v>0</v>
      </c>
      <c r="I382" s="145">
        <f t="shared" si="23"/>
        <v>0</v>
      </c>
      <c r="J382" s="149"/>
      <c r="K382" s="150"/>
    </row>
    <row r="383" spans="1:11" ht="12.75">
      <c r="A383" s="141">
        <f t="shared" si="24"/>
        <v>195</v>
      </c>
      <c r="B383" s="37" t="s">
        <v>644</v>
      </c>
      <c r="C383" s="142" t="s">
        <v>584</v>
      </c>
      <c r="D383" s="143" t="s">
        <v>377</v>
      </c>
      <c r="E383" s="160">
        <v>63</v>
      </c>
      <c r="F383" s="144">
        <v>0</v>
      </c>
      <c r="G383" s="145">
        <f t="shared" si="22"/>
        <v>0</v>
      </c>
      <c r="H383" s="146">
        <v>0</v>
      </c>
      <c r="I383" s="145">
        <f t="shared" si="23"/>
        <v>0</v>
      </c>
      <c r="J383" s="149"/>
      <c r="K383" s="150"/>
    </row>
    <row r="384" spans="1:11" ht="12.75">
      <c r="A384" s="141">
        <f t="shared" si="24"/>
        <v>196</v>
      </c>
      <c r="B384" s="37" t="s">
        <v>645</v>
      </c>
      <c r="C384" s="142" t="s">
        <v>585</v>
      </c>
      <c r="D384" s="143" t="s">
        <v>377</v>
      </c>
      <c r="E384" s="160">
        <v>3</v>
      </c>
      <c r="F384" s="144">
        <v>0</v>
      </c>
      <c r="G384" s="145">
        <f t="shared" si="22"/>
        <v>0</v>
      </c>
      <c r="H384" s="146">
        <v>0</v>
      </c>
      <c r="I384" s="145">
        <f t="shared" si="23"/>
        <v>0</v>
      </c>
      <c r="J384" s="149"/>
      <c r="K384" s="150"/>
    </row>
    <row r="385" spans="1:11" ht="12.75">
      <c r="A385" s="141">
        <f t="shared" si="24"/>
        <v>197</v>
      </c>
      <c r="B385" s="37" t="s">
        <v>646</v>
      </c>
      <c r="C385" s="142" t="s">
        <v>586</v>
      </c>
      <c r="D385" s="143" t="s">
        <v>377</v>
      </c>
      <c r="E385" s="160">
        <v>60</v>
      </c>
      <c r="F385" s="144">
        <v>0</v>
      </c>
      <c r="G385" s="145">
        <f t="shared" si="22"/>
        <v>0</v>
      </c>
      <c r="H385" s="146">
        <v>0</v>
      </c>
      <c r="I385" s="145">
        <f t="shared" si="23"/>
        <v>0</v>
      </c>
      <c r="J385" s="149"/>
      <c r="K385" s="150"/>
    </row>
    <row r="386" spans="1:11" ht="19.5">
      <c r="A386" s="141">
        <f t="shared" si="24"/>
        <v>198</v>
      </c>
      <c r="B386" s="37" t="s">
        <v>647</v>
      </c>
      <c r="C386" s="142" t="s">
        <v>587</v>
      </c>
      <c r="D386" s="143" t="s">
        <v>588</v>
      </c>
      <c r="E386" s="160">
        <v>5</v>
      </c>
      <c r="F386" s="144">
        <v>0</v>
      </c>
      <c r="G386" s="145">
        <f t="shared" si="22"/>
        <v>0</v>
      </c>
      <c r="H386" s="146">
        <v>0</v>
      </c>
      <c r="I386" s="145">
        <f t="shared" si="23"/>
        <v>0</v>
      </c>
      <c r="J386" s="149"/>
      <c r="K386" s="150"/>
    </row>
    <row r="387" spans="1:11" ht="12.75">
      <c r="A387" s="141">
        <f t="shared" si="24"/>
        <v>199</v>
      </c>
      <c r="B387" s="37" t="s">
        <v>648</v>
      </c>
      <c r="C387" s="142" t="s">
        <v>589</v>
      </c>
      <c r="D387" s="143" t="s">
        <v>588</v>
      </c>
      <c r="E387" s="160">
        <v>5</v>
      </c>
      <c r="F387" s="144">
        <v>0</v>
      </c>
      <c r="G387" s="145">
        <f t="shared" si="22"/>
        <v>0</v>
      </c>
      <c r="H387" s="146">
        <v>0</v>
      </c>
      <c r="I387" s="145">
        <f t="shared" si="23"/>
        <v>0</v>
      </c>
      <c r="J387" s="149"/>
      <c r="K387" s="150"/>
    </row>
    <row r="388" spans="1:11" ht="12.75">
      <c r="A388" s="141">
        <f t="shared" si="24"/>
        <v>200</v>
      </c>
      <c r="B388" s="37" t="s">
        <v>649</v>
      </c>
      <c r="C388" s="142" t="s">
        <v>590</v>
      </c>
      <c r="D388" s="143" t="s">
        <v>588</v>
      </c>
      <c r="E388" s="160">
        <v>4</v>
      </c>
      <c r="F388" s="144">
        <v>0</v>
      </c>
      <c r="G388" s="145">
        <f t="shared" si="22"/>
        <v>0</v>
      </c>
      <c r="H388" s="146">
        <v>0</v>
      </c>
      <c r="I388" s="145">
        <f t="shared" si="23"/>
        <v>0</v>
      </c>
      <c r="J388" s="149"/>
      <c r="K388" s="150"/>
    </row>
    <row r="389" spans="1:11" ht="12.75">
      <c r="A389" s="141">
        <f t="shared" si="24"/>
        <v>201</v>
      </c>
      <c r="B389" s="37" t="s">
        <v>650</v>
      </c>
      <c r="C389" s="142" t="s">
        <v>591</v>
      </c>
      <c r="D389" s="143" t="s">
        <v>588</v>
      </c>
      <c r="E389" s="160">
        <v>4</v>
      </c>
      <c r="F389" s="144">
        <v>0</v>
      </c>
      <c r="G389" s="145">
        <f t="shared" si="22"/>
        <v>0</v>
      </c>
      <c r="H389" s="146">
        <v>0</v>
      </c>
      <c r="I389" s="145">
        <f t="shared" si="23"/>
        <v>0</v>
      </c>
      <c r="J389" s="149"/>
      <c r="K389" s="150"/>
    </row>
    <row r="390" spans="1:11" ht="19.5">
      <c r="A390" s="141">
        <f t="shared" si="24"/>
        <v>202</v>
      </c>
      <c r="B390" s="37" t="s">
        <v>651</v>
      </c>
      <c r="C390" s="142" t="s">
        <v>592</v>
      </c>
      <c r="D390" s="143" t="s">
        <v>588</v>
      </c>
      <c r="E390" s="160">
        <v>5</v>
      </c>
      <c r="F390" s="144">
        <v>0</v>
      </c>
      <c r="G390" s="145">
        <f t="shared" si="22"/>
        <v>0</v>
      </c>
      <c r="H390" s="146">
        <v>0</v>
      </c>
      <c r="I390" s="145">
        <f t="shared" si="23"/>
        <v>0</v>
      </c>
      <c r="J390" s="149"/>
      <c r="K390" s="150"/>
    </row>
    <row r="391" spans="1:11" ht="12.75">
      <c r="A391" s="141">
        <f t="shared" si="24"/>
        <v>203</v>
      </c>
      <c r="B391" s="37" t="s">
        <v>652</v>
      </c>
      <c r="C391" s="142" t="s">
        <v>593</v>
      </c>
      <c r="D391" s="143" t="s">
        <v>588</v>
      </c>
      <c r="E391" s="160">
        <v>5</v>
      </c>
      <c r="F391" s="144">
        <v>0</v>
      </c>
      <c r="G391" s="145">
        <f t="shared" si="22"/>
        <v>0</v>
      </c>
      <c r="H391" s="146">
        <v>0</v>
      </c>
      <c r="I391" s="145">
        <f t="shared" si="23"/>
        <v>0</v>
      </c>
      <c r="J391" s="149"/>
      <c r="K391" s="150"/>
    </row>
    <row r="392" spans="1:11" ht="19.5">
      <c r="A392" s="141">
        <f t="shared" si="24"/>
        <v>204</v>
      </c>
      <c r="B392" s="37" t="s">
        <v>653</v>
      </c>
      <c r="C392" s="142" t="s">
        <v>594</v>
      </c>
      <c r="D392" s="143" t="s">
        <v>588</v>
      </c>
      <c r="E392" s="160">
        <v>17</v>
      </c>
      <c r="F392" s="144">
        <v>0</v>
      </c>
      <c r="G392" s="145">
        <f t="shared" si="22"/>
        <v>0</v>
      </c>
      <c r="H392" s="146">
        <v>0</v>
      </c>
      <c r="I392" s="145">
        <f t="shared" si="23"/>
        <v>0</v>
      </c>
      <c r="J392" s="149"/>
      <c r="K392" s="150"/>
    </row>
    <row r="393" spans="1:11" ht="19.5">
      <c r="A393" s="141">
        <f t="shared" si="24"/>
        <v>205</v>
      </c>
      <c r="B393" s="37" t="s">
        <v>654</v>
      </c>
      <c r="C393" s="142" t="s">
        <v>595</v>
      </c>
      <c r="D393" s="143" t="s">
        <v>588</v>
      </c>
      <c r="E393" s="160">
        <v>2</v>
      </c>
      <c r="F393" s="144">
        <v>0</v>
      </c>
      <c r="G393" s="145">
        <f t="shared" si="22"/>
        <v>0</v>
      </c>
      <c r="H393" s="146">
        <v>0</v>
      </c>
      <c r="I393" s="145">
        <f t="shared" si="23"/>
        <v>0</v>
      </c>
      <c r="J393" s="149"/>
      <c r="K393" s="150"/>
    </row>
    <row r="394" spans="1:11" ht="12.75">
      <c r="A394" s="141">
        <f t="shared" si="24"/>
        <v>206</v>
      </c>
      <c r="B394" s="37" t="s">
        <v>655</v>
      </c>
      <c r="C394" s="142" t="s">
        <v>596</v>
      </c>
      <c r="D394" s="143" t="s">
        <v>588</v>
      </c>
      <c r="E394" s="160">
        <v>2</v>
      </c>
      <c r="F394" s="144">
        <v>0</v>
      </c>
      <c r="G394" s="145">
        <f t="shared" si="22"/>
        <v>0</v>
      </c>
      <c r="H394" s="146">
        <v>0</v>
      </c>
      <c r="I394" s="145">
        <f t="shared" si="23"/>
        <v>0</v>
      </c>
      <c r="J394" s="149"/>
      <c r="K394" s="150"/>
    </row>
    <row r="395" spans="1:11" ht="19.5">
      <c r="A395" s="141">
        <f t="shared" si="24"/>
        <v>207</v>
      </c>
      <c r="B395" s="37" t="s">
        <v>656</v>
      </c>
      <c r="C395" s="142" t="s">
        <v>597</v>
      </c>
      <c r="D395" s="143" t="s">
        <v>588</v>
      </c>
      <c r="E395" s="160">
        <v>3</v>
      </c>
      <c r="F395" s="144">
        <v>0</v>
      </c>
      <c r="G395" s="145">
        <f t="shared" si="22"/>
        <v>0</v>
      </c>
      <c r="H395" s="146">
        <v>0</v>
      </c>
      <c r="I395" s="145">
        <f t="shared" si="23"/>
        <v>0</v>
      </c>
      <c r="J395" s="149"/>
      <c r="K395" s="150"/>
    </row>
    <row r="396" spans="1:11" ht="12.75">
      <c r="A396" s="141">
        <f t="shared" si="24"/>
        <v>208</v>
      </c>
      <c r="B396" s="37" t="s">
        <v>657</v>
      </c>
      <c r="C396" s="142" t="s">
        <v>598</v>
      </c>
      <c r="D396" s="143" t="s">
        <v>588</v>
      </c>
      <c r="E396" s="160">
        <v>3</v>
      </c>
      <c r="F396" s="144">
        <v>0</v>
      </c>
      <c r="G396" s="145">
        <f t="shared" si="22"/>
        <v>0</v>
      </c>
      <c r="H396" s="146">
        <v>0</v>
      </c>
      <c r="I396" s="145">
        <f t="shared" si="23"/>
        <v>0</v>
      </c>
      <c r="J396" s="149"/>
      <c r="K396" s="150"/>
    </row>
    <row r="397" spans="1:11" ht="19.5">
      <c r="A397" s="141">
        <f t="shared" si="24"/>
        <v>209</v>
      </c>
      <c r="B397" s="37" t="s">
        <v>658</v>
      </c>
      <c r="C397" s="142" t="s">
        <v>599</v>
      </c>
      <c r="D397" s="143" t="s">
        <v>588</v>
      </c>
      <c r="E397" s="160">
        <v>2</v>
      </c>
      <c r="F397" s="144">
        <v>0</v>
      </c>
      <c r="G397" s="145">
        <f t="shared" si="22"/>
        <v>0</v>
      </c>
      <c r="H397" s="146">
        <v>0</v>
      </c>
      <c r="I397" s="145">
        <f t="shared" si="23"/>
        <v>0</v>
      </c>
      <c r="J397" s="149"/>
      <c r="K397" s="150"/>
    </row>
    <row r="398" spans="1:11" ht="12.75">
      <c r="A398" s="141">
        <f t="shared" si="24"/>
        <v>210</v>
      </c>
      <c r="B398" s="37" t="s">
        <v>659</v>
      </c>
      <c r="C398" s="142" t="s">
        <v>600</v>
      </c>
      <c r="D398" s="143" t="s">
        <v>588</v>
      </c>
      <c r="E398" s="160">
        <v>2</v>
      </c>
      <c r="F398" s="144">
        <v>0</v>
      </c>
      <c r="G398" s="145">
        <f t="shared" si="22"/>
        <v>0</v>
      </c>
      <c r="H398" s="146">
        <v>0</v>
      </c>
      <c r="I398" s="145">
        <f t="shared" si="23"/>
        <v>0</v>
      </c>
      <c r="J398" s="149"/>
      <c r="K398" s="150"/>
    </row>
    <row r="399" spans="1:11" ht="12.75">
      <c r="A399" s="141">
        <f t="shared" si="24"/>
        <v>211</v>
      </c>
      <c r="B399" s="37" t="s">
        <v>660</v>
      </c>
      <c r="C399" s="142" t="s">
        <v>601</v>
      </c>
      <c r="D399" s="143" t="s">
        <v>588</v>
      </c>
      <c r="E399" s="160">
        <v>3</v>
      </c>
      <c r="F399" s="144">
        <v>0</v>
      </c>
      <c r="G399" s="145">
        <f t="shared" si="22"/>
        <v>0</v>
      </c>
      <c r="H399" s="146">
        <v>0</v>
      </c>
      <c r="I399" s="145">
        <f t="shared" si="23"/>
        <v>0</v>
      </c>
      <c r="J399" s="149"/>
      <c r="K399" s="150"/>
    </row>
    <row r="400" spans="1:11" ht="12.75">
      <c r="A400" s="141">
        <f t="shared" si="24"/>
        <v>212</v>
      </c>
      <c r="B400" s="37" t="s">
        <v>661</v>
      </c>
      <c r="C400" s="142" t="s">
        <v>602</v>
      </c>
      <c r="D400" s="143" t="s">
        <v>588</v>
      </c>
      <c r="E400" s="160">
        <v>1</v>
      </c>
      <c r="F400" s="144">
        <v>0</v>
      </c>
      <c r="G400" s="145">
        <f t="shared" si="22"/>
        <v>0</v>
      </c>
      <c r="H400" s="146">
        <v>0</v>
      </c>
      <c r="I400" s="145">
        <f t="shared" si="23"/>
        <v>0</v>
      </c>
      <c r="J400" s="149"/>
      <c r="K400" s="150"/>
    </row>
    <row r="401" spans="1:11" ht="12.75">
      <c r="A401" s="141">
        <f t="shared" si="24"/>
        <v>213</v>
      </c>
      <c r="B401" s="37" t="s">
        <v>662</v>
      </c>
      <c r="C401" s="142" t="s">
        <v>603</v>
      </c>
      <c r="D401" s="143" t="s">
        <v>588</v>
      </c>
      <c r="E401" s="160">
        <v>2</v>
      </c>
      <c r="F401" s="144">
        <v>0</v>
      </c>
      <c r="G401" s="145">
        <f t="shared" si="22"/>
        <v>0</v>
      </c>
      <c r="H401" s="146">
        <v>0</v>
      </c>
      <c r="I401" s="145">
        <f t="shared" si="23"/>
        <v>0</v>
      </c>
      <c r="J401" s="149"/>
      <c r="K401" s="150"/>
    </row>
    <row r="402" spans="1:11" ht="12.75">
      <c r="A402" s="141">
        <f t="shared" si="24"/>
        <v>214</v>
      </c>
      <c r="B402" s="37" t="s">
        <v>663</v>
      </c>
      <c r="C402" s="142" t="s">
        <v>604</v>
      </c>
      <c r="D402" s="143" t="s">
        <v>588</v>
      </c>
      <c r="E402" s="160">
        <v>2</v>
      </c>
      <c r="F402" s="144">
        <v>0</v>
      </c>
      <c r="G402" s="145">
        <f t="shared" si="22"/>
        <v>0</v>
      </c>
      <c r="H402" s="146">
        <v>0</v>
      </c>
      <c r="I402" s="145">
        <f t="shared" si="23"/>
        <v>0</v>
      </c>
      <c r="J402" s="149"/>
      <c r="K402" s="150"/>
    </row>
    <row r="403" spans="1:11" ht="12.75">
      <c r="A403" s="141">
        <f t="shared" si="24"/>
        <v>215</v>
      </c>
      <c r="B403" s="37" t="s">
        <v>664</v>
      </c>
      <c r="C403" s="142" t="s">
        <v>605</v>
      </c>
      <c r="D403" s="143" t="s">
        <v>588</v>
      </c>
      <c r="E403" s="160">
        <v>2</v>
      </c>
      <c r="F403" s="144">
        <v>0</v>
      </c>
      <c r="G403" s="145">
        <f t="shared" si="22"/>
        <v>0</v>
      </c>
      <c r="H403" s="146">
        <v>0</v>
      </c>
      <c r="I403" s="145">
        <f t="shared" si="23"/>
        <v>0</v>
      </c>
      <c r="J403" s="149"/>
      <c r="K403" s="150"/>
    </row>
    <row r="404" spans="1:11" ht="12.75">
      <c r="A404" s="141">
        <f t="shared" si="24"/>
        <v>216</v>
      </c>
      <c r="B404" s="37" t="s">
        <v>665</v>
      </c>
      <c r="C404" s="142" t="s">
        <v>606</v>
      </c>
      <c r="D404" s="143" t="s">
        <v>588</v>
      </c>
      <c r="E404" s="160">
        <v>1</v>
      </c>
      <c r="F404" s="144">
        <v>0</v>
      </c>
      <c r="G404" s="145">
        <f t="shared" si="22"/>
        <v>0</v>
      </c>
      <c r="H404" s="146">
        <v>0</v>
      </c>
      <c r="I404" s="145">
        <f t="shared" si="23"/>
        <v>0</v>
      </c>
      <c r="J404" s="149"/>
      <c r="K404" s="150"/>
    </row>
    <row r="405" spans="1:11" ht="12.75">
      <c r="A405" s="141">
        <f t="shared" si="24"/>
        <v>217</v>
      </c>
      <c r="B405" s="37" t="s">
        <v>666</v>
      </c>
      <c r="C405" s="142" t="s">
        <v>607</v>
      </c>
      <c r="D405" s="143" t="s">
        <v>588</v>
      </c>
      <c r="E405" s="160">
        <v>1</v>
      </c>
      <c r="F405" s="144">
        <v>0</v>
      </c>
      <c r="G405" s="145">
        <f t="shared" si="22"/>
        <v>0</v>
      </c>
      <c r="H405" s="146">
        <v>0</v>
      </c>
      <c r="I405" s="145">
        <f t="shared" si="23"/>
        <v>0</v>
      </c>
      <c r="J405" s="149"/>
      <c r="K405" s="150"/>
    </row>
    <row r="406" spans="1:11" ht="12.75">
      <c r="A406" s="141">
        <f t="shared" si="24"/>
        <v>218</v>
      </c>
      <c r="B406" s="37" t="s">
        <v>667</v>
      </c>
      <c r="C406" s="142" t="s">
        <v>608</v>
      </c>
      <c r="D406" s="143" t="s">
        <v>588</v>
      </c>
      <c r="E406" s="160">
        <v>13</v>
      </c>
      <c r="F406" s="144">
        <v>0</v>
      </c>
      <c r="G406" s="145">
        <f t="shared" si="22"/>
        <v>0</v>
      </c>
      <c r="H406" s="146">
        <v>0</v>
      </c>
      <c r="I406" s="145">
        <f t="shared" si="23"/>
        <v>0</v>
      </c>
      <c r="J406" s="149"/>
      <c r="K406" s="150"/>
    </row>
    <row r="407" spans="1:11" ht="19.5">
      <c r="A407" s="141">
        <f t="shared" si="24"/>
        <v>219</v>
      </c>
      <c r="B407" s="37" t="s">
        <v>668</v>
      </c>
      <c r="C407" s="142" t="s">
        <v>609</v>
      </c>
      <c r="D407" s="143" t="s">
        <v>383</v>
      </c>
      <c r="E407" s="160">
        <v>5</v>
      </c>
      <c r="F407" s="144">
        <v>0</v>
      </c>
      <c r="G407" s="145">
        <f t="shared" si="22"/>
        <v>0</v>
      </c>
      <c r="H407" s="146">
        <v>0</v>
      </c>
      <c r="I407" s="145">
        <f t="shared" si="23"/>
        <v>0</v>
      </c>
      <c r="J407" s="149"/>
      <c r="K407" s="150"/>
    </row>
    <row r="408" spans="1:11" ht="19.5">
      <c r="A408" s="141">
        <f t="shared" si="24"/>
        <v>220</v>
      </c>
      <c r="B408" s="37" t="s">
        <v>669</v>
      </c>
      <c r="C408" s="142" t="s">
        <v>610</v>
      </c>
      <c r="D408" s="143" t="s">
        <v>383</v>
      </c>
      <c r="E408" s="160">
        <v>8</v>
      </c>
      <c r="F408" s="144">
        <v>0</v>
      </c>
      <c r="G408" s="145">
        <f t="shared" si="22"/>
        <v>0</v>
      </c>
      <c r="H408" s="146">
        <v>0</v>
      </c>
      <c r="I408" s="145">
        <f t="shared" si="23"/>
        <v>0</v>
      </c>
      <c r="J408" s="149"/>
      <c r="K408" s="150"/>
    </row>
    <row r="409" spans="1:11" ht="12.75">
      <c r="A409" s="141">
        <f t="shared" si="24"/>
        <v>221</v>
      </c>
      <c r="B409" s="37" t="s">
        <v>670</v>
      </c>
      <c r="C409" s="142" t="s">
        <v>611</v>
      </c>
      <c r="D409" s="143" t="s">
        <v>588</v>
      </c>
      <c r="E409" s="160">
        <v>2</v>
      </c>
      <c r="F409" s="144">
        <v>0</v>
      </c>
      <c r="G409" s="145">
        <f t="shared" si="22"/>
        <v>0</v>
      </c>
      <c r="H409" s="146">
        <v>0</v>
      </c>
      <c r="I409" s="145">
        <f t="shared" si="23"/>
        <v>0</v>
      </c>
      <c r="J409" s="149"/>
      <c r="K409" s="150"/>
    </row>
    <row r="410" spans="1:11" ht="12.75">
      <c r="A410" s="141">
        <f t="shared" si="24"/>
        <v>222</v>
      </c>
      <c r="B410" s="37" t="s">
        <v>671</v>
      </c>
      <c r="C410" s="142" t="s">
        <v>612</v>
      </c>
      <c r="D410" s="143" t="s">
        <v>588</v>
      </c>
      <c r="E410" s="160">
        <v>2</v>
      </c>
      <c r="F410" s="144">
        <v>0</v>
      </c>
      <c r="G410" s="145">
        <f t="shared" si="22"/>
        <v>0</v>
      </c>
      <c r="H410" s="146">
        <v>0</v>
      </c>
      <c r="I410" s="145">
        <f t="shared" si="23"/>
        <v>0</v>
      </c>
      <c r="J410" s="149"/>
      <c r="K410" s="150"/>
    </row>
    <row r="411" spans="1:11" ht="19.5">
      <c r="A411" s="141">
        <f t="shared" si="24"/>
        <v>223</v>
      </c>
      <c r="B411" s="37" t="s">
        <v>672</v>
      </c>
      <c r="C411" s="142" t="s">
        <v>613</v>
      </c>
      <c r="D411" s="143" t="s">
        <v>377</v>
      </c>
      <c r="E411" s="160">
        <v>77</v>
      </c>
      <c r="F411" s="144">
        <v>0</v>
      </c>
      <c r="G411" s="145">
        <f t="shared" si="22"/>
        <v>0</v>
      </c>
      <c r="H411" s="146">
        <v>0</v>
      </c>
      <c r="I411" s="145">
        <f t="shared" si="23"/>
        <v>0</v>
      </c>
      <c r="J411" s="149"/>
      <c r="K411" s="150"/>
    </row>
    <row r="412" spans="1:11" ht="12.75">
      <c r="A412" s="141">
        <f t="shared" si="24"/>
        <v>224</v>
      </c>
      <c r="B412" s="37" t="s">
        <v>673</v>
      </c>
      <c r="C412" s="142" t="s">
        <v>614</v>
      </c>
      <c r="D412" s="143" t="s">
        <v>377</v>
      </c>
      <c r="E412" s="160">
        <v>77</v>
      </c>
      <c r="F412" s="144">
        <v>0</v>
      </c>
      <c r="G412" s="145">
        <f t="shared" si="22"/>
        <v>0</v>
      </c>
      <c r="H412" s="146">
        <v>0</v>
      </c>
      <c r="I412" s="145">
        <f t="shared" si="23"/>
        <v>0</v>
      </c>
      <c r="J412" s="149"/>
      <c r="K412" s="150"/>
    </row>
    <row r="413" spans="1:11" ht="19.5">
      <c r="A413" s="141">
        <f t="shared" si="24"/>
        <v>225</v>
      </c>
      <c r="B413" s="37" t="s">
        <v>674</v>
      </c>
      <c r="C413" s="142" t="s">
        <v>615</v>
      </c>
      <c r="D413" s="143" t="s">
        <v>377</v>
      </c>
      <c r="E413" s="160">
        <v>220</v>
      </c>
      <c r="F413" s="144">
        <v>0</v>
      </c>
      <c r="G413" s="145">
        <f t="shared" si="22"/>
        <v>0</v>
      </c>
      <c r="H413" s="146">
        <v>0</v>
      </c>
      <c r="I413" s="145">
        <f t="shared" si="23"/>
        <v>0</v>
      </c>
      <c r="J413" s="149"/>
      <c r="K413" s="150"/>
    </row>
    <row r="414" spans="1:11" ht="12.75">
      <c r="A414" s="141">
        <f t="shared" si="24"/>
        <v>226</v>
      </c>
      <c r="B414" s="37" t="s">
        <v>675</v>
      </c>
      <c r="C414" s="142" t="s">
        <v>616</v>
      </c>
      <c r="D414" s="143" t="s">
        <v>377</v>
      </c>
      <c r="E414" s="160">
        <v>220</v>
      </c>
      <c r="F414" s="144">
        <v>0</v>
      </c>
      <c r="G414" s="145">
        <f t="shared" si="22"/>
        <v>0</v>
      </c>
      <c r="H414" s="146">
        <v>0</v>
      </c>
      <c r="I414" s="145">
        <f t="shared" si="23"/>
        <v>0</v>
      </c>
      <c r="J414" s="149"/>
      <c r="K414" s="150"/>
    </row>
    <row r="415" spans="1:11" ht="19.5">
      <c r="A415" s="141">
        <f t="shared" si="24"/>
        <v>227</v>
      </c>
      <c r="B415" s="37" t="s">
        <v>676</v>
      </c>
      <c r="C415" s="142" t="s">
        <v>617</v>
      </c>
      <c r="D415" s="143" t="s">
        <v>377</v>
      </c>
      <c r="E415" s="160">
        <v>98</v>
      </c>
      <c r="F415" s="144">
        <v>0</v>
      </c>
      <c r="G415" s="145">
        <f t="shared" si="22"/>
        <v>0</v>
      </c>
      <c r="H415" s="146">
        <v>0</v>
      </c>
      <c r="I415" s="145">
        <f t="shared" si="23"/>
        <v>0</v>
      </c>
      <c r="J415" s="149"/>
      <c r="K415" s="150"/>
    </row>
    <row r="416" spans="1:11" ht="12.75">
      <c r="A416" s="141">
        <f t="shared" si="24"/>
        <v>228</v>
      </c>
      <c r="B416" s="37" t="s">
        <v>677</v>
      </c>
      <c r="C416" s="142" t="s">
        <v>618</v>
      </c>
      <c r="D416" s="143" t="s">
        <v>377</v>
      </c>
      <c r="E416" s="160">
        <v>98</v>
      </c>
      <c r="F416" s="144">
        <v>0</v>
      </c>
      <c r="G416" s="145">
        <f t="shared" si="22"/>
        <v>0</v>
      </c>
      <c r="H416" s="146">
        <v>0</v>
      </c>
      <c r="I416" s="145">
        <f t="shared" si="23"/>
        <v>0</v>
      </c>
      <c r="J416" s="149"/>
      <c r="K416" s="150"/>
    </row>
    <row r="417" spans="1:11" ht="12.75">
      <c r="A417" s="141">
        <f t="shared" si="24"/>
        <v>229</v>
      </c>
      <c r="B417" s="37"/>
      <c r="C417" s="142" t="s">
        <v>619</v>
      </c>
      <c r="D417" s="143" t="s">
        <v>279</v>
      </c>
      <c r="E417" s="160"/>
      <c r="F417" s="144">
        <v>0</v>
      </c>
      <c r="G417" s="145">
        <f t="shared" si="22"/>
        <v>0</v>
      </c>
      <c r="H417" s="146"/>
      <c r="I417" s="145">
        <f t="shared" si="23"/>
        <v>0</v>
      </c>
      <c r="J417" s="149"/>
      <c r="K417" s="150"/>
    </row>
    <row r="418" spans="1:11" ht="19.5">
      <c r="A418" s="141">
        <f t="shared" si="24"/>
        <v>230</v>
      </c>
      <c r="B418" s="37" t="s">
        <v>678</v>
      </c>
      <c r="C418" s="142" t="s">
        <v>620</v>
      </c>
      <c r="D418" s="143" t="s">
        <v>588</v>
      </c>
      <c r="E418" s="160">
        <v>12</v>
      </c>
      <c r="F418" s="144">
        <v>0</v>
      </c>
      <c r="G418" s="145">
        <f t="shared" si="22"/>
        <v>0</v>
      </c>
      <c r="H418" s="146">
        <v>0</v>
      </c>
      <c r="I418" s="145">
        <f t="shared" si="23"/>
        <v>0</v>
      </c>
      <c r="J418" s="149"/>
      <c r="K418" s="150"/>
    </row>
    <row r="419" spans="1:11" ht="19.5">
      <c r="A419" s="141">
        <f t="shared" si="24"/>
        <v>231</v>
      </c>
      <c r="B419" s="37" t="s">
        <v>679</v>
      </c>
      <c r="C419" s="142" t="s">
        <v>621</v>
      </c>
      <c r="D419" s="143" t="s">
        <v>588</v>
      </c>
      <c r="E419" s="160">
        <v>13</v>
      </c>
      <c r="F419" s="144">
        <v>0</v>
      </c>
      <c r="G419" s="145">
        <f t="shared" si="22"/>
        <v>0</v>
      </c>
      <c r="H419" s="146">
        <v>0</v>
      </c>
      <c r="I419" s="145">
        <f t="shared" si="23"/>
        <v>0</v>
      </c>
      <c r="J419" s="149"/>
      <c r="K419" s="150"/>
    </row>
    <row r="420" spans="1:11" ht="19.5">
      <c r="A420" s="141">
        <f t="shared" si="24"/>
        <v>232</v>
      </c>
      <c r="B420" s="37" t="s">
        <v>680</v>
      </c>
      <c r="C420" s="142" t="s">
        <v>622</v>
      </c>
      <c r="D420" s="143" t="s">
        <v>588</v>
      </c>
      <c r="E420" s="160">
        <v>14</v>
      </c>
      <c r="F420" s="144">
        <v>0</v>
      </c>
      <c r="G420" s="145">
        <f t="shared" si="22"/>
        <v>0</v>
      </c>
      <c r="H420" s="146">
        <v>0</v>
      </c>
      <c r="I420" s="145">
        <f t="shared" si="23"/>
        <v>0</v>
      </c>
      <c r="J420" s="149"/>
      <c r="K420" s="150"/>
    </row>
    <row r="421" spans="1:11" ht="19.5">
      <c r="A421" s="141">
        <f t="shared" si="24"/>
        <v>233</v>
      </c>
      <c r="B421" s="37" t="s">
        <v>681</v>
      </c>
      <c r="C421" s="142" t="s">
        <v>623</v>
      </c>
      <c r="D421" s="143" t="s">
        <v>377</v>
      </c>
      <c r="E421" s="160">
        <v>16</v>
      </c>
      <c r="F421" s="144">
        <v>0</v>
      </c>
      <c r="G421" s="145">
        <f t="shared" si="22"/>
        <v>0</v>
      </c>
      <c r="H421" s="146">
        <v>0</v>
      </c>
      <c r="I421" s="145">
        <f t="shared" si="23"/>
        <v>0</v>
      </c>
      <c r="J421" s="149"/>
      <c r="K421" s="150"/>
    </row>
    <row r="422" spans="1:11" ht="19.5">
      <c r="A422" s="141">
        <f t="shared" si="24"/>
        <v>234</v>
      </c>
      <c r="B422" s="37" t="s">
        <v>682</v>
      </c>
      <c r="C422" s="142" t="s">
        <v>624</v>
      </c>
      <c r="D422" s="143" t="s">
        <v>588</v>
      </c>
      <c r="E422" s="160">
        <v>8</v>
      </c>
      <c r="F422" s="144">
        <v>0</v>
      </c>
      <c r="G422" s="145">
        <f t="shared" si="22"/>
        <v>0</v>
      </c>
      <c r="H422" s="146">
        <v>0</v>
      </c>
      <c r="I422" s="145">
        <f t="shared" si="23"/>
        <v>0</v>
      </c>
      <c r="J422" s="149"/>
      <c r="K422" s="150"/>
    </row>
    <row r="423" spans="1:11" ht="19.5">
      <c r="A423" s="141">
        <f t="shared" si="24"/>
        <v>235</v>
      </c>
      <c r="B423" s="37" t="s">
        <v>683</v>
      </c>
      <c r="C423" s="142" t="s">
        <v>625</v>
      </c>
      <c r="D423" s="143" t="s">
        <v>588</v>
      </c>
      <c r="E423" s="160">
        <v>26</v>
      </c>
      <c r="F423" s="144">
        <v>0</v>
      </c>
      <c r="G423" s="145">
        <f t="shared" si="22"/>
        <v>0</v>
      </c>
      <c r="H423" s="146">
        <v>0</v>
      </c>
      <c r="I423" s="145">
        <f t="shared" si="23"/>
        <v>0</v>
      </c>
      <c r="J423" s="149"/>
      <c r="K423" s="150"/>
    </row>
    <row r="424" spans="1:11" ht="9.75" customHeight="1">
      <c r="A424" s="141">
        <f t="shared" si="24"/>
        <v>236</v>
      </c>
      <c r="B424" s="37" t="s">
        <v>626</v>
      </c>
      <c r="C424" s="142" t="s">
        <v>627</v>
      </c>
      <c r="D424" s="143" t="s">
        <v>279</v>
      </c>
      <c r="E424" s="160"/>
      <c r="F424" s="144"/>
      <c r="G424" s="145"/>
      <c r="H424" s="146"/>
      <c r="I424" s="145"/>
      <c r="J424" s="149"/>
      <c r="K424" s="150"/>
    </row>
    <row r="425" spans="1:11" ht="9.75" customHeight="1">
      <c r="A425" s="141">
        <f t="shared" si="24"/>
        <v>237</v>
      </c>
      <c r="B425" s="37" t="s">
        <v>628</v>
      </c>
      <c r="C425" s="142" t="s">
        <v>629</v>
      </c>
      <c r="D425" s="143" t="s">
        <v>444</v>
      </c>
      <c r="E425" s="160">
        <v>10</v>
      </c>
      <c r="F425" s="144">
        <v>0</v>
      </c>
      <c r="G425" s="145">
        <f t="shared" si="22"/>
        <v>0</v>
      </c>
      <c r="H425" s="146">
        <v>0</v>
      </c>
      <c r="I425" s="145">
        <f t="shared" si="23"/>
        <v>0</v>
      </c>
      <c r="J425" s="149"/>
      <c r="K425" s="150"/>
    </row>
    <row r="426" spans="1:11" ht="9.75" customHeight="1">
      <c r="A426" s="141">
        <f t="shared" si="24"/>
        <v>238</v>
      </c>
      <c r="B426" s="37" t="s">
        <v>630</v>
      </c>
      <c r="C426" s="142" t="s">
        <v>631</v>
      </c>
      <c r="D426" s="143" t="s">
        <v>444</v>
      </c>
      <c r="E426" s="160">
        <v>5</v>
      </c>
      <c r="F426" s="144">
        <v>0</v>
      </c>
      <c r="G426" s="145">
        <f t="shared" si="22"/>
        <v>0</v>
      </c>
      <c r="H426" s="146">
        <v>0</v>
      </c>
      <c r="I426" s="145">
        <f t="shared" si="23"/>
        <v>0</v>
      </c>
      <c r="J426" s="149"/>
      <c r="K426" s="150"/>
    </row>
    <row r="427" spans="1:11" ht="9.75" customHeight="1">
      <c r="A427" s="141">
        <f t="shared" si="24"/>
        <v>239</v>
      </c>
      <c r="B427" s="37" t="s">
        <v>632</v>
      </c>
      <c r="C427" s="142" t="s">
        <v>633</v>
      </c>
      <c r="D427" s="143" t="s">
        <v>279</v>
      </c>
      <c r="E427" s="160"/>
      <c r="F427" s="144"/>
      <c r="G427" s="145"/>
      <c r="H427" s="146"/>
      <c r="I427" s="145"/>
      <c r="J427" s="149"/>
      <c r="K427" s="150"/>
    </row>
    <row r="428" spans="1:11" ht="9.75" customHeight="1">
      <c r="A428" s="141">
        <f t="shared" si="24"/>
        <v>240</v>
      </c>
      <c r="B428" s="37" t="s">
        <v>635</v>
      </c>
      <c r="C428" s="142" t="s">
        <v>636</v>
      </c>
      <c r="D428" s="143" t="s">
        <v>335</v>
      </c>
      <c r="E428" s="160">
        <v>1</v>
      </c>
      <c r="F428" s="144">
        <v>0</v>
      </c>
      <c r="G428" s="145">
        <f t="shared" si="22"/>
        <v>0</v>
      </c>
      <c r="H428" s="146">
        <v>0</v>
      </c>
      <c r="I428" s="145">
        <f t="shared" si="23"/>
        <v>0</v>
      </c>
      <c r="J428" s="149"/>
      <c r="K428" s="150"/>
    </row>
    <row r="429" spans="1:11" ht="9.75" customHeight="1">
      <c r="A429" s="141">
        <f t="shared" si="24"/>
        <v>241</v>
      </c>
      <c r="B429" s="37" t="s">
        <v>634</v>
      </c>
      <c r="C429" s="142" t="s">
        <v>637</v>
      </c>
      <c r="D429" s="143" t="s">
        <v>279</v>
      </c>
      <c r="E429" s="160"/>
      <c r="F429" s="144"/>
      <c r="G429" s="145"/>
      <c r="H429" s="146"/>
      <c r="I429" s="145"/>
      <c r="J429" s="149"/>
      <c r="K429" s="150"/>
    </row>
    <row r="430" spans="1:11" ht="9.75" customHeight="1">
      <c r="A430" s="141">
        <f t="shared" si="24"/>
        <v>242</v>
      </c>
      <c r="B430" s="37" t="s">
        <v>638</v>
      </c>
      <c r="C430" s="142" t="s">
        <v>639</v>
      </c>
      <c r="D430" s="143" t="s">
        <v>279</v>
      </c>
      <c r="E430" s="160">
        <v>1</v>
      </c>
      <c r="F430" s="144">
        <v>0</v>
      </c>
      <c r="G430" s="145">
        <f t="shared" si="22"/>
        <v>0</v>
      </c>
      <c r="H430" s="146">
        <v>0</v>
      </c>
      <c r="I430" s="145">
        <f t="shared" si="23"/>
        <v>0</v>
      </c>
      <c r="J430" s="149"/>
      <c r="K430" s="150"/>
    </row>
    <row r="431" spans="1:11" ht="9.75" customHeight="1">
      <c r="A431" s="141">
        <f t="shared" si="24"/>
        <v>243</v>
      </c>
      <c r="B431" s="37" t="s">
        <v>640</v>
      </c>
      <c r="C431" s="142" t="s">
        <v>641</v>
      </c>
      <c r="D431" s="143" t="s">
        <v>279</v>
      </c>
      <c r="E431" s="160">
        <v>1</v>
      </c>
      <c r="F431" s="144">
        <v>0</v>
      </c>
      <c r="G431" s="145">
        <f t="shared" si="22"/>
        <v>0</v>
      </c>
      <c r="H431" s="146">
        <v>0</v>
      </c>
      <c r="I431" s="145">
        <f t="shared" si="23"/>
        <v>0</v>
      </c>
      <c r="J431" s="149"/>
      <c r="K431" s="150"/>
    </row>
    <row r="432" spans="1:11" ht="9.75" customHeight="1" thickBot="1">
      <c r="A432" s="45"/>
      <c r="B432" s="47" t="s">
        <v>509</v>
      </c>
      <c r="C432" s="48" t="s">
        <v>510</v>
      </c>
      <c r="D432" s="46"/>
      <c r="E432" s="46"/>
      <c r="F432" s="49"/>
      <c r="G432" s="62">
        <f>SUM(G381:G431)</f>
        <v>0</v>
      </c>
      <c r="H432" s="50"/>
      <c r="I432" s="62">
        <f>SUM(I381:I431)</f>
        <v>0</v>
      </c>
      <c r="J432" s="50"/>
      <c r="K432" s="52"/>
    </row>
    <row r="433" spans="1:11" ht="13.5" thickBot="1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</row>
    <row r="434" spans="1:11" s="18" customFormat="1" ht="13.5" thickBot="1">
      <c r="A434" s="64"/>
      <c r="B434" s="65"/>
      <c r="C434" s="67" t="s">
        <v>251</v>
      </c>
      <c r="D434" s="66"/>
      <c r="E434" s="66"/>
      <c r="F434" s="66"/>
      <c r="G434" s="66"/>
      <c r="H434" s="66"/>
      <c r="I434" s="66"/>
      <c r="J434" s="285">
        <f>'KRYCÍ LIST'!E20</f>
        <v>0</v>
      </c>
      <c r="K434" s="188"/>
    </row>
  </sheetData>
  <mergeCells count="38">
    <mergeCell ref="J375:K376"/>
    <mergeCell ref="F376:G376"/>
    <mergeCell ref="H376:I376"/>
    <mergeCell ref="B375:B377"/>
    <mergeCell ref="C375:C377"/>
    <mergeCell ref="D375:D377"/>
    <mergeCell ref="E375:E377"/>
    <mergeCell ref="B289:B291"/>
    <mergeCell ref="C289:C291"/>
    <mergeCell ref="D289:D291"/>
    <mergeCell ref="E289:E291"/>
    <mergeCell ref="J434:K434"/>
    <mergeCell ref="F147:I147"/>
    <mergeCell ref="F148:G148"/>
    <mergeCell ref="H148:I148"/>
    <mergeCell ref="J147:K148"/>
    <mergeCell ref="F289:I289"/>
    <mergeCell ref="J289:K290"/>
    <mergeCell ref="F290:G290"/>
    <mergeCell ref="H290:I290"/>
    <mergeCell ref="F375:I375"/>
    <mergeCell ref="B147:B149"/>
    <mergeCell ref="C147:C149"/>
    <mergeCell ref="D147:D149"/>
    <mergeCell ref="E147:E149"/>
    <mergeCell ref="A4:K4"/>
    <mergeCell ref="B6:B8"/>
    <mergeCell ref="C6:C8"/>
    <mergeCell ref="D6:D8"/>
    <mergeCell ref="E6:E8"/>
    <mergeCell ref="F6:I6"/>
    <mergeCell ref="F7:G7"/>
    <mergeCell ref="H7:I7"/>
    <mergeCell ref="J6:K7"/>
    <mergeCell ref="A1:I1"/>
    <mergeCell ref="J1:K1"/>
    <mergeCell ref="A2:I2"/>
    <mergeCell ref="J2:K2"/>
  </mergeCells>
  <printOptions horizontalCentered="1"/>
  <pageMargins left="0.39375000000000004" right="0.39375000000000004" top="0.5902777777777778" bottom="0.5902777777777778" header="0.4921259845" footer="0.4921259845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Ladislav Vokoun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Lada</dc:creator>
  <cp:keywords/>
  <dc:description/>
  <cp:lastModifiedBy>Jmeno</cp:lastModifiedBy>
  <dcterms:created xsi:type="dcterms:W3CDTF">2020-03-24T23:06:25Z</dcterms:created>
  <dcterms:modified xsi:type="dcterms:W3CDTF">2020-03-27T00:34:13Z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