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25200" windowHeight="12048" activeTab="1"/>
  </bookViews>
  <sheets>
    <sheet name="Rekapitulace" sheetId="1" r:id="rId1"/>
    <sheet name="Zakázka" sheetId="2" r:id="rId2"/>
  </sheets>
  <definedNames>
    <definedName name="__3FD872C1_8887_4EA3_9FC2_897EF4F3D2C3_FIGURE__">#REF!</definedName>
    <definedName name="__3FD872C1_8887_4EA3_9FC2_897EF4F3D2C3_ITEM__">'Zakázka'!$A$10:$Q$10</definedName>
    <definedName name="__3FD872C1_8887_4EA3_9FC2_897EF4F3D2C3_ITEM_GROUP1__">'Zakázka'!$A$7:$Q$115</definedName>
    <definedName name="__3FD872C1_8887_4EA3_9FC2_897EF4F3D2C3_ITEM_GROUP1_RECAP__">'Rekapitulace'!$A$8:$F$10</definedName>
    <definedName name="__3FD872C1_8887_4EA3_9FC2_897EF4F3D2C3_ITEM_GROUP2__">'Zakázka'!$A$8:$Q$114</definedName>
    <definedName name="__3FD872C1_8887_4EA3_9FC2_897EF4F3D2C3_ITEM_GROUP2_RECAP__">'Rekapitulace'!$A$9:$F$10</definedName>
    <definedName name="__3FD872C1_8887_4EA3_9FC2_897EF4F3D2C3_ITEM_GROUP3__X">'Zakázka'!$A$9:$Q$26</definedName>
    <definedName name="__3FD872C1_8887_4EA3_9FC2_897EF4F3D2C3_ITEM_GROUP3_RECAP__">'Rekapitulace'!$A$10:$F$10</definedName>
    <definedName name="__3FD872C1_8887_4EA3_9FC2_897EF4F3D2C3_QBILL__">'Zakázka'!#REF!</definedName>
    <definedName name="__3FD872C1_8887_4EA3_9FC2_897EF4F3D2C3_QBILLFIG__">#REF!</definedName>
    <definedName name="__3FD872C1_8887_4EA3_9FC2_897EF4F3D2C3_QINDEX__">'Zakázka'!#REF!</definedName>
    <definedName name="_xlfn.SINGLE" hidden="1">#NAME?</definedName>
    <definedName name="GROUP_ID">'Zakázka'!$B$7:$B$116</definedName>
    <definedName name="ITEM_PRICES">'Zakázka'!$J$7:$J$116</definedName>
    <definedName name="_xlnm.Print_Titles" localSheetId="0">'Rekapitulace'!$6:$7</definedName>
    <definedName name="_xlnm.Print_Titles" localSheetId="1">'Zakázka'!$5:$6</definedName>
    <definedName name="_xlnm.Print_Area" localSheetId="0">'Rekapitulace'!$B$1:$H$54</definedName>
    <definedName name="_xlnm.Print_Area" localSheetId="1">'Zakázka'!$C$1:$Q$128</definedName>
    <definedName name="VAT_RATES">'Zakázka'!$O$7:$O$116</definedName>
  </definedNames>
  <calcPr fullCalcOnLoad="1"/>
</workbook>
</file>

<file path=xl/sharedStrings.xml><?xml version="1.0" encoding="utf-8"?>
<sst xmlns="http://schemas.openxmlformats.org/spreadsheetml/2006/main" count="443" uniqueCount="238">
  <si>
    <t>Celkem (včetně DPH)</t>
  </si>
  <si>
    <t>Celkem (bez DPH)</t>
  </si>
  <si>
    <t>DPH</t>
  </si>
  <si>
    <t>Popis</t>
  </si>
  <si>
    <t>Poř.</t>
  </si>
  <si>
    <t>Typ</t>
  </si>
  <si>
    <t>Kód</t>
  </si>
  <si>
    <t>MJ</t>
  </si>
  <si>
    <t>Výměra</t>
  </si>
  <si>
    <t>Cena</t>
  </si>
  <si>
    <t>Jedn. hmotn.</t>
  </si>
  <si>
    <t>Hmotnost</t>
  </si>
  <si>
    <t>Jedn. suť</t>
  </si>
  <si>
    <t>Suť</t>
  </si>
  <si>
    <t>Sazba DPH</t>
  </si>
  <si>
    <t>Cena s DPH</t>
  </si>
  <si>
    <t>Jedn. Cena</t>
  </si>
  <si>
    <t>Kolín, Centrální hřbitov_Nová zpevněná cesta na par.č. 650/4</t>
  </si>
  <si>
    <t>S</t>
  </si>
  <si>
    <t>S/SO 01</t>
  </si>
  <si>
    <t>S/SO 01/**</t>
  </si>
  <si>
    <t>**: Nezařazeno</t>
  </si>
  <si>
    <t>S/SO 01/001</t>
  </si>
  <si>
    <t>001: Zemní práce</t>
  </si>
  <si>
    <t>S/SO 01/003</t>
  </si>
  <si>
    <t>003: Svislé a kompletní konstrukce</t>
  </si>
  <si>
    <t>S/SO 01/005</t>
  </si>
  <si>
    <t>005: Komunikace pozemní</t>
  </si>
  <si>
    <t>S/SO 01/009</t>
  </si>
  <si>
    <t>009: Ostatní konstrukce a práce</t>
  </si>
  <si>
    <t>S/SO 01/099</t>
  </si>
  <si>
    <t>099: Přesun hmot HSV</t>
  </si>
  <si>
    <t>S/SO 01/V01</t>
  </si>
  <si>
    <t>V01: Průzkumné, geodetické a projektové práce</t>
  </si>
  <si>
    <t>S/SO 01/V03</t>
  </si>
  <si>
    <t>V03: Zařízení staveniště</t>
  </si>
  <si>
    <t>S/SO 01/V04</t>
  </si>
  <si>
    <t>V04: Inženýrská činnost</t>
  </si>
  <si>
    <t>Stavba</t>
  </si>
  <si>
    <t>Objekt</t>
  </si>
  <si>
    <t>Oddíl</t>
  </si>
  <si>
    <t>SP</t>
  </si>
  <si>
    <t>0001</t>
  </si>
  <si>
    <t>Dodavatel bere na vědomí skutečnost, že výstavba bude probíhat za plného provozu investora.</t>
  </si>
  <si>
    <t>soubor</t>
  </si>
  <si>
    <t>0002</t>
  </si>
  <si>
    <t>V případě vzniklých škod zaviněných dodavatelem na veřejném či soukromém majetku v souvislosti s pracemi dle tohoto popisu, uhradí tyto škody plně dodavatel.</t>
  </si>
  <si>
    <t>0003</t>
  </si>
  <si>
    <t>V ceně dodávky musí být zahrnuty ceny za spotřebované energie, plyn a vodu v době výstavby.</t>
  </si>
  <si>
    <t>0004</t>
  </si>
  <si>
    <t>Při stanovení ceny dle výkazu výměr je potřeba započítat všechny předpokládané doplňkové související prvky a činnosti s touto položkou související tak, aby cena byla kompletní a prvek funkční.</t>
  </si>
  <si>
    <t>0005</t>
  </si>
  <si>
    <t>Dodavatel provede a zajistí na svůj účet veškeré potřebné pomocné a zabezpečovací konstrukce</t>
  </si>
  <si>
    <t>0006</t>
  </si>
  <si>
    <t>Veškerými bezpečnostními normami stanovené nápisy jsou součástí dodávky.</t>
  </si>
  <si>
    <t>0007</t>
  </si>
  <si>
    <t>Veškeré zařízení a dodávky budou dokompletovány, nainstalovány, přikotveny a propojeny  tak, aby byly při předání plně funkční.</t>
  </si>
  <si>
    <t>0008</t>
  </si>
  <si>
    <t>Všechny použité materiály a výrobky budou 1. jakostní třídy, musí mít příslušné atesty, homologace prohlášení o shodě a certifikáty pro použití v ČR dle platných předpisů.</t>
  </si>
  <si>
    <t>0009</t>
  </si>
  <si>
    <t>Stavební materiály nebudou používány pokud jejich hmotnostní aktivita Radonu je větší než 120 Bg/kg.</t>
  </si>
  <si>
    <t>00010</t>
  </si>
  <si>
    <t>Součástí každé dodávky je i funkční odskoušení jednotlivých částí zařízení a zařízení jako celku.</t>
  </si>
  <si>
    <t>00011</t>
  </si>
  <si>
    <t>Nátěry jsou přímo součástí dodávky jednotlivých prvků a konstrukcí</t>
  </si>
  <si>
    <t>00012</t>
  </si>
  <si>
    <t>Zhotovitel je povinen výrobky před jejich zabudováním do stavby předložit k odsouhlasení</t>
  </si>
  <si>
    <t>00013</t>
  </si>
  <si>
    <t>Všechny rozvody médií budou barevně označeny dle platných předpisů  opatřeny příslušnými plastovými štítky s fóliovým popisem.</t>
  </si>
  <si>
    <t>00014</t>
  </si>
  <si>
    <t>Součástí každé dodávky je i příslušná dokumentace - atesty, návody, aj..</t>
  </si>
  <si>
    <t>00015</t>
  </si>
  <si>
    <t>Součástí dodávky, která to vyžaduje jsou i náklady na zaškolení obsluhy a údržby.</t>
  </si>
  <si>
    <t>00016</t>
  </si>
  <si>
    <t>Součástí dodávky stavby bude veškerá stavební připravenost dle požadavků profesí.</t>
  </si>
  <si>
    <t>113203111</t>
  </si>
  <si>
    <t>Vytrhání obrub z dlažebních kostek</t>
  </si>
  <si>
    <t>m</t>
  </si>
  <si>
    <t>113107441</t>
  </si>
  <si>
    <t>Odstranění podkladu živičných tl do 50 mm při překopech strojně pl do 15 m2</t>
  </si>
  <si>
    <t>m2</t>
  </si>
  <si>
    <t>113107421</t>
  </si>
  <si>
    <t>Odstranění podkladu z kameniva drceného tl do 100 mm při překopech strojně pl do 15 m2</t>
  </si>
  <si>
    <t>121151113</t>
  </si>
  <si>
    <t>Sejmutí ornice plochy do 500 m2 tl vrstvy do 200 mm strojně</t>
  </si>
  <si>
    <t>167103101</t>
  </si>
  <si>
    <t>Nakládání výkopku ze zemin schopných zúrodnění</t>
  </si>
  <si>
    <t>m3</t>
  </si>
  <si>
    <t>162206113</t>
  </si>
  <si>
    <t>Vodorovné přemístění do 100 m bez naložení výkopku ze zemin schopných zúrodnění</t>
  </si>
  <si>
    <t>171206111</t>
  </si>
  <si>
    <t>Uložení zemin schopných zúrodnění nebo výsypek do násypů</t>
  </si>
  <si>
    <t>131213701</t>
  </si>
  <si>
    <t>Hloubení nezapažených jam v soudržných horninách třídy těžitelnosti I skupiny 3 ručně</t>
  </si>
  <si>
    <t>167151101</t>
  </si>
  <si>
    <t>Nakládání výkopku z hornin třídy těžitelnosti I skupiny 1 až 3 do 100 m3</t>
  </si>
  <si>
    <t>162751117</t>
  </si>
  <si>
    <t>Vodorovné přemístění přes 9 000 do 10000 m výkopku/sypaniny z horniny třídy těžitelnosti I skupiny 1 až 3</t>
  </si>
  <si>
    <t>162751119</t>
  </si>
  <si>
    <t>Příplatek k vodorovnému přemístění výkopku/sypaniny z horniny třídy těžitelnosti I skupiny 1 až 3 ZKD 1000 m přes 10000 m</t>
  </si>
  <si>
    <t>171251201</t>
  </si>
  <si>
    <t>Uložení sypaniny na skládky nebo meziskládky</t>
  </si>
  <si>
    <t>171201231</t>
  </si>
  <si>
    <t>Poplatek za uložení zeminy a kamení na recyklační skládce (skládkovné) kód odpadu 17 05 04</t>
  </si>
  <si>
    <t>t</t>
  </si>
  <si>
    <t>116951201</t>
  </si>
  <si>
    <t>Úprava zemin vápnem nebo směsnými hydraulickými pojivy</t>
  </si>
  <si>
    <t>H</t>
  </si>
  <si>
    <t>58530171</t>
  </si>
  <si>
    <t>Vápno nehašené CL 90-Q pro úpravu zemin bezprašné</t>
  </si>
  <si>
    <t>181951112</t>
  </si>
  <si>
    <t>Úprava pláně v hornině třídy těžitelnosti I skupiny 1 až 3 se zhutněním strojně</t>
  </si>
  <si>
    <t>171151101</t>
  </si>
  <si>
    <t>Hutnění boků násypů pro jakýkoliv sklon a míru zhutnění svahu</t>
  </si>
  <si>
    <t>174111102</t>
  </si>
  <si>
    <t>Zásyp v uzavřených prostorech sypaninou se zhutněním ručně</t>
  </si>
  <si>
    <t>58344155</t>
  </si>
  <si>
    <t>Štěrkodrť frakce 0/22</t>
  </si>
  <si>
    <t>181006112</t>
  </si>
  <si>
    <t>Rozprostření zemint l vrstvy do 0,15 m schopných zúrodnění v rovině a sklonu do 1:5</t>
  </si>
  <si>
    <t>181111111</t>
  </si>
  <si>
    <t>Plošná úprava terénu do 500 m2 zemina tř 1 až 4 nerovnosti do 100 mm v rovinně a svahu do 1:5</t>
  </si>
  <si>
    <t>184802111</t>
  </si>
  <si>
    <t>Chemické odplevelení před založením kultury nad 20 m2 postřikem na široko v rovině a svahu do 1:5</t>
  </si>
  <si>
    <t>183403112</t>
  </si>
  <si>
    <t>Obdělání půdy oráním na hloubku do 0,2 m v rovině a svahu do 1:5</t>
  </si>
  <si>
    <t>183403114</t>
  </si>
  <si>
    <t>Obdělání půdy kultivátorováním v rovině a svahu do 1:5</t>
  </si>
  <si>
    <t>181411131</t>
  </si>
  <si>
    <t>Založení parkového trávníku výsevem plochy do 1000 m2 v rovině a ve svahu do 1:5</t>
  </si>
  <si>
    <t>00572410</t>
  </si>
  <si>
    <t>Osivo směs travní parková</t>
  </si>
  <si>
    <t>kg</t>
  </si>
  <si>
    <t>185803211</t>
  </si>
  <si>
    <t>Uválcování trávníku v rovině a svahu do 1:5</t>
  </si>
  <si>
    <t>185802113</t>
  </si>
  <si>
    <t>Hnojení půdy umělým hnojivem na široko v rovině a svahu do 1:5</t>
  </si>
  <si>
    <t>25191155</t>
  </si>
  <si>
    <t>Hnojivo průmyslové</t>
  </si>
  <si>
    <t>111151221</t>
  </si>
  <si>
    <t>Pokosení trávníku parkového plochy do 10000 m2 s odvozem do 20 km v rovině a svahu do 1:5</t>
  </si>
  <si>
    <t>185803111</t>
  </si>
  <si>
    <t>Ošetření trávníku shrabáním v rovině a svahu do 1:5</t>
  </si>
  <si>
    <t>185804312</t>
  </si>
  <si>
    <t>Zalití rostlin vodou plocha přes 20 m2</t>
  </si>
  <si>
    <t>08211321</t>
  </si>
  <si>
    <t>Voda pitná pro ostatní odběratele</t>
  </si>
  <si>
    <t>SUB</t>
  </si>
  <si>
    <t>001100100</t>
  </si>
  <si>
    <t>Redukce stávajícího živého plotu</t>
  </si>
  <si>
    <t>Redukce stávajícího keře</t>
  </si>
  <si>
    <t>kus</t>
  </si>
  <si>
    <t>339921132</t>
  </si>
  <si>
    <t>Osazování betonových palisád do betonového základu v řadě výšky prvku přes 0,5 do 1 m</t>
  </si>
  <si>
    <t>59228408</t>
  </si>
  <si>
    <t>Palisáda betonová tyčová hranatá přírodní 110x110x600mm</t>
  </si>
  <si>
    <t>573461111R</t>
  </si>
  <si>
    <t>Dvouvrstvý nátěr tl. 20 mm - HDK 4/8 + kationakt. asf. emulze s množ. zbyt. pojiva 1,0 kg/m2</t>
  </si>
  <si>
    <t>574541111</t>
  </si>
  <si>
    <t>Penetrační makadam jemný PMJ tl 50 mm - HDK 16/32 + kationakt. asf. emulze s množ. zbyt. pojiva 4,0 kg/m2 + HDK 8/16</t>
  </si>
  <si>
    <t>573111112</t>
  </si>
  <si>
    <t>Postřik živičný infiltrační s posypem z asfaltu množství do 1 kg/m2</t>
  </si>
  <si>
    <t>564871111</t>
  </si>
  <si>
    <t>Podklad ze štěrkodrtě ŠD plochy přes 100 m2 tl 250 mm</t>
  </si>
  <si>
    <t>596211110</t>
  </si>
  <si>
    <t>Kladení zámkové dlažby komunikací pro pěší tl 60 mm skupiny A pl do 50 m2</t>
  </si>
  <si>
    <t>59245018</t>
  </si>
  <si>
    <t>Dlažba tvar obdélník betonová 200x100x60mm přírodní</t>
  </si>
  <si>
    <t>564801111</t>
  </si>
  <si>
    <t>Podklad ze štěrkodrtě ŠD tl 30 mm</t>
  </si>
  <si>
    <t>564851111</t>
  </si>
  <si>
    <t>Podklad ze štěrkodrtě ŠD tl 150 mm</t>
  </si>
  <si>
    <t>599141111</t>
  </si>
  <si>
    <t>Vyplnění spár mezi silničními dílci živičnou zálivkou</t>
  </si>
  <si>
    <t>005100100</t>
  </si>
  <si>
    <t>Výšková rektifikace stávajících kamenných desek (navázání na komunikaci)</t>
  </si>
  <si>
    <t>961044111</t>
  </si>
  <si>
    <t>Bourání základů z betonu prostého</t>
  </si>
  <si>
    <t>979071021</t>
  </si>
  <si>
    <t>Očištění dlažebních kostek drobných s původním spárováním kamenivem těženým při překopech inženýrských sítí</t>
  </si>
  <si>
    <t>919735112</t>
  </si>
  <si>
    <t>Řezání stávajícího živičného krytu hl přes 50 do 100 mm</t>
  </si>
  <si>
    <t>916111123</t>
  </si>
  <si>
    <t>Osazení obruby z drobných kostek s boční opěrou do lože z betonu prostého</t>
  </si>
  <si>
    <t>916331112</t>
  </si>
  <si>
    <t>Osazení zahradního obrubníku betonového do lože z betonu s boční opěrou</t>
  </si>
  <si>
    <t>59217002</t>
  </si>
  <si>
    <t>Obrubník betonový zahradní šedý 1000x50x200mm</t>
  </si>
  <si>
    <t>916991121</t>
  </si>
  <si>
    <t>Lože pod obrubníky, krajníky nebo obruby z dlažebních kostek z betonu prostého</t>
  </si>
  <si>
    <t>009100100</t>
  </si>
  <si>
    <t>Redukce stávající obruby na hranu komunikace</t>
  </si>
  <si>
    <t>009100200</t>
  </si>
  <si>
    <t>Přesun stávajícího místa pro odpad</t>
  </si>
  <si>
    <t>009100300</t>
  </si>
  <si>
    <t>Přesun stávající lavičky</t>
  </si>
  <si>
    <t>997013211</t>
  </si>
  <si>
    <t>Vnitrostaveništní doprava suti a vybouraných hmot pro budovy v do 6 m ručně</t>
  </si>
  <si>
    <t>997211611</t>
  </si>
  <si>
    <t>Nakládání suti na dopravní prostředky pro vodorovnou dopravu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</si>
  <si>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</si>
  <si>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</si>
  <si>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</si>
  <si>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</si>
  <si>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997013861</t>
  </si>
  <si>
    <t>Poplatek za uložení stavebního odpadu na recyklační skládce (skládkovné) z prostého betonu kód  odpadu 17 01 01</t>
  </si>
  <si>
    <t>997013875</t>
  </si>
  <si>
    <t>Poplatek za uložení stavebního odpadu na recyklační skládce (skládkovné) asfaltového bez obsahu  dehtu zatříděného do Katalogu odpadů pod kódem 17 03 02</t>
  </si>
  <si>
    <t>997013873</t>
  </si>
  <si>
    <t>Poplatek za uložení stavebního odpadu na recyklační skládce (skládkovné) zeminy a kamení  zatříděného do Katalogu odpadů pod kódem 17 05 04</t>
  </si>
  <si>
    <t>997013831</t>
  </si>
  <si>
    <t>Poplatek za uložení na skládce (skládkovné) stavebního odpadu směsného kód odpadu 170 904</t>
  </si>
  <si>
    <t>998223011</t>
  </si>
  <si>
    <t>Přesun hmot pro pozemní komunikace s krytem dlážděným</t>
  </si>
  <si>
    <t>ON</t>
  </si>
  <si>
    <t>012002000</t>
  </si>
  <si>
    <t>Geodetické práce</t>
  </si>
  <si>
    <t>013254000</t>
  </si>
  <si>
    <t>Dokumentace skutečného provedení stavby</t>
  </si>
  <si>
    <t>030001000</t>
  </si>
  <si>
    <t>Zařízení staveniště</t>
  </si>
  <si>
    <t>045002000</t>
  </si>
  <si>
    <t>Kompletační a koordinační činnost dodavatele</t>
  </si>
  <si>
    <t>DPH: 21% ze základny</t>
  </si>
  <si>
    <t>Investor: Město Kolín</t>
  </si>
  <si>
    <t>Kolín, Centrální hřbitov</t>
  </si>
  <si>
    <t>Nová zpevněná cesta</t>
  </si>
  <si>
    <t>Příloha č. 1 k SoD ze dne</t>
  </si>
  <si>
    <t>V Kolíně dne ………………………</t>
  </si>
  <si>
    <t>…………………………………</t>
  </si>
  <si>
    <t>………………………………</t>
  </si>
  <si>
    <t>objednatel:</t>
  </si>
  <si>
    <t>zhotovitel:</t>
  </si>
  <si>
    <t>město Kolín</t>
  </si>
  <si>
    <t>zast. Michalem Najbrtem,</t>
  </si>
  <si>
    <t>místostarostou města Kolín</t>
  </si>
  <si>
    <t>………………………………….</t>
  </si>
  <si>
    <t>Strana 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</si>
</sst>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#,##0_);[Red]\-\ #,##0_);&quot;–&quot;??;_(@_)"/>
    <numFmt numFmtId="167" formatCode="_(#,##0.0??;\-\ #,##0.0??;&quot;–&quot;???;_(@_)"/>
    <numFmt numFmtId="168" formatCode="_(#,##0.00_);[Red]\-\ #,##0.00_);&quot;–&quot;??;_(@_)"/>
    <numFmt numFmtId="169" formatCode="_(#,##0.0_);[Red]\-\ #,##0.0_);&quot;–&quot;??;_(@_)"/>
    <numFmt numFmtId="170" formatCode="_(#,##0.00_);[Red]\-\ #,##0.0_);&quot;–&quot;??;_(@_)"/>
    <numFmt numFmtId="171" formatCode="[$-405]dddd\ d\.\ mmmm\ yyyy"/>
    <numFmt numFmtId="172" formatCode="d/m/yyyy;@"/>
    <numFmt numFmtId="173" formatCode="_(#,##0.00%_);[Red]\-\ #,##0.00%_);&quot;–&quot;??;_(@_)"/>
    <numFmt numFmtId="174" formatCode="_(#,##0.???;\-\ #,##0.0??;&quot;–&quot;???;_(@_)"/>
    <numFmt numFmtId="175" formatCode="_(#,##0.#;\-\ #,##0.0??;&quot;–&quot;???;_(@_)"/>
    <numFmt numFmtId="176" formatCode="_(#,##0%_);[Red]\-\ #,##0%_);&quot;–&quot;??;_(@_)"/>
    <numFmt numFmtId="177" formatCode="_(#,##0&quot;%&quot;_);[Red]\-\ #,##0&quot;%&quot;_);&quot;–&quot;??;_(@_)"/>
    <numFmt numFmtId="178" formatCode="_(#,##0.0&quot;%&quot;_);[Red]\-\ #,##0.0&quot;%&quot;_);&quot;–&quot;??;_(@_)"/>
    <numFmt numFmtId="179" formatCode="_(#,##0.0,&quot;%&quot;_);[Red]\-\ #,##0.0,&quot;%&quot;_);&quot;–&quot;??;_(@_)"/>
    <numFmt numFmtId="180" formatCode="_(#,##0.0&quot; %&quot;_);[Red]\-\ #,##0.0&quot; %&quot;_);&quot;–&quot;??;_(@_)"/>
    <numFmt numFmtId="181" formatCode="_(#,##0.000_);[Red]\-\ #,##0.000_);&quot;–&quot;??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u val="single"/>
      <sz val="10"/>
      <color indexed="25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6"/>
      <color indexed="60"/>
      <name val="Arial"/>
      <family val="2"/>
    </font>
    <font>
      <sz val="6"/>
      <color indexed="23"/>
      <name val="Arial"/>
      <family val="2"/>
    </font>
    <font>
      <sz val="6"/>
      <color indexed="3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000000"/>
      <name val="Arial"/>
      <family val="2"/>
    </font>
    <font>
      <sz val="6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6"/>
      <color rgb="FFC00000"/>
      <name val="Arial"/>
      <family val="2"/>
    </font>
    <font>
      <sz val="6"/>
      <color rgb="FF777777"/>
      <name val="Arial"/>
      <family val="2"/>
    </font>
    <font>
      <sz val="6"/>
      <color rgb="FF0070C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DB303B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8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top"/>
    </xf>
    <xf numFmtId="49" fontId="48" fillId="0" borderId="0" xfId="0" applyNumberFormat="1" applyFont="1" applyAlignment="1">
      <alignment/>
    </xf>
    <xf numFmtId="49" fontId="48" fillId="0" borderId="10" xfId="0" applyNumberFormat="1" applyFont="1" applyBorder="1" applyAlignment="1">
      <alignment/>
    </xf>
    <xf numFmtId="166" fontId="48" fillId="0" borderId="0" xfId="0" applyNumberFormat="1" applyFont="1" applyAlignment="1">
      <alignment/>
    </xf>
    <xf numFmtId="166" fontId="48" fillId="0" borderId="10" xfId="0" applyNumberFormat="1" applyFont="1" applyBorder="1" applyAlignment="1">
      <alignment/>
    </xf>
    <xf numFmtId="181" fontId="48" fillId="0" borderId="0" xfId="0" applyNumberFormat="1" applyFont="1" applyAlignment="1">
      <alignment/>
    </xf>
    <xf numFmtId="181" fontId="53" fillId="0" borderId="0" xfId="0" applyNumberFormat="1" applyFont="1" applyAlignment="1">
      <alignment/>
    </xf>
    <xf numFmtId="181" fontId="48" fillId="0" borderId="10" xfId="0" applyNumberFormat="1" applyFont="1" applyBorder="1" applyAlignment="1">
      <alignment/>
    </xf>
    <xf numFmtId="166" fontId="53" fillId="0" borderId="0" xfId="0" applyNumberFormat="1" applyFont="1" applyAlignment="1">
      <alignment/>
    </xf>
    <xf numFmtId="49" fontId="49" fillId="0" borderId="10" xfId="0" applyNumberFormat="1" applyFont="1" applyBorder="1" applyAlignment="1">
      <alignment horizontal="center"/>
    </xf>
    <xf numFmtId="166" fontId="49" fillId="0" borderId="10" xfId="0" applyNumberFormat="1" applyFont="1" applyBorder="1" applyAlignment="1">
      <alignment horizontal="center"/>
    </xf>
    <xf numFmtId="181" fontId="49" fillId="0" borderId="10" xfId="0" applyNumberFormat="1" applyFont="1" applyBorder="1" applyAlignment="1">
      <alignment horizontal="center"/>
    </xf>
    <xf numFmtId="49" fontId="50" fillId="0" borderId="0" xfId="0" applyNumberFormat="1" applyFont="1" applyAlignment="1">
      <alignment horizontal="left" vertical="top"/>
    </xf>
    <xf numFmtId="166" fontId="50" fillId="0" borderId="0" xfId="0" applyNumberFormat="1" applyFont="1" applyAlignment="1">
      <alignment horizontal="right" vertical="top"/>
    </xf>
    <xf numFmtId="181" fontId="50" fillId="0" borderId="0" xfId="0" applyNumberFormat="1" applyFont="1" applyAlignment="1">
      <alignment/>
    </xf>
    <xf numFmtId="166" fontId="50" fillId="0" borderId="0" xfId="0" applyNumberFormat="1" applyFont="1" applyAlignment="1">
      <alignment/>
    </xf>
    <xf numFmtId="49" fontId="47" fillId="0" borderId="0" xfId="0" applyNumberFormat="1" applyFont="1" applyAlignment="1">
      <alignment horizontal="left" vertical="top"/>
    </xf>
    <xf numFmtId="166" fontId="47" fillId="0" borderId="0" xfId="0" applyNumberFormat="1" applyFont="1" applyAlignment="1">
      <alignment horizontal="right" vertical="top"/>
    </xf>
    <xf numFmtId="181" fontId="47" fillId="0" borderId="0" xfId="0" applyNumberFormat="1" applyFont="1" applyAlignment="1">
      <alignment/>
    </xf>
    <xf numFmtId="166" fontId="47" fillId="0" borderId="0" xfId="0" applyNumberFormat="1" applyFont="1" applyAlignment="1">
      <alignment/>
    </xf>
    <xf numFmtId="49" fontId="47" fillId="0" borderId="10" xfId="0" applyNumberFormat="1" applyFont="1" applyBorder="1" applyAlignment="1">
      <alignment horizontal="left" vertical="top"/>
    </xf>
    <xf numFmtId="166" fontId="47" fillId="0" borderId="10" xfId="0" applyNumberFormat="1" applyFont="1" applyBorder="1" applyAlignment="1">
      <alignment horizontal="right" vertical="top"/>
    </xf>
    <xf numFmtId="181" fontId="47" fillId="0" borderId="10" xfId="0" applyNumberFormat="1" applyFont="1" applyBorder="1" applyAlignment="1">
      <alignment/>
    </xf>
    <xf numFmtId="166" fontId="47" fillId="0" borderId="10" xfId="0" applyNumberFormat="1" applyFont="1" applyBorder="1" applyAlignment="1">
      <alignment/>
    </xf>
    <xf numFmtId="0" fontId="56" fillId="0" borderId="0" xfId="0" applyFont="1" applyAlignment="1">
      <alignment horizontal="right" vertical="top"/>
    </xf>
    <xf numFmtId="49" fontId="56" fillId="0" borderId="0" xfId="0" applyNumberFormat="1" applyFont="1" applyAlignment="1">
      <alignment horizontal="left" vertical="top" wrapText="1"/>
    </xf>
    <xf numFmtId="166" fontId="56" fillId="0" borderId="0" xfId="0" applyNumberFormat="1" applyFont="1" applyAlignment="1">
      <alignment horizontal="right" vertical="top"/>
    </xf>
    <xf numFmtId="181" fontId="56" fillId="0" borderId="0" xfId="0" applyNumberFormat="1" applyFont="1" applyAlignment="1">
      <alignment horizontal="right" vertical="top"/>
    </xf>
    <xf numFmtId="0" fontId="57" fillId="0" borderId="0" xfId="0" applyFont="1" applyAlignment="1">
      <alignment horizontal="right" vertical="top"/>
    </xf>
    <xf numFmtId="49" fontId="57" fillId="0" borderId="0" xfId="0" applyNumberFormat="1" applyFont="1" applyAlignment="1">
      <alignment horizontal="left" vertical="top" wrapText="1" indent="1"/>
    </xf>
    <xf numFmtId="166" fontId="57" fillId="0" borderId="0" xfId="0" applyNumberFormat="1" applyFont="1" applyAlignment="1">
      <alignment horizontal="right" vertical="top"/>
    </xf>
    <xf numFmtId="181" fontId="57" fillId="0" borderId="0" xfId="0" applyNumberFormat="1" applyFont="1" applyAlignment="1">
      <alignment horizontal="right" vertical="top"/>
    </xf>
    <xf numFmtId="0" fontId="49" fillId="0" borderId="0" xfId="0" applyFont="1" applyAlignment="1">
      <alignment horizontal="right" vertical="top"/>
    </xf>
    <xf numFmtId="49" fontId="49" fillId="0" borderId="0" xfId="0" applyNumberFormat="1" applyFont="1" applyAlignment="1">
      <alignment horizontal="left" vertical="top" wrapText="1" indent="2"/>
    </xf>
    <xf numFmtId="166" fontId="49" fillId="0" borderId="0" xfId="0" applyNumberFormat="1" applyFont="1" applyAlignment="1">
      <alignment horizontal="right" vertical="top"/>
    </xf>
    <xf numFmtId="181" fontId="49" fillId="0" borderId="0" xfId="0" applyNumberFormat="1" applyFont="1" applyAlignment="1">
      <alignment horizontal="right" vertical="top"/>
    </xf>
    <xf numFmtId="1" fontId="48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49" fontId="53" fillId="0" borderId="0" xfId="0" applyNumberFormat="1" applyFont="1" applyAlignment="1">
      <alignment/>
    </xf>
    <xf numFmtId="168" fontId="48" fillId="0" borderId="0" xfId="0" applyNumberFormat="1" applyFont="1" applyAlignment="1">
      <alignment/>
    </xf>
    <xf numFmtId="1" fontId="49" fillId="0" borderId="10" xfId="0" applyNumberFormat="1" applyFont="1" applyBorder="1" applyAlignment="1">
      <alignment horizontal="center"/>
    </xf>
    <xf numFmtId="168" fontId="49" fillId="0" borderId="10" xfId="0" applyNumberFormat="1" applyFont="1" applyBorder="1" applyAlignment="1">
      <alignment horizontal="center"/>
    </xf>
    <xf numFmtId="1" fontId="56" fillId="0" borderId="0" xfId="0" applyNumberFormat="1" applyFont="1" applyAlignment="1">
      <alignment horizontal="right" vertical="top"/>
    </xf>
    <xf numFmtId="1" fontId="56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181" fontId="56" fillId="0" borderId="0" xfId="0" applyNumberFormat="1" applyFont="1" applyAlignment="1">
      <alignment/>
    </xf>
    <xf numFmtId="168" fontId="56" fillId="0" borderId="0" xfId="0" applyNumberFormat="1" applyFont="1" applyAlignment="1">
      <alignment/>
    </xf>
    <xf numFmtId="166" fontId="56" fillId="0" borderId="0" xfId="0" applyNumberFormat="1" applyFont="1" applyAlignment="1">
      <alignment/>
    </xf>
    <xf numFmtId="1" fontId="57" fillId="0" borderId="0" xfId="0" applyNumberFormat="1" applyFont="1" applyAlignment="1">
      <alignment horizontal="right" vertical="top"/>
    </xf>
    <xf numFmtId="1" fontId="57" fillId="0" borderId="0" xfId="0" applyNumberFormat="1" applyFont="1" applyAlignment="1">
      <alignment/>
    </xf>
    <xf numFmtId="49" fontId="57" fillId="0" borderId="0" xfId="0" applyNumberFormat="1" applyFont="1" applyAlignment="1">
      <alignment/>
    </xf>
    <xf numFmtId="49" fontId="57" fillId="0" borderId="0" xfId="0" applyNumberFormat="1" applyFont="1" applyAlignment="1">
      <alignment horizontal="left" vertical="top" wrapText="1"/>
    </xf>
    <xf numFmtId="181" fontId="57" fillId="0" borderId="0" xfId="0" applyNumberFormat="1" applyFont="1" applyAlignment="1">
      <alignment/>
    </xf>
    <xf numFmtId="168" fontId="57" fillId="0" borderId="0" xfId="0" applyNumberFormat="1" applyFont="1" applyAlignment="1">
      <alignment/>
    </xf>
    <xf numFmtId="166" fontId="57" fillId="0" borderId="0" xfId="0" applyNumberFormat="1" applyFont="1" applyAlignment="1">
      <alignment/>
    </xf>
    <xf numFmtId="1" fontId="49" fillId="0" borderId="0" xfId="0" applyNumberFormat="1" applyFont="1" applyAlignment="1">
      <alignment horizontal="right" vertical="top"/>
    </xf>
    <xf numFmtId="1" fontId="49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49" fontId="49" fillId="0" borderId="0" xfId="0" applyNumberFormat="1" applyFont="1" applyAlignment="1">
      <alignment horizontal="left" vertical="top" wrapText="1"/>
    </xf>
    <xf numFmtId="181" fontId="49" fillId="0" borderId="0" xfId="0" applyNumberFormat="1" applyFont="1" applyAlignment="1">
      <alignment/>
    </xf>
    <xf numFmtId="168" fontId="49" fillId="0" borderId="0" xfId="0" applyNumberFormat="1" applyFont="1" applyAlignment="1">
      <alignment/>
    </xf>
    <xf numFmtId="166" fontId="49" fillId="0" borderId="0" xfId="0" applyNumberFormat="1" applyFont="1" applyAlignment="1">
      <alignment/>
    </xf>
    <xf numFmtId="1" fontId="54" fillId="0" borderId="0" xfId="0" applyNumberFormat="1" applyFont="1" applyAlignment="1">
      <alignment horizontal="right" vertical="top"/>
    </xf>
    <xf numFmtId="1" fontId="54" fillId="0" borderId="11" xfId="0" applyNumberFormat="1" applyFont="1" applyBorder="1" applyAlignment="1">
      <alignment horizontal="center" vertical="top"/>
    </xf>
    <xf numFmtId="49" fontId="54" fillId="0" borderId="12" xfId="0" applyNumberFormat="1" applyFont="1" applyBorder="1" applyAlignment="1">
      <alignment horizontal="center" vertical="top"/>
    </xf>
    <xf numFmtId="49" fontId="54" fillId="0" borderId="12" xfId="0" applyNumberFormat="1" applyFont="1" applyBorder="1" applyAlignment="1">
      <alignment horizontal="right" vertical="top"/>
    </xf>
    <xf numFmtId="49" fontId="54" fillId="0" borderId="12" xfId="0" applyNumberFormat="1" applyFont="1" applyBorder="1" applyAlignment="1">
      <alignment horizontal="left" vertical="top" wrapText="1"/>
    </xf>
    <xf numFmtId="181" fontId="54" fillId="0" borderId="12" xfId="0" applyNumberFormat="1" applyFont="1" applyBorder="1" applyAlignment="1">
      <alignment horizontal="right" vertical="top"/>
    </xf>
    <xf numFmtId="168" fontId="54" fillId="0" borderId="12" xfId="0" applyNumberFormat="1" applyFont="1" applyBorder="1" applyAlignment="1">
      <alignment horizontal="right" vertical="top"/>
    </xf>
    <xf numFmtId="166" fontId="54" fillId="0" borderId="12" xfId="0" applyNumberFormat="1" applyFont="1" applyBorder="1" applyAlignment="1">
      <alignment horizontal="right" vertical="top"/>
    </xf>
    <xf numFmtId="49" fontId="54" fillId="0" borderId="12" xfId="0" applyNumberFormat="1" applyFont="1" applyBorder="1" applyAlignment="1">
      <alignment horizontal="left" vertical="top"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0"/>
  <sheetViews>
    <sheetView workbookViewId="0" topLeftCell="B1">
      <selection activeCell="C40" sqref="C40"/>
    </sheetView>
  </sheetViews>
  <sheetFormatPr defaultColWidth="9.140625" defaultRowHeight="12.75" outlineLevelRow="2"/>
  <cols>
    <col min="1" max="1" width="34.7109375" style="3" hidden="1" customWidth="1"/>
    <col min="2" max="2" width="80.7109375" style="3" customWidth="1"/>
    <col min="3" max="6" width="15.7109375" style="3" customWidth="1"/>
    <col min="7" max="16384" width="9.140625" style="3" customWidth="1"/>
  </cols>
  <sheetData>
    <row r="1" ht="15">
      <c r="C1" s="12" t="s">
        <v>227</v>
      </c>
    </row>
    <row r="3" ht="15">
      <c r="B3" s="12" t="str">
        <f>Zakázka!F2</f>
        <v>Kolín, Centrální hřbitov_Nová zpevněná cesta na par.č. 650/4</v>
      </c>
    </row>
    <row r="4" spans="2:6" ht="15">
      <c r="B4" s="12" t="str">
        <f>Zakázka!F3</f>
        <v>Investor: Město Kolín</v>
      </c>
      <c r="C4" s="15"/>
      <c r="D4" s="17"/>
      <c r="E4" s="15"/>
      <c r="F4" s="15"/>
    </row>
    <row r="5" spans="1:6" ht="7.5" customHeight="1">
      <c r="A5" s="7"/>
      <c r="B5" s="13"/>
      <c r="C5" s="15"/>
      <c r="D5" s="18"/>
      <c r="E5" s="20"/>
      <c r="F5" s="20"/>
    </row>
    <row r="6" spans="1:7" ht="9.75">
      <c r="A6" s="5"/>
      <c r="B6" s="21" t="s">
        <v>3</v>
      </c>
      <c r="C6" s="22" t="s">
        <v>9</v>
      </c>
      <c r="D6" s="23" t="s">
        <v>11</v>
      </c>
      <c r="E6" s="22" t="s">
        <v>2</v>
      </c>
      <c r="F6" s="22" t="s">
        <v>15</v>
      </c>
      <c r="G6" s="9"/>
    </row>
    <row r="7" spans="2:6" ht="7.5" customHeight="1">
      <c r="B7" s="13"/>
      <c r="C7" s="15"/>
      <c r="D7" s="17"/>
      <c r="E7" s="15"/>
      <c r="F7" s="15"/>
    </row>
    <row r="8" spans="1:7" ht="12">
      <c r="A8" s="36" t="s">
        <v>18</v>
      </c>
      <c r="B8" s="37" t="str">
        <f>Zakázka!F7</f>
        <v>Kolín, Centrální hřbitov</v>
      </c>
      <c r="C8" s="38">
        <f>VLOOKUP($A8,Zakázka!$A:$Q,10,FALSE)</f>
        <v>0</v>
      </c>
      <c r="D8" s="39">
        <f>VLOOKUP($A8,Zakázka!$A:$Q,12,FALSE)</f>
        <v>31.01692654545454</v>
      </c>
      <c r="E8" s="38">
        <f>VLOOKUP($A8,Zakázka!$A:$Q,16,FALSE)</f>
        <v>0</v>
      </c>
      <c r="F8" s="38">
        <f>VLOOKUP($A8,Zakázka!$A:$Q,17,FALSE)</f>
        <v>0</v>
      </c>
      <c r="G8" s="9"/>
    </row>
    <row r="9" spans="1:7" ht="11.25" outlineLevel="1">
      <c r="A9" s="40" t="s">
        <v>19</v>
      </c>
      <c r="B9" s="41" t="str">
        <f>Zakázka!F8</f>
        <v>Nová zpevněná cesta</v>
      </c>
      <c r="C9" s="42">
        <f>VLOOKUP($A9,Zakázka!$A:$Q,10,FALSE)</f>
        <v>0</v>
      </c>
      <c r="D9" s="43">
        <f>VLOOKUP($A9,Zakázka!$A:$Q,12,FALSE)</f>
        <v>31.01692654545454</v>
      </c>
      <c r="E9" s="42">
        <f>VLOOKUP($A9,Zakázka!$A:$Q,16,FALSE)</f>
        <v>0</v>
      </c>
      <c r="F9" s="42">
        <f>VLOOKUP($A9,Zakázka!$A:$Q,17,FALSE)</f>
        <v>0</v>
      </c>
      <c r="G9" s="9"/>
    </row>
    <row r="10" spans="1:7" ht="9.75" outlineLevel="2">
      <c r="A10" s="44" t="s">
        <v>20</v>
      </c>
      <c r="B10" s="45" t="s">
        <v>21</v>
      </c>
      <c r="C10" s="46">
        <f>VLOOKUP($A10,Zakázka!$A:$Q,10,FALSE)</f>
        <v>0</v>
      </c>
      <c r="D10" s="47">
        <f>VLOOKUP($A10,Zakázka!$A:$Q,12,FALSE)</f>
        <v>0</v>
      </c>
      <c r="E10" s="46">
        <f>VLOOKUP($A10,Zakázka!$A:$Q,16,FALSE)</f>
        <v>0</v>
      </c>
      <c r="F10" s="46">
        <f>VLOOKUP($A10,Zakázka!$A:$Q,17,FALSE)</f>
        <v>0</v>
      </c>
      <c r="G10" s="9"/>
    </row>
    <row r="11" spans="1:7" ht="9.75" outlineLevel="2">
      <c r="A11" s="44" t="s">
        <v>22</v>
      </c>
      <c r="B11" s="45" t="s">
        <v>23</v>
      </c>
      <c r="C11" s="46">
        <f>VLOOKUP($A11,Zakázka!$A:$Q,10,FALSE)</f>
        <v>0</v>
      </c>
      <c r="D11" s="47">
        <f>VLOOKUP($A11,Zakázka!$A:$Q,12,FALSE)</f>
        <v>13.07057</v>
      </c>
      <c r="E11" s="46">
        <f>VLOOKUP($A11,Zakázka!$A:$Q,16,FALSE)</f>
        <v>0</v>
      </c>
      <c r="F11" s="46">
        <f>VLOOKUP($A11,Zakázka!$A:$Q,17,FALSE)</f>
        <v>0</v>
      </c>
      <c r="G11" s="9"/>
    </row>
    <row r="12" spans="1:7" ht="9.75" outlineLevel="2">
      <c r="A12" s="44" t="s">
        <v>24</v>
      </c>
      <c r="B12" s="45" t="s">
        <v>25</v>
      </c>
      <c r="C12" s="46">
        <f>VLOOKUP($A12,Zakázka!$A:$Q,10,FALSE)</f>
        <v>0</v>
      </c>
      <c r="D12" s="47">
        <f>VLOOKUP($A12,Zakázka!$A:$Q,12,FALSE)</f>
        <v>5.696323545454546</v>
      </c>
      <c r="E12" s="46">
        <f>VLOOKUP($A12,Zakázka!$A:$Q,16,FALSE)</f>
        <v>0</v>
      </c>
      <c r="F12" s="46">
        <f>VLOOKUP($A12,Zakázka!$A:$Q,17,FALSE)</f>
        <v>0</v>
      </c>
      <c r="G12" s="9"/>
    </row>
    <row r="13" spans="1:7" ht="9.75" outlineLevel="2">
      <c r="A13" s="44" t="s">
        <v>26</v>
      </c>
      <c r="B13" s="45" t="s">
        <v>27</v>
      </c>
      <c r="C13" s="46">
        <f>VLOOKUP($A13,Zakázka!$A:$Q,10,FALSE)</f>
        <v>0</v>
      </c>
      <c r="D13" s="47">
        <f>VLOOKUP($A13,Zakázka!$A:$Q,12,FALSE)</f>
        <v>5.4994</v>
      </c>
      <c r="E13" s="46">
        <f>VLOOKUP($A13,Zakázka!$A:$Q,16,FALSE)</f>
        <v>0</v>
      </c>
      <c r="F13" s="46">
        <f>VLOOKUP($A13,Zakázka!$A:$Q,17,FALSE)</f>
        <v>0</v>
      </c>
      <c r="G13" s="9"/>
    </row>
    <row r="14" spans="1:7" ht="9.75" outlineLevel="2">
      <c r="A14" s="44" t="s">
        <v>28</v>
      </c>
      <c r="B14" s="45" t="s">
        <v>29</v>
      </c>
      <c r="C14" s="46">
        <f>VLOOKUP($A14,Zakázka!$A:$Q,10,FALSE)</f>
        <v>0</v>
      </c>
      <c r="D14" s="47">
        <f>VLOOKUP($A14,Zakázka!$A:$Q,12,FALSE)</f>
        <v>6.750633</v>
      </c>
      <c r="E14" s="46">
        <f>VLOOKUP($A14,Zakázka!$A:$Q,16,FALSE)</f>
        <v>0</v>
      </c>
      <c r="F14" s="46">
        <f>VLOOKUP($A14,Zakázka!$A:$Q,17,FALSE)</f>
        <v>0</v>
      </c>
      <c r="G14" s="9"/>
    </row>
    <row r="15" spans="1:7" ht="9.75" outlineLevel="2">
      <c r="A15" s="44" t="s">
        <v>30</v>
      </c>
      <c r="B15" s="45" t="s">
        <v>31</v>
      </c>
      <c r="C15" s="46">
        <f>VLOOKUP($A15,Zakázka!$A:$Q,10,FALSE)</f>
        <v>0</v>
      </c>
      <c r="D15" s="47">
        <f>VLOOKUP($A15,Zakázka!$A:$Q,12,FALSE)</f>
        <v>0</v>
      </c>
      <c r="E15" s="46">
        <f>VLOOKUP($A15,Zakázka!$A:$Q,16,FALSE)</f>
        <v>0</v>
      </c>
      <c r="F15" s="46">
        <f>VLOOKUP($A15,Zakázka!$A:$Q,17,FALSE)</f>
        <v>0</v>
      </c>
      <c r="G15" s="9"/>
    </row>
    <row r="16" spans="1:7" ht="9.75" outlineLevel="2">
      <c r="A16" s="44" t="s">
        <v>32</v>
      </c>
      <c r="B16" s="45" t="s">
        <v>33</v>
      </c>
      <c r="C16" s="46">
        <f>VLOOKUP($A16,Zakázka!$A:$Q,10,FALSE)</f>
        <v>0</v>
      </c>
      <c r="D16" s="47">
        <f>VLOOKUP($A16,Zakázka!$A:$Q,12,FALSE)</f>
        <v>0</v>
      </c>
      <c r="E16" s="46">
        <f>VLOOKUP($A16,Zakázka!$A:$Q,16,FALSE)</f>
        <v>0</v>
      </c>
      <c r="F16" s="46">
        <f>VLOOKUP($A16,Zakázka!$A:$Q,17,FALSE)</f>
        <v>0</v>
      </c>
      <c r="G16" s="9"/>
    </row>
    <row r="17" spans="1:7" ht="9.75" outlineLevel="2">
      <c r="A17" s="44" t="s">
        <v>34</v>
      </c>
      <c r="B17" s="45" t="s">
        <v>35</v>
      </c>
      <c r="C17" s="46">
        <f>VLOOKUP($A17,Zakázka!$A:$Q,10,FALSE)</f>
        <v>0</v>
      </c>
      <c r="D17" s="47">
        <f>VLOOKUP($A17,Zakázka!$A:$Q,12,FALSE)</f>
        <v>0</v>
      </c>
      <c r="E17" s="46">
        <f>VLOOKUP($A17,Zakázka!$A:$Q,16,FALSE)</f>
        <v>0</v>
      </c>
      <c r="F17" s="46">
        <f>VLOOKUP($A17,Zakázka!$A:$Q,17,FALSE)</f>
        <v>0</v>
      </c>
      <c r="G17" s="9"/>
    </row>
    <row r="18" spans="1:7" ht="9.75" outlineLevel="2">
      <c r="A18" s="44" t="s">
        <v>36</v>
      </c>
      <c r="B18" s="45" t="s">
        <v>37</v>
      </c>
      <c r="C18" s="46">
        <f>VLOOKUP($A18,Zakázka!$A:$Q,10,FALSE)</f>
        <v>0</v>
      </c>
      <c r="D18" s="47">
        <f>VLOOKUP($A18,Zakázka!$A:$Q,12,FALSE)</f>
        <v>0</v>
      </c>
      <c r="E18" s="46">
        <f>VLOOKUP($A18,Zakázka!$A:$Q,16,FALSE)</f>
        <v>0</v>
      </c>
      <c r="F18" s="46">
        <f>VLOOKUP($A18,Zakázka!$A:$Q,17,FALSE)</f>
        <v>0</v>
      </c>
      <c r="G18" s="9"/>
    </row>
    <row r="19" spans="1:6" ht="7.5" customHeight="1">
      <c r="A19" s="10"/>
      <c r="B19" s="14"/>
      <c r="C19" s="16"/>
      <c r="D19" s="19"/>
      <c r="E19" s="16"/>
      <c r="F19" s="16"/>
    </row>
    <row r="20" spans="1:7" ht="12.75">
      <c r="A20" s="6"/>
      <c r="B20" s="24" t="s">
        <v>1</v>
      </c>
      <c r="C20" s="25">
        <f>SUMIF(GROUP_ID,"",ITEM_PRICES)</f>
        <v>0</v>
      </c>
      <c r="D20" s="26"/>
      <c r="E20" s="27"/>
      <c r="F20" s="27"/>
      <c r="G20" s="9"/>
    </row>
    <row r="21" spans="1:7" ht="12.75">
      <c r="A21" s="6"/>
      <c r="B21" s="24" t="s">
        <v>2</v>
      </c>
      <c r="C21" s="25"/>
      <c r="D21" s="26"/>
      <c r="E21" s="27"/>
      <c r="F21" s="27"/>
      <c r="G21" s="9"/>
    </row>
    <row r="22" spans="1:7" ht="12.75">
      <c r="A22" s="2"/>
      <c r="B22" s="28" t="s">
        <v>223</v>
      </c>
      <c r="C22" s="29">
        <f>0.21*C20</f>
        <v>0</v>
      </c>
      <c r="D22" s="30"/>
      <c r="E22" s="31"/>
      <c r="F22" s="31"/>
      <c r="G22" s="9"/>
    </row>
    <row r="23" spans="1:7" ht="12.75">
      <c r="A23" s="2"/>
      <c r="B23" s="32"/>
      <c r="C23" s="33"/>
      <c r="D23" s="34"/>
      <c r="E23" s="35"/>
      <c r="F23" s="35"/>
      <c r="G23" s="9"/>
    </row>
    <row r="24" spans="1:7" ht="12.75">
      <c r="A24" s="6"/>
      <c r="B24" s="24" t="s">
        <v>0</v>
      </c>
      <c r="C24" s="25">
        <f>C20+C22</f>
        <v>0</v>
      </c>
      <c r="D24" s="26"/>
      <c r="E24" s="27"/>
      <c r="F24" s="27"/>
      <c r="G24" s="9"/>
    </row>
    <row r="25" spans="2:6" ht="8.25">
      <c r="B25" s="13"/>
      <c r="C25" s="15"/>
      <c r="D25" s="17"/>
      <c r="E25" s="15"/>
      <c r="F25" s="15"/>
    </row>
    <row r="26" spans="2:6" ht="8.25">
      <c r="B26" s="7"/>
      <c r="C26" s="9"/>
      <c r="D26" s="7"/>
      <c r="E26" s="9"/>
      <c r="F26" s="9"/>
    </row>
    <row r="40" ht="12.75">
      <c r="C40" s="83" t="s">
        <v>237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geOrder="overThenDown" paperSize="9" scale="82" r:id="rId1"/>
  <headerFooter>
    <oddFooter>&amp;R&amp;8&amp;[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U128"/>
  <sheetViews>
    <sheetView tabSelected="1" zoomScale="60" zoomScaleNormal="60" workbookViewId="0" topLeftCell="C106">
      <selection activeCell="M150" sqref="M150"/>
    </sheetView>
  </sheetViews>
  <sheetFormatPr defaultColWidth="9.140625" defaultRowHeight="12.75" outlineLevelRow="3"/>
  <cols>
    <col min="1" max="1" width="28.7109375" style="3" hidden="1" customWidth="1"/>
    <col min="2" max="2" width="3.7109375" style="3" hidden="1" customWidth="1"/>
    <col min="3" max="3" width="5.7109375" style="3" customWidth="1"/>
    <col min="4" max="4" width="4.7109375" style="3" hidden="1" customWidth="1"/>
    <col min="5" max="5" width="14.7109375" style="3" customWidth="1"/>
    <col min="6" max="6" width="72.7109375" style="3" customWidth="1"/>
    <col min="7" max="7" width="5.8515625" style="3" bestFit="1" customWidth="1"/>
    <col min="8" max="8" width="14.7109375" style="3" customWidth="1"/>
    <col min="9" max="9" width="12.7109375" style="3" customWidth="1"/>
    <col min="10" max="10" width="15.7109375" style="3" customWidth="1"/>
    <col min="11" max="11" width="11.7109375" style="3" customWidth="1"/>
    <col min="12" max="12" width="14.7109375" style="3" customWidth="1"/>
    <col min="13" max="13" width="11.7109375" style="3" customWidth="1"/>
    <col min="14" max="14" width="14.7109375" style="3" customWidth="1"/>
    <col min="15" max="15" width="9.7109375" style="3" customWidth="1"/>
    <col min="16" max="16" width="14.7109375" style="3" customWidth="1"/>
    <col min="17" max="17" width="15.7109375" style="3" customWidth="1"/>
    <col min="18" max="21" width="9.140625" style="3" customWidth="1"/>
    <col min="22" max="22" width="5.57421875" style="3" customWidth="1"/>
    <col min="23" max="16384" width="9.140625" style="3" customWidth="1"/>
  </cols>
  <sheetData>
    <row r="2" ht="15">
      <c r="F2" s="12" t="s">
        <v>17</v>
      </c>
    </row>
    <row r="3" spans="2:21" ht="15">
      <c r="B3" s="48"/>
      <c r="C3" s="48"/>
      <c r="D3" s="13"/>
      <c r="E3" s="13"/>
      <c r="F3" s="12" t="s">
        <v>224</v>
      </c>
      <c r="G3" s="13"/>
      <c r="H3" s="17"/>
      <c r="I3" s="51"/>
      <c r="J3" s="15"/>
      <c r="K3" s="17"/>
      <c r="L3" s="17"/>
      <c r="M3" s="17"/>
      <c r="N3" s="17"/>
      <c r="O3" s="15"/>
      <c r="P3" s="15"/>
      <c r="Q3" s="15"/>
      <c r="R3" s="8"/>
      <c r="U3" s="4"/>
    </row>
    <row r="4" spans="1:17" ht="7.5" customHeight="1">
      <c r="A4" s="7"/>
      <c r="B4" s="49"/>
      <c r="C4" s="48"/>
      <c r="D4" s="50"/>
      <c r="E4" s="13"/>
      <c r="F4" s="13"/>
      <c r="G4" s="13"/>
      <c r="H4" s="17"/>
      <c r="I4" s="51"/>
      <c r="J4" s="15"/>
      <c r="K4" s="18"/>
      <c r="L4" s="18"/>
      <c r="M4" s="18"/>
      <c r="N4" s="18"/>
      <c r="O4" s="20"/>
      <c r="P4" s="20"/>
      <c r="Q4" s="20"/>
    </row>
    <row r="5" spans="1:18" ht="9.75">
      <c r="A5" s="5"/>
      <c r="B5" s="52"/>
      <c r="C5" s="52" t="s">
        <v>4</v>
      </c>
      <c r="D5" s="21" t="s">
        <v>5</v>
      </c>
      <c r="E5" s="21" t="s">
        <v>6</v>
      </c>
      <c r="F5" s="21" t="s">
        <v>3</v>
      </c>
      <c r="G5" s="21" t="s">
        <v>7</v>
      </c>
      <c r="H5" s="23" t="s">
        <v>8</v>
      </c>
      <c r="I5" s="53" t="s">
        <v>16</v>
      </c>
      <c r="J5" s="22" t="s">
        <v>9</v>
      </c>
      <c r="K5" s="23" t="s">
        <v>10</v>
      </c>
      <c r="L5" s="23" t="s">
        <v>11</v>
      </c>
      <c r="M5" s="23" t="s">
        <v>12</v>
      </c>
      <c r="N5" s="23" t="s">
        <v>13</v>
      </c>
      <c r="O5" s="22" t="s">
        <v>14</v>
      </c>
      <c r="P5" s="22" t="s">
        <v>2</v>
      </c>
      <c r="Q5" s="22" t="s">
        <v>15</v>
      </c>
      <c r="R5" s="9"/>
    </row>
    <row r="6" spans="2:17" ht="7.5" customHeight="1">
      <c r="B6" s="48"/>
      <c r="C6" s="48"/>
      <c r="D6" s="13"/>
      <c r="E6" s="13"/>
      <c r="F6" s="13"/>
      <c r="G6" s="13"/>
      <c r="H6" s="17"/>
      <c r="I6" s="51"/>
      <c r="J6" s="15"/>
      <c r="K6" s="17"/>
      <c r="L6" s="17"/>
      <c r="M6" s="17"/>
      <c r="N6" s="17"/>
      <c r="O6" s="15"/>
      <c r="P6" s="15"/>
      <c r="Q6" s="15"/>
    </row>
    <row r="7" spans="1:19" ht="12">
      <c r="A7" s="36" t="s">
        <v>18</v>
      </c>
      <c r="B7" s="54">
        <v>1</v>
      </c>
      <c r="C7" s="55"/>
      <c r="D7" s="56" t="s">
        <v>38</v>
      </c>
      <c r="E7" s="56"/>
      <c r="F7" s="37" t="s">
        <v>225</v>
      </c>
      <c r="G7" s="56"/>
      <c r="H7" s="57"/>
      <c r="I7" s="58"/>
      <c r="J7" s="38">
        <f>SUBTOTAL(9,J8:J115)</f>
        <v>0</v>
      </c>
      <c r="K7" s="57"/>
      <c r="L7" s="39">
        <f>SUBTOTAL(9,L8:L115)</f>
        <v>31.01692654545454</v>
      </c>
      <c r="M7" s="57"/>
      <c r="N7" s="39">
        <f>SUBTOTAL(9,N8:N115)</f>
        <v>10.948500000000001</v>
      </c>
      <c r="O7" s="59"/>
      <c r="P7" s="38">
        <f>SUBTOTAL(9,P8:P115)</f>
        <v>0</v>
      </c>
      <c r="Q7" s="38">
        <f>SUBTOTAL(9,Q8:Q115)</f>
        <v>0</v>
      </c>
      <c r="R7" s="9"/>
      <c r="S7" s="9"/>
    </row>
    <row r="8" spans="1:19" ht="11.25" outlineLevel="1">
      <c r="A8" s="40" t="s">
        <v>19</v>
      </c>
      <c r="B8" s="60">
        <v>2</v>
      </c>
      <c r="C8" s="61"/>
      <c r="D8" s="62" t="s">
        <v>39</v>
      </c>
      <c r="E8" s="62"/>
      <c r="F8" s="63" t="s">
        <v>226</v>
      </c>
      <c r="G8" s="62"/>
      <c r="H8" s="64"/>
      <c r="I8" s="65"/>
      <c r="J8" s="42">
        <f>SUBTOTAL(9,J9:J114)</f>
        <v>0</v>
      </c>
      <c r="K8" s="64"/>
      <c r="L8" s="43">
        <f>SUBTOTAL(9,L9:L114)</f>
        <v>31.01692654545454</v>
      </c>
      <c r="M8" s="64"/>
      <c r="N8" s="43">
        <f>SUBTOTAL(9,N9:N114)</f>
        <v>10.948500000000001</v>
      </c>
      <c r="O8" s="66"/>
      <c r="P8" s="42">
        <f>SUBTOTAL(9,P9:P114)</f>
        <v>0</v>
      </c>
      <c r="Q8" s="42">
        <f>SUBTOTAL(9,Q9:Q114)</f>
        <v>0</v>
      </c>
      <c r="R8" s="9"/>
      <c r="S8" s="9"/>
    </row>
    <row r="9" spans="1:19" ht="9.75" outlineLevel="2">
      <c r="A9" s="44" t="s">
        <v>20</v>
      </c>
      <c r="B9" s="67">
        <v>3</v>
      </c>
      <c r="C9" s="68"/>
      <c r="D9" s="69" t="s">
        <v>40</v>
      </c>
      <c r="E9" s="69"/>
      <c r="F9" s="70" t="s">
        <v>21</v>
      </c>
      <c r="G9" s="69"/>
      <c r="H9" s="71"/>
      <c r="I9" s="72"/>
      <c r="J9" s="46">
        <f>SUBTOTAL(9,J10:J26)</f>
        <v>0</v>
      </c>
      <c r="K9" s="71"/>
      <c r="L9" s="47">
        <f>SUBTOTAL(9,L10:L26)</f>
        <v>0</v>
      </c>
      <c r="M9" s="71"/>
      <c r="N9" s="47">
        <f>SUBTOTAL(9,N10:N26)</f>
        <v>0</v>
      </c>
      <c r="O9" s="73"/>
      <c r="P9" s="46">
        <f>SUBTOTAL(9,P10:P26)</f>
        <v>0</v>
      </c>
      <c r="Q9" s="46">
        <f>SUBTOTAL(9,Q10:Q26)</f>
        <v>0</v>
      </c>
      <c r="R9" s="9"/>
      <c r="S9" s="9"/>
    </row>
    <row r="10" spans="1:19" ht="9.75" outlineLevel="3">
      <c r="A10" s="11"/>
      <c r="B10" s="74"/>
      <c r="C10" s="75">
        <v>1</v>
      </c>
      <c r="D10" s="76" t="s">
        <v>41</v>
      </c>
      <c r="E10" s="77" t="s">
        <v>42</v>
      </c>
      <c r="F10" s="78" t="s">
        <v>43</v>
      </c>
      <c r="G10" s="76" t="s">
        <v>44</v>
      </c>
      <c r="H10" s="79">
        <v>1</v>
      </c>
      <c r="I10" s="80"/>
      <c r="J10" s="81">
        <f aca="true" t="shared" si="0" ref="J10:J25">H10*I10</f>
        <v>0</v>
      </c>
      <c r="K10" s="79"/>
      <c r="L10" s="79">
        <f aca="true" t="shared" si="1" ref="L10:L25">H10*K10</f>
        <v>0</v>
      </c>
      <c r="M10" s="79"/>
      <c r="N10" s="79">
        <f aca="true" t="shared" si="2" ref="N10:N25">H10*M10</f>
        <v>0</v>
      </c>
      <c r="O10" s="81">
        <v>19</v>
      </c>
      <c r="P10" s="81">
        <f aca="true" t="shared" si="3" ref="P10:P25">J10*(O10/100)</f>
        <v>0</v>
      </c>
      <c r="Q10" s="81">
        <f aca="true" t="shared" si="4" ref="Q10:Q25">J10+P10</f>
        <v>0</v>
      </c>
      <c r="R10" s="9"/>
      <c r="S10" s="9"/>
    </row>
    <row r="11" spans="1:19" ht="20.25" outlineLevel="3">
      <c r="A11" s="11"/>
      <c r="B11" s="74"/>
      <c r="C11" s="75">
        <v>2</v>
      </c>
      <c r="D11" s="76" t="s">
        <v>41</v>
      </c>
      <c r="E11" s="77" t="s">
        <v>45</v>
      </c>
      <c r="F11" s="78" t="s">
        <v>46</v>
      </c>
      <c r="G11" s="76" t="s">
        <v>44</v>
      </c>
      <c r="H11" s="79">
        <v>1</v>
      </c>
      <c r="I11" s="80"/>
      <c r="J11" s="81">
        <f t="shared" si="0"/>
        <v>0</v>
      </c>
      <c r="K11" s="79"/>
      <c r="L11" s="79">
        <f t="shared" si="1"/>
        <v>0</v>
      </c>
      <c r="M11" s="79"/>
      <c r="N11" s="79">
        <f t="shared" si="2"/>
        <v>0</v>
      </c>
      <c r="O11" s="81">
        <v>19</v>
      </c>
      <c r="P11" s="81">
        <f t="shared" si="3"/>
        <v>0</v>
      </c>
      <c r="Q11" s="81">
        <f t="shared" si="4"/>
        <v>0</v>
      </c>
      <c r="R11" s="9"/>
      <c r="S11" s="9"/>
    </row>
    <row r="12" spans="1:19" ht="9.75" outlineLevel="3">
      <c r="A12" s="11"/>
      <c r="B12" s="74"/>
      <c r="C12" s="75">
        <v>3</v>
      </c>
      <c r="D12" s="76" t="s">
        <v>41</v>
      </c>
      <c r="E12" s="77" t="s">
        <v>47</v>
      </c>
      <c r="F12" s="78" t="s">
        <v>48</v>
      </c>
      <c r="G12" s="76" t="s">
        <v>44</v>
      </c>
      <c r="H12" s="79">
        <v>1</v>
      </c>
      <c r="I12" s="80"/>
      <c r="J12" s="81">
        <f t="shared" si="0"/>
        <v>0</v>
      </c>
      <c r="K12" s="79"/>
      <c r="L12" s="79">
        <f t="shared" si="1"/>
        <v>0</v>
      </c>
      <c r="M12" s="79"/>
      <c r="N12" s="79">
        <f t="shared" si="2"/>
        <v>0</v>
      </c>
      <c r="O12" s="81">
        <v>19</v>
      </c>
      <c r="P12" s="81">
        <f t="shared" si="3"/>
        <v>0</v>
      </c>
      <c r="Q12" s="81">
        <f t="shared" si="4"/>
        <v>0</v>
      </c>
      <c r="R12" s="9"/>
      <c r="S12" s="9"/>
    </row>
    <row r="13" spans="1:19" ht="20.25" outlineLevel="3">
      <c r="A13" s="11"/>
      <c r="B13" s="74"/>
      <c r="C13" s="75">
        <v>4</v>
      </c>
      <c r="D13" s="76" t="s">
        <v>41</v>
      </c>
      <c r="E13" s="77" t="s">
        <v>49</v>
      </c>
      <c r="F13" s="78" t="s">
        <v>50</v>
      </c>
      <c r="G13" s="76" t="s">
        <v>44</v>
      </c>
      <c r="H13" s="79">
        <v>1</v>
      </c>
      <c r="I13" s="80"/>
      <c r="J13" s="81">
        <f t="shared" si="0"/>
        <v>0</v>
      </c>
      <c r="K13" s="79"/>
      <c r="L13" s="79">
        <f t="shared" si="1"/>
        <v>0</v>
      </c>
      <c r="M13" s="79"/>
      <c r="N13" s="79">
        <f t="shared" si="2"/>
        <v>0</v>
      </c>
      <c r="O13" s="81">
        <v>19</v>
      </c>
      <c r="P13" s="81">
        <f t="shared" si="3"/>
        <v>0</v>
      </c>
      <c r="Q13" s="81">
        <f t="shared" si="4"/>
        <v>0</v>
      </c>
      <c r="R13" s="9"/>
      <c r="S13" s="9"/>
    </row>
    <row r="14" spans="1:19" ht="9.75" outlineLevel="3">
      <c r="A14" s="11"/>
      <c r="B14" s="74"/>
      <c r="C14" s="75">
        <v>5</v>
      </c>
      <c r="D14" s="76" t="s">
        <v>41</v>
      </c>
      <c r="E14" s="77" t="s">
        <v>51</v>
      </c>
      <c r="F14" s="78" t="s">
        <v>52</v>
      </c>
      <c r="G14" s="76" t="s">
        <v>44</v>
      </c>
      <c r="H14" s="79">
        <v>1</v>
      </c>
      <c r="I14" s="80"/>
      <c r="J14" s="81">
        <f t="shared" si="0"/>
        <v>0</v>
      </c>
      <c r="K14" s="79"/>
      <c r="L14" s="79">
        <f t="shared" si="1"/>
        <v>0</v>
      </c>
      <c r="M14" s="79"/>
      <c r="N14" s="79">
        <f t="shared" si="2"/>
        <v>0</v>
      </c>
      <c r="O14" s="81">
        <v>19</v>
      </c>
      <c r="P14" s="81">
        <f t="shared" si="3"/>
        <v>0</v>
      </c>
      <c r="Q14" s="81">
        <f t="shared" si="4"/>
        <v>0</v>
      </c>
      <c r="R14" s="9"/>
      <c r="S14" s="9"/>
    </row>
    <row r="15" spans="1:19" ht="9.75" outlineLevel="3">
      <c r="A15" s="11"/>
      <c r="B15" s="74"/>
      <c r="C15" s="75">
        <v>6</v>
      </c>
      <c r="D15" s="76" t="s">
        <v>41</v>
      </c>
      <c r="E15" s="77" t="s">
        <v>53</v>
      </c>
      <c r="F15" s="78" t="s">
        <v>54</v>
      </c>
      <c r="G15" s="76" t="s">
        <v>44</v>
      </c>
      <c r="H15" s="79">
        <v>1</v>
      </c>
      <c r="I15" s="80"/>
      <c r="J15" s="81">
        <f t="shared" si="0"/>
        <v>0</v>
      </c>
      <c r="K15" s="79"/>
      <c r="L15" s="79">
        <f t="shared" si="1"/>
        <v>0</v>
      </c>
      <c r="M15" s="79"/>
      <c r="N15" s="79">
        <f t="shared" si="2"/>
        <v>0</v>
      </c>
      <c r="O15" s="81">
        <v>19</v>
      </c>
      <c r="P15" s="81">
        <f t="shared" si="3"/>
        <v>0</v>
      </c>
      <c r="Q15" s="81">
        <f t="shared" si="4"/>
        <v>0</v>
      </c>
      <c r="R15" s="9"/>
      <c r="S15" s="9"/>
    </row>
    <row r="16" spans="1:19" ht="20.25" outlineLevel="3">
      <c r="A16" s="11"/>
      <c r="B16" s="74"/>
      <c r="C16" s="75">
        <v>7</v>
      </c>
      <c r="D16" s="76" t="s">
        <v>41</v>
      </c>
      <c r="E16" s="77" t="s">
        <v>55</v>
      </c>
      <c r="F16" s="78" t="s">
        <v>56</v>
      </c>
      <c r="G16" s="76" t="s">
        <v>44</v>
      </c>
      <c r="H16" s="79">
        <v>1</v>
      </c>
      <c r="I16" s="80"/>
      <c r="J16" s="81">
        <f t="shared" si="0"/>
        <v>0</v>
      </c>
      <c r="K16" s="79"/>
      <c r="L16" s="79">
        <f t="shared" si="1"/>
        <v>0</v>
      </c>
      <c r="M16" s="79"/>
      <c r="N16" s="79">
        <f t="shared" si="2"/>
        <v>0</v>
      </c>
      <c r="O16" s="81">
        <v>19</v>
      </c>
      <c r="P16" s="81">
        <f t="shared" si="3"/>
        <v>0</v>
      </c>
      <c r="Q16" s="81">
        <f t="shared" si="4"/>
        <v>0</v>
      </c>
      <c r="R16" s="9"/>
      <c r="S16" s="9"/>
    </row>
    <row r="17" spans="1:19" ht="20.25" outlineLevel="3">
      <c r="A17" s="11"/>
      <c r="B17" s="74"/>
      <c r="C17" s="75">
        <v>8</v>
      </c>
      <c r="D17" s="76" t="s">
        <v>41</v>
      </c>
      <c r="E17" s="77" t="s">
        <v>57</v>
      </c>
      <c r="F17" s="78" t="s">
        <v>58</v>
      </c>
      <c r="G17" s="76" t="s">
        <v>44</v>
      </c>
      <c r="H17" s="79">
        <v>1</v>
      </c>
      <c r="I17" s="80"/>
      <c r="J17" s="81">
        <f t="shared" si="0"/>
        <v>0</v>
      </c>
      <c r="K17" s="79"/>
      <c r="L17" s="79">
        <f t="shared" si="1"/>
        <v>0</v>
      </c>
      <c r="M17" s="79"/>
      <c r="N17" s="79">
        <f t="shared" si="2"/>
        <v>0</v>
      </c>
      <c r="O17" s="81">
        <v>19</v>
      </c>
      <c r="P17" s="81">
        <f t="shared" si="3"/>
        <v>0</v>
      </c>
      <c r="Q17" s="81">
        <f t="shared" si="4"/>
        <v>0</v>
      </c>
      <c r="R17" s="9"/>
      <c r="S17" s="9"/>
    </row>
    <row r="18" spans="1:19" ht="9.75" outlineLevel="3">
      <c r="A18" s="11"/>
      <c r="B18" s="74"/>
      <c r="C18" s="75">
        <v>9</v>
      </c>
      <c r="D18" s="76" t="s">
        <v>41</v>
      </c>
      <c r="E18" s="77" t="s">
        <v>59</v>
      </c>
      <c r="F18" s="82" t="s">
        <v>60</v>
      </c>
      <c r="G18" s="76" t="s">
        <v>44</v>
      </c>
      <c r="H18" s="79">
        <v>1</v>
      </c>
      <c r="I18" s="80"/>
      <c r="J18" s="81">
        <f t="shared" si="0"/>
        <v>0</v>
      </c>
      <c r="K18" s="79"/>
      <c r="L18" s="79">
        <f t="shared" si="1"/>
        <v>0</v>
      </c>
      <c r="M18" s="79"/>
      <c r="N18" s="79">
        <f t="shared" si="2"/>
        <v>0</v>
      </c>
      <c r="O18" s="81">
        <v>19</v>
      </c>
      <c r="P18" s="81">
        <f t="shared" si="3"/>
        <v>0</v>
      </c>
      <c r="Q18" s="81">
        <f t="shared" si="4"/>
        <v>0</v>
      </c>
      <c r="R18" s="9"/>
      <c r="S18" s="9"/>
    </row>
    <row r="19" spans="1:19" ht="9.75" outlineLevel="3">
      <c r="A19" s="11"/>
      <c r="B19" s="74"/>
      <c r="C19" s="75">
        <v>10</v>
      </c>
      <c r="D19" s="76" t="s">
        <v>41</v>
      </c>
      <c r="E19" s="77" t="s">
        <v>61</v>
      </c>
      <c r="F19" s="78" t="s">
        <v>62</v>
      </c>
      <c r="G19" s="76" t="s">
        <v>44</v>
      </c>
      <c r="H19" s="79">
        <v>1</v>
      </c>
      <c r="I19" s="80"/>
      <c r="J19" s="81">
        <f t="shared" si="0"/>
        <v>0</v>
      </c>
      <c r="K19" s="79"/>
      <c r="L19" s="79">
        <f t="shared" si="1"/>
        <v>0</v>
      </c>
      <c r="M19" s="79"/>
      <c r="N19" s="79">
        <f t="shared" si="2"/>
        <v>0</v>
      </c>
      <c r="O19" s="81">
        <v>19</v>
      </c>
      <c r="P19" s="81">
        <f t="shared" si="3"/>
        <v>0</v>
      </c>
      <c r="Q19" s="81">
        <f t="shared" si="4"/>
        <v>0</v>
      </c>
      <c r="R19" s="9"/>
      <c r="S19" s="9"/>
    </row>
    <row r="20" spans="1:19" ht="9.75" outlineLevel="3">
      <c r="A20" s="11"/>
      <c r="B20" s="74"/>
      <c r="C20" s="75">
        <v>11</v>
      </c>
      <c r="D20" s="76" t="s">
        <v>41</v>
      </c>
      <c r="E20" s="77" t="s">
        <v>63</v>
      </c>
      <c r="F20" s="78" t="s">
        <v>64</v>
      </c>
      <c r="G20" s="76" t="s">
        <v>44</v>
      </c>
      <c r="H20" s="79">
        <v>1</v>
      </c>
      <c r="I20" s="80"/>
      <c r="J20" s="81">
        <f t="shared" si="0"/>
        <v>0</v>
      </c>
      <c r="K20" s="79"/>
      <c r="L20" s="79">
        <f t="shared" si="1"/>
        <v>0</v>
      </c>
      <c r="M20" s="79"/>
      <c r="N20" s="79">
        <f t="shared" si="2"/>
        <v>0</v>
      </c>
      <c r="O20" s="81">
        <v>19</v>
      </c>
      <c r="P20" s="81">
        <f t="shared" si="3"/>
        <v>0</v>
      </c>
      <c r="Q20" s="81">
        <f t="shared" si="4"/>
        <v>0</v>
      </c>
      <c r="R20" s="9"/>
      <c r="S20" s="9"/>
    </row>
    <row r="21" spans="1:19" ht="9.75" outlineLevel="3">
      <c r="A21" s="11"/>
      <c r="B21" s="74"/>
      <c r="C21" s="75">
        <v>12</v>
      </c>
      <c r="D21" s="76" t="s">
        <v>41</v>
      </c>
      <c r="E21" s="77" t="s">
        <v>65</v>
      </c>
      <c r="F21" s="78" t="s">
        <v>66</v>
      </c>
      <c r="G21" s="76" t="s">
        <v>44</v>
      </c>
      <c r="H21" s="79">
        <v>1</v>
      </c>
      <c r="I21" s="80"/>
      <c r="J21" s="81">
        <f t="shared" si="0"/>
        <v>0</v>
      </c>
      <c r="K21" s="79"/>
      <c r="L21" s="79">
        <f t="shared" si="1"/>
        <v>0</v>
      </c>
      <c r="M21" s="79"/>
      <c r="N21" s="79">
        <f t="shared" si="2"/>
        <v>0</v>
      </c>
      <c r="O21" s="81">
        <v>19</v>
      </c>
      <c r="P21" s="81">
        <f t="shared" si="3"/>
        <v>0</v>
      </c>
      <c r="Q21" s="81">
        <f t="shared" si="4"/>
        <v>0</v>
      </c>
      <c r="R21" s="9"/>
      <c r="S21" s="9"/>
    </row>
    <row r="22" spans="1:19" ht="20.25" outlineLevel="3">
      <c r="A22" s="11"/>
      <c r="B22" s="74"/>
      <c r="C22" s="75">
        <v>13</v>
      </c>
      <c r="D22" s="76" t="s">
        <v>41</v>
      </c>
      <c r="E22" s="77" t="s">
        <v>67</v>
      </c>
      <c r="F22" s="78" t="s">
        <v>68</v>
      </c>
      <c r="G22" s="76" t="s">
        <v>44</v>
      </c>
      <c r="H22" s="79">
        <v>1</v>
      </c>
      <c r="I22" s="80"/>
      <c r="J22" s="81">
        <f t="shared" si="0"/>
        <v>0</v>
      </c>
      <c r="K22" s="79"/>
      <c r="L22" s="79">
        <f t="shared" si="1"/>
        <v>0</v>
      </c>
      <c r="M22" s="79"/>
      <c r="N22" s="79">
        <f t="shared" si="2"/>
        <v>0</v>
      </c>
      <c r="O22" s="81">
        <v>19</v>
      </c>
      <c r="P22" s="81">
        <f t="shared" si="3"/>
        <v>0</v>
      </c>
      <c r="Q22" s="81">
        <f t="shared" si="4"/>
        <v>0</v>
      </c>
      <c r="R22" s="9"/>
      <c r="S22" s="9"/>
    </row>
    <row r="23" spans="1:19" ht="9.75" outlineLevel="3">
      <c r="A23" s="11"/>
      <c r="B23" s="74"/>
      <c r="C23" s="75">
        <v>14</v>
      </c>
      <c r="D23" s="76" t="s">
        <v>41</v>
      </c>
      <c r="E23" s="77" t="s">
        <v>69</v>
      </c>
      <c r="F23" s="78" t="s">
        <v>70</v>
      </c>
      <c r="G23" s="76" t="s">
        <v>44</v>
      </c>
      <c r="H23" s="79">
        <v>1</v>
      </c>
      <c r="I23" s="80"/>
      <c r="J23" s="81">
        <f t="shared" si="0"/>
        <v>0</v>
      </c>
      <c r="K23" s="79"/>
      <c r="L23" s="79">
        <f t="shared" si="1"/>
        <v>0</v>
      </c>
      <c r="M23" s="79"/>
      <c r="N23" s="79">
        <f t="shared" si="2"/>
        <v>0</v>
      </c>
      <c r="O23" s="81">
        <v>19</v>
      </c>
      <c r="P23" s="81">
        <f t="shared" si="3"/>
        <v>0</v>
      </c>
      <c r="Q23" s="81">
        <f t="shared" si="4"/>
        <v>0</v>
      </c>
      <c r="R23" s="9"/>
      <c r="S23" s="9"/>
    </row>
    <row r="24" spans="1:19" ht="9.75" outlineLevel="3">
      <c r="A24" s="11"/>
      <c r="B24" s="74"/>
      <c r="C24" s="75">
        <v>15</v>
      </c>
      <c r="D24" s="76" t="s">
        <v>41</v>
      </c>
      <c r="E24" s="77" t="s">
        <v>71</v>
      </c>
      <c r="F24" s="78" t="s">
        <v>72</v>
      </c>
      <c r="G24" s="76" t="s">
        <v>44</v>
      </c>
      <c r="H24" s="79">
        <v>1</v>
      </c>
      <c r="I24" s="80"/>
      <c r="J24" s="81">
        <f t="shared" si="0"/>
        <v>0</v>
      </c>
      <c r="K24" s="79"/>
      <c r="L24" s="79">
        <f t="shared" si="1"/>
        <v>0</v>
      </c>
      <c r="M24" s="79"/>
      <c r="N24" s="79">
        <f t="shared" si="2"/>
        <v>0</v>
      </c>
      <c r="O24" s="81">
        <v>19</v>
      </c>
      <c r="P24" s="81">
        <f t="shared" si="3"/>
        <v>0</v>
      </c>
      <c r="Q24" s="81">
        <f t="shared" si="4"/>
        <v>0</v>
      </c>
      <c r="R24" s="9"/>
      <c r="S24" s="9"/>
    </row>
    <row r="25" spans="1:19" ht="9.75" outlineLevel="3">
      <c r="A25" s="11"/>
      <c r="B25" s="74"/>
      <c r="C25" s="75">
        <v>16</v>
      </c>
      <c r="D25" s="76" t="s">
        <v>41</v>
      </c>
      <c r="E25" s="77" t="s">
        <v>73</v>
      </c>
      <c r="F25" s="78" t="s">
        <v>74</v>
      </c>
      <c r="G25" s="76" t="s">
        <v>44</v>
      </c>
      <c r="H25" s="79">
        <v>1</v>
      </c>
      <c r="I25" s="80"/>
      <c r="J25" s="81">
        <f t="shared" si="0"/>
        <v>0</v>
      </c>
      <c r="K25" s="79"/>
      <c r="L25" s="79">
        <f t="shared" si="1"/>
        <v>0</v>
      </c>
      <c r="M25" s="79"/>
      <c r="N25" s="79">
        <f t="shared" si="2"/>
        <v>0</v>
      </c>
      <c r="O25" s="81">
        <v>19</v>
      </c>
      <c r="P25" s="81">
        <f t="shared" si="3"/>
        <v>0</v>
      </c>
      <c r="Q25" s="81">
        <f t="shared" si="4"/>
        <v>0</v>
      </c>
      <c r="R25" s="9"/>
      <c r="S25" s="9"/>
    </row>
    <row r="26" spans="2:17" ht="8.25" outlineLevel="3">
      <c r="B26" s="7"/>
      <c r="C26" s="7"/>
      <c r="D26" s="7"/>
      <c r="E26" s="7"/>
      <c r="F26" s="7"/>
      <c r="G26" s="7"/>
      <c r="H26" s="7"/>
      <c r="I26" s="9"/>
      <c r="J26" s="9"/>
      <c r="K26" s="7"/>
      <c r="L26" s="7"/>
      <c r="M26" s="7"/>
      <c r="N26" s="7"/>
      <c r="O26" s="7"/>
      <c r="P26" s="9"/>
      <c r="Q26" s="9"/>
    </row>
    <row r="27" spans="1:19" ht="9.75" outlineLevel="2">
      <c r="A27" s="44" t="s">
        <v>22</v>
      </c>
      <c r="B27" s="67">
        <v>3</v>
      </c>
      <c r="C27" s="68"/>
      <c r="D27" s="69" t="s">
        <v>40</v>
      </c>
      <c r="E27" s="69"/>
      <c r="F27" s="70" t="s">
        <v>23</v>
      </c>
      <c r="G27" s="69"/>
      <c r="H27" s="71"/>
      <c r="I27" s="72"/>
      <c r="J27" s="46">
        <f>SUBTOTAL(9,J28:J65)</f>
        <v>0</v>
      </c>
      <c r="K27" s="71"/>
      <c r="L27" s="47">
        <f>SUBTOTAL(9,L28:L65)</f>
        <v>13.07057</v>
      </c>
      <c r="M27" s="71"/>
      <c r="N27" s="47">
        <f>SUBTOTAL(9,N28:N65)</f>
        <v>9.848500000000001</v>
      </c>
      <c r="O27" s="73"/>
      <c r="P27" s="46">
        <f>SUBTOTAL(9,P28:P65)</f>
        <v>0</v>
      </c>
      <c r="Q27" s="46">
        <f>SUBTOTAL(9,Q28:Q65)</f>
        <v>0</v>
      </c>
      <c r="R27" s="9"/>
      <c r="S27" s="9"/>
    </row>
    <row r="28" spans="1:19" ht="9.75" outlineLevel="3">
      <c r="A28" s="11"/>
      <c r="B28" s="74"/>
      <c r="C28" s="75">
        <v>1</v>
      </c>
      <c r="D28" s="76" t="s">
        <v>41</v>
      </c>
      <c r="E28" s="77" t="s">
        <v>75</v>
      </c>
      <c r="F28" s="78" t="s">
        <v>76</v>
      </c>
      <c r="G28" s="76" t="s">
        <v>77</v>
      </c>
      <c r="H28" s="79">
        <v>5.5</v>
      </c>
      <c r="I28" s="80"/>
      <c r="J28" s="81">
        <f aca="true" t="shared" si="5" ref="J28:J64">H28*I28</f>
        <v>0</v>
      </c>
      <c r="K28" s="79"/>
      <c r="L28" s="79">
        <f aca="true" t="shared" si="6" ref="L28:L64">H28*K28</f>
        <v>0</v>
      </c>
      <c r="M28" s="79">
        <v>0.115</v>
      </c>
      <c r="N28" s="79">
        <f aca="true" t="shared" si="7" ref="N28:N64">H28*M28</f>
        <v>0.6325000000000001</v>
      </c>
      <c r="O28" s="81">
        <v>21</v>
      </c>
      <c r="P28" s="81">
        <f aca="true" t="shared" si="8" ref="P28:P64">J28*(O28/100)</f>
        <v>0</v>
      </c>
      <c r="Q28" s="81">
        <f aca="true" t="shared" si="9" ref="Q28:Q64">J28+P28</f>
        <v>0</v>
      </c>
      <c r="R28" s="9"/>
      <c r="S28" s="9"/>
    </row>
    <row r="29" spans="1:19" ht="9.75" outlineLevel="3">
      <c r="A29" s="11"/>
      <c r="B29" s="74"/>
      <c r="C29" s="75">
        <v>2</v>
      </c>
      <c r="D29" s="76" t="s">
        <v>41</v>
      </c>
      <c r="E29" s="77" t="s">
        <v>78</v>
      </c>
      <c r="F29" s="78" t="s">
        <v>79</v>
      </c>
      <c r="G29" s="76" t="s">
        <v>80</v>
      </c>
      <c r="H29" s="79">
        <v>32</v>
      </c>
      <c r="I29" s="80"/>
      <c r="J29" s="81">
        <f t="shared" si="5"/>
        <v>0</v>
      </c>
      <c r="K29" s="79"/>
      <c r="L29" s="79">
        <f t="shared" si="6"/>
        <v>0</v>
      </c>
      <c r="M29" s="79">
        <v>0.098</v>
      </c>
      <c r="N29" s="79">
        <f t="shared" si="7"/>
        <v>3.136</v>
      </c>
      <c r="O29" s="81">
        <v>21</v>
      </c>
      <c r="P29" s="81">
        <f t="shared" si="8"/>
        <v>0</v>
      </c>
      <c r="Q29" s="81">
        <f t="shared" si="9"/>
        <v>0</v>
      </c>
      <c r="R29" s="9"/>
      <c r="S29" s="9"/>
    </row>
    <row r="30" spans="1:19" ht="9.75" outlineLevel="3">
      <c r="A30" s="11"/>
      <c r="B30" s="74"/>
      <c r="C30" s="75">
        <v>3</v>
      </c>
      <c r="D30" s="76" t="s">
        <v>41</v>
      </c>
      <c r="E30" s="77" t="s">
        <v>81</v>
      </c>
      <c r="F30" s="78" t="s">
        <v>82</v>
      </c>
      <c r="G30" s="76" t="s">
        <v>80</v>
      </c>
      <c r="H30" s="79">
        <v>32</v>
      </c>
      <c r="I30" s="80"/>
      <c r="J30" s="81">
        <f t="shared" si="5"/>
        <v>0</v>
      </c>
      <c r="K30" s="79"/>
      <c r="L30" s="79">
        <f t="shared" si="6"/>
        <v>0</v>
      </c>
      <c r="M30" s="79">
        <v>0.19</v>
      </c>
      <c r="N30" s="79">
        <f t="shared" si="7"/>
        <v>6.08</v>
      </c>
      <c r="O30" s="81">
        <v>21</v>
      </c>
      <c r="P30" s="81">
        <f t="shared" si="8"/>
        <v>0</v>
      </c>
      <c r="Q30" s="81">
        <f t="shared" si="9"/>
        <v>0</v>
      </c>
      <c r="R30" s="9"/>
      <c r="S30" s="9"/>
    </row>
    <row r="31" spans="1:19" ht="9.75" outlineLevel="3">
      <c r="A31" s="11"/>
      <c r="B31" s="74"/>
      <c r="C31" s="75">
        <v>4</v>
      </c>
      <c r="D31" s="76" t="s">
        <v>41</v>
      </c>
      <c r="E31" s="77" t="s">
        <v>83</v>
      </c>
      <c r="F31" s="78" t="s">
        <v>84</v>
      </c>
      <c r="G31" s="76" t="s">
        <v>80</v>
      </c>
      <c r="H31" s="79">
        <v>488</v>
      </c>
      <c r="I31" s="80"/>
      <c r="J31" s="81">
        <f t="shared" si="5"/>
        <v>0</v>
      </c>
      <c r="K31" s="79"/>
      <c r="L31" s="79">
        <f t="shared" si="6"/>
        <v>0</v>
      </c>
      <c r="M31" s="79"/>
      <c r="N31" s="79">
        <f t="shared" si="7"/>
        <v>0</v>
      </c>
      <c r="O31" s="81">
        <v>21</v>
      </c>
      <c r="P31" s="81">
        <f t="shared" si="8"/>
        <v>0</v>
      </c>
      <c r="Q31" s="81">
        <f t="shared" si="9"/>
        <v>0</v>
      </c>
      <c r="R31" s="9"/>
      <c r="S31" s="9"/>
    </row>
    <row r="32" spans="1:19" ht="9.75" outlineLevel="3">
      <c r="A32" s="11"/>
      <c r="B32" s="74"/>
      <c r="C32" s="75">
        <v>5</v>
      </c>
      <c r="D32" s="76" t="s">
        <v>41</v>
      </c>
      <c r="E32" s="77" t="s">
        <v>85</v>
      </c>
      <c r="F32" s="78" t="s">
        <v>86</v>
      </c>
      <c r="G32" s="76" t="s">
        <v>87</v>
      </c>
      <c r="H32" s="79">
        <v>97.6</v>
      </c>
      <c r="I32" s="80"/>
      <c r="J32" s="81">
        <f t="shared" si="5"/>
        <v>0</v>
      </c>
      <c r="K32" s="79"/>
      <c r="L32" s="79">
        <f t="shared" si="6"/>
        <v>0</v>
      </c>
      <c r="M32" s="79"/>
      <c r="N32" s="79">
        <f t="shared" si="7"/>
        <v>0</v>
      </c>
      <c r="O32" s="81">
        <v>21</v>
      </c>
      <c r="P32" s="81">
        <f t="shared" si="8"/>
        <v>0</v>
      </c>
      <c r="Q32" s="81">
        <f t="shared" si="9"/>
        <v>0</v>
      </c>
      <c r="R32" s="9"/>
      <c r="S32" s="9"/>
    </row>
    <row r="33" spans="1:19" ht="9.75" outlineLevel="3">
      <c r="A33" s="11"/>
      <c r="B33" s="74"/>
      <c r="C33" s="75">
        <v>6</v>
      </c>
      <c r="D33" s="76" t="s">
        <v>41</v>
      </c>
      <c r="E33" s="77" t="s">
        <v>88</v>
      </c>
      <c r="F33" s="78" t="s">
        <v>89</v>
      </c>
      <c r="G33" s="76" t="s">
        <v>87</v>
      </c>
      <c r="H33" s="79">
        <v>97.6</v>
      </c>
      <c r="I33" s="80"/>
      <c r="J33" s="81">
        <f t="shared" si="5"/>
        <v>0</v>
      </c>
      <c r="K33" s="79"/>
      <c r="L33" s="79">
        <f t="shared" si="6"/>
        <v>0</v>
      </c>
      <c r="M33" s="79"/>
      <c r="N33" s="79">
        <f t="shared" si="7"/>
        <v>0</v>
      </c>
      <c r="O33" s="81">
        <v>21</v>
      </c>
      <c r="P33" s="81">
        <f t="shared" si="8"/>
        <v>0</v>
      </c>
      <c r="Q33" s="81">
        <f t="shared" si="9"/>
        <v>0</v>
      </c>
      <c r="R33" s="9"/>
      <c r="S33" s="9"/>
    </row>
    <row r="34" spans="1:19" ht="9.75" outlineLevel="3">
      <c r="A34" s="11"/>
      <c r="B34" s="74"/>
      <c r="C34" s="75">
        <v>7</v>
      </c>
      <c r="D34" s="76" t="s">
        <v>41</v>
      </c>
      <c r="E34" s="77" t="s">
        <v>90</v>
      </c>
      <c r="F34" s="78" t="s">
        <v>91</v>
      </c>
      <c r="G34" s="76" t="s">
        <v>87</v>
      </c>
      <c r="H34" s="79">
        <v>97.6</v>
      </c>
      <c r="I34" s="80"/>
      <c r="J34" s="81">
        <f t="shared" si="5"/>
        <v>0</v>
      </c>
      <c r="K34" s="79"/>
      <c r="L34" s="79">
        <f t="shared" si="6"/>
        <v>0</v>
      </c>
      <c r="M34" s="79"/>
      <c r="N34" s="79">
        <f t="shared" si="7"/>
        <v>0</v>
      </c>
      <c r="O34" s="81">
        <v>21</v>
      </c>
      <c r="P34" s="81">
        <f t="shared" si="8"/>
        <v>0</v>
      </c>
      <c r="Q34" s="81">
        <f t="shared" si="9"/>
        <v>0</v>
      </c>
      <c r="R34" s="9"/>
      <c r="S34" s="9"/>
    </row>
    <row r="35" spans="1:19" ht="9.75" outlineLevel="3">
      <c r="A35" s="11"/>
      <c r="B35" s="74"/>
      <c r="C35" s="75">
        <v>8</v>
      </c>
      <c r="D35" s="76" t="s">
        <v>41</v>
      </c>
      <c r="E35" s="77" t="s">
        <v>92</v>
      </c>
      <c r="F35" s="78" t="s">
        <v>93</v>
      </c>
      <c r="G35" s="76" t="s">
        <v>87</v>
      </c>
      <c r="H35" s="79">
        <v>58.559999999999995</v>
      </c>
      <c r="I35" s="80"/>
      <c r="J35" s="81">
        <f t="shared" si="5"/>
        <v>0</v>
      </c>
      <c r="K35" s="79"/>
      <c r="L35" s="79">
        <f t="shared" si="6"/>
        <v>0</v>
      </c>
      <c r="M35" s="79"/>
      <c r="N35" s="79">
        <f t="shared" si="7"/>
        <v>0</v>
      </c>
      <c r="O35" s="81">
        <v>21</v>
      </c>
      <c r="P35" s="81">
        <f t="shared" si="8"/>
        <v>0</v>
      </c>
      <c r="Q35" s="81">
        <f t="shared" si="9"/>
        <v>0</v>
      </c>
      <c r="R35" s="9"/>
      <c r="S35" s="9"/>
    </row>
    <row r="36" spans="1:19" ht="9.75" outlineLevel="3">
      <c r="A36" s="11"/>
      <c r="B36" s="74"/>
      <c r="C36" s="75">
        <v>9</v>
      </c>
      <c r="D36" s="76" t="s">
        <v>41</v>
      </c>
      <c r="E36" s="77" t="s">
        <v>94</v>
      </c>
      <c r="F36" s="78" t="s">
        <v>95</v>
      </c>
      <c r="G36" s="76" t="s">
        <v>87</v>
      </c>
      <c r="H36" s="79">
        <v>58.56</v>
      </c>
      <c r="I36" s="80"/>
      <c r="J36" s="81">
        <f t="shared" si="5"/>
        <v>0</v>
      </c>
      <c r="K36" s="79"/>
      <c r="L36" s="79">
        <f t="shared" si="6"/>
        <v>0</v>
      </c>
      <c r="M36" s="79"/>
      <c r="N36" s="79">
        <f t="shared" si="7"/>
        <v>0</v>
      </c>
      <c r="O36" s="81">
        <v>21</v>
      </c>
      <c r="P36" s="81">
        <f t="shared" si="8"/>
        <v>0</v>
      </c>
      <c r="Q36" s="81">
        <f t="shared" si="9"/>
        <v>0</v>
      </c>
      <c r="R36" s="9"/>
      <c r="S36" s="9"/>
    </row>
    <row r="37" spans="1:19" ht="9.75" outlineLevel="3">
      <c r="A37" s="11"/>
      <c r="B37" s="74"/>
      <c r="C37" s="75">
        <v>10</v>
      </c>
      <c r="D37" s="76" t="s">
        <v>41</v>
      </c>
      <c r="E37" s="77" t="s">
        <v>96</v>
      </c>
      <c r="F37" s="78" t="s">
        <v>97</v>
      </c>
      <c r="G37" s="76" t="s">
        <v>87</v>
      </c>
      <c r="H37" s="79">
        <v>115.96</v>
      </c>
      <c r="I37" s="80"/>
      <c r="J37" s="81">
        <f t="shared" si="5"/>
        <v>0</v>
      </c>
      <c r="K37" s="79"/>
      <c r="L37" s="79">
        <f t="shared" si="6"/>
        <v>0</v>
      </c>
      <c r="M37" s="79"/>
      <c r="N37" s="79">
        <f t="shared" si="7"/>
        <v>0</v>
      </c>
      <c r="O37" s="81">
        <v>21</v>
      </c>
      <c r="P37" s="81">
        <f t="shared" si="8"/>
        <v>0</v>
      </c>
      <c r="Q37" s="81">
        <f t="shared" si="9"/>
        <v>0</v>
      </c>
      <c r="R37" s="9"/>
      <c r="S37" s="9"/>
    </row>
    <row r="38" spans="1:19" ht="20.25" outlineLevel="3">
      <c r="A38" s="11"/>
      <c r="B38" s="74"/>
      <c r="C38" s="75">
        <v>11</v>
      </c>
      <c r="D38" s="76" t="s">
        <v>41</v>
      </c>
      <c r="E38" s="77" t="s">
        <v>98</v>
      </c>
      <c r="F38" s="78" t="s">
        <v>99</v>
      </c>
      <c r="G38" s="76" t="s">
        <v>87</v>
      </c>
      <c r="H38" s="79">
        <v>1159.6</v>
      </c>
      <c r="I38" s="80"/>
      <c r="J38" s="81">
        <f t="shared" si="5"/>
        <v>0</v>
      </c>
      <c r="K38" s="79"/>
      <c r="L38" s="79">
        <f t="shared" si="6"/>
        <v>0</v>
      </c>
      <c r="M38" s="79"/>
      <c r="N38" s="79">
        <f t="shared" si="7"/>
        <v>0</v>
      </c>
      <c r="O38" s="81">
        <v>21</v>
      </c>
      <c r="P38" s="81">
        <f t="shared" si="8"/>
        <v>0</v>
      </c>
      <c r="Q38" s="81">
        <f t="shared" si="9"/>
        <v>0</v>
      </c>
      <c r="R38" s="9"/>
      <c r="S38" s="9"/>
    </row>
    <row r="39" spans="1:19" ht="9.75" outlineLevel="3">
      <c r="A39" s="11"/>
      <c r="B39" s="74"/>
      <c r="C39" s="75">
        <v>12</v>
      </c>
      <c r="D39" s="76" t="s">
        <v>41</v>
      </c>
      <c r="E39" s="77" t="s">
        <v>100</v>
      </c>
      <c r="F39" s="78" t="s">
        <v>101</v>
      </c>
      <c r="G39" s="76" t="s">
        <v>87</v>
      </c>
      <c r="H39" s="79">
        <v>115.96</v>
      </c>
      <c r="I39" s="80"/>
      <c r="J39" s="81">
        <f t="shared" si="5"/>
        <v>0</v>
      </c>
      <c r="K39" s="79"/>
      <c r="L39" s="79">
        <f t="shared" si="6"/>
        <v>0</v>
      </c>
      <c r="M39" s="79"/>
      <c r="N39" s="79">
        <f t="shared" si="7"/>
        <v>0</v>
      </c>
      <c r="O39" s="81">
        <v>21</v>
      </c>
      <c r="P39" s="81">
        <f t="shared" si="8"/>
        <v>0</v>
      </c>
      <c r="Q39" s="81">
        <f t="shared" si="9"/>
        <v>0</v>
      </c>
      <c r="R39" s="9"/>
      <c r="S39" s="9"/>
    </row>
    <row r="40" spans="1:19" ht="9.75" outlineLevel="3">
      <c r="A40" s="11"/>
      <c r="B40" s="74"/>
      <c r="C40" s="75">
        <v>13</v>
      </c>
      <c r="D40" s="76" t="s">
        <v>41</v>
      </c>
      <c r="E40" s="77" t="s">
        <v>102</v>
      </c>
      <c r="F40" s="78" t="s">
        <v>103</v>
      </c>
      <c r="G40" s="76" t="s">
        <v>104</v>
      </c>
      <c r="H40" s="79">
        <v>208.72799999999998</v>
      </c>
      <c r="I40" s="80"/>
      <c r="J40" s="81">
        <f t="shared" si="5"/>
        <v>0</v>
      </c>
      <c r="K40" s="79"/>
      <c r="L40" s="79">
        <f t="shared" si="6"/>
        <v>0</v>
      </c>
      <c r="M40" s="79"/>
      <c r="N40" s="79">
        <f t="shared" si="7"/>
        <v>0</v>
      </c>
      <c r="O40" s="81">
        <v>21</v>
      </c>
      <c r="P40" s="81">
        <f t="shared" si="8"/>
        <v>0</v>
      </c>
      <c r="Q40" s="81">
        <f t="shared" si="9"/>
        <v>0</v>
      </c>
      <c r="R40" s="9"/>
      <c r="S40" s="9"/>
    </row>
    <row r="41" spans="1:19" ht="9.75" outlineLevel="3">
      <c r="A41" s="11"/>
      <c r="B41" s="74"/>
      <c r="C41" s="75">
        <v>14</v>
      </c>
      <c r="D41" s="76" t="s">
        <v>41</v>
      </c>
      <c r="E41" s="77" t="s">
        <v>105</v>
      </c>
      <c r="F41" s="78" t="s">
        <v>106</v>
      </c>
      <c r="G41" s="76" t="s">
        <v>87</v>
      </c>
      <c r="H41" s="79">
        <v>228.8</v>
      </c>
      <c r="I41" s="80"/>
      <c r="J41" s="81">
        <f t="shared" si="5"/>
        <v>0</v>
      </c>
      <c r="K41" s="79"/>
      <c r="L41" s="79">
        <f t="shared" si="6"/>
        <v>0</v>
      </c>
      <c r="M41" s="79"/>
      <c r="N41" s="79">
        <f t="shared" si="7"/>
        <v>0</v>
      </c>
      <c r="O41" s="81">
        <v>21</v>
      </c>
      <c r="P41" s="81">
        <f t="shared" si="8"/>
        <v>0</v>
      </c>
      <c r="Q41" s="81">
        <f t="shared" si="9"/>
        <v>0</v>
      </c>
      <c r="R41" s="9"/>
      <c r="S41" s="9"/>
    </row>
    <row r="42" spans="1:19" ht="9.75" outlineLevel="3">
      <c r="A42" s="11"/>
      <c r="B42" s="74"/>
      <c r="C42" s="75">
        <v>15</v>
      </c>
      <c r="D42" s="76" t="s">
        <v>107</v>
      </c>
      <c r="E42" s="77" t="s">
        <v>108</v>
      </c>
      <c r="F42" s="78" t="s">
        <v>109</v>
      </c>
      <c r="G42" s="76" t="s">
        <v>104</v>
      </c>
      <c r="H42" s="79">
        <v>12.3552</v>
      </c>
      <c r="I42" s="80"/>
      <c r="J42" s="81">
        <f t="shared" si="5"/>
        <v>0</v>
      </c>
      <c r="K42" s="79">
        <v>1</v>
      </c>
      <c r="L42" s="79">
        <f t="shared" si="6"/>
        <v>12.3552</v>
      </c>
      <c r="M42" s="79"/>
      <c r="N42" s="79">
        <f t="shared" si="7"/>
        <v>0</v>
      </c>
      <c r="O42" s="81">
        <v>21</v>
      </c>
      <c r="P42" s="81">
        <f t="shared" si="8"/>
        <v>0</v>
      </c>
      <c r="Q42" s="81">
        <f t="shared" si="9"/>
        <v>0</v>
      </c>
      <c r="R42" s="9"/>
      <c r="S42" s="9"/>
    </row>
    <row r="43" spans="1:19" ht="9.75" outlineLevel="3">
      <c r="A43" s="11"/>
      <c r="B43" s="74"/>
      <c r="C43" s="75">
        <v>16</v>
      </c>
      <c r="D43" s="76" t="s">
        <v>41</v>
      </c>
      <c r="E43" s="77" t="s">
        <v>110</v>
      </c>
      <c r="F43" s="78" t="s">
        <v>111</v>
      </c>
      <c r="G43" s="76" t="s">
        <v>80</v>
      </c>
      <c r="H43" s="79">
        <v>572</v>
      </c>
      <c r="I43" s="80"/>
      <c r="J43" s="81">
        <f t="shared" si="5"/>
        <v>0</v>
      </c>
      <c r="K43" s="79"/>
      <c r="L43" s="79">
        <f t="shared" si="6"/>
        <v>0</v>
      </c>
      <c r="M43" s="79"/>
      <c r="N43" s="79">
        <f t="shared" si="7"/>
        <v>0</v>
      </c>
      <c r="O43" s="81">
        <v>21</v>
      </c>
      <c r="P43" s="81">
        <f t="shared" si="8"/>
        <v>0</v>
      </c>
      <c r="Q43" s="81">
        <f t="shared" si="9"/>
        <v>0</v>
      </c>
      <c r="R43" s="9"/>
      <c r="S43" s="9"/>
    </row>
    <row r="44" spans="1:19" ht="9.75" outlineLevel="3">
      <c r="A44" s="11"/>
      <c r="B44" s="74"/>
      <c r="C44" s="75">
        <v>17</v>
      </c>
      <c r="D44" s="76" t="s">
        <v>41</v>
      </c>
      <c r="E44" s="77" t="s">
        <v>112</v>
      </c>
      <c r="F44" s="78" t="s">
        <v>113</v>
      </c>
      <c r="G44" s="76" t="s">
        <v>80</v>
      </c>
      <c r="H44" s="79">
        <v>146</v>
      </c>
      <c r="I44" s="80"/>
      <c r="J44" s="81">
        <f t="shared" si="5"/>
        <v>0</v>
      </c>
      <c r="K44" s="79"/>
      <c r="L44" s="79">
        <f t="shared" si="6"/>
        <v>0</v>
      </c>
      <c r="M44" s="79"/>
      <c r="N44" s="79">
        <f t="shared" si="7"/>
        <v>0</v>
      </c>
      <c r="O44" s="81">
        <v>21</v>
      </c>
      <c r="P44" s="81">
        <f t="shared" si="8"/>
        <v>0</v>
      </c>
      <c r="Q44" s="81">
        <f t="shared" si="9"/>
        <v>0</v>
      </c>
      <c r="R44" s="9"/>
      <c r="S44" s="9"/>
    </row>
    <row r="45" spans="1:19" ht="9.75" outlineLevel="3">
      <c r="A45" s="11"/>
      <c r="B45" s="74"/>
      <c r="C45" s="75">
        <v>18</v>
      </c>
      <c r="D45" s="76" t="s">
        <v>41</v>
      </c>
      <c r="E45" s="77" t="s">
        <v>114</v>
      </c>
      <c r="F45" s="78" t="s">
        <v>115</v>
      </c>
      <c r="G45" s="76" t="s">
        <v>87</v>
      </c>
      <c r="H45" s="79">
        <v>0.32000000000000006</v>
      </c>
      <c r="I45" s="80"/>
      <c r="J45" s="81">
        <f t="shared" si="5"/>
        <v>0</v>
      </c>
      <c r="K45" s="79"/>
      <c r="L45" s="79">
        <f t="shared" si="6"/>
        <v>0</v>
      </c>
      <c r="M45" s="79"/>
      <c r="N45" s="79">
        <f t="shared" si="7"/>
        <v>0</v>
      </c>
      <c r="O45" s="81">
        <v>21</v>
      </c>
      <c r="P45" s="81">
        <f t="shared" si="8"/>
        <v>0</v>
      </c>
      <c r="Q45" s="81">
        <f t="shared" si="9"/>
        <v>0</v>
      </c>
      <c r="R45" s="9"/>
      <c r="S45" s="9"/>
    </row>
    <row r="46" spans="1:19" ht="9.75" outlineLevel="3">
      <c r="A46" s="11"/>
      <c r="B46" s="74"/>
      <c r="C46" s="75">
        <v>19</v>
      </c>
      <c r="D46" s="76" t="s">
        <v>107</v>
      </c>
      <c r="E46" s="77" t="s">
        <v>116</v>
      </c>
      <c r="F46" s="78" t="s">
        <v>117</v>
      </c>
      <c r="G46" s="76" t="s">
        <v>104</v>
      </c>
      <c r="H46" s="79">
        <v>0.7040000000000001</v>
      </c>
      <c r="I46" s="80"/>
      <c r="J46" s="81">
        <f t="shared" si="5"/>
        <v>0</v>
      </c>
      <c r="K46" s="79">
        <v>1</v>
      </c>
      <c r="L46" s="79">
        <f t="shared" si="6"/>
        <v>0.7040000000000001</v>
      </c>
      <c r="M46" s="79"/>
      <c r="N46" s="79">
        <f t="shared" si="7"/>
        <v>0</v>
      </c>
      <c r="O46" s="81">
        <v>21</v>
      </c>
      <c r="P46" s="81">
        <f t="shared" si="8"/>
        <v>0</v>
      </c>
      <c r="Q46" s="81">
        <f t="shared" si="9"/>
        <v>0</v>
      </c>
      <c r="R46" s="9"/>
      <c r="S46" s="9"/>
    </row>
    <row r="47" spans="1:19" ht="9.75" outlineLevel="3">
      <c r="A47" s="11"/>
      <c r="B47" s="74"/>
      <c r="C47" s="75">
        <v>20</v>
      </c>
      <c r="D47" s="76" t="s">
        <v>41</v>
      </c>
      <c r="E47" s="77" t="s">
        <v>85</v>
      </c>
      <c r="F47" s="78" t="s">
        <v>86</v>
      </c>
      <c r="G47" s="76" t="s">
        <v>87</v>
      </c>
      <c r="H47" s="79">
        <v>6</v>
      </c>
      <c r="I47" s="80"/>
      <c r="J47" s="81">
        <f t="shared" si="5"/>
        <v>0</v>
      </c>
      <c r="K47" s="79"/>
      <c r="L47" s="79">
        <f t="shared" si="6"/>
        <v>0</v>
      </c>
      <c r="M47" s="79"/>
      <c r="N47" s="79">
        <f t="shared" si="7"/>
        <v>0</v>
      </c>
      <c r="O47" s="81">
        <v>21</v>
      </c>
      <c r="P47" s="81">
        <f t="shared" si="8"/>
        <v>0</v>
      </c>
      <c r="Q47" s="81">
        <f t="shared" si="9"/>
        <v>0</v>
      </c>
      <c r="R47" s="9"/>
      <c r="S47" s="9"/>
    </row>
    <row r="48" spans="1:19" ht="9.75" outlineLevel="3">
      <c r="A48" s="11"/>
      <c r="B48" s="74"/>
      <c r="C48" s="75">
        <v>21</v>
      </c>
      <c r="D48" s="76" t="s">
        <v>41</v>
      </c>
      <c r="E48" s="77" t="s">
        <v>88</v>
      </c>
      <c r="F48" s="78" t="s">
        <v>89</v>
      </c>
      <c r="G48" s="76" t="s">
        <v>87</v>
      </c>
      <c r="H48" s="79">
        <v>40.2</v>
      </c>
      <c r="I48" s="80"/>
      <c r="J48" s="81">
        <f t="shared" si="5"/>
        <v>0</v>
      </c>
      <c r="K48" s="79"/>
      <c r="L48" s="79">
        <f t="shared" si="6"/>
        <v>0</v>
      </c>
      <c r="M48" s="79"/>
      <c r="N48" s="79">
        <f t="shared" si="7"/>
        <v>0</v>
      </c>
      <c r="O48" s="81">
        <v>21</v>
      </c>
      <c r="P48" s="81">
        <f t="shared" si="8"/>
        <v>0</v>
      </c>
      <c r="Q48" s="81">
        <f t="shared" si="9"/>
        <v>0</v>
      </c>
      <c r="R48" s="9"/>
      <c r="S48" s="9"/>
    </row>
    <row r="49" spans="1:19" ht="9.75" outlineLevel="3">
      <c r="A49" s="11"/>
      <c r="B49" s="74"/>
      <c r="C49" s="75">
        <v>22</v>
      </c>
      <c r="D49" s="76" t="s">
        <v>41</v>
      </c>
      <c r="E49" s="77" t="s">
        <v>118</v>
      </c>
      <c r="F49" s="78" t="s">
        <v>119</v>
      </c>
      <c r="G49" s="76" t="s">
        <v>80</v>
      </c>
      <c r="H49" s="79">
        <v>268</v>
      </c>
      <c r="I49" s="80"/>
      <c r="J49" s="81">
        <f t="shared" si="5"/>
        <v>0</v>
      </c>
      <c r="K49" s="79"/>
      <c r="L49" s="79">
        <f t="shared" si="6"/>
        <v>0</v>
      </c>
      <c r="M49" s="79"/>
      <c r="N49" s="79">
        <f t="shared" si="7"/>
        <v>0</v>
      </c>
      <c r="O49" s="81">
        <v>21</v>
      </c>
      <c r="P49" s="81">
        <f t="shared" si="8"/>
        <v>0</v>
      </c>
      <c r="Q49" s="81">
        <f t="shared" si="9"/>
        <v>0</v>
      </c>
      <c r="R49" s="9"/>
      <c r="S49" s="9"/>
    </row>
    <row r="50" spans="1:19" ht="9.75" outlineLevel="3">
      <c r="A50" s="11"/>
      <c r="B50" s="74"/>
      <c r="C50" s="75">
        <v>23</v>
      </c>
      <c r="D50" s="76" t="s">
        <v>41</v>
      </c>
      <c r="E50" s="77" t="s">
        <v>120</v>
      </c>
      <c r="F50" s="78" t="s">
        <v>121</v>
      </c>
      <c r="G50" s="76" t="s">
        <v>80</v>
      </c>
      <c r="H50" s="79">
        <v>268</v>
      </c>
      <c r="I50" s="80"/>
      <c r="J50" s="81">
        <f t="shared" si="5"/>
        <v>0</v>
      </c>
      <c r="K50" s="79"/>
      <c r="L50" s="79">
        <f t="shared" si="6"/>
        <v>0</v>
      </c>
      <c r="M50" s="79"/>
      <c r="N50" s="79">
        <f t="shared" si="7"/>
        <v>0</v>
      </c>
      <c r="O50" s="81">
        <v>21</v>
      </c>
      <c r="P50" s="81">
        <f t="shared" si="8"/>
        <v>0</v>
      </c>
      <c r="Q50" s="81">
        <f t="shared" si="9"/>
        <v>0</v>
      </c>
      <c r="R50" s="9"/>
      <c r="S50" s="9"/>
    </row>
    <row r="51" spans="1:19" ht="9.75" outlineLevel="3">
      <c r="A51" s="11"/>
      <c r="B51" s="74"/>
      <c r="C51" s="75">
        <v>24</v>
      </c>
      <c r="D51" s="76" t="s">
        <v>41</v>
      </c>
      <c r="E51" s="77" t="s">
        <v>122</v>
      </c>
      <c r="F51" s="78" t="s">
        <v>123</v>
      </c>
      <c r="G51" s="76" t="s">
        <v>80</v>
      </c>
      <c r="H51" s="79">
        <v>268</v>
      </c>
      <c r="I51" s="80"/>
      <c r="J51" s="81">
        <f t="shared" si="5"/>
        <v>0</v>
      </c>
      <c r="K51" s="79"/>
      <c r="L51" s="79">
        <f t="shared" si="6"/>
        <v>0</v>
      </c>
      <c r="M51" s="79"/>
      <c r="N51" s="79">
        <f t="shared" si="7"/>
        <v>0</v>
      </c>
      <c r="O51" s="81">
        <v>21</v>
      </c>
      <c r="P51" s="81">
        <f t="shared" si="8"/>
        <v>0</v>
      </c>
      <c r="Q51" s="81">
        <f t="shared" si="9"/>
        <v>0</v>
      </c>
      <c r="R51" s="9"/>
      <c r="S51" s="9"/>
    </row>
    <row r="52" spans="1:19" ht="9.75" outlineLevel="3">
      <c r="A52" s="11"/>
      <c r="B52" s="74"/>
      <c r="C52" s="75">
        <v>25</v>
      </c>
      <c r="D52" s="76" t="s">
        <v>41</v>
      </c>
      <c r="E52" s="77" t="s">
        <v>124</v>
      </c>
      <c r="F52" s="78" t="s">
        <v>125</v>
      </c>
      <c r="G52" s="76" t="s">
        <v>80</v>
      </c>
      <c r="H52" s="79">
        <v>268</v>
      </c>
      <c r="I52" s="80"/>
      <c r="J52" s="81">
        <f t="shared" si="5"/>
        <v>0</v>
      </c>
      <c r="K52" s="79"/>
      <c r="L52" s="79">
        <f t="shared" si="6"/>
        <v>0</v>
      </c>
      <c r="M52" s="79"/>
      <c r="N52" s="79">
        <f t="shared" si="7"/>
        <v>0</v>
      </c>
      <c r="O52" s="81">
        <v>21</v>
      </c>
      <c r="P52" s="81">
        <f t="shared" si="8"/>
        <v>0</v>
      </c>
      <c r="Q52" s="81">
        <f t="shared" si="9"/>
        <v>0</v>
      </c>
      <c r="R52" s="9"/>
      <c r="S52" s="9"/>
    </row>
    <row r="53" spans="1:19" ht="9.75" outlineLevel="3">
      <c r="A53" s="11"/>
      <c r="B53" s="74"/>
      <c r="C53" s="75">
        <v>26</v>
      </c>
      <c r="D53" s="76" t="s">
        <v>41</v>
      </c>
      <c r="E53" s="77" t="s">
        <v>126</v>
      </c>
      <c r="F53" s="78" t="s">
        <v>127</v>
      </c>
      <c r="G53" s="76" t="s">
        <v>80</v>
      </c>
      <c r="H53" s="79">
        <v>536</v>
      </c>
      <c r="I53" s="80"/>
      <c r="J53" s="81">
        <f t="shared" si="5"/>
        <v>0</v>
      </c>
      <c r="K53" s="79"/>
      <c r="L53" s="79">
        <f t="shared" si="6"/>
        <v>0</v>
      </c>
      <c r="M53" s="79"/>
      <c r="N53" s="79">
        <f t="shared" si="7"/>
        <v>0</v>
      </c>
      <c r="O53" s="81">
        <v>21</v>
      </c>
      <c r="P53" s="81">
        <f t="shared" si="8"/>
        <v>0</v>
      </c>
      <c r="Q53" s="81">
        <f t="shared" si="9"/>
        <v>0</v>
      </c>
      <c r="R53" s="9"/>
      <c r="S53" s="9"/>
    </row>
    <row r="54" spans="1:19" ht="9.75" outlineLevel="3">
      <c r="A54" s="11"/>
      <c r="B54" s="74"/>
      <c r="C54" s="75">
        <v>27</v>
      </c>
      <c r="D54" s="76" t="s">
        <v>41</v>
      </c>
      <c r="E54" s="77" t="s">
        <v>128</v>
      </c>
      <c r="F54" s="78" t="s">
        <v>129</v>
      </c>
      <c r="G54" s="76" t="s">
        <v>80</v>
      </c>
      <c r="H54" s="79">
        <v>268</v>
      </c>
      <c r="I54" s="80"/>
      <c r="J54" s="81">
        <f t="shared" si="5"/>
        <v>0</v>
      </c>
      <c r="K54" s="79"/>
      <c r="L54" s="79">
        <f t="shared" si="6"/>
        <v>0</v>
      </c>
      <c r="M54" s="79"/>
      <c r="N54" s="79">
        <f t="shared" si="7"/>
        <v>0</v>
      </c>
      <c r="O54" s="81">
        <v>21</v>
      </c>
      <c r="P54" s="81">
        <f t="shared" si="8"/>
        <v>0</v>
      </c>
      <c r="Q54" s="81">
        <f t="shared" si="9"/>
        <v>0</v>
      </c>
      <c r="R54" s="9"/>
      <c r="S54" s="9"/>
    </row>
    <row r="55" spans="1:19" ht="9.75" outlineLevel="3">
      <c r="A55" s="11"/>
      <c r="B55" s="74"/>
      <c r="C55" s="75">
        <v>28</v>
      </c>
      <c r="D55" s="76" t="s">
        <v>107</v>
      </c>
      <c r="E55" s="77" t="s">
        <v>130</v>
      </c>
      <c r="F55" s="78" t="s">
        <v>131</v>
      </c>
      <c r="G55" s="76" t="s">
        <v>132</v>
      </c>
      <c r="H55" s="79">
        <v>7.37</v>
      </c>
      <c r="I55" s="80"/>
      <c r="J55" s="81">
        <f t="shared" si="5"/>
        <v>0</v>
      </c>
      <c r="K55" s="79">
        <v>0.001</v>
      </c>
      <c r="L55" s="79">
        <f t="shared" si="6"/>
        <v>0.007370000000000001</v>
      </c>
      <c r="M55" s="79"/>
      <c r="N55" s="79">
        <f t="shared" si="7"/>
        <v>0</v>
      </c>
      <c r="O55" s="81">
        <v>21</v>
      </c>
      <c r="P55" s="81">
        <f t="shared" si="8"/>
        <v>0</v>
      </c>
      <c r="Q55" s="81">
        <f t="shared" si="9"/>
        <v>0</v>
      </c>
      <c r="R55" s="9"/>
      <c r="S55" s="9"/>
    </row>
    <row r="56" spans="1:19" ht="9.75" outlineLevel="3">
      <c r="A56" s="11"/>
      <c r="B56" s="74"/>
      <c r="C56" s="75">
        <v>29</v>
      </c>
      <c r="D56" s="76" t="s">
        <v>41</v>
      </c>
      <c r="E56" s="77" t="s">
        <v>133</v>
      </c>
      <c r="F56" s="78" t="s">
        <v>134</v>
      </c>
      <c r="G56" s="76" t="s">
        <v>80</v>
      </c>
      <c r="H56" s="79">
        <v>268</v>
      </c>
      <c r="I56" s="80"/>
      <c r="J56" s="81">
        <f t="shared" si="5"/>
        <v>0</v>
      </c>
      <c r="K56" s="79"/>
      <c r="L56" s="79">
        <f t="shared" si="6"/>
        <v>0</v>
      </c>
      <c r="M56" s="79"/>
      <c r="N56" s="79">
        <f t="shared" si="7"/>
        <v>0</v>
      </c>
      <c r="O56" s="81">
        <v>21</v>
      </c>
      <c r="P56" s="81">
        <f t="shared" si="8"/>
        <v>0</v>
      </c>
      <c r="Q56" s="81">
        <f t="shared" si="9"/>
        <v>0</v>
      </c>
      <c r="R56" s="9"/>
      <c r="S56" s="9"/>
    </row>
    <row r="57" spans="1:19" ht="9.75" outlineLevel="3">
      <c r="A57" s="11"/>
      <c r="B57" s="74"/>
      <c r="C57" s="75">
        <v>30</v>
      </c>
      <c r="D57" s="76" t="s">
        <v>41</v>
      </c>
      <c r="E57" s="77" t="s">
        <v>135</v>
      </c>
      <c r="F57" s="78" t="s">
        <v>136</v>
      </c>
      <c r="G57" s="76" t="s">
        <v>104</v>
      </c>
      <c r="H57" s="79">
        <v>0.013138775510204082</v>
      </c>
      <c r="I57" s="80"/>
      <c r="J57" s="81">
        <f t="shared" si="5"/>
        <v>0</v>
      </c>
      <c r="K57" s="79"/>
      <c r="L57" s="79">
        <f t="shared" si="6"/>
        <v>0</v>
      </c>
      <c r="M57" s="79"/>
      <c r="N57" s="79">
        <f t="shared" si="7"/>
        <v>0</v>
      </c>
      <c r="O57" s="81">
        <v>21</v>
      </c>
      <c r="P57" s="81">
        <f t="shared" si="8"/>
        <v>0</v>
      </c>
      <c r="Q57" s="81">
        <f t="shared" si="9"/>
        <v>0</v>
      </c>
      <c r="R57" s="9"/>
      <c r="S57" s="9"/>
    </row>
    <row r="58" spans="1:19" ht="9.75" outlineLevel="3">
      <c r="A58" s="11"/>
      <c r="B58" s="74"/>
      <c r="C58" s="75">
        <v>31</v>
      </c>
      <c r="D58" s="76" t="s">
        <v>107</v>
      </c>
      <c r="E58" s="77" t="s">
        <v>137</v>
      </c>
      <c r="F58" s="78" t="s">
        <v>138</v>
      </c>
      <c r="G58" s="76" t="s">
        <v>132</v>
      </c>
      <c r="H58" s="79">
        <v>4</v>
      </c>
      <c r="I58" s="80"/>
      <c r="J58" s="81">
        <f t="shared" si="5"/>
        <v>0</v>
      </c>
      <c r="K58" s="79">
        <v>0.001</v>
      </c>
      <c r="L58" s="79">
        <f t="shared" si="6"/>
        <v>0.004</v>
      </c>
      <c r="M58" s="79"/>
      <c r="N58" s="79">
        <f t="shared" si="7"/>
        <v>0</v>
      </c>
      <c r="O58" s="81">
        <v>21</v>
      </c>
      <c r="P58" s="81">
        <f t="shared" si="8"/>
        <v>0</v>
      </c>
      <c r="Q58" s="81">
        <f t="shared" si="9"/>
        <v>0</v>
      </c>
      <c r="R58" s="9"/>
      <c r="S58" s="9"/>
    </row>
    <row r="59" spans="1:19" ht="9.75" outlineLevel="3">
      <c r="A59" s="11"/>
      <c r="B59" s="74"/>
      <c r="C59" s="75">
        <v>32</v>
      </c>
      <c r="D59" s="76" t="s">
        <v>41</v>
      </c>
      <c r="E59" s="77" t="s">
        <v>139</v>
      </c>
      <c r="F59" s="78" t="s">
        <v>140</v>
      </c>
      <c r="G59" s="76" t="s">
        <v>80</v>
      </c>
      <c r="H59" s="79">
        <v>268</v>
      </c>
      <c r="I59" s="80"/>
      <c r="J59" s="81">
        <f t="shared" si="5"/>
        <v>0</v>
      </c>
      <c r="K59" s="79"/>
      <c r="L59" s="79">
        <f t="shared" si="6"/>
        <v>0</v>
      </c>
      <c r="M59" s="79"/>
      <c r="N59" s="79">
        <f t="shared" si="7"/>
        <v>0</v>
      </c>
      <c r="O59" s="81">
        <v>21</v>
      </c>
      <c r="P59" s="81">
        <f t="shared" si="8"/>
        <v>0</v>
      </c>
      <c r="Q59" s="81">
        <f t="shared" si="9"/>
        <v>0</v>
      </c>
      <c r="R59" s="9"/>
      <c r="S59" s="9"/>
    </row>
    <row r="60" spans="1:19" ht="9.75" outlineLevel="3">
      <c r="A60" s="11"/>
      <c r="B60" s="74"/>
      <c r="C60" s="75">
        <v>33</v>
      </c>
      <c r="D60" s="76" t="s">
        <v>41</v>
      </c>
      <c r="E60" s="77" t="s">
        <v>141</v>
      </c>
      <c r="F60" s="78" t="s">
        <v>142</v>
      </c>
      <c r="G60" s="76" t="s">
        <v>80</v>
      </c>
      <c r="H60" s="79">
        <v>268</v>
      </c>
      <c r="I60" s="80"/>
      <c r="J60" s="81">
        <f t="shared" si="5"/>
        <v>0</v>
      </c>
      <c r="K60" s="79"/>
      <c r="L60" s="79">
        <f t="shared" si="6"/>
        <v>0</v>
      </c>
      <c r="M60" s="79"/>
      <c r="N60" s="79">
        <f t="shared" si="7"/>
        <v>0</v>
      </c>
      <c r="O60" s="81">
        <v>21</v>
      </c>
      <c r="P60" s="81">
        <f t="shared" si="8"/>
        <v>0</v>
      </c>
      <c r="Q60" s="81">
        <f t="shared" si="9"/>
        <v>0</v>
      </c>
      <c r="R60" s="9"/>
      <c r="S60" s="9"/>
    </row>
    <row r="61" spans="1:19" ht="9.75" outlineLevel="3">
      <c r="A61" s="11"/>
      <c r="B61" s="74"/>
      <c r="C61" s="75">
        <v>34</v>
      </c>
      <c r="D61" s="76" t="s">
        <v>41</v>
      </c>
      <c r="E61" s="77" t="s">
        <v>143</v>
      </c>
      <c r="F61" s="78" t="s">
        <v>144</v>
      </c>
      <c r="G61" s="76" t="s">
        <v>87</v>
      </c>
      <c r="H61" s="79">
        <v>8.933333333333334</v>
      </c>
      <c r="I61" s="80"/>
      <c r="J61" s="81">
        <f t="shared" si="5"/>
        <v>0</v>
      </c>
      <c r="K61" s="79"/>
      <c r="L61" s="79">
        <f t="shared" si="6"/>
        <v>0</v>
      </c>
      <c r="M61" s="79"/>
      <c r="N61" s="79">
        <f t="shared" si="7"/>
        <v>0</v>
      </c>
      <c r="O61" s="81">
        <v>21</v>
      </c>
      <c r="P61" s="81">
        <f t="shared" si="8"/>
        <v>0</v>
      </c>
      <c r="Q61" s="81">
        <f t="shared" si="9"/>
        <v>0</v>
      </c>
      <c r="R61" s="9"/>
      <c r="S61" s="9"/>
    </row>
    <row r="62" spans="1:19" ht="9.75" outlineLevel="3">
      <c r="A62" s="11"/>
      <c r="B62" s="74"/>
      <c r="C62" s="75">
        <v>35</v>
      </c>
      <c r="D62" s="76" t="s">
        <v>107</v>
      </c>
      <c r="E62" s="77" t="s">
        <v>145</v>
      </c>
      <c r="F62" s="78" t="s">
        <v>146</v>
      </c>
      <c r="G62" s="76" t="s">
        <v>87</v>
      </c>
      <c r="H62" s="79">
        <v>8.933</v>
      </c>
      <c r="I62" s="80"/>
      <c r="J62" s="81">
        <f t="shared" si="5"/>
        <v>0</v>
      </c>
      <c r="K62" s="79"/>
      <c r="L62" s="79">
        <f t="shared" si="6"/>
        <v>0</v>
      </c>
      <c r="M62" s="79"/>
      <c r="N62" s="79">
        <f t="shared" si="7"/>
        <v>0</v>
      </c>
      <c r="O62" s="81">
        <v>21</v>
      </c>
      <c r="P62" s="81">
        <f t="shared" si="8"/>
        <v>0</v>
      </c>
      <c r="Q62" s="81">
        <f t="shared" si="9"/>
        <v>0</v>
      </c>
      <c r="R62" s="9"/>
      <c r="S62" s="9"/>
    </row>
    <row r="63" spans="1:19" ht="9.75" outlineLevel="3">
      <c r="A63" s="11"/>
      <c r="B63" s="74"/>
      <c r="C63" s="75">
        <v>36</v>
      </c>
      <c r="D63" s="76" t="s">
        <v>147</v>
      </c>
      <c r="E63" s="77" t="s">
        <v>148</v>
      </c>
      <c r="F63" s="78" t="s">
        <v>149</v>
      </c>
      <c r="G63" s="76" t="s">
        <v>77</v>
      </c>
      <c r="H63" s="79">
        <v>7</v>
      </c>
      <c r="I63" s="80"/>
      <c r="J63" s="81">
        <f t="shared" si="5"/>
        <v>0</v>
      </c>
      <c r="K63" s="79"/>
      <c r="L63" s="79">
        <f t="shared" si="6"/>
        <v>0</v>
      </c>
      <c r="M63" s="79"/>
      <c r="N63" s="79">
        <f t="shared" si="7"/>
        <v>0</v>
      </c>
      <c r="O63" s="81">
        <v>21</v>
      </c>
      <c r="P63" s="81">
        <f t="shared" si="8"/>
        <v>0</v>
      </c>
      <c r="Q63" s="81">
        <f t="shared" si="9"/>
        <v>0</v>
      </c>
      <c r="R63" s="9"/>
      <c r="S63" s="9"/>
    </row>
    <row r="64" spans="1:19" ht="9.75" outlineLevel="3">
      <c r="A64" s="11"/>
      <c r="B64" s="74"/>
      <c r="C64" s="75">
        <v>37</v>
      </c>
      <c r="D64" s="76" t="s">
        <v>147</v>
      </c>
      <c r="E64" s="77" t="s">
        <v>148</v>
      </c>
      <c r="F64" s="78" t="s">
        <v>150</v>
      </c>
      <c r="G64" s="76" t="s">
        <v>151</v>
      </c>
      <c r="H64" s="79">
        <v>1</v>
      </c>
      <c r="I64" s="80"/>
      <c r="J64" s="81">
        <f t="shared" si="5"/>
        <v>0</v>
      </c>
      <c r="K64" s="79"/>
      <c r="L64" s="79">
        <f t="shared" si="6"/>
        <v>0</v>
      </c>
      <c r="M64" s="79"/>
      <c r="N64" s="79">
        <f t="shared" si="7"/>
        <v>0</v>
      </c>
      <c r="O64" s="81">
        <v>21</v>
      </c>
      <c r="P64" s="81">
        <f t="shared" si="8"/>
        <v>0</v>
      </c>
      <c r="Q64" s="81">
        <f t="shared" si="9"/>
        <v>0</v>
      </c>
      <c r="R64" s="9"/>
      <c r="S64" s="9"/>
    </row>
    <row r="65" spans="2:17" ht="8.25" outlineLevel="3">
      <c r="B65" s="7"/>
      <c r="C65" s="7"/>
      <c r="D65" s="7"/>
      <c r="E65" s="7"/>
      <c r="F65" s="7"/>
      <c r="G65" s="7"/>
      <c r="H65" s="7"/>
      <c r="I65" s="9"/>
      <c r="J65" s="9"/>
      <c r="K65" s="7"/>
      <c r="L65" s="7"/>
      <c r="M65" s="7"/>
      <c r="N65" s="7"/>
      <c r="O65" s="7"/>
      <c r="P65" s="9"/>
      <c r="Q65" s="9"/>
    </row>
    <row r="66" spans="1:19" ht="9.75" outlineLevel="2">
      <c r="A66" s="44" t="s">
        <v>24</v>
      </c>
      <c r="B66" s="67">
        <v>3</v>
      </c>
      <c r="C66" s="68"/>
      <c r="D66" s="69" t="s">
        <v>40</v>
      </c>
      <c r="E66" s="69"/>
      <c r="F66" s="70" t="s">
        <v>25</v>
      </c>
      <c r="G66" s="69"/>
      <c r="H66" s="71"/>
      <c r="I66" s="72"/>
      <c r="J66" s="46">
        <f>SUBTOTAL(9,J67:J69)</f>
        <v>0</v>
      </c>
      <c r="K66" s="71"/>
      <c r="L66" s="47">
        <f>SUBTOTAL(9,L67:L69)</f>
        <v>5.696323545454546</v>
      </c>
      <c r="M66" s="71"/>
      <c r="N66" s="47">
        <f>SUBTOTAL(9,N67:N69)</f>
        <v>0</v>
      </c>
      <c r="O66" s="73"/>
      <c r="P66" s="46">
        <f>SUBTOTAL(9,P67:P69)</f>
        <v>0</v>
      </c>
      <c r="Q66" s="46">
        <f>SUBTOTAL(9,Q67:Q69)</f>
        <v>0</v>
      </c>
      <c r="R66" s="9"/>
      <c r="S66" s="9"/>
    </row>
    <row r="67" spans="1:19" ht="9.75" outlineLevel="3">
      <c r="A67" s="11"/>
      <c r="B67" s="74"/>
      <c r="C67" s="75">
        <v>1</v>
      </c>
      <c r="D67" s="76" t="s">
        <v>41</v>
      </c>
      <c r="E67" s="77" t="s">
        <v>152</v>
      </c>
      <c r="F67" s="78" t="s">
        <v>153</v>
      </c>
      <c r="G67" s="76" t="s">
        <v>77</v>
      </c>
      <c r="H67" s="79">
        <v>16</v>
      </c>
      <c r="I67" s="80"/>
      <c r="J67" s="81">
        <f>H67*I67</f>
        <v>0</v>
      </c>
      <c r="K67" s="79">
        <v>0.24127</v>
      </c>
      <c r="L67" s="79">
        <f>H67*K67</f>
        <v>3.86032</v>
      </c>
      <c r="M67" s="79"/>
      <c r="N67" s="79">
        <f>H67*M67</f>
        <v>0</v>
      </c>
      <c r="O67" s="81">
        <v>21</v>
      </c>
      <c r="P67" s="81">
        <f>J67*(O67/100)</f>
        <v>0</v>
      </c>
      <c r="Q67" s="81">
        <f>J67+P67</f>
        <v>0</v>
      </c>
      <c r="R67" s="9"/>
      <c r="S67" s="9"/>
    </row>
    <row r="68" spans="1:19" ht="9.75" outlineLevel="3">
      <c r="A68" s="11"/>
      <c r="B68" s="74"/>
      <c r="C68" s="75">
        <v>2</v>
      </c>
      <c r="D68" s="76" t="s">
        <v>107</v>
      </c>
      <c r="E68" s="77" t="s">
        <v>154</v>
      </c>
      <c r="F68" s="78" t="s">
        <v>155</v>
      </c>
      <c r="G68" s="76" t="s">
        <v>151</v>
      </c>
      <c r="H68" s="79">
        <v>153.00029545454547</v>
      </c>
      <c r="I68" s="80"/>
      <c r="J68" s="81">
        <f>H68*I68</f>
        <v>0</v>
      </c>
      <c r="K68" s="79">
        <v>0.012</v>
      </c>
      <c r="L68" s="79">
        <f>H68*K68</f>
        <v>1.8360035454545456</v>
      </c>
      <c r="M68" s="79"/>
      <c r="N68" s="79">
        <f>H68*M68</f>
        <v>0</v>
      </c>
      <c r="O68" s="81">
        <v>21</v>
      </c>
      <c r="P68" s="81">
        <f>J68*(O68/100)</f>
        <v>0</v>
      </c>
      <c r="Q68" s="81">
        <f>J68+P68</f>
        <v>0</v>
      </c>
      <c r="R68" s="9"/>
      <c r="S68" s="9"/>
    </row>
    <row r="69" spans="2:17" ht="8.25" outlineLevel="3">
      <c r="B69" s="7"/>
      <c r="C69" s="7"/>
      <c r="D69" s="7"/>
      <c r="E69" s="7"/>
      <c r="F69" s="7"/>
      <c r="G69" s="7"/>
      <c r="H69" s="7"/>
      <c r="I69" s="9"/>
      <c r="J69" s="9"/>
      <c r="K69" s="7"/>
      <c r="L69" s="7"/>
      <c r="M69" s="7"/>
      <c r="N69" s="7"/>
      <c r="O69" s="7"/>
      <c r="P69" s="9"/>
      <c r="Q69" s="9"/>
    </row>
    <row r="70" spans="1:19" ht="9.75" outlineLevel="2">
      <c r="A70" s="44" t="s">
        <v>26</v>
      </c>
      <c r="B70" s="67">
        <v>3</v>
      </c>
      <c r="C70" s="68"/>
      <c r="D70" s="69" t="s">
        <v>40</v>
      </c>
      <c r="E70" s="69"/>
      <c r="F70" s="70" t="s">
        <v>27</v>
      </c>
      <c r="G70" s="69"/>
      <c r="H70" s="71"/>
      <c r="I70" s="72"/>
      <c r="J70" s="46">
        <f>SUBTOTAL(9,J71:J81)</f>
        <v>0</v>
      </c>
      <c r="K70" s="71"/>
      <c r="L70" s="47">
        <f>SUBTOTAL(9,L71:L81)</f>
        <v>5.4994</v>
      </c>
      <c r="M70" s="71"/>
      <c r="N70" s="47">
        <f>SUBTOTAL(9,N71:N81)</f>
        <v>0</v>
      </c>
      <c r="O70" s="73"/>
      <c r="P70" s="46">
        <f>SUBTOTAL(9,P71:P81)</f>
        <v>0</v>
      </c>
      <c r="Q70" s="46">
        <f>SUBTOTAL(9,Q71:Q81)</f>
        <v>0</v>
      </c>
      <c r="R70" s="9"/>
      <c r="S70" s="9"/>
    </row>
    <row r="71" spans="1:19" ht="9.75" outlineLevel="3">
      <c r="A71" s="11"/>
      <c r="B71" s="74"/>
      <c r="C71" s="75">
        <v>1</v>
      </c>
      <c r="D71" s="76" t="s">
        <v>41</v>
      </c>
      <c r="E71" s="77" t="s">
        <v>156</v>
      </c>
      <c r="F71" s="78" t="s">
        <v>157</v>
      </c>
      <c r="G71" s="76" t="s">
        <v>80</v>
      </c>
      <c r="H71" s="79">
        <v>512</v>
      </c>
      <c r="I71" s="80"/>
      <c r="J71" s="81">
        <f aca="true" t="shared" si="10" ref="J71:J80">H71*I71</f>
        <v>0</v>
      </c>
      <c r="K71" s="79"/>
      <c r="L71" s="79">
        <f aca="true" t="shared" si="11" ref="L71:L80">H71*K71</f>
        <v>0</v>
      </c>
      <c r="M71" s="79"/>
      <c r="N71" s="79">
        <f aca="true" t="shared" si="12" ref="N71:N80">H71*M71</f>
        <v>0</v>
      </c>
      <c r="O71" s="81">
        <v>21</v>
      </c>
      <c r="P71" s="81">
        <f aca="true" t="shared" si="13" ref="P71:P80">J71*(O71/100)</f>
        <v>0</v>
      </c>
      <c r="Q71" s="81">
        <f aca="true" t="shared" si="14" ref="Q71:Q80">J71+P71</f>
        <v>0</v>
      </c>
      <c r="R71" s="9"/>
      <c r="S71" s="9"/>
    </row>
    <row r="72" spans="1:19" ht="20.25" outlineLevel="3">
      <c r="A72" s="11"/>
      <c r="B72" s="74"/>
      <c r="C72" s="75">
        <v>2</v>
      </c>
      <c r="D72" s="76" t="s">
        <v>41</v>
      </c>
      <c r="E72" s="77" t="s">
        <v>158</v>
      </c>
      <c r="F72" s="78" t="s">
        <v>159</v>
      </c>
      <c r="G72" s="76" t="s">
        <v>80</v>
      </c>
      <c r="H72" s="79">
        <v>512</v>
      </c>
      <c r="I72" s="80"/>
      <c r="J72" s="81">
        <f t="shared" si="10"/>
        <v>0</v>
      </c>
      <c r="K72" s="79"/>
      <c r="L72" s="79">
        <f t="shared" si="11"/>
        <v>0</v>
      </c>
      <c r="M72" s="79"/>
      <c r="N72" s="79">
        <f t="shared" si="12"/>
        <v>0</v>
      </c>
      <c r="O72" s="81">
        <v>21</v>
      </c>
      <c r="P72" s="81">
        <f t="shared" si="13"/>
        <v>0</v>
      </c>
      <c r="Q72" s="81">
        <f t="shared" si="14"/>
        <v>0</v>
      </c>
      <c r="R72" s="9"/>
      <c r="S72" s="9"/>
    </row>
    <row r="73" spans="1:19" ht="9.75" outlineLevel="3">
      <c r="A73" s="11"/>
      <c r="B73" s="74"/>
      <c r="C73" s="75">
        <v>3</v>
      </c>
      <c r="D73" s="76" t="s">
        <v>41</v>
      </c>
      <c r="E73" s="77" t="s">
        <v>160</v>
      </c>
      <c r="F73" s="78" t="s">
        <v>161</v>
      </c>
      <c r="G73" s="76" t="s">
        <v>80</v>
      </c>
      <c r="H73" s="79">
        <v>563.2</v>
      </c>
      <c r="I73" s="80"/>
      <c r="J73" s="81">
        <f t="shared" si="10"/>
        <v>0</v>
      </c>
      <c r="K73" s="79"/>
      <c r="L73" s="79">
        <f t="shared" si="11"/>
        <v>0</v>
      </c>
      <c r="M73" s="79"/>
      <c r="N73" s="79">
        <f t="shared" si="12"/>
        <v>0</v>
      </c>
      <c r="O73" s="81">
        <v>21</v>
      </c>
      <c r="P73" s="81">
        <f t="shared" si="13"/>
        <v>0</v>
      </c>
      <c r="Q73" s="81">
        <f t="shared" si="14"/>
        <v>0</v>
      </c>
      <c r="R73" s="9"/>
      <c r="S73" s="9"/>
    </row>
    <row r="74" spans="1:19" ht="9.75" outlineLevel="3">
      <c r="A74" s="11"/>
      <c r="B74" s="74"/>
      <c r="C74" s="75">
        <v>4</v>
      </c>
      <c r="D74" s="76" t="s">
        <v>41</v>
      </c>
      <c r="E74" s="77" t="s">
        <v>162</v>
      </c>
      <c r="F74" s="78" t="s">
        <v>163</v>
      </c>
      <c r="G74" s="76" t="s">
        <v>80</v>
      </c>
      <c r="H74" s="79">
        <v>563.2</v>
      </c>
      <c r="I74" s="80"/>
      <c r="J74" s="81">
        <f t="shared" si="10"/>
        <v>0</v>
      </c>
      <c r="K74" s="79"/>
      <c r="L74" s="79">
        <f t="shared" si="11"/>
        <v>0</v>
      </c>
      <c r="M74" s="79"/>
      <c r="N74" s="79">
        <f t="shared" si="12"/>
        <v>0</v>
      </c>
      <c r="O74" s="81">
        <v>21</v>
      </c>
      <c r="P74" s="81">
        <f t="shared" si="13"/>
        <v>0</v>
      </c>
      <c r="Q74" s="81">
        <f t="shared" si="14"/>
        <v>0</v>
      </c>
      <c r="R74" s="9"/>
      <c r="S74" s="9"/>
    </row>
    <row r="75" spans="1:19" ht="9.75" outlineLevel="3">
      <c r="A75" s="11"/>
      <c r="B75" s="74"/>
      <c r="C75" s="75">
        <v>5</v>
      </c>
      <c r="D75" s="76" t="s">
        <v>41</v>
      </c>
      <c r="E75" s="77" t="s">
        <v>164</v>
      </c>
      <c r="F75" s="78" t="s">
        <v>165</v>
      </c>
      <c r="G75" s="76" t="s">
        <v>80</v>
      </c>
      <c r="H75" s="79">
        <v>8</v>
      </c>
      <c r="I75" s="80"/>
      <c r="J75" s="81">
        <f t="shared" si="10"/>
        <v>0</v>
      </c>
      <c r="K75" s="79">
        <v>0.08425</v>
      </c>
      <c r="L75" s="79">
        <f t="shared" si="11"/>
        <v>0.674</v>
      </c>
      <c r="M75" s="79"/>
      <c r="N75" s="79">
        <f t="shared" si="12"/>
        <v>0</v>
      </c>
      <c r="O75" s="81">
        <v>21</v>
      </c>
      <c r="P75" s="81">
        <f t="shared" si="13"/>
        <v>0</v>
      </c>
      <c r="Q75" s="81">
        <f t="shared" si="14"/>
        <v>0</v>
      </c>
      <c r="R75" s="9"/>
      <c r="S75" s="9"/>
    </row>
    <row r="76" spans="1:19" ht="9.75" outlineLevel="3">
      <c r="A76" s="11"/>
      <c r="B76" s="74"/>
      <c r="C76" s="75">
        <v>6</v>
      </c>
      <c r="D76" s="76" t="s">
        <v>107</v>
      </c>
      <c r="E76" s="77" t="s">
        <v>166</v>
      </c>
      <c r="F76" s="78" t="s">
        <v>167</v>
      </c>
      <c r="G76" s="76" t="s">
        <v>80</v>
      </c>
      <c r="H76" s="79">
        <v>8.8</v>
      </c>
      <c r="I76" s="80"/>
      <c r="J76" s="81">
        <f t="shared" si="10"/>
        <v>0</v>
      </c>
      <c r="K76" s="79">
        <v>0.131</v>
      </c>
      <c r="L76" s="79">
        <f t="shared" si="11"/>
        <v>1.1528</v>
      </c>
      <c r="M76" s="79"/>
      <c r="N76" s="79">
        <f t="shared" si="12"/>
        <v>0</v>
      </c>
      <c r="O76" s="81">
        <v>21</v>
      </c>
      <c r="P76" s="81">
        <f t="shared" si="13"/>
        <v>0</v>
      </c>
      <c r="Q76" s="81">
        <f t="shared" si="14"/>
        <v>0</v>
      </c>
      <c r="R76" s="9"/>
      <c r="S76" s="9"/>
    </row>
    <row r="77" spans="1:19" ht="9.75" outlineLevel="3">
      <c r="A77" s="11"/>
      <c r="B77" s="74"/>
      <c r="C77" s="75">
        <v>7</v>
      </c>
      <c r="D77" s="76" t="s">
        <v>41</v>
      </c>
      <c r="E77" s="77" t="s">
        <v>168</v>
      </c>
      <c r="F77" s="78" t="s">
        <v>169</v>
      </c>
      <c r="G77" s="76" t="s">
        <v>80</v>
      </c>
      <c r="H77" s="79">
        <v>8</v>
      </c>
      <c r="I77" s="80"/>
      <c r="J77" s="81">
        <f t="shared" si="10"/>
        <v>0</v>
      </c>
      <c r="K77" s="79">
        <v>0.069</v>
      </c>
      <c r="L77" s="79">
        <f t="shared" si="11"/>
        <v>0.552</v>
      </c>
      <c r="M77" s="79"/>
      <c r="N77" s="79">
        <f t="shared" si="12"/>
        <v>0</v>
      </c>
      <c r="O77" s="81">
        <v>21</v>
      </c>
      <c r="P77" s="81">
        <f t="shared" si="13"/>
        <v>0</v>
      </c>
      <c r="Q77" s="81">
        <f t="shared" si="14"/>
        <v>0</v>
      </c>
      <c r="R77" s="9"/>
      <c r="S77" s="9"/>
    </row>
    <row r="78" spans="1:19" ht="9.75" outlineLevel="3">
      <c r="A78" s="11"/>
      <c r="B78" s="74"/>
      <c r="C78" s="75">
        <v>8</v>
      </c>
      <c r="D78" s="76" t="s">
        <v>41</v>
      </c>
      <c r="E78" s="77" t="s">
        <v>170</v>
      </c>
      <c r="F78" s="78" t="s">
        <v>171</v>
      </c>
      <c r="G78" s="76" t="s">
        <v>80</v>
      </c>
      <c r="H78" s="79">
        <v>8.8</v>
      </c>
      <c r="I78" s="80"/>
      <c r="J78" s="81">
        <f t="shared" si="10"/>
        <v>0</v>
      </c>
      <c r="K78" s="79">
        <v>0.345</v>
      </c>
      <c r="L78" s="79">
        <f t="shared" si="11"/>
        <v>3.036</v>
      </c>
      <c r="M78" s="79"/>
      <c r="N78" s="79">
        <f t="shared" si="12"/>
        <v>0</v>
      </c>
      <c r="O78" s="81">
        <v>21</v>
      </c>
      <c r="P78" s="81">
        <f t="shared" si="13"/>
        <v>0</v>
      </c>
      <c r="Q78" s="81">
        <f t="shared" si="14"/>
        <v>0</v>
      </c>
      <c r="R78" s="9"/>
      <c r="S78" s="9"/>
    </row>
    <row r="79" spans="1:19" ht="9.75" outlineLevel="3">
      <c r="A79" s="11"/>
      <c r="B79" s="74"/>
      <c r="C79" s="75">
        <v>9</v>
      </c>
      <c r="D79" s="76" t="s">
        <v>41</v>
      </c>
      <c r="E79" s="77" t="s">
        <v>172</v>
      </c>
      <c r="F79" s="78" t="s">
        <v>173</v>
      </c>
      <c r="G79" s="76" t="s">
        <v>77</v>
      </c>
      <c r="H79" s="79">
        <v>23.5</v>
      </c>
      <c r="I79" s="80"/>
      <c r="J79" s="81">
        <f t="shared" si="10"/>
        <v>0</v>
      </c>
      <c r="K79" s="79">
        <v>0.0036</v>
      </c>
      <c r="L79" s="79">
        <f t="shared" si="11"/>
        <v>0.0846</v>
      </c>
      <c r="M79" s="79"/>
      <c r="N79" s="79">
        <f t="shared" si="12"/>
        <v>0</v>
      </c>
      <c r="O79" s="81">
        <v>21</v>
      </c>
      <c r="P79" s="81">
        <f t="shared" si="13"/>
        <v>0</v>
      </c>
      <c r="Q79" s="81">
        <f t="shared" si="14"/>
        <v>0</v>
      </c>
      <c r="R79" s="9"/>
      <c r="S79" s="9"/>
    </row>
    <row r="80" spans="1:19" ht="9.75" outlineLevel="3">
      <c r="A80" s="11"/>
      <c r="B80" s="74"/>
      <c r="C80" s="75">
        <v>10</v>
      </c>
      <c r="D80" s="76" t="s">
        <v>147</v>
      </c>
      <c r="E80" s="77" t="s">
        <v>174</v>
      </c>
      <c r="F80" s="78" t="s">
        <v>175</v>
      </c>
      <c r="G80" s="76" t="s">
        <v>77</v>
      </c>
      <c r="H80" s="79">
        <v>1.5</v>
      </c>
      <c r="I80" s="80"/>
      <c r="J80" s="81">
        <f t="shared" si="10"/>
        <v>0</v>
      </c>
      <c r="K80" s="79"/>
      <c r="L80" s="79">
        <f t="shared" si="11"/>
        <v>0</v>
      </c>
      <c r="M80" s="79"/>
      <c r="N80" s="79">
        <f t="shared" si="12"/>
        <v>0</v>
      </c>
      <c r="O80" s="81">
        <v>21</v>
      </c>
      <c r="P80" s="81">
        <f t="shared" si="13"/>
        <v>0</v>
      </c>
      <c r="Q80" s="81">
        <f t="shared" si="14"/>
        <v>0</v>
      </c>
      <c r="R80" s="9"/>
      <c r="S80" s="9"/>
    </row>
    <row r="81" spans="2:17" ht="8.25" outlineLevel="3">
      <c r="B81" s="7"/>
      <c r="C81" s="7"/>
      <c r="D81" s="7"/>
      <c r="E81" s="7"/>
      <c r="F81" s="7"/>
      <c r="G81" s="7"/>
      <c r="H81" s="7"/>
      <c r="I81" s="9"/>
      <c r="J81" s="9"/>
      <c r="K81" s="7"/>
      <c r="L81" s="7"/>
      <c r="M81" s="7"/>
      <c r="N81" s="7"/>
      <c r="O81" s="7"/>
      <c r="P81" s="9"/>
      <c r="Q81" s="9"/>
    </row>
    <row r="82" spans="1:19" ht="9.75" outlineLevel="2">
      <c r="A82" s="44" t="s">
        <v>28</v>
      </c>
      <c r="B82" s="67">
        <v>3</v>
      </c>
      <c r="C82" s="68"/>
      <c r="D82" s="69" t="s">
        <v>40</v>
      </c>
      <c r="E82" s="69"/>
      <c r="F82" s="70" t="s">
        <v>29</v>
      </c>
      <c r="G82" s="69"/>
      <c r="H82" s="71"/>
      <c r="I82" s="72"/>
      <c r="J82" s="46">
        <f>SUBTOTAL(9,J83:J93)</f>
        <v>0</v>
      </c>
      <c r="K82" s="71"/>
      <c r="L82" s="47">
        <f>SUBTOTAL(9,L83:L93)</f>
        <v>6.750633</v>
      </c>
      <c r="M82" s="71"/>
      <c r="N82" s="47">
        <f>SUBTOTAL(9,N83:N93)</f>
        <v>1.1</v>
      </c>
      <c r="O82" s="73"/>
      <c r="P82" s="46">
        <f>SUBTOTAL(9,P83:P93)</f>
        <v>0</v>
      </c>
      <c r="Q82" s="46">
        <f>SUBTOTAL(9,Q83:Q93)</f>
        <v>0</v>
      </c>
      <c r="R82" s="9"/>
      <c r="S82" s="9"/>
    </row>
    <row r="83" spans="1:19" ht="9.75" outlineLevel="3">
      <c r="A83" s="11"/>
      <c r="B83" s="74"/>
      <c r="C83" s="75">
        <v>1</v>
      </c>
      <c r="D83" s="76" t="s">
        <v>41</v>
      </c>
      <c r="E83" s="77" t="s">
        <v>176</v>
      </c>
      <c r="F83" s="78" t="s">
        <v>177</v>
      </c>
      <c r="G83" s="76" t="s">
        <v>87</v>
      </c>
      <c r="H83" s="79">
        <v>0.55</v>
      </c>
      <c r="I83" s="80"/>
      <c r="J83" s="81">
        <f aca="true" t="shared" si="15" ref="J83:J92">H83*I83</f>
        <v>0</v>
      </c>
      <c r="K83" s="79"/>
      <c r="L83" s="79">
        <f aca="true" t="shared" si="16" ref="L83:L92">H83*K83</f>
        <v>0</v>
      </c>
      <c r="M83" s="79">
        <v>2</v>
      </c>
      <c r="N83" s="79">
        <f aca="true" t="shared" si="17" ref="N83:N92">H83*M83</f>
        <v>1.1</v>
      </c>
      <c r="O83" s="81">
        <v>21</v>
      </c>
      <c r="P83" s="81">
        <f aca="true" t="shared" si="18" ref="P83:P92">J83*(O83/100)</f>
        <v>0</v>
      </c>
      <c r="Q83" s="81">
        <f aca="true" t="shared" si="19" ref="Q83:Q92">J83+P83</f>
        <v>0</v>
      </c>
      <c r="R83" s="9"/>
      <c r="S83" s="9"/>
    </row>
    <row r="84" spans="1:19" ht="20.25" outlineLevel="3">
      <c r="A84" s="11"/>
      <c r="B84" s="74"/>
      <c r="C84" s="75">
        <v>2</v>
      </c>
      <c r="D84" s="76" t="s">
        <v>41</v>
      </c>
      <c r="E84" s="77" t="s">
        <v>178</v>
      </c>
      <c r="F84" s="78" t="s">
        <v>179</v>
      </c>
      <c r="G84" s="76" t="s">
        <v>80</v>
      </c>
      <c r="H84" s="79">
        <v>1.1</v>
      </c>
      <c r="I84" s="80"/>
      <c r="J84" s="81">
        <f t="shared" si="15"/>
        <v>0</v>
      </c>
      <c r="K84" s="79"/>
      <c r="L84" s="79">
        <f t="shared" si="16"/>
        <v>0</v>
      </c>
      <c r="M84" s="79"/>
      <c r="N84" s="79">
        <f t="shared" si="17"/>
        <v>0</v>
      </c>
      <c r="O84" s="81">
        <v>21</v>
      </c>
      <c r="P84" s="81">
        <f t="shared" si="18"/>
        <v>0</v>
      </c>
      <c r="Q84" s="81">
        <f t="shared" si="19"/>
        <v>0</v>
      </c>
      <c r="R84" s="9"/>
      <c r="S84" s="9"/>
    </row>
    <row r="85" spans="1:19" ht="9.75" outlineLevel="3">
      <c r="A85" s="11"/>
      <c r="B85" s="74"/>
      <c r="C85" s="75">
        <v>3</v>
      </c>
      <c r="D85" s="76" t="s">
        <v>41</v>
      </c>
      <c r="E85" s="77" t="s">
        <v>180</v>
      </c>
      <c r="F85" s="78" t="s">
        <v>181</v>
      </c>
      <c r="G85" s="76" t="s">
        <v>77</v>
      </c>
      <c r="H85" s="79">
        <v>23.5</v>
      </c>
      <c r="I85" s="80"/>
      <c r="J85" s="81">
        <f t="shared" si="15"/>
        <v>0</v>
      </c>
      <c r="K85" s="79"/>
      <c r="L85" s="79">
        <f t="shared" si="16"/>
        <v>0</v>
      </c>
      <c r="M85" s="79"/>
      <c r="N85" s="79">
        <f t="shared" si="17"/>
        <v>0</v>
      </c>
      <c r="O85" s="81">
        <v>21</v>
      </c>
      <c r="P85" s="81">
        <f t="shared" si="18"/>
        <v>0</v>
      </c>
      <c r="Q85" s="81">
        <f t="shared" si="19"/>
        <v>0</v>
      </c>
      <c r="R85" s="9"/>
      <c r="S85" s="9"/>
    </row>
    <row r="86" spans="1:19" ht="9.75" outlineLevel="3">
      <c r="A86" s="11"/>
      <c r="B86" s="74"/>
      <c r="C86" s="75">
        <v>4</v>
      </c>
      <c r="D86" s="76" t="s">
        <v>41</v>
      </c>
      <c r="E86" s="77" t="s">
        <v>182</v>
      </c>
      <c r="F86" s="78" t="s">
        <v>183</v>
      </c>
      <c r="G86" s="76" t="s">
        <v>77</v>
      </c>
      <c r="H86" s="79">
        <v>5</v>
      </c>
      <c r="I86" s="80"/>
      <c r="J86" s="81">
        <f t="shared" si="15"/>
        <v>0</v>
      </c>
      <c r="K86" s="79">
        <v>0.08978</v>
      </c>
      <c r="L86" s="79">
        <f t="shared" si="16"/>
        <v>0.44889999999999997</v>
      </c>
      <c r="M86" s="79"/>
      <c r="N86" s="79">
        <f t="shared" si="17"/>
        <v>0</v>
      </c>
      <c r="O86" s="81">
        <v>21</v>
      </c>
      <c r="P86" s="81">
        <f t="shared" si="18"/>
        <v>0</v>
      </c>
      <c r="Q86" s="81">
        <f t="shared" si="19"/>
        <v>0</v>
      </c>
      <c r="R86" s="9"/>
      <c r="S86" s="9"/>
    </row>
    <row r="87" spans="1:19" ht="9.75" outlineLevel="3">
      <c r="A87" s="11"/>
      <c r="B87" s="74"/>
      <c r="C87" s="75">
        <v>5</v>
      </c>
      <c r="D87" s="76" t="s">
        <v>41</v>
      </c>
      <c r="E87" s="77" t="s">
        <v>184</v>
      </c>
      <c r="F87" s="78" t="s">
        <v>185</v>
      </c>
      <c r="G87" s="76" t="s">
        <v>77</v>
      </c>
      <c r="H87" s="79">
        <v>6</v>
      </c>
      <c r="I87" s="80"/>
      <c r="J87" s="81">
        <f t="shared" si="15"/>
        <v>0</v>
      </c>
      <c r="K87" s="79">
        <v>0.10095</v>
      </c>
      <c r="L87" s="79">
        <f t="shared" si="16"/>
        <v>0.6057</v>
      </c>
      <c r="M87" s="79"/>
      <c r="N87" s="79">
        <f t="shared" si="17"/>
        <v>0</v>
      </c>
      <c r="O87" s="81">
        <v>21</v>
      </c>
      <c r="P87" s="81">
        <f t="shared" si="18"/>
        <v>0</v>
      </c>
      <c r="Q87" s="81">
        <f t="shared" si="19"/>
        <v>0</v>
      </c>
      <c r="R87" s="9"/>
      <c r="S87" s="9"/>
    </row>
    <row r="88" spans="1:19" ht="9.75" outlineLevel="3">
      <c r="A88" s="11"/>
      <c r="B88" s="74"/>
      <c r="C88" s="75">
        <v>6</v>
      </c>
      <c r="D88" s="76" t="s">
        <v>107</v>
      </c>
      <c r="E88" s="77" t="s">
        <v>186</v>
      </c>
      <c r="F88" s="78" t="s">
        <v>187</v>
      </c>
      <c r="G88" s="76" t="s">
        <v>77</v>
      </c>
      <c r="H88" s="79">
        <v>7</v>
      </c>
      <c r="I88" s="80"/>
      <c r="J88" s="81">
        <f t="shared" si="15"/>
        <v>0</v>
      </c>
      <c r="K88" s="79">
        <v>0.024</v>
      </c>
      <c r="L88" s="79">
        <f t="shared" si="16"/>
        <v>0.168</v>
      </c>
      <c r="M88" s="79"/>
      <c r="N88" s="79">
        <f t="shared" si="17"/>
        <v>0</v>
      </c>
      <c r="O88" s="81">
        <v>21</v>
      </c>
      <c r="P88" s="81">
        <f t="shared" si="18"/>
        <v>0</v>
      </c>
      <c r="Q88" s="81">
        <f t="shared" si="19"/>
        <v>0</v>
      </c>
      <c r="R88" s="9"/>
      <c r="S88" s="9"/>
    </row>
    <row r="89" spans="1:19" ht="9.75" outlineLevel="3">
      <c r="A89" s="11"/>
      <c r="B89" s="74"/>
      <c r="C89" s="75">
        <v>7</v>
      </c>
      <c r="D89" s="76" t="s">
        <v>41</v>
      </c>
      <c r="E89" s="77" t="s">
        <v>188</v>
      </c>
      <c r="F89" s="78" t="s">
        <v>189</v>
      </c>
      <c r="G89" s="76" t="s">
        <v>87</v>
      </c>
      <c r="H89" s="79">
        <v>2.45</v>
      </c>
      <c r="I89" s="80"/>
      <c r="J89" s="81">
        <f t="shared" si="15"/>
        <v>0</v>
      </c>
      <c r="K89" s="79">
        <v>2.25634</v>
      </c>
      <c r="L89" s="79">
        <f t="shared" si="16"/>
        <v>5.528033</v>
      </c>
      <c r="M89" s="79"/>
      <c r="N89" s="79">
        <f t="shared" si="17"/>
        <v>0</v>
      </c>
      <c r="O89" s="81">
        <v>21</v>
      </c>
      <c r="P89" s="81">
        <f t="shared" si="18"/>
        <v>0</v>
      </c>
      <c r="Q89" s="81">
        <f t="shared" si="19"/>
        <v>0</v>
      </c>
      <c r="R89" s="9"/>
      <c r="S89" s="9"/>
    </row>
    <row r="90" spans="1:19" ht="9.75" outlineLevel="3">
      <c r="A90" s="11"/>
      <c r="B90" s="74"/>
      <c r="C90" s="75">
        <v>8</v>
      </c>
      <c r="D90" s="76" t="s">
        <v>147</v>
      </c>
      <c r="E90" s="77" t="s">
        <v>190</v>
      </c>
      <c r="F90" s="78" t="s">
        <v>191</v>
      </c>
      <c r="G90" s="76" t="s">
        <v>77</v>
      </c>
      <c r="H90" s="79">
        <v>1</v>
      </c>
      <c r="I90" s="80"/>
      <c r="J90" s="81">
        <f t="shared" si="15"/>
        <v>0</v>
      </c>
      <c r="K90" s="79"/>
      <c r="L90" s="79">
        <f t="shared" si="16"/>
        <v>0</v>
      </c>
      <c r="M90" s="79"/>
      <c r="N90" s="79">
        <f t="shared" si="17"/>
        <v>0</v>
      </c>
      <c r="O90" s="81">
        <v>21</v>
      </c>
      <c r="P90" s="81">
        <f t="shared" si="18"/>
        <v>0</v>
      </c>
      <c r="Q90" s="81">
        <f t="shared" si="19"/>
        <v>0</v>
      </c>
      <c r="R90" s="9"/>
      <c r="S90" s="9"/>
    </row>
    <row r="91" spans="1:19" ht="9.75" outlineLevel="3">
      <c r="A91" s="11"/>
      <c r="B91" s="74"/>
      <c r="C91" s="75">
        <v>9</v>
      </c>
      <c r="D91" s="76" t="s">
        <v>147</v>
      </c>
      <c r="E91" s="77" t="s">
        <v>192</v>
      </c>
      <c r="F91" s="78" t="s">
        <v>193</v>
      </c>
      <c r="G91" s="76" t="s">
        <v>151</v>
      </c>
      <c r="H91" s="79">
        <v>2</v>
      </c>
      <c r="I91" s="80"/>
      <c r="J91" s="81">
        <f t="shared" si="15"/>
        <v>0</v>
      </c>
      <c r="K91" s="79"/>
      <c r="L91" s="79">
        <f t="shared" si="16"/>
        <v>0</v>
      </c>
      <c r="M91" s="79"/>
      <c r="N91" s="79">
        <f t="shared" si="17"/>
        <v>0</v>
      </c>
      <c r="O91" s="81">
        <v>21</v>
      </c>
      <c r="P91" s="81">
        <f t="shared" si="18"/>
        <v>0</v>
      </c>
      <c r="Q91" s="81">
        <f t="shared" si="19"/>
        <v>0</v>
      </c>
      <c r="R91" s="9"/>
      <c r="S91" s="9"/>
    </row>
    <row r="92" spans="1:19" ht="9.75" outlineLevel="3">
      <c r="A92" s="11"/>
      <c r="B92" s="74"/>
      <c r="C92" s="75">
        <v>10</v>
      </c>
      <c r="D92" s="76" t="s">
        <v>147</v>
      </c>
      <c r="E92" s="77" t="s">
        <v>194</v>
      </c>
      <c r="F92" s="78" t="s">
        <v>195</v>
      </c>
      <c r="G92" s="76" t="s">
        <v>151</v>
      </c>
      <c r="H92" s="79">
        <v>1</v>
      </c>
      <c r="I92" s="80"/>
      <c r="J92" s="81">
        <f t="shared" si="15"/>
        <v>0</v>
      </c>
      <c r="K92" s="79"/>
      <c r="L92" s="79">
        <f t="shared" si="16"/>
        <v>0</v>
      </c>
      <c r="M92" s="79"/>
      <c r="N92" s="79">
        <f t="shared" si="17"/>
        <v>0</v>
      </c>
      <c r="O92" s="81">
        <v>21</v>
      </c>
      <c r="P92" s="81">
        <f t="shared" si="18"/>
        <v>0</v>
      </c>
      <c r="Q92" s="81">
        <f t="shared" si="19"/>
        <v>0</v>
      </c>
      <c r="R92" s="9"/>
      <c r="S92" s="9"/>
    </row>
    <row r="93" spans="2:17" ht="8.25" outlineLevel="3">
      <c r="B93" s="7"/>
      <c r="C93" s="7"/>
      <c r="D93" s="7"/>
      <c r="E93" s="7"/>
      <c r="F93" s="7"/>
      <c r="G93" s="7"/>
      <c r="H93" s="7"/>
      <c r="I93" s="9"/>
      <c r="J93" s="9"/>
      <c r="K93" s="7"/>
      <c r="L93" s="7"/>
      <c r="M93" s="7"/>
      <c r="N93" s="7"/>
      <c r="O93" s="7"/>
      <c r="P93" s="9"/>
      <c r="Q93" s="9"/>
    </row>
    <row r="94" spans="1:19" ht="9.75" outlineLevel="2">
      <c r="A94" s="44" t="s">
        <v>30</v>
      </c>
      <c r="B94" s="67">
        <v>3</v>
      </c>
      <c r="C94" s="68"/>
      <c r="D94" s="69" t="s">
        <v>40</v>
      </c>
      <c r="E94" s="69"/>
      <c r="F94" s="70" t="s">
        <v>31</v>
      </c>
      <c r="G94" s="69"/>
      <c r="H94" s="71"/>
      <c r="I94" s="72"/>
      <c r="J94" s="46">
        <f>SUBTOTAL(9,J95:J104)</f>
        <v>0</v>
      </c>
      <c r="K94" s="71"/>
      <c r="L94" s="47">
        <f>SUBTOTAL(9,L95:L104)</f>
        <v>0</v>
      </c>
      <c r="M94" s="71"/>
      <c r="N94" s="47">
        <f>SUBTOTAL(9,N95:N104)</f>
        <v>0</v>
      </c>
      <c r="O94" s="73"/>
      <c r="P94" s="46">
        <f>SUBTOTAL(9,P95:P104)</f>
        <v>0</v>
      </c>
      <c r="Q94" s="46">
        <f>SUBTOTAL(9,Q95:Q104)</f>
        <v>0</v>
      </c>
      <c r="R94" s="9"/>
      <c r="S94" s="9"/>
    </row>
    <row r="95" spans="1:19" ht="9.75" outlineLevel="3">
      <c r="A95" s="11"/>
      <c r="B95" s="74"/>
      <c r="C95" s="75">
        <v>1</v>
      </c>
      <c r="D95" s="76" t="s">
        <v>41</v>
      </c>
      <c r="E95" s="77" t="s">
        <v>196</v>
      </c>
      <c r="F95" s="78" t="s">
        <v>197</v>
      </c>
      <c r="G95" s="76" t="s">
        <v>104</v>
      </c>
      <c r="H95" s="79">
        <v>10.948500000000001</v>
      </c>
      <c r="I95" s="80"/>
      <c r="J95" s="81">
        <f aca="true" t="shared" si="20" ref="J95:J103">H95*I95</f>
        <v>0</v>
      </c>
      <c r="K95" s="79"/>
      <c r="L95" s="79">
        <f aca="true" t="shared" si="21" ref="L95:L103">H95*K95</f>
        <v>0</v>
      </c>
      <c r="M95" s="79"/>
      <c r="N95" s="79">
        <f aca="true" t="shared" si="22" ref="N95:N103">H95*M95</f>
        <v>0</v>
      </c>
      <c r="O95" s="81">
        <v>21</v>
      </c>
      <c r="P95" s="81">
        <f aca="true" t="shared" si="23" ref="P95:P103">J95*(O95/100)</f>
        <v>0</v>
      </c>
      <c r="Q95" s="81">
        <f aca="true" t="shared" si="24" ref="Q95:Q103">J95+P95</f>
        <v>0</v>
      </c>
      <c r="R95" s="9"/>
      <c r="S95" s="9"/>
    </row>
    <row r="96" spans="1:19" ht="9.75" outlineLevel="3">
      <c r="A96" s="11"/>
      <c r="B96" s="74"/>
      <c r="C96" s="75">
        <v>2</v>
      </c>
      <c r="D96" s="76" t="s">
        <v>41</v>
      </c>
      <c r="E96" s="77" t="s">
        <v>198</v>
      </c>
      <c r="F96" s="78" t="s">
        <v>199</v>
      </c>
      <c r="G96" s="76" t="s">
        <v>104</v>
      </c>
      <c r="H96" s="79">
        <v>10.948500000000001</v>
      </c>
      <c r="I96" s="80"/>
      <c r="J96" s="81">
        <f t="shared" si="20"/>
        <v>0</v>
      </c>
      <c r="K96" s="79"/>
      <c r="L96" s="79">
        <f t="shared" si="21"/>
        <v>0</v>
      </c>
      <c r="M96" s="79"/>
      <c r="N96" s="79">
        <f t="shared" si="22"/>
        <v>0</v>
      </c>
      <c r="O96" s="81">
        <v>21</v>
      </c>
      <c r="P96" s="81">
        <f t="shared" si="23"/>
        <v>0</v>
      </c>
      <c r="Q96" s="81">
        <f t="shared" si="24"/>
        <v>0</v>
      </c>
      <c r="R96" s="9"/>
      <c r="S96" s="9"/>
    </row>
    <row r="97" spans="1:19" ht="9.75" outlineLevel="3">
      <c r="A97" s="11"/>
      <c r="B97" s="74"/>
      <c r="C97" s="75">
        <v>3</v>
      </c>
      <c r="D97" s="76" t="s">
        <v>41</v>
      </c>
      <c r="E97" s="77" t="s">
        <v>200</v>
      </c>
      <c r="F97" s="78" t="s">
        <v>201</v>
      </c>
      <c r="G97" s="76" t="s">
        <v>104</v>
      </c>
      <c r="H97" s="79">
        <v>10.948500000000001</v>
      </c>
      <c r="I97" s="80"/>
      <c r="J97" s="81">
        <f t="shared" si="20"/>
        <v>0</v>
      </c>
      <c r="K97" s="79"/>
      <c r="L97" s="79">
        <f t="shared" si="21"/>
        <v>0</v>
      </c>
      <c r="M97" s="79"/>
      <c r="N97" s="79">
        <f t="shared" si="22"/>
        <v>0</v>
      </c>
      <c r="O97" s="81">
        <v>21</v>
      </c>
      <c r="P97" s="81">
        <f t="shared" si="23"/>
        <v>0</v>
      </c>
      <c r="Q97" s="81">
        <f t="shared" si="24"/>
        <v>0</v>
      </c>
      <c r="R97" s="9"/>
      <c r="S97" s="9"/>
    </row>
    <row r="98" spans="1:19" ht="9.75" outlineLevel="3">
      <c r="A98" s="11"/>
      <c r="B98" s="74"/>
      <c r="C98" s="75">
        <v>4</v>
      </c>
      <c r="D98" s="76" t="s">
        <v>41</v>
      </c>
      <c r="E98" s="77" t="s">
        <v>202</v>
      </c>
      <c r="F98" s="78" t="s">
        <v>203</v>
      </c>
      <c r="G98" s="76" t="s">
        <v>104</v>
      </c>
      <c r="H98" s="79">
        <v>208.031</v>
      </c>
      <c r="I98" s="80"/>
      <c r="J98" s="81">
        <f t="shared" si="20"/>
        <v>0</v>
      </c>
      <c r="K98" s="79"/>
      <c r="L98" s="79">
        <f t="shared" si="21"/>
        <v>0</v>
      </c>
      <c r="M98" s="79"/>
      <c r="N98" s="79">
        <f t="shared" si="22"/>
        <v>0</v>
      </c>
      <c r="O98" s="81">
        <v>21</v>
      </c>
      <c r="P98" s="81">
        <f t="shared" si="23"/>
        <v>0</v>
      </c>
      <c r="Q98" s="81">
        <f t="shared" si="24"/>
        <v>0</v>
      </c>
      <c r="R98" s="9"/>
      <c r="S98" s="9"/>
    </row>
    <row r="99" spans="1:19" ht="20.25" outlineLevel="3">
      <c r="A99" s="11"/>
      <c r="B99" s="74"/>
      <c r="C99" s="75">
        <v>5</v>
      </c>
      <c r="D99" s="76" t="s">
        <v>41</v>
      </c>
      <c r="E99" s="77" t="s">
        <v>204</v>
      </c>
      <c r="F99" s="78" t="s">
        <v>205</v>
      </c>
      <c r="G99" s="76" t="s">
        <v>104</v>
      </c>
      <c r="H99" s="79">
        <v>1.1</v>
      </c>
      <c r="I99" s="80"/>
      <c r="J99" s="81">
        <f t="shared" si="20"/>
        <v>0</v>
      </c>
      <c r="K99" s="79"/>
      <c r="L99" s="79">
        <f t="shared" si="21"/>
        <v>0</v>
      </c>
      <c r="M99" s="79"/>
      <c r="N99" s="79">
        <f t="shared" si="22"/>
        <v>0</v>
      </c>
      <c r="O99" s="81">
        <v>21</v>
      </c>
      <c r="P99" s="81">
        <f t="shared" si="23"/>
        <v>0</v>
      </c>
      <c r="Q99" s="81">
        <f t="shared" si="24"/>
        <v>0</v>
      </c>
      <c r="R99" s="9"/>
      <c r="S99" s="9"/>
    </row>
    <row r="100" spans="1:19" ht="20.25" outlineLevel="3">
      <c r="A100" s="11"/>
      <c r="B100" s="74"/>
      <c r="C100" s="75">
        <v>6</v>
      </c>
      <c r="D100" s="76" t="s">
        <v>41</v>
      </c>
      <c r="E100" s="77" t="s">
        <v>206</v>
      </c>
      <c r="F100" s="78" t="s">
        <v>207</v>
      </c>
      <c r="G100" s="76" t="s">
        <v>104</v>
      </c>
      <c r="H100" s="79">
        <v>3.136</v>
      </c>
      <c r="I100" s="80"/>
      <c r="J100" s="81">
        <f t="shared" si="20"/>
        <v>0</v>
      </c>
      <c r="K100" s="79"/>
      <c r="L100" s="79">
        <f t="shared" si="21"/>
        <v>0</v>
      </c>
      <c r="M100" s="79"/>
      <c r="N100" s="79">
        <f t="shared" si="22"/>
        <v>0</v>
      </c>
      <c r="O100" s="81">
        <v>21</v>
      </c>
      <c r="P100" s="81">
        <f t="shared" si="23"/>
        <v>0</v>
      </c>
      <c r="Q100" s="81">
        <f t="shared" si="24"/>
        <v>0</v>
      </c>
      <c r="R100" s="9"/>
      <c r="S100" s="9"/>
    </row>
    <row r="101" spans="1:19" ht="20.25" outlineLevel="3">
      <c r="A101" s="11"/>
      <c r="B101" s="74"/>
      <c r="C101" s="75">
        <v>7</v>
      </c>
      <c r="D101" s="76" t="s">
        <v>41</v>
      </c>
      <c r="E101" s="77" t="s">
        <v>208</v>
      </c>
      <c r="F101" s="78" t="s">
        <v>209</v>
      </c>
      <c r="G101" s="76" t="s">
        <v>104</v>
      </c>
      <c r="H101" s="79">
        <v>6.08</v>
      </c>
      <c r="I101" s="80"/>
      <c r="J101" s="81">
        <f t="shared" si="20"/>
        <v>0</v>
      </c>
      <c r="K101" s="79"/>
      <c r="L101" s="79">
        <f t="shared" si="21"/>
        <v>0</v>
      </c>
      <c r="M101" s="79"/>
      <c r="N101" s="79">
        <f t="shared" si="22"/>
        <v>0</v>
      </c>
      <c r="O101" s="81">
        <v>21</v>
      </c>
      <c r="P101" s="81">
        <f t="shared" si="23"/>
        <v>0</v>
      </c>
      <c r="Q101" s="81">
        <f t="shared" si="24"/>
        <v>0</v>
      </c>
      <c r="R101" s="9"/>
      <c r="S101" s="9"/>
    </row>
    <row r="102" spans="1:19" ht="9.75" outlineLevel="3">
      <c r="A102" s="11"/>
      <c r="B102" s="74"/>
      <c r="C102" s="75">
        <v>8</v>
      </c>
      <c r="D102" s="76" t="s">
        <v>41</v>
      </c>
      <c r="E102" s="77" t="s">
        <v>210</v>
      </c>
      <c r="F102" s="78" t="s">
        <v>211</v>
      </c>
      <c r="G102" s="76" t="s">
        <v>104</v>
      </c>
      <c r="H102" s="79">
        <v>0.633</v>
      </c>
      <c r="I102" s="80"/>
      <c r="J102" s="81">
        <f t="shared" si="20"/>
        <v>0</v>
      </c>
      <c r="K102" s="79"/>
      <c r="L102" s="79">
        <f t="shared" si="21"/>
        <v>0</v>
      </c>
      <c r="M102" s="79"/>
      <c r="N102" s="79">
        <f t="shared" si="22"/>
        <v>0</v>
      </c>
      <c r="O102" s="81">
        <v>21</v>
      </c>
      <c r="P102" s="81">
        <f t="shared" si="23"/>
        <v>0</v>
      </c>
      <c r="Q102" s="81">
        <f t="shared" si="24"/>
        <v>0</v>
      </c>
      <c r="R102" s="9"/>
      <c r="S102" s="9"/>
    </row>
    <row r="103" spans="1:19" ht="9.75" outlineLevel="3">
      <c r="A103" s="11"/>
      <c r="B103" s="74"/>
      <c r="C103" s="75">
        <v>9</v>
      </c>
      <c r="D103" s="76" t="s">
        <v>41</v>
      </c>
      <c r="E103" s="77" t="s">
        <v>212</v>
      </c>
      <c r="F103" s="78" t="s">
        <v>213</v>
      </c>
      <c r="G103" s="76" t="s">
        <v>104</v>
      </c>
      <c r="H103" s="79">
        <v>31.016926545454545</v>
      </c>
      <c r="I103" s="80"/>
      <c r="J103" s="81">
        <f t="shared" si="20"/>
        <v>0</v>
      </c>
      <c r="K103" s="79"/>
      <c r="L103" s="79">
        <f t="shared" si="21"/>
        <v>0</v>
      </c>
      <c r="M103" s="79"/>
      <c r="N103" s="79">
        <f t="shared" si="22"/>
        <v>0</v>
      </c>
      <c r="O103" s="81">
        <v>21</v>
      </c>
      <c r="P103" s="81">
        <f t="shared" si="23"/>
        <v>0</v>
      </c>
      <c r="Q103" s="81">
        <f t="shared" si="24"/>
        <v>0</v>
      </c>
      <c r="R103" s="9"/>
      <c r="S103" s="9"/>
    </row>
    <row r="104" spans="2:17" ht="8.25" outlineLevel="3">
      <c r="B104" s="7"/>
      <c r="C104" s="7"/>
      <c r="D104" s="7"/>
      <c r="E104" s="7"/>
      <c r="F104" s="7"/>
      <c r="G104" s="7"/>
      <c r="H104" s="7"/>
      <c r="I104" s="9"/>
      <c r="J104" s="9"/>
      <c r="K104" s="7"/>
      <c r="L104" s="7"/>
      <c r="M104" s="7"/>
      <c r="N104" s="7"/>
      <c r="O104" s="7"/>
      <c r="P104" s="9"/>
      <c r="Q104" s="9"/>
    </row>
    <row r="105" spans="1:19" ht="9.75" outlineLevel="2">
      <c r="A105" s="44" t="s">
        <v>32</v>
      </c>
      <c r="B105" s="67">
        <v>3</v>
      </c>
      <c r="C105" s="68"/>
      <c r="D105" s="69" t="s">
        <v>40</v>
      </c>
      <c r="E105" s="69"/>
      <c r="F105" s="70" t="s">
        <v>33</v>
      </c>
      <c r="G105" s="69"/>
      <c r="H105" s="71"/>
      <c r="I105" s="72"/>
      <c r="J105" s="46">
        <f>SUBTOTAL(9,J106:J108)</f>
        <v>0</v>
      </c>
      <c r="K105" s="71"/>
      <c r="L105" s="47">
        <f>SUBTOTAL(9,L106:L108)</f>
        <v>0</v>
      </c>
      <c r="M105" s="71"/>
      <c r="N105" s="47">
        <f>SUBTOTAL(9,N106:N108)</f>
        <v>0</v>
      </c>
      <c r="O105" s="73"/>
      <c r="P105" s="46">
        <f>SUBTOTAL(9,P106:P108)</f>
        <v>0</v>
      </c>
      <c r="Q105" s="46">
        <f>SUBTOTAL(9,Q106:Q108)</f>
        <v>0</v>
      </c>
      <c r="R105" s="9"/>
      <c r="S105" s="9"/>
    </row>
    <row r="106" spans="1:19" ht="9.75" outlineLevel="3">
      <c r="A106" s="11"/>
      <c r="B106" s="74"/>
      <c r="C106" s="75">
        <v>1</v>
      </c>
      <c r="D106" s="76" t="s">
        <v>214</v>
      </c>
      <c r="E106" s="77" t="s">
        <v>215</v>
      </c>
      <c r="F106" s="78" t="s">
        <v>216</v>
      </c>
      <c r="G106" s="76" t="s">
        <v>44</v>
      </c>
      <c r="H106" s="79">
        <v>1</v>
      </c>
      <c r="I106" s="80"/>
      <c r="J106" s="81">
        <f>H106*I106</f>
        <v>0</v>
      </c>
      <c r="K106" s="79"/>
      <c r="L106" s="79">
        <f>H106*K106</f>
        <v>0</v>
      </c>
      <c r="M106" s="79"/>
      <c r="N106" s="79">
        <f>H106*M106</f>
        <v>0</v>
      </c>
      <c r="O106" s="81">
        <v>21</v>
      </c>
      <c r="P106" s="81">
        <f>J106*(O106/100)</f>
        <v>0</v>
      </c>
      <c r="Q106" s="81">
        <f>J106+P106</f>
        <v>0</v>
      </c>
      <c r="R106" s="9"/>
      <c r="S106" s="9"/>
    </row>
    <row r="107" spans="1:19" ht="9.75" outlineLevel="3">
      <c r="A107" s="11"/>
      <c r="B107" s="74"/>
      <c r="C107" s="75">
        <v>2</v>
      </c>
      <c r="D107" s="76" t="s">
        <v>214</v>
      </c>
      <c r="E107" s="77" t="s">
        <v>217</v>
      </c>
      <c r="F107" s="78" t="s">
        <v>218</v>
      </c>
      <c r="G107" s="76" t="s">
        <v>151</v>
      </c>
      <c r="H107" s="79">
        <v>1</v>
      </c>
      <c r="I107" s="80"/>
      <c r="J107" s="81">
        <f>H107*I107</f>
        <v>0</v>
      </c>
      <c r="K107" s="79"/>
      <c r="L107" s="79">
        <f>H107*K107</f>
        <v>0</v>
      </c>
      <c r="M107" s="79"/>
      <c r="N107" s="79">
        <f>H107*M107</f>
        <v>0</v>
      </c>
      <c r="O107" s="81">
        <v>21</v>
      </c>
      <c r="P107" s="81">
        <f>J107*(O107/100)</f>
        <v>0</v>
      </c>
      <c r="Q107" s="81">
        <f>J107+P107</f>
        <v>0</v>
      </c>
      <c r="R107" s="9"/>
      <c r="S107" s="9"/>
    </row>
    <row r="108" spans="2:17" ht="8.25" outlineLevel="3">
      <c r="B108" s="7"/>
      <c r="C108" s="7"/>
      <c r="D108" s="7"/>
      <c r="E108" s="7"/>
      <c r="F108" s="7"/>
      <c r="G108" s="7"/>
      <c r="H108" s="7"/>
      <c r="I108" s="9"/>
      <c r="J108" s="9"/>
      <c r="K108" s="7"/>
      <c r="L108" s="7"/>
      <c r="M108" s="7"/>
      <c r="N108" s="7"/>
      <c r="O108" s="7"/>
      <c r="P108" s="9"/>
      <c r="Q108" s="9"/>
    </row>
    <row r="109" spans="1:19" ht="9.75" outlineLevel="2">
      <c r="A109" s="44" t="s">
        <v>34</v>
      </c>
      <c r="B109" s="67">
        <v>3</v>
      </c>
      <c r="C109" s="68"/>
      <c r="D109" s="69" t="s">
        <v>40</v>
      </c>
      <c r="E109" s="69"/>
      <c r="F109" s="70" t="s">
        <v>35</v>
      </c>
      <c r="G109" s="69"/>
      <c r="H109" s="71"/>
      <c r="I109" s="72"/>
      <c r="J109" s="46">
        <f>SUBTOTAL(9,J110:J111)</f>
        <v>0</v>
      </c>
      <c r="K109" s="71"/>
      <c r="L109" s="47">
        <f>SUBTOTAL(9,L110:L111)</f>
        <v>0</v>
      </c>
      <c r="M109" s="71"/>
      <c r="N109" s="47">
        <f>SUBTOTAL(9,N110:N111)</f>
        <v>0</v>
      </c>
      <c r="O109" s="73"/>
      <c r="P109" s="46">
        <f>SUBTOTAL(9,P110:P111)</f>
        <v>0</v>
      </c>
      <c r="Q109" s="46">
        <f>SUBTOTAL(9,Q110:Q111)</f>
        <v>0</v>
      </c>
      <c r="R109" s="9"/>
      <c r="S109" s="9"/>
    </row>
    <row r="110" spans="1:19" ht="9.75" outlineLevel="3">
      <c r="A110" s="11"/>
      <c r="B110" s="74"/>
      <c r="C110" s="75">
        <v>1</v>
      </c>
      <c r="D110" s="76" t="s">
        <v>214</v>
      </c>
      <c r="E110" s="77" t="s">
        <v>219</v>
      </c>
      <c r="F110" s="78" t="s">
        <v>220</v>
      </c>
      <c r="G110" s="76" t="s">
        <v>44</v>
      </c>
      <c r="H110" s="79">
        <v>1</v>
      </c>
      <c r="I110" s="80"/>
      <c r="J110" s="81">
        <f>H110*I110</f>
        <v>0</v>
      </c>
      <c r="K110" s="79"/>
      <c r="L110" s="79">
        <f>H110*K110</f>
        <v>0</v>
      </c>
      <c r="M110" s="79"/>
      <c r="N110" s="79">
        <f>H110*M110</f>
        <v>0</v>
      </c>
      <c r="O110" s="81">
        <v>21</v>
      </c>
      <c r="P110" s="81">
        <f>J110*(O110/100)</f>
        <v>0</v>
      </c>
      <c r="Q110" s="81">
        <f>J110+P110</f>
        <v>0</v>
      </c>
      <c r="R110" s="9"/>
      <c r="S110" s="9"/>
    </row>
    <row r="111" spans="2:17" ht="8.25" outlineLevel="3">
      <c r="B111" s="7"/>
      <c r="C111" s="7"/>
      <c r="D111" s="7"/>
      <c r="E111" s="7"/>
      <c r="F111" s="7"/>
      <c r="G111" s="7"/>
      <c r="H111" s="7"/>
      <c r="I111" s="9"/>
      <c r="J111" s="9"/>
      <c r="K111" s="7"/>
      <c r="L111" s="7"/>
      <c r="M111" s="7"/>
      <c r="N111" s="7"/>
      <c r="O111" s="7"/>
      <c r="P111" s="9"/>
      <c r="Q111" s="9"/>
    </row>
    <row r="112" spans="1:19" ht="9.75" outlineLevel="2">
      <c r="A112" s="44" t="s">
        <v>36</v>
      </c>
      <c r="B112" s="67">
        <v>3</v>
      </c>
      <c r="C112" s="68"/>
      <c r="D112" s="69" t="s">
        <v>40</v>
      </c>
      <c r="E112" s="69"/>
      <c r="F112" s="70" t="s">
        <v>37</v>
      </c>
      <c r="G112" s="69"/>
      <c r="H112" s="71"/>
      <c r="I112" s="72"/>
      <c r="J112" s="46">
        <f>SUBTOTAL(9,J113:J114)</f>
        <v>0</v>
      </c>
      <c r="K112" s="71"/>
      <c r="L112" s="47">
        <f>SUBTOTAL(9,L113:L114)</f>
        <v>0</v>
      </c>
      <c r="M112" s="71"/>
      <c r="N112" s="47">
        <f>SUBTOTAL(9,N113:N114)</f>
        <v>0</v>
      </c>
      <c r="O112" s="73"/>
      <c r="P112" s="46">
        <f>SUBTOTAL(9,P113:P114)</f>
        <v>0</v>
      </c>
      <c r="Q112" s="46">
        <f>SUBTOTAL(9,Q113:Q114)</f>
        <v>0</v>
      </c>
      <c r="R112" s="9"/>
      <c r="S112" s="9"/>
    </row>
    <row r="113" spans="1:19" ht="9.75" outlineLevel="3">
      <c r="A113" s="11"/>
      <c r="B113" s="74"/>
      <c r="C113" s="75">
        <v>1</v>
      </c>
      <c r="D113" s="76" t="s">
        <v>214</v>
      </c>
      <c r="E113" s="77" t="s">
        <v>221</v>
      </c>
      <c r="F113" s="78" t="s">
        <v>222</v>
      </c>
      <c r="G113" s="76" t="s">
        <v>44</v>
      </c>
      <c r="H113" s="79">
        <v>1</v>
      </c>
      <c r="I113" s="80"/>
      <c r="J113" s="81">
        <f>H113*I113</f>
        <v>0</v>
      </c>
      <c r="K113" s="79"/>
      <c r="L113" s="79">
        <f>H113*K113</f>
        <v>0</v>
      </c>
      <c r="M113" s="79"/>
      <c r="N113" s="79">
        <f>H113*M113</f>
        <v>0</v>
      </c>
      <c r="O113" s="81">
        <v>21</v>
      </c>
      <c r="P113" s="81">
        <f>J113*(O113/100)</f>
        <v>0</v>
      </c>
      <c r="Q113" s="81">
        <f>J113+P113</f>
        <v>0</v>
      </c>
      <c r="R113" s="9"/>
      <c r="S113" s="9"/>
    </row>
    <row r="114" spans="2:17" ht="8.25" outlineLevel="3">
      <c r="B114" s="7"/>
      <c r="C114" s="7"/>
      <c r="D114" s="7"/>
      <c r="E114" s="7"/>
      <c r="F114" s="7"/>
      <c r="G114" s="7"/>
      <c r="H114" s="7"/>
      <c r="I114" s="9"/>
      <c r="J114" s="9"/>
      <c r="K114" s="7"/>
      <c r="L114" s="7"/>
      <c r="M114" s="7"/>
      <c r="N114" s="7"/>
      <c r="O114" s="7"/>
      <c r="P114" s="9"/>
      <c r="Q114" s="9"/>
    </row>
    <row r="115" ht="8.25" outlineLevel="1"/>
    <row r="118" spans="6:8" ht="12.75">
      <c r="F118" s="1" t="s">
        <v>228</v>
      </c>
      <c r="G118" s="1" t="s">
        <v>228</v>
      </c>
      <c r="H118"/>
    </row>
    <row r="119" spans="6:8" ht="12.75">
      <c r="F119" s="1"/>
      <c r="G119"/>
      <c r="H119"/>
    </row>
    <row r="120" spans="6:8" ht="12.75">
      <c r="F120" s="1"/>
      <c r="G120"/>
      <c r="H120"/>
    </row>
    <row r="121" spans="6:8" ht="12.75">
      <c r="F121" s="1"/>
      <c r="G121"/>
      <c r="H121"/>
    </row>
    <row r="122" spans="6:8" ht="12.75">
      <c r="F122" s="1"/>
      <c r="G122"/>
      <c r="H122"/>
    </row>
    <row r="123" spans="6:8" ht="12.75">
      <c r="F123" s="1"/>
      <c r="G123"/>
      <c r="H123"/>
    </row>
    <row r="124" spans="6:8" ht="12.75">
      <c r="F124" t="s">
        <v>236</v>
      </c>
      <c r="G124" s="1" t="s">
        <v>229</v>
      </c>
      <c r="H124" s="1" t="s">
        <v>230</v>
      </c>
    </row>
    <row r="125" spans="6:7" ht="12.75">
      <c r="F125" s="1" t="s">
        <v>231</v>
      </c>
      <c r="G125" s="1" t="s">
        <v>232</v>
      </c>
    </row>
    <row r="126" spans="6:7" ht="12.75">
      <c r="F126" s="1" t="s">
        <v>233</v>
      </c>
      <c r="G126"/>
    </row>
    <row r="127" spans="6:7" ht="12.75">
      <c r="F127" s="1" t="s">
        <v>234</v>
      </c>
      <c r="G127"/>
    </row>
    <row r="128" spans="6:7" ht="12.75">
      <c r="F128" s="1" t="s">
        <v>235</v>
      </c>
      <c r="G128"/>
    </row>
  </sheetData>
  <sheetProtection/>
  <printOptions horizontalCentered="1"/>
  <pageMargins left="0.5511811023622047" right="0.3937007874015748" top="0.5905511811023623" bottom="0.7086614173228347" header="0.3937007874015748" footer="0.3937007874015748"/>
  <pageSetup fitToHeight="2" fitToWidth="1" horizontalDpi="600" verticalDpi="600" orientation="landscape" pageOrder="overThenDown" paperSize="9" scale="59" r:id="rId1"/>
  <headerFooter>
    <oddFooter>&amp;L&amp;8&amp;F&amp;CStrana 2&amp;R&amp;8&amp;D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Foffová Jana</cp:lastModifiedBy>
  <cp:lastPrinted>2022-11-16T08:52:53Z</cp:lastPrinted>
  <dcterms:modified xsi:type="dcterms:W3CDTF">2022-11-16T15:41:24Z</dcterms:modified>
  <cp:category/>
  <cp:version/>
  <cp:contentType/>
  <cp:contentStatus/>
</cp:coreProperties>
</file>