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11 -  Kolín, Tovární 45 –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Print_Titles" localSheetId="0">'Rekapitulace stavby'!$52:$52</definedName>
    <definedName name="_xlnm._FilterDatabase" localSheetId="1" hidden="1">'11 -  Kolín, Tovární 45 –...'!$C$99:$K$331</definedName>
    <definedName name="_xlnm.Print_Area" localSheetId="1">'11 -  Kolín, Tovární 45 –...'!$C$4:$J$39,'11 -  Kolín, Tovární 45 –...'!$C$45:$J$81,'11 -  Kolín, Tovární 45 –...'!$C$87:$K$331</definedName>
    <definedName name="_xlnm.Print_Titles" localSheetId="1">'11 -  Kolín, Tovární 45 –...'!$99:$99</definedName>
    <definedName name="_xlnm.Print_Area" localSheetId="2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2" l="1" r="J37"/>
  <c r="J36"/>
  <c i="1" r="AY55"/>
  <c i="2" r="J35"/>
  <c i="1" r="AX55"/>
  <c i="2" r="BI331"/>
  <c r="BH331"/>
  <c r="BG331"/>
  <c r="BF331"/>
  <c r="T331"/>
  <c r="R331"/>
  <c r="P331"/>
  <c r="BI330"/>
  <c r="BH330"/>
  <c r="BG330"/>
  <c r="BF330"/>
  <c r="T330"/>
  <c r="R330"/>
  <c r="P330"/>
  <c r="BI327"/>
  <c r="BH327"/>
  <c r="BG327"/>
  <c r="BF327"/>
  <c r="T327"/>
  <c r="R327"/>
  <c r="P327"/>
  <c r="BI324"/>
  <c r="BH324"/>
  <c r="BG324"/>
  <c r="BF324"/>
  <c r="T324"/>
  <c r="R324"/>
  <c r="P324"/>
  <c r="BI321"/>
  <c r="BH321"/>
  <c r="BG321"/>
  <c r="BF321"/>
  <c r="T321"/>
  <c r="R321"/>
  <c r="P321"/>
  <c r="BI315"/>
  <c r="BH315"/>
  <c r="BG315"/>
  <c r="BF315"/>
  <c r="T315"/>
  <c r="R315"/>
  <c r="P315"/>
  <c r="BI309"/>
  <c r="BH309"/>
  <c r="BG309"/>
  <c r="BF309"/>
  <c r="T309"/>
  <c r="R309"/>
  <c r="P309"/>
  <c r="BI303"/>
  <c r="BH303"/>
  <c r="BG303"/>
  <c r="BF303"/>
  <c r="T303"/>
  <c r="R303"/>
  <c r="P303"/>
  <c r="BI301"/>
  <c r="BH301"/>
  <c r="BG301"/>
  <c r="BF301"/>
  <c r="T301"/>
  <c r="R301"/>
  <c r="P301"/>
  <c r="BI299"/>
  <c r="BH299"/>
  <c r="BG299"/>
  <c r="BF299"/>
  <c r="T299"/>
  <c r="R299"/>
  <c r="P299"/>
  <c r="BI297"/>
  <c r="BH297"/>
  <c r="BG297"/>
  <c r="BF297"/>
  <c r="T297"/>
  <c r="R297"/>
  <c r="P297"/>
  <c r="BI295"/>
  <c r="BH295"/>
  <c r="BG295"/>
  <c r="BF295"/>
  <c r="T295"/>
  <c r="R295"/>
  <c r="P295"/>
  <c r="BI293"/>
  <c r="BH293"/>
  <c r="BG293"/>
  <c r="BF293"/>
  <c r="T293"/>
  <c r="R293"/>
  <c r="P293"/>
  <c r="BI286"/>
  <c r="BH286"/>
  <c r="BG286"/>
  <c r="BF286"/>
  <c r="T286"/>
  <c r="R286"/>
  <c r="P286"/>
  <c r="BI283"/>
  <c r="BH283"/>
  <c r="BG283"/>
  <c r="BF283"/>
  <c r="T283"/>
  <c r="R283"/>
  <c r="P283"/>
  <c r="BI281"/>
  <c r="BH281"/>
  <c r="BG281"/>
  <c r="BF281"/>
  <c r="T281"/>
  <c r="R281"/>
  <c r="P281"/>
  <c r="BI279"/>
  <c r="BH279"/>
  <c r="BG279"/>
  <c r="BF279"/>
  <c r="T279"/>
  <c r="R279"/>
  <c r="P279"/>
  <c r="BI276"/>
  <c r="BH276"/>
  <c r="BG276"/>
  <c r="BF276"/>
  <c r="T276"/>
  <c r="R276"/>
  <c r="P276"/>
  <c r="BI274"/>
  <c r="BH274"/>
  <c r="BG274"/>
  <c r="BF274"/>
  <c r="T274"/>
  <c r="R274"/>
  <c r="P274"/>
  <c r="BI273"/>
  <c r="BH273"/>
  <c r="BG273"/>
  <c r="BF273"/>
  <c r="T273"/>
  <c r="R273"/>
  <c r="P273"/>
  <c r="BI271"/>
  <c r="BH271"/>
  <c r="BG271"/>
  <c r="BF271"/>
  <c r="T271"/>
  <c r="R271"/>
  <c r="P271"/>
  <c r="BI267"/>
  <c r="BH267"/>
  <c r="BG267"/>
  <c r="BF267"/>
  <c r="T267"/>
  <c r="R267"/>
  <c r="P267"/>
  <c r="BI265"/>
  <c r="BH265"/>
  <c r="BG265"/>
  <c r="BF265"/>
  <c r="T265"/>
  <c r="T264"/>
  <c r="R265"/>
  <c r="R264"/>
  <c r="P265"/>
  <c r="P264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6"/>
  <c r="BH256"/>
  <c r="BG256"/>
  <c r="BF256"/>
  <c r="T256"/>
  <c r="R256"/>
  <c r="P256"/>
  <c r="BI254"/>
  <c r="BH254"/>
  <c r="BG254"/>
  <c r="BF254"/>
  <c r="T254"/>
  <c r="R254"/>
  <c r="P254"/>
  <c r="BI252"/>
  <c r="BH252"/>
  <c r="BG252"/>
  <c r="BF252"/>
  <c r="T252"/>
  <c r="R252"/>
  <c r="P252"/>
  <c r="BI250"/>
  <c r="BH250"/>
  <c r="BG250"/>
  <c r="BF250"/>
  <c r="T250"/>
  <c r="R250"/>
  <c r="P250"/>
  <c r="BI246"/>
  <c r="BH246"/>
  <c r="BG246"/>
  <c r="BF246"/>
  <c r="T246"/>
  <c r="T245"/>
  <c r="R246"/>
  <c r="R245"/>
  <c r="P246"/>
  <c r="P245"/>
  <c r="BI243"/>
  <c r="BH243"/>
  <c r="BG243"/>
  <c r="BF243"/>
  <c r="T243"/>
  <c r="R243"/>
  <c r="P243"/>
  <c r="BI240"/>
  <c r="BH240"/>
  <c r="BG240"/>
  <c r="BF240"/>
  <c r="T240"/>
  <c r="R240"/>
  <c r="P240"/>
  <c r="BI238"/>
  <c r="BH238"/>
  <c r="BG238"/>
  <c r="BF238"/>
  <c r="T238"/>
  <c r="R238"/>
  <c r="P238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9"/>
  <c r="BH229"/>
  <c r="BG229"/>
  <c r="BF229"/>
  <c r="T229"/>
  <c r="R229"/>
  <c r="P229"/>
  <c r="BI228"/>
  <c r="BH228"/>
  <c r="BG228"/>
  <c r="BF228"/>
  <c r="T228"/>
  <c r="R228"/>
  <c r="P228"/>
  <c r="BI227"/>
  <c r="BH227"/>
  <c r="BG227"/>
  <c r="BF227"/>
  <c r="T227"/>
  <c r="R227"/>
  <c r="P227"/>
  <c r="BI223"/>
  <c r="BH223"/>
  <c r="BG223"/>
  <c r="BF223"/>
  <c r="T223"/>
  <c r="R223"/>
  <c r="P223"/>
  <c r="BI219"/>
  <c r="BH219"/>
  <c r="BG219"/>
  <c r="BF219"/>
  <c r="T219"/>
  <c r="R219"/>
  <c r="P219"/>
  <c r="BI216"/>
  <c r="BH216"/>
  <c r="BG216"/>
  <c r="BF216"/>
  <c r="T216"/>
  <c r="R216"/>
  <c r="P216"/>
  <c r="BI212"/>
  <c r="BH212"/>
  <c r="BG212"/>
  <c r="BF212"/>
  <c r="T212"/>
  <c r="T211"/>
  <c r="R212"/>
  <c r="R211"/>
  <c r="P212"/>
  <c r="P211"/>
  <c r="BI208"/>
  <c r="BH208"/>
  <c r="BG208"/>
  <c r="BF208"/>
  <c r="T208"/>
  <c r="R208"/>
  <c r="P208"/>
  <c r="BI206"/>
  <c r="BH206"/>
  <c r="BG206"/>
  <c r="BF206"/>
  <c r="T206"/>
  <c r="R206"/>
  <c r="P206"/>
  <c r="BI203"/>
  <c r="BH203"/>
  <c r="BG203"/>
  <c r="BF203"/>
  <c r="T203"/>
  <c r="R203"/>
  <c r="P203"/>
  <c r="BI200"/>
  <c r="BH200"/>
  <c r="BG200"/>
  <c r="BF200"/>
  <c r="T200"/>
  <c r="R200"/>
  <c r="P200"/>
  <c r="BI196"/>
  <c r="BH196"/>
  <c r="BG196"/>
  <c r="BF196"/>
  <c r="T196"/>
  <c r="R196"/>
  <c r="P196"/>
  <c r="BI194"/>
  <c r="BH194"/>
  <c r="BG194"/>
  <c r="BF194"/>
  <c r="T194"/>
  <c r="R194"/>
  <c r="P194"/>
  <c r="BI190"/>
  <c r="BH190"/>
  <c r="BG190"/>
  <c r="BF190"/>
  <c r="T190"/>
  <c r="R190"/>
  <c r="P190"/>
  <c r="BI189"/>
  <c r="BH189"/>
  <c r="BG189"/>
  <c r="BF189"/>
  <c r="T189"/>
  <c r="R189"/>
  <c r="P189"/>
  <c r="BI187"/>
  <c r="BH187"/>
  <c r="BG187"/>
  <c r="BF187"/>
  <c r="T187"/>
  <c r="R187"/>
  <c r="P187"/>
  <c r="BI185"/>
  <c r="BH185"/>
  <c r="BG185"/>
  <c r="BF185"/>
  <c r="T185"/>
  <c r="R185"/>
  <c r="P185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5"/>
  <c r="BH175"/>
  <c r="BG175"/>
  <c r="BF175"/>
  <c r="T175"/>
  <c r="R175"/>
  <c r="P175"/>
  <c r="BI170"/>
  <c r="BH170"/>
  <c r="BG170"/>
  <c r="BF170"/>
  <c r="T170"/>
  <c r="R170"/>
  <c r="P170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5"/>
  <c r="BH145"/>
  <c r="BG145"/>
  <c r="BF145"/>
  <c r="T145"/>
  <c r="R145"/>
  <c r="P145"/>
  <c r="BI140"/>
  <c r="BH140"/>
  <c r="BG140"/>
  <c r="BF140"/>
  <c r="T140"/>
  <c r="R140"/>
  <c r="P140"/>
  <c r="BI137"/>
  <c r="BH137"/>
  <c r="BG137"/>
  <c r="BF137"/>
  <c r="T137"/>
  <c r="R137"/>
  <c r="P137"/>
  <c r="BI133"/>
  <c r="BH133"/>
  <c r="BG133"/>
  <c r="BF133"/>
  <c r="T133"/>
  <c r="R133"/>
  <c r="P133"/>
  <c r="BI131"/>
  <c r="BH131"/>
  <c r="BG131"/>
  <c r="BF131"/>
  <c r="T131"/>
  <c r="R131"/>
  <c r="P131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20"/>
  <c r="BH120"/>
  <c r="BG120"/>
  <c r="BF120"/>
  <c r="T120"/>
  <c r="R120"/>
  <c r="P120"/>
  <c r="BI117"/>
  <c r="BH117"/>
  <c r="BG117"/>
  <c r="BF117"/>
  <c r="T117"/>
  <c r="R117"/>
  <c r="P117"/>
  <c r="BI115"/>
  <c r="BH115"/>
  <c r="BG115"/>
  <c r="BF115"/>
  <c r="T115"/>
  <c r="R115"/>
  <c r="P115"/>
  <c r="BI113"/>
  <c r="BH113"/>
  <c r="BG113"/>
  <c r="BF113"/>
  <c r="T113"/>
  <c r="R113"/>
  <c r="P113"/>
  <c r="BI110"/>
  <c r="BH110"/>
  <c r="BG110"/>
  <c r="BF110"/>
  <c r="T110"/>
  <c r="R110"/>
  <c r="P110"/>
  <c r="BI106"/>
  <c r="BH106"/>
  <c r="BG106"/>
  <c r="BF106"/>
  <c r="T106"/>
  <c r="R106"/>
  <c r="P106"/>
  <c r="BI103"/>
  <c r="BH103"/>
  <c r="BG103"/>
  <c r="BF103"/>
  <c r="T103"/>
  <c r="R103"/>
  <c r="P103"/>
  <c r="F94"/>
  <c r="E92"/>
  <c r="F52"/>
  <c r="E50"/>
  <c r="J24"/>
  <c r="E24"/>
  <c r="J55"/>
  <c r="J23"/>
  <c r="J21"/>
  <c r="E21"/>
  <c r="J96"/>
  <c r="J20"/>
  <c r="J18"/>
  <c r="E18"/>
  <c r="F97"/>
  <c r="J17"/>
  <c r="J15"/>
  <c r="E15"/>
  <c r="F96"/>
  <c r="J14"/>
  <c r="J12"/>
  <c r="J52"/>
  <c r="E7"/>
  <c r="E48"/>
  <c i="1" r="L50"/>
  <c r="AM50"/>
  <c r="AM49"/>
  <c r="L49"/>
  <c r="AM47"/>
  <c r="L47"/>
  <c r="L45"/>
  <c r="L44"/>
  <c i="2" r="J315"/>
  <c r="J271"/>
  <c r="BK189"/>
  <c r="BK324"/>
  <c r="BK315"/>
  <c r="BK283"/>
  <c r="J155"/>
  <c r="BK131"/>
  <c r="J223"/>
  <c r="J200"/>
  <c r="BK133"/>
  <c r="BK223"/>
  <c r="J254"/>
  <c r="J170"/>
  <c r="J263"/>
  <c r="BK170"/>
  <c r="J110"/>
  <c r="BK327"/>
  <c r="BK185"/>
  <c r="BK303"/>
  <c r="J103"/>
  <c r="J267"/>
  <c r="BK295"/>
  <c r="BK243"/>
  <c r="BK246"/>
  <c r="BK252"/>
  <c r="J261"/>
  <c r="J236"/>
  <c r="BK125"/>
  <c r="J175"/>
  <c r="BK175"/>
  <c r="J145"/>
  <c r="J246"/>
  <c r="BK273"/>
  <c r="J131"/>
  <c r="BK151"/>
  <c r="BK227"/>
  <c r="J212"/>
  <c r="BK183"/>
  <c r="BK208"/>
  <c r="BK301"/>
  <c r="BK267"/>
  <c r="BK261"/>
  <c r="BK194"/>
  <c r="J295"/>
  <c r="J140"/>
  <c r="BK115"/>
  <c r="J153"/>
  <c r="BK228"/>
  <c r="J208"/>
  <c r="J128"/>
  <c r="BK113"/>
  <c r="BK216"/>
  <c r="BK231"/>
  <c r="BK276"/>
  <c r="J256"/>
  <c r="J185"/>
  <c r="BK187"/>
  <c r="BK309"/>
  <c r="J190"/>
  <c r="J216"/>
  <c r="J169"/>
  <c r="J206"/>
  <c r="J228"/>
  <c r="BK279"/>
  <c r="BK238"/>
  <c r="BK256"/>
  <c r="J301"/>
  <c r="BK265"/>
  <c r="BK330"/>
  <c r="BK297"/>
  <c r="J125"/>
  <c r="BK153"/>
  <c r="J219"/>
  <c r="BK165"/>
  <c r="J149"/>
  <c r="BK236"/>
  <c r="J179"/>
  <c r="J117"/>
  <c r="BK331"/>
  <c r="J299"/>
  <c r="J286"/>
  <c r="J293"/>
  <c r="BK254"/>
  <c r="BK293"/>
  <c r="J297"/>
  <c r="BK259"/>
  <c r="BK179"/>
  <c r="BK149"/>
  <c r="J309"/>
  <c r="J276"/>
  <c r="J273"/>
  <c r="BK299"/>
  <c r="J233"/>
  <c r="BK271"/>
  <c r="BK140"/>
  <c i="1" r="AS54"/>
  <c i="2" r="J196"/>
  <c r="BK145"/>
  <c r="BK196"/>
  <c r="J240"/>
  <c r="BK120"/>
  <c r="J281"/>
  <c r="BK286"/>
  <c r="BK163"/>
  <c r="BK240"/>
  <c r="BK274"/>
  <c r="J274"/>
  <c r="J231"/>
  <c r="J167"/>
  <c r="J252"/>
  <c r="J227"/>
  <c r="J259"/>
  <c r="BK190"/>
  <c r="J106"/>
  <c r="BK206"/>
  <c r="J250"/>
  <c r="BK117"/>
  <c r="J120"/>
  <c r="BK167"/>
  <c r="BK123"/>
  <c r="J243"/>
  <c r="J113"/>
  <c r="J194"/>
  <c r="J137"/>
  <c r="J115"/>
  <c r="BK137"/>
  <c r="BK200"/>
  <c r="J183"/>
  <c r="J330"/>
  <c r="BK233"/>
  <c r="BK181"/>
  <c r="J187"/>
  <c r="BK169"/>
  <c r="BK212"/>
  <c r="BK128"/>
  <c r="BK250"/>
  <c r="BK110"/>
  <c r="J331"/>
  <c r="J324"/>
  <c r="J279"/>
  <c r="J327"/>
  <c r="BK103"/>
  <c r="J123"/>
  <c r="J133"/>
  <c r="BK106"/>
  <c r="J203"/>
  <c r="BK155"/>
  <c r="BK219"/>
  <c r="J189"/>
  <c r="J165"/>
  <c r="J283"/>
  <c r="J151"/>
  <c r="J238"/>
  <c r="BK263"/>
  <c r="J321"/>
  <c r="J303"/>
  <c r="BK321"/>
  <c r="BK203"/>
  <c r="J265"/>
  <c r="J229"/>
  <c r="J181"/>
  <c r="J163"/>
  <c r="BK229"/>
  <c r="BK281"/>
  <c l="1" r="BK102"/>
  <c r="J102"/>
  <c r="J61"/>
  <c r="T127"/>
  <c r="P174"/>
  <c r="T188"/>
  <c r="R235"/>
  <c r="R249"/>
  <c r="R102"/>
  <c r="P144"/>
  <c r="BK188"/>
  <c r="J188"/>
  <c r="J66"/>
  <c r="R199"/>
  <c r="T235"/>
  <c r="BK249"/>
  <c r="R278"/>
  <c r="T102"/>
  <c r="T144"/>
  <c r="R188"/>
  <c r="R215"/>
  <c r="T258"/>
  <c r="P266"/>
  <c r="R266"/>
  <c r="BK323"/>
  <c r="J323"/>
  <c r="J79"/>
  <c r="BK329"/>
  <c r="J329"/>
  <c r="J80"/>
  <c r="R127"/>
  <c r="BK174"/>
  <c r="J174"/>
  <c r="J65"/>
  <c r="BK199"/>
  <c r="T215"/>
  <c r="T249"/>
  <c r="T278"/>
  <c r="T323"/>
  <c r="BK127"/>
  <c r="J127"/>
  <c r="J62"/>
  <c r="R144"/>
  <c r="P188"/>
  <c r="BK215"/>
  <c r="J215"/>
  <c r="J70"/>
  <c r="P235"/>
  <c r="BK258"/>
  <c r="J258"/>
  <c r="J75"/>
  <c r="BK278"/>
  <c r="J278"/>
  <c r="J78"/>
  <c r="P323"/>
  <c r="P329"/>
  <c r="P102"/>
  <c r="BK144"/>
  <c r="J144"/>
  <c r="J64"/>
  <c r="R174"/>
  <c r="P199"/>
  <c r="P215"/>
  <c r="P249"/>
  <c r="R258"/>
  <c r="BK266"/>
  <c r="J266"/>
  <c r="J77"/>
  <c r="T266"/>
  <c r="R329"/>
  <c r="P127"/>
  <c r="T174"/>
  <c r="T199"/>
  <c r="T198"/>
  <c r="BK235"/>
  <c r="J235"/>
  <c r="J71"/>
  <c r="P258"/>
  <c r="P278"/>
  <c r="R323"/>
  <c r="T329"/>
  <c r="BK211"/>
  <c r="J211"/>
  <c r="J69"/>
  <c r="BK264"/>
  <c r="J264"/>
  <c r="J76"/>
  <c r="BK245"/>
  <c r="J245"/>
  <c r="J72"/>
  <c r="F55"/>
  <c r="J97"/>
  <c r="BE113"/>
  <c r="BE128"/>
  <c r="BE187"/>
  <c r="BE200"/>
  <c r="BE216"/>
  <c r="BE263"/>
  <c r="BE276"/>
  <c r="BE293"/>
  <c r="BE299"/>
  <c r="BE315"/>
  <c r="BE327"/>
  <c r="J54"/>
  <c r="BE125"/>
  <c r="BE149"/>
  <c r="BE163"/>
  <c r="BE165"/>
  <c r="BE189"/>
  <c r="BE243"/>
  <c r="BE271"/>
  <c r="BE273"/>
  <c r="BE286"/>
  <c r="BE324"/>
  <c r="F54"/>
  <c r="BE223"/>
  <c r="BE227"/>
  <c r="BE228"/>
  <c r="BE229"/>
  <c r="BE231"/>
  <c r="BE233"/>
  <c r="BE236"/>
  <c r="BE238"/>
  <c r="BE240"/>
  <c r="BE259"/>
  <c r="BE261"/>
  <c r="BE267"/>
  <c r="J94"/>
  <c r="BE170"/>
  <c r="BE175"/>
  <c r="BE219"/>
  <c r="BE250"/>
  <c r="BE279"/>
  <c r="BE283"/>
  <c r="E90"/>
  <c r="BE151"/>
  <c r="BE153"/>
  <c r="BE155"/>
  <c r="BE167"/>
  <c r="BE169"/>
  <c r="BE194"/>
  <c r="BE196"/>
  <c r="BE212"/>
  <c r="BE246"/>
  <c r="BE252"/>
  <c r="BE103"/>
  <c r="BE106"/>
  <c r="BE110"/>
  <c r="BE131"/>
  <c r="BE133"/>
  <c r="BE137"/>
  <c r="BE140"/>
  <c r="BE203"/>
  <c r="BE206"/>
  <c r="BE208"/>
  <c r="BE281"/>
  <c r="BE303"/>
  <c r="BE321"/>
  <c r="BE115"/>
  <c r="BE117"/>
  <c r="BE120"/>
  <c r="BE123"/>
  <c r="BE145"/>
  <c r="BE179"/>
  <c r="BE181"/>
  <c r="BE183"/>
  <c r="BE185"/>
  <c r="BE190"/>
  <c r="BE254"/>
  <c r="BE256"/>
  <c r="BE265"/>
  <c r="BE274"/>
  <c r="BE295"/>
  <c r="BE297"/>
  <c r="BE301"/>
  <c r="BE309"/>
  <c r="BE330"/>
  <c r="BE331"/>
  <c r="F34"/>
  <c i="1" r="BA55"/>
  <c r="BA54"/>
  <c r="AW54"/>
  <c r="AK30"/>
  <c i="2" r="J34"/>
  <c i="1" r="AW55"/>
  <c i="2" r="F37"/>
  <c i="1" r="BD55"/>
  <c r="BD54"/>
  <c r="W33"/>
  <c i="2" r="F36"/>
  <c i="1" r="BC55"/>
  <c r="BC54"/>
  <c r="W32"/>
  <c i="2" r="F35"/>
  <c i="1" r="BB55"/>
  <c r="BB54"/>
  <c r="AX54"/>
  <c i="2" l="1" r="R143"/>
  <c r="BK198"/>
  <c r="J198"/>
  <c r="J67"/>
  <c r="P198"/>
  <c r="T143"/>
  <c r="T101"/>
  <c r="T100"/>
  <c r="R248"/>
  <c r="R198"/>
  <c r="P248"/>
  <c r="T248"/>
  <c r="P143"/>
  <c r="P101"/>
  <c r="P100"/>
  <c i="1" r="AU55"/>
  <c i="2" r="BK248"/>
  <c r="J248"/>
  <c r="J73"/>
  <c r="R101"/>
  <c r="R100"/>
  <c r="J199"/>
  <c r="J68"/>
  <c r="J249"/>
  <c r="J74"/>
  <c r="BK143"/>
  <c r="J143"/>
  <c r="J63"/>
  <c i="1" r="W31"/>
  <c r="W30"/>
  <c i="2" r="F33"/>
  <c i="1" r="AZ55"/>
  <c r="AZ54"/>
  <c r="W29"/>
  <c r="AU54"/>
  <c i="2" r="J33"/>
  <c i="1" r="AV55"/>
  <c r="AT55"/>
  <c r="AY54"/>
  <c i="2" l="1" r="BK101"/>
  <c r="J101"/>
  <c r="J60"/>
  <c i="1" r="AV54"/>
  <c r="AK29"/>
  <c i="2" l="1" r="BK100"/>
  <c r="J100"/>
  <c r="J59"/>
  <c i="1" r="AT54"/>
  <c i="2" l="1" r="J30"/>
  <c i="1" r="AG55"/>
  <c r="AG54"/>
  <c r="AK26"/>
  <c r="AK35"/>
  <c l="1" r="AN54"/>
  <c i="2" r="J39"/>
  <c i="1" r="AN55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<sst xmlns="http://schemas.openxmlformats.org/spreadsheetml/2006/main">
  <si>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</si>
  <si>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</si>
  <si>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</si>
  <si>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</si>
  <si>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</si>
  <si>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{38070acb-542b-4c70-8464-6724b9174c80}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</si>
  <si>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</si>
  <si>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</si>
  <si>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</si>
  <si>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</si>
  <si>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</si>
  <si>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</si>
  <si>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</si>
  <si>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</si>
  <si>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</si>
  <si>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1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</si>
  <si>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</si>
  <si>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</si>
  <si>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 xml:space="preserve"> Kolín, Tovární 45 – Odtržené schodiště</t>
  </si>
  <si>
    <t>KSO:</t>
  </si>
  <si>
    <t>CC-CZ:</t>
  </si>
  <si>
    <t>Místo:</t>
  </si>
  <si>
    <t xml:space="preserve"> </t>
  </si>
  <si>
    <t>Datum:</t>
  </si>
  <si>
    <t>2. 11. 2021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</si>
  <si>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</si>
  <si>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</si>
  <si>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</si>
  <si>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</si>
  <si>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</si>
  <si>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</si>
  <si>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</si>
  <si>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</si>
  <si>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</si>
  <si>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 xml:space="preserve">Součástí zadávací dokumentace je nejen výkaz výměr, ale i projektová dokumentace. Cena musí být tvořena na základě prohlídky stavby a minimálně těchto dvou částí zadávací dokumentace. Přesto, že tento výkaz výměr byl vypracován s nejvyšší péčí,  je na výhradní odpovědnosti nabízejícího zkontrolovat položky a výměry zde uvedené s výkresovou a textovou částí dokumentace a případně uvést opravené či doplněné položky na zvláštní list nabídky. Projektová dokumentace a TZ má přednost před rozpočtem.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</si>
  <si>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</si>
  <si>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</si>
  <si>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</si>
  <si>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</si>
  <si>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</si>
  <si>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</si>
  <si>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</si>
  <si>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</si>
  <si>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</si>
  <si>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</si>
  <si>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</si>
  <si>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</si>
  <si>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</si>
  <si>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</si>
  <si>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</si>
  <si>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</si>
  <si>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</si>
  <si>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</si>
  <si>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</si>
  <si>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</si>
  <si>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</si>
  <si>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</si>
  <si>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</si>
  <si>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</si>
  <si>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</si>
  <si>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</si>
  <si>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</si>
  <si>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</si>
  <si>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</si>
  <si>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</si>
  <si>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</si>
  <si>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</si>
  <si>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</si>
  <si>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</si>
  <si>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</si>
  <si>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</si>
  <si>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</si>
  <si>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</si>
  <si>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</si>
  <si>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11</t>
  </si>
  <si>
    <t>STA</t>
  </si>
  <si>
    <t>{1df7c12b-0567-4068-b7f6-037c7bce4a3f}</t>
  </si>
  <si>
    <t>2</t>
  </si>
  <si>
    <t>KRYCÍ LIST SOUPISU PRACÍ</t>
  </si>
  <si>
    <t>Objekt:</t>
  </si>
  <si>
    <t xml:space="preserve">11 -  Kolín, Tovární 45 – Odtržené schodiště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</si>
  <si>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</si>
  <si>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</si>
  <si>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</si>
  <si>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</si>
  <si>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</si>
  <si>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</si>
  <si>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</si>
  <si>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6 - Úpravy povrchů, podlahy a osazování výplní</t>
  </si>
  <si>
    <t xml:space="preserve">      61 - Úprava povrchů vnitřních</t>
  </si>
  <si>
    <t xml:space="preserve">      62 - Úprava povrchů vnějších</t>
  </si>
  <si>
    <t xml:space="preserve">      63 - Podlahy a podlahové konstrukce</t>
  </si>
  <si>
    <t xml:space="preserve">    9 - Ostatní konstrukce a práce, bourání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</si>
  <si>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</si>
  <si>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</si>
  <si>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</si>
  <si>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</si>
  <si>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</si>
  <si>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</si>
  <si>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713 - Izolace tepelné</t>
  </si>
  <si>
    <t xml:space="preserve">    721 - Zdravotechnika - vnitřní kanalizace</t>
  </si>
  <si>
    <t xml:space="preserve">    723 - Zdravotechnika - vnitřní plynovod</t>
  </si>
  <si>
    <t xml:space="preserve">    763 - Konstrukce suché výstavby</t>
  </si>
  <si>
    <t xml:space="preserve">    771 - Podlahy z dlaždic</t>
  </si>
  <si>
    <t xml:space="preserve">    784 - Dokončovací práce - malby a tapety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</si>
  <si>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</si>
  <si>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</si>
  <si>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</si>
  <si>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</si>
  <si>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</si>
  <si>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</si>
  <si>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</si>
  <si>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</si>
  <si>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</si>
  <si>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</si>
  <si>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</si>
  <si>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</si>
  <si>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</si>
  <si>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</si>
  <si>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</si>
  <si>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</si>
  <si>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</si>
  <si>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</si>
  <si>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</si>
  <si>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132211401</t>
  </si>
  <si>
    <t>Hloubená vykopávka pod základy ručně s přehozením výkopku na vzdálenost 3 m nebo s naložením na dopravní prostředek v hornině třídy těžitelnosti I skupiny 3</t>
  </si>
  <si>
    <t>m3</t>
  </si>
  <si>
    <t>CS ÚRS 2022 02</t>
  </si>
  <si>
    <t>4</t>
  </si>
  <si>
    <t>-2107487432</t>
  </si>
  <si>
    <t>Online PSC</t>
  </si>
  <si>
    <t>https://podminky.urs.cz/item/CS_URS_2022_02/132211401</t>
  </si>
  <si>
    <t>VV</t>
  </si>
  <si>
    <t>(1,6+2,7+5,7+4,1+3,2+1,6)*0,8*0,6*1,05</t>
  </si>
  <si>
    <t>132254102</t>
  </si>
  <si>
    <t>Hloubení zapažených rýh šířky do 800 mm strojně s urovnáním dna do předepsaného profilu a spádu v hornině třídy těžitelnosti I skupiny 3 přes 20 do 50 m3</t>
  </si>
  <si>
    <t>-1492501716</t>
  </si>
  <si>
    <t>https://podminky.urs.cz/item/CS_URS_2022_02/132254102</t>
  </si>
  <si>
    <t>21,5*0,8*1,5</t>
  </si>
  <si>
    <t>Součet</t>
  </si>
  <si>
    <t>3</t>
  </si>
  <si>
    <t>151101101</t>
  </si>
  <si>
    <t>Zřízení pažení a rozepření stěn rýh pro podzemní vedení příložné pro jakoukoliv mezerovitost, hloubky do 2 m</t>
  </si>
  <si>
    <t>m2</t>
  </si>
  <si>
    <t>-6793471</t>
  </si>
  <si>
    <t>https://podminky.urs.cz/item/CS_URS_2022_02/151101101</t>
  </si>
  <si>
    <t>21,5*1,5</t>
  </si>
  <si>
    <t>151101111</t>
  </si>
  <si>
    <t>Odstranění pažení a rozepření stěn rýh pro podzemní vedení s uložením materiálu na vzdálenost do 3 m od kraje výkopu příložné, hloubky do 2 m</t>
  </si>
  <si>
    <t>-1998623274</t>
  </si>
  <si>
    <t>https://podminky.urs.cz/item/CS_URS_2022_02/151101111</t>
  </si>
  <si>
    <t>5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</si>
  <si>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</si>
  <si>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</si>
  <si>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1656792866</t>
  </si>
  <si>
    <t>https://podminky.urs.cz/item/CS_URS_2022_02/162751117</t>
  </si>
  <si>
    <t>6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</si>
  <si>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</si>
  <si>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</si>
  <si>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1483166231</t>
  </si>
  <si>
    <t>https://podminky.urs.cz/item/CS_URS_2022_02/162751119</t>
  </si>
  <si>
    <t>9,526*5 'Přepočtené koeficientem množství</t>
  </si>
  <si>
    <t>7</t>
  </si>
  <si>
    <t>171201231</t>
  </si>
  <si>
    <t>Poplatek za uložení stavebního odpadu na recyklační skládce (skládkovné) zeminy a kamení zatříděného do Katalogu odpadů pod kódem 17 05 04</t>
  </si>
  <si>
    <t>t</t>
  </si>
  <si>
    <t>60376292</t>
  </si>
  <si>
    <t>https://podminky.urs.cz/item/CS_URS_2022_02/171201231</t>
  </si>
  <si>
    <t>9,526*2 'Přepočtené koeficientem množství</t>
  </si>
  <si>
    <t>8</t>
  </si>
  <si>
    <t>171251201</t>
  </si>
  <si>
    <t>Uložení sypaniny na skládky nebo meziskládky bez hutnění s upravením uložené sypaniny do předepsaného tvaru</t>
  </si>
  <si>
    <t>-719797980</t>
  </si>
  <si>
    <t>https://podminky.urs.cz/item/CS_URS_2022_02/171251201</t>
  </si>
  <si>
    <t>9</t>
  </si>
  <si>
    <t>174151101</t>
  </si>
  <si>
    <t>Zásyp sypaninou z jakékoliv horniny strojně s uložením výkopku ve vrstvách se zhutněním jam, šachet, rýh nebo kolem objektů v těchto vykopávkách</t>
  </si>
  <si>
    <t>-2117488039</t>
  </si>
  <si>
    <t>https://podminky.urs.cz/item/CS_URS_2022_02/174151101</t>
  </si>
  <si>
    <t>Zakládání</t>
  </si>
  <si>
    <t>10</t>
  </si>
  <si>
    <t>274351121</t>
  </si>
  <si>
    <t>Bednění základů pasů rovné zřízení</t>
  </si>
  <si>
    <t>2054028481</t>
  </si>
  <si>
    <t>https://podminky.urs.cz/item/CS_URS_2022_02/274351121</t>
  </si>
  <si>
    <t>(1,6+2,7+5,7+4,1+3,2+1,6)*0,6</t>
  </si>
  <si>
    <t>274351122</t>
  </si>
  <si>
    <t>Bednění základů pasů rovné odstranění</t>
  </si>
  <si>
    <t>2137142791</t>
  </si>
  <si>
    <t>https://podminky.urs.cz/item/CS_URS_2022_02/274351122</t>
  </si>
  <si>
    <t>12</t>
  </si>
  <si>
    <t>274361821</t>
  </si>
  <si>
    <t>Výztuž základů pasů z betonářské oceli 10 505 (R) nebo BSt 500</t>
  </si>
  <si>
    <t>1800849345</t>
  </si>
  <si>
    <t>https://podminky.urs.cz/item/CS_URS_2022_02/274361821</t>
  </si>
  <si>
    <t>L vložky</t>
  </si>
  <si>
    <t>0,5*0,0004*20*8</t>
  </si>
  <si>
    <t>13</t>
  </si>
  <si>
    <t>274362021</t>
  </si>
  <si>
    <t>Výztuž základů pasů ze svařovaných sítí z drátů typu KARI</t>
  </si>
  <si>
    <t>-375893036</t>
  </si>
  <si>
    <t>https://podminky.urs.cz/item/CS_URS_2022_02/274362021</t>
  </si>
  <si>
    <t>(1,6+2,7+5,7+4,1+3,2+1,6)*0,6*2*0,0079</t>
  </si>
  <si>
    <t>14</t>
  </si>
  <si>
    <t>279311115</t>
  </si>
  <si>
    <t>Postupné podbetonování základového zdiva jakékoliv tloušťky, bez výkopu, bez zapažení a bednění, prostým betonem tř. C 20/25</t>
  </si>
  <si>
    <t>-1279966572</t>
  </si>
  <si>
    <t>https://podminky.urs.cz/item/CS_URS_2022_02/279311115</t>
  </si>
  <si>
    <t>Úpravy povrchů, podlahy a osazování výplní</t>
  </si>
  <si>
    <t>61</t>
  </si>
  <si>
    <t>Úprava povrchů vnitřních</t>
  </si>
  <si>
    <t>611131121</t>
  </si>
  <si>
    <t>Podkladní a spojovací vrstva vnitřních omítaných ploch penetrace disperzní nanášená ručně stropů</t>
  </si>
  <si>
    <t>1348548074</t>
  </si>
  <si>
    <t>https://podminky.urs.cz/item/CS_URS_2022_02/611131121</t>
  </si>
  <si>
    <t>pod stropem</t>
  </si>
  <si>
    <t>2,2*0,5*2</t>
  </si>
  <si>
    <t>16</t>
  </si>
  <si>
    <t>611142001</t>
  </si>
  <si>
    <t>Potažení vnitřních ploch pletivem v ploše nebo pruzích, na plném podkladu sklovláknitým vtlačením do tmelu stropů</t>
  </si>
  <si>
    <t>118434073</t>
  </si>
  <si>
    <t>https://podminky.urs.cz/item/CS_URS_2022_02/611142001</t>
  </si>
  <si>
    <t>17</t>
  </si>
  <si>
    <t>611321111</t>
  </si>
  <si>
    <t>Omítka vápenocementová vnitřních ploch nanášená ručně jednovrstvá, tloušťky do 10 mm hrubá zatřená vodorovných konstrukcí stropů rovných</t>
  </si>
  <si>
    <t>-1904814153</t>
  </si>
  <si>
    <t>https://podminky.urs.cz/item/CS_URS_2022_02/611321111</t>
  </si>
  <si>
    <t>18</t>
  </si>
  <si>
    <t>611321131</t>
  </si>
  <si>
    <t>Potažení vnitřních ploch vápenocementovým štukem tloušťky do 3 mm vodorovných konstrukcí stropů rovných</t>
  </si>
  <si>
    <t>-1602539244</t>
  </si>
  <si>
    <t>https://podminky.urs.cz/item/CS_URS_2022_02/611321131</t>
  </si>
  <si>
    <t>19</t>
  </si>
  <si>
    <t>612131121</t>
  </si>
  <si>
    <t>Podkladní a spojovací vrstva vnitřních omítaných ploch penetrace disperzní nanášená ručně stěn</t>
  </si>
  <si>
    <t>269908985</t>
  </si>
  <si>
    <t>https://podminky.urs.cz/item/CS_URS_2022_02/612131121</t>
  </si>
  <si>
    <t>stěny</t>
  </si>
  <si>
    <t>předpoklad 500mm na každou stranu</t>
  </si>
  <si>
    <t>10,0*(0,5+0,5)*2</t>
  </si>
  <si>
    <t>2,2*0,5*3</t>
  </si>
  <si>
    <t>20</t>
  </si>
  <si>
    <t>612142001</t>
  </si>
  <si>
    <t>Potažení vnitřních ploch pletivem v ploše nebo pruzích, na plném podkladu sklovláknitým vtlačením do tmelu stěn</t>
  </si>
  <si>
    <t>-1658273849</t>
  </si>
  <si>
    <t>https://podminky.urs.cz/item/CS_URS_2022_02/612142001</t>
  </si>
  <si>
    <t>612321131</t>
  </si>
  <si>
    <t>Potažení vnitřních ploch vápenocementovým štukem tloušťky do 3 mm svislých konstrukcí stěn</t>
  </si>
  <si>
    <t>1210991092</t>
  </si>
  <si>
    <t>https://podminky.urs.cz/item/CS_URS_2022_02/612321131</t>
  </si>
  <si>
    <t>22</t>
  </si>
  <si>
    <t>612321111</t>
  </si>
  <si>
    <t>Omítka vápenocementová vnitřních ploch nanášená ručně jednovrstvá, tloušťky do 10 mm hrubá zatřená svislých konstrukcí stěn</t>
  </si>
  <si>
    <t>-1805239247</t>
  </si>
  <si>
    <t>https://podminky.urs.cz/item/CS_URS_2022_02/612321111</t>
  </si>
  <si>
    <t>23</t>
  </si>
  <si>
    <t>K018</t>
  </si>
  <si>
    <t>D+M dilatační omítková lišta</t>
  </si>
  <si>
    <t>m</t>
  </si>
  <si>
    <t>-530729862</t>
  </si>
  <si>
    <t>24</t>
  </si>
  <si>
    <t>619995001</t>
  </si>
  <si>
    <t>Začištění omítek (s dodáním hmot) kolem oken, dveří, podlah, obkladů apod.</t>
  </si>
  <si>
    <t>468620550</t>
  </si>
  <si>
    <t>https://podminky.urs.cz/item/CS_URS_2022_02/619995001</t>
  </si>
  <si>
    <t>sokl</t>
  </si>
  <si>
    <t>3,7</t>
  </si>
  <si>
    <t>62</t>
  </si>
  <si>
    <t>Úprava povrchů vnějších</t>
  </si>
  <si>
    <t>25</t>
  </si>
  <si>
    <t>622131121</t>
  </si>
  <si>
    <t>Podkladní a spojovací vrstva vnějších omítaných ploch penetrace nanášená ručně stěn</t>
  </si>
  <si>
    <t>-908583234</t>
  </si>
  <si>
    <t>https://podminky.urs.cz/item/CS_URS_2022_02/622131121</t>
  </si>
  <si>
    <t>26</t>
  </si>
  <si>
    <t>622321111</t>
  </si>
  <si>
    <t>Omítka vápenocementová vnějších ploch nanášená ručně jednovrstvá, tloušťky do 15 mm hrubá zatřená stěn</t>
  </si>
  <si>
    <t>330369284</t>
  </si>
  <si>
    <t>https://podminky.urs.cz/item/CS_URS_2022_02/622321111</t>
  </si>
  <si>
    <t>27</t>
  </si>
  <si>
    <t>622142001</t>
  </si>
  <si>
    <t>Potažení vnějších ploch pletivem v ploše nebo pruzích, na plném podkladu sklovláknitým vtlačením do tmelu stěn</t>
  </si>
  <si>
    <t>-837510959</t>
  </si>
  <si>
    <t>https://podminky.urs.cz/item/CS_URS_2022_02/622142001</t>
  </si>
  <si>
    <t>28</t>
  </si>
  <si>
    <t>622151001</t>
  </si>
  <si>
    <t>Penetrační nátěr vnějších pastovitých tenkovrstvých omítek akrylátový univerzální stěn</t>
  </si>
  <si>
    <t>1899532798</t>
  </si>
  <si>
    <t>https://podminky.urs.cz/item/CS_URS_2022_02/622151001</t>
  </si>
  <si>
    <t>29</t>
  </si>
  <si>
    <t>622531012</t>
  </si>
  <si>
    <t>Omítka tenkovrstvá silikonová vnějších ploch probarvená bez penetrace zatíraná (škrábaná), zrnitost 1,5 mm stěn</t>
  </si>
  <si>
    <t>-616341563</t>
  </si>
  <si>
    <t>https://podminky.urs.cz/item/CS_URS_2022_02/622531012</t>
  </si>
  <si>
    <t>30</t>
  </si>
  <si>
    <t>1157138368</t>
  </si>
  <si>
    <t>63</t>
  </si>
  <si>
    <t>Podlahy a podlahové konstrukce</t>
  </si>
  <si>
    <t>31</t>
  </si>
  <si>
    <t>K012</t>
  </si>
  <si>
    <t>Doplnění stávajícího ŽB schodiště C25/30 (podesta+ stupně) vč. výztuže KARI sítí 100x100x8 a bednění</t>
  </si>
  <si>
    <t>-1444319799</t>
  </si>
  <si>
    <t>32</t>
  </si>
  <si>
    <t>K013</t>
  </si>
  <si>
    <t>D+M pozinované trny pr. 6mm dl. 300mm vč. vyvrtání otvoru, vlepeno cementovým mlékem</t>
  </si>
  <si>
    <t>kus</t>
  </si>
  <si>
    <t>634030096</t>
  </si>
  <si>
    <t>3,5/0,15</t>
  </si>
  <si>
    <t>zaokrouhleno</t>
  </si>
  <si>
    <t>33</t>
  </si>
  <si>
    <t>K015</t>
  </si>
  <si>
    <t>D+M dilatační hliníková lišta podlahová</t>
  </si>
  <si>
    <t>-1759941179</t>
  </si>
  <si>
    <t>4,5+2,2*3</t>
  </si>
  <si>
    <t>34</t>
  </si>
  <si>
    <t>K019</t>
  </si>
  <si>
    <t>D+M dilatační hliníková lišta v úrovni stropu</t>
  </si>
  <si>
    <t>823353444</t>
  </si>
  <si>
    <t>2,2*3</t>
  </si>
  <si>
    <t>Ostatní konstrukce a práce, bourání</t>
  </si>
  <si>
    <t>94</t>
  </si>
  <si>
    <t>Lešení a stavební výtahy</t>
  </si>
  <si>
    <t>35</t>
  </si>
  <si>
    <t>941211111</t>
  </si>
  <si>
    <t>Montáž lešení řadového rámového lehkého pracovního s podlahami s provozním zatížením tř. 3 do 200 kg/m2 šířky tř. SW06 od 0,6 do 0,9 m, výšky do 10 m</t>
  </si>
  <si>
    <t>301990999</t>
  </si>
  <si>
    <t>https://podminky.urs.cz/item/CS_URS_2022_02/941211111</t>
  </si>
  <si>
    <t>1,5*10*2</t>
  </si>
  <si>
    <t>36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</si>
  <si>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</si>
  <si>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</si>
  <si>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29842717</t>
  </si>
  <si>
    <t>https://podminky.urs.cz/item/CS_URS_2022_02/941211211</t>
  </si>
  <si>
    <t>30*31*2</t>
  </si>
  <si>
    <t>37</t>
  </si>
  <si>
    <t>941211811</t>
  </si>
  <si>
    <t>Demontáž lešení řadového rámového lehkého pracovního s provozním zatížením tř. 3 do 200 kg/m2 šířky tř. SW06 od 0,6 do 0,9 m, výšky do 10 m</t>
  </si>
  <si>
    <t>1793875154</t>
  </si>
  <si>
    <t>https://podminky.urs.cz/item/CS_URS_2022_02/941211811</t>
  </si>
  <si>
    <t>38</t>
  </si>
  <si>
    <t>949101111</t>
  </si>
  <si>
    <t>Lešení pomocné pracovní pro objekty pozemních staveb pro zatížení do 150 kg/m2, o výšce lešeňové podlahy do 1,9 m</t>
  </si>
  <si>
    <t>-1586721656</t>
  </si>
  <si>
    <t>https://podminky.urs.cz/item/CS_URS_2022_02/949101111</t>
  </si>
  <si>
    <t>2,2*1,2*3</t>
  </si>
  <si>
    <t>95</t>
  </si>
  <si>
    <t>Různé dokončovací konstrukce a práce pozemních staveb</t>
  </si>
  <si>
    <t>39</t>
  </si>
  <si>
    <t>952901111</t>
  </si>
  <si>
    <t>Vyčištění budov nebo objektů před předáním do užívání budov bytové nebo občanské výstavby, světlé výšky podlaží do 4 m</t>
  </si>
  <si>
    <t>128617278</t>
  </si>
  <si>
    <t>https://podminky.urs.cz/item/CS_URS_2022_02/952901111</t>
  </si>
  <si>
    <t>21,5*3</t>
  </si>
  <si>
    <t>96</t>
  </si>
  <si>
    <t>Bourání konstrukcí</t>
  </si>
  <si>
    <t>40</t>
  </si>
  <si>
    <t>978011191</t>
  </si>
  <si>
    <t>Otlučení vápenných nebo vápenocementových omítek vnitřních ploch stropů, v rozsahu přes 50 do 100 %</t>
  </si>
  <si>
    <t>1335045981</t>
  </si>
  <si>
    <t>https://podminky.urs.cz/item/CS_URS_2022_02/978011191</t>
  </si>
  <si>
    <t>41</t>
  </si>
  <si>
    <t>978013191</t>
  </si>
  <si>
    <t>Otlučení vápenných nebo vápenocementových omítek vnitřních ploch stěn s vyškrabáním spar, s očištěním zdiva, v rozsahu přes 50 do 100 %</t>
  </si>
  <si>
    <t>1063033466</t>
  </si>
  <si>
    <t>https://podminky.urs.cz/item/CS_URS_2022_02/978013191</t>
  </si>
  <si>
    <t>42</t>
  </si>
  <si>
    <t>978015391</t>
  </si>
  <si>
    <t>Otlučení vápenných nebo vápenocementových omítek vnějších ploch s vyškrabáním spar a s očištěním zdiva stupně členitosti 1 a 2, v rozsahu přes 80 do 100 %</t>
  </si>
  <si>
    <t>-443043290</t>
  </si>
  <si>
    <t>https://podminky.urs.cz/item/CS_URS_2022_02/978015391</t>
  </si>
  <si>
    <t>43</t>
  </si>
  <si>
    <t>K010</t>
  </si>
  <si>
    <t>Bourání části betonového schodiště</t>
  </si>
  <si>
    <t>1463684323</t>
  </si>
  <si>
    <t>44</t>
  </si>
  <si>
    <t>K011</t>
  </si>
  <si>
    <t>Odříznutí části betonového schodiště</t>
  </si>
  <si>
    <t>-528351694</t>
  </si>
  <si>
    <t>45</t>
  </si>
  <si>
    <t>K003</t>
  </si>
  <si>
    <t>Vyčištění dilaltační spáry stěny hl. 450mm</t>
  </si>
  <si>
    <t>-148587102</t>
  </si>
  <si>
    <t>10,0*2</t>
  </si>
  <si>
    <t>46</t>
  </si>
  <si>
    <t>K0036</t>
  </si>
  <si>
    <t>Vyčištění dilaltační spáry stěny hl. 100mm</t>
  </si>
  <si>
    <t>-1547057871</t>
  </si>
  <si>
    <t>10,0</t>
  </si>
  <si>
    <t>47</t>
  </si>
  <si>
    <t>K00366</t>
  </si>
  <si>
    <t>Vyčištění dilaltační spáry podlahy- předpoklad hl. 300mm</t>
  </si>
  <si>
    <t>-85657095</t>
  </si>
  <si>
    <t>997</t>
  </si>
  <si>
    <t>Přesun sutě</t>
  </si>
  <si>
    <t>48</t>
  </si>
  <si>
    <t>997013213</t>
  </si>
  <si>
    <t>Vnitrostaveništní doprava suti a vybouraných hmot vodorovně do 50 m svisle ručně pro budovy a haly výšky přes 9 do 12 m</t>
  </si>
  <si>
    <t>-1349550980</t>
  </si>
  <si>
    <t>https://podminky.urs.cz/item/CS_URS_2022_02/997013213</t>
  </si>
  <si>
    <t>49</t>
  </si>
  <si>
    <t>997013501</t>
  </si>
  <si>
    <t>Odvoz suti a vybouraných hmot na skládku nebo meziskládku se složením, na vzdálenost do 1 km</t>
  </si>
  <si>
    <t>-1368737079</t>
  </si>
  <si>
    <t>https://podminky.urs.cz/item/CS_URS_2022_02/997013501</t>
  </si>
  <si>
    <t>50</t>
  </si>
  <si>
    <t>997013509</t>
  </si>
  <si>
    <t>Odvoz suti a vybouraných hmot na skládku nebo meziskládku se složením, na vzdálenost Příplatek k ceně za každý další i započatý 1 km přes 1 km</t>
  </si>
  <si>
    <t>2124277395</t>
  </si>
  <si>
    <t>https://podminky.urs.cz/item/CS_URS_2022_02/997013509</t>
  </si>
  <si>
    <t>3,75*10 'Přepočtené koeficientem množství</t>
  </si>
  <si>
    <t>51</t>
  </si>
  <si>
    <t>997013631</t>
  </si>
  <si>
    <t>Poplatek za uložení stavebního odpadu na skládce (skládkovné) směsného stavebního a demoličního zatříděného do Katalogu odpadů pod kódem 17 09 04</t>
  </si>
  <si>
    <t>-1313067795</t>
  </si>
  <si>
    <t>https://podminky.urs.cz/item/CS_URS_2022_02/997013631</t>
  </si>
  <si>
    <t>998</t>
  </si>
  <si>
    <t>Přesun hmot</t>
  </si>
  <si>
    <t>52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</si>
  <si>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</si>
  <si>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</si>
  <si>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389306627</t>
  </si>
  <si>
    <t>https://podminky.urs.cz/item/CS_URS_2022_02/998018002</t>
  </si>
  <si>
    <t>PSV</t>
  </si>
  <si>
    <t>Práce a dodávky PSV</t>
  </si>
  <si>
    <t>713</t>
  </si>
  <si>
    <t>Izolace tepelné</t>
  </si>
  <si>
    <t>53</t>
  </si>
  <si>
    <t>K014</t>
  </si>
  <si>
    <t>D+M dilatace podlahy hloubka předpoklad 300mm vllepeným polystyrenem EPS (šířka dle skutečnosti na stavbě předpoklad tl. 20mm)</t>
  </si>
  <si>
    <t>96054427</t>
  </si>
  <si>
    <t>54</t>
  </si>
  <si>
    <t>K0144</t>
  </si>
  <si>
    <t>D+M dilatace stěny hloubka 450mm vlepeným polystyrenem EPS (šířka dle skutečnosti na stavbě předpoklad tl. 30mm)</t>
  </si>
  <si>
    <t>1820199279</t>
  </si>
  <si>
    <t>55</t>
  </si>
  <si>
    <t>K01443</t>
  </si>
  <si>
    <t>D+M dilatace stěny hloubka 100mm vlepeným polystyrenem EPS (šířka dle skutečnosti na stavbě předpoklad tl. 30mm)</t>
  </si>
  <si>
    <t>-1526163352</t>
  </si>
  <si>
    <t>56</t>
  </si>
  <si>
    <t>998713202</t>
  </si>
  <si>
    <t>Přesun hmot pro izolace tepelné stanovený procentní sazbou (%) z ceny vodorovná dopravní vzdálenost do 50 m v objektech výšky přes 6 do 12 m</t>
  </si>
  <si>
    <t>%</t>
  </si>
  <si>
    <t>-1637662575</t>
  </si>
  <si>
    <t>https://podminky.urs.cz/item/CS_URS_2022_02/998713202</t>
  </si>
  <si>
    <t>721</t>
  </si>
  <si>
    <t>Zdravotechnika - vnitřní kanalizace</t>
  </si>
  <si>
    <t>57</t>
  </si>
  <si>
    <t>721242106</t>
  </si>
  <si>
    <t>Lapače střešních splavenin polypropylenové (PP) se svislým odtokem DN 125</t>
  </si>
  <si>
    <t>1860334566</t>
  </si>
  <si>
    <t>https://podminky.urs.cz/item/CS_URS_2022_02/721242106</t>
  </si>
  <si>
    <t>58</t>
  </si>
  <si>
    <t>721242804</t>
  </si>
  <si>
    <t>Demontáž lapačů střešních splavenin DN 125</t>
  </si>
  <si>
    <t>-1550205829</t>
  </si>
  <si>
    <t>https://podminky.urs.cz/item/CS_URS_2022_02/721242804</t>
  </si>
  <si>
    <t>59</t>
  </si>
  <si>
    <t>K016</t>
  </si>
  <si>
    <t>D+M dešťová kanalizace- potrubí KG- vč. zemních prací (přesné řešení dle kutčnosti na místě)</t>
  </si>
  <si>
    <t>kpl</t>
  </si>
  <si>
    <t>822147830</t>
  </si>
  <si>
    <t>723</t>
  </si>
  <si>
    <t>Zdravotechnika - vnitřní plynovod</t>
  </si>
  <si>
    <t>60</t>
  </si>
  <si>
    <t>K017</t>
  </si>
  <si>
    <t>Stávající vedení plynu 1NP+2NP+3NP- při posunech konstrukce došlo již k posunu stávajících prostupů a konstrukce desky naléhá na plynové potrubí- nutno obnovit kluzné prostupy přes schodišťovou desku, vyčistit prostupy, případně provést posun plynového potrub</t>
  </si>
  <si>
    <t>-538177609</t>
  </si>
  <si>
    <t>763</t>
  </si>
  <si>
    <t>Konstrukce suché výstavby</t>
  </si>
  <si>
    <t>763131821</t>
  </si>
  <si>
    <t>Demontáž podhledu nebo samostatného požárního předělu ze sádrokartonových desek s nosnou konstrukcí dvouvrstvou z ocelových profilů, opláštění jednoduché</t>
  </si>
  <si>
    <t>-1022780025</t>
  </si>
  <si>
    <t>https://podminky.urs.cz/item/CS_URS_2022_02/763131821</t>
  </si>
  <si>
    <t>3NP</t>
  </si>
  <si>
    <t>2,2*0,6</t>
  </si>
  <si>
    <t>763111712-1</t>
  </si>
  <si>
    <t>Ostatní konstrukce a práce na podhledech ze sádrokartonových desek- příplatek kluzné napojení podhledu ke stěně</t>
  </si>
  <si>
    <t>1730120797</t>
  </si>
  <si>
    <t>2,2</t>
  </si>
  <si>
    <t>763111723-2</t>
  </si>
  <si>
    <t>D+M ochrana rohů úhelníky hliníkové</t>
  </si>
  <si>
    <t>-808591547</t>
  </si>
  <si>
    <t>64</t>
  </si>
  <si>
    <t>763131411</t>
  </si>
  <si>
    <t>Podhled ze sádrokartonových desek dvouvrstvá zavěšená spodní konstrukce z ocelových profilů CD, UD jednoduše opláštěná deskou standardní A, tl. 12,5 mm, bez izolace</t>
  </si>
  <si>
    <t>625553802</t>
  </si>
  <si>
    <t>https://podminky.urs.cz/item/CS_URS_2022_02/763131411</t>
  </si>
  <si>
    <t>65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</si>
  <si>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</si>
  <si>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</si>
  <si>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-1640555220</t>
  </si>
  <si>
    <t>https://podminky.urs.cz/item/CS_URS_2022_02/998763302</t>
  </si>
  <si>
    <t>771</t>
  </si>
  <si>
    <t>Podlahy z dlaždic</t>
  </si>
  <si>
    <t>66</t>
  </si>
  <si>
    <t>771111011</t>
  </si>
  <si>
    <t>Příprava podkladu před provedením dlažby vysátí podlah</t>
  </si>
  <si>
    <t>1862660729</t>
  </si>
  <si>
    <t>https://podminky.urs.cz/item/CS_URS_2022_02/771111011</t>
  </si>
  <si>
    <t>67</t>
  </si>
  <si>
    <t>771121011</t>
  </si>
  <si>
    <t>Příprava podkladu před provedením dlažby nátěr penetrační na podlahu</t>
  </si>
  <si>
    <t>661260073</t>
  </si>
  <si>
    <t>https://podminky.urs.cz/item/CS_URS_2022_02/771121011</t>
  </si>
  <si>
    <t>68</t>
  </si>
  <si>
    <t>771473810</t>
  </si>
  <si>
    <t>Demontáž soklíků z dlaždic keramických lepených rovných</t>
  </si>
  <si>
    <t>109130183</t>
  </si>
  <si>
    <t>https://podminky.urs.cz/item/CS_URS_2022_02/771473810</t>
  </si>
  <si>
    <t>4,5-0,8</t>
  </si>
  <si>
    <t>69</t>
  </si>
  <si>
    <t>771573810</t>
  </si>
  <si>
    <t>Demontáž podlah z dlaždic keramických lepených</t>
  </si>
  <si>
    <t>211947943</t>
  </si>
  <si>
    <t>https://podminky.urs.cz/item/CS_URS_2022_02/771573810</t>
  </si>
  <si>
    <t>venkovní schodiště</t>
  </si>
  <si>
    <t>2,5</t>
  </si>
  <si>
    <t>vnitřní dlažba</t>
  </si>
  <si>
    <t>70</t>
  </si>
  <si>
    <t>771474112</t>
  </si>
  <si>
    <t>Montáž soklů z dlaždic keramických lepených flexibilním lepidlem rovných, výšky přes 65 do 90 mm</t>
  </si>
  <si>
    <t>2050823393</t>
  </si>
  <si>
    <t>https://podminky.urs.cz/item/CS_URS_2022_02/771474112</t>
  </si>
  <si>
    <t>71</t>
  </si>
  <si>
    <t>M</t>
  </si>
  <si>
    <t>59761338</t>
  </si>
  <si>
    <t>sokl keramický - typ dle stávajícího</t>
  </si>
  <si>
    <t>-414260308</t>
  </si>
  <si>
    <t>3,7*1,1 'Přepočtené koeficientem množství</t>
  </si>
  <si>
    <t>72</t>
  </si>
  <si>
    <t>771591115</t>
  </si>
  <si>
    <t>Podlahy - dokončovací práce spárování silikonem</t>
  </si>
  <si>
    <t>-959286696</t>
  </si>
  <si>
    <t>https://podminky.urs.cz/item/CS_URS_2022_02/771591115</t>
  </si>
  <si>
    <t>73</t>
  </si>
  <si>
    <t>771274113-1</t>
  </si>
  <si>
    <t>Montáž obkladů schodišť z dlaždic keramických lepených cementovým lepidlem stupnic hladkých, šířky přes 250 do 300 mm</t>
  </si>
  <si>
    <t>-2127045107</t>
  </si>
  <si>
    <t>0,8*2</t>
  </si>
  <si>
    <t>74</t>
  </si>
  <si>
    <t>771274232-1</t>
  </si>
  <si>
    <t>Montáž obkladů schodišť z dlaždic keramických lepených cementovým lepidlem podstupnic hladkých, výšky přes 150 do 200 mm</t>
  </si>
  <si>
    <t>-24895056</t>
  </si>
  <si>
    <t>0,8*3</t>
  </si>
  <si>
    <t>75</t>
  </si>
  <si>
    <t>771574112-1</t>
  </si>
  <si>
    <t>Montáž podlah z dlaždic keramických lepených cementovým lepidlem maloformátových hladkých přes 9 do 12 ks/m2</t>
  </si>
  <si>
    <t>178676532</t>
  </si>
  <si>
    <t>76</t>
  </si>
  <si>
    <t>5976100x</t>
  </si>
  <si>
    <t>dlažba keramická - typ dle stávající</t>
  </si>
  <si>
    <t>-1006213238</t>
  </si>
  <si>
    <t>5,8</t>
  </si>
  <si>
    <t>1,6*0,3</t>
  </si>
  <si>
    <t>2,4*0,2</t>
  </si>
  <si>
    <t>6,76*1,1 'Přepočtené koeficientem množství</t>
  </si>
  <si>
    <t>77</t>
  </si>
  <si>
    <t>771592011</t>
  </si>
  <si>
    <t>Čištění vnitřních ploch po položení dlažby podlah nebo schodišť chemickými prostředky</t>
  </si>
  <si>
    <t>1045991604</t>
  </si>
  <si>
    <t>https://podminky.urs.cz/item/CS_URS_2022_02/771592011</t>
  </si>
  <si>
    <t>78</t>
  </si>
  <si>
    <t>998771102</t>
  </si>
  <si>
    <t>Přesun hmot pro podlahy z dlaždic stanovený z hmotnosti přesunovaného materiálu vodorovná dopravní vzdálenost do 50 m v objektech výšky přes 6 do 12 m</t>
  </si>
  <si>
    <t>-1559223866</t>
  </si>
  <si>
    <t>https://podminky.urs.cz/item/CS_URS_2022_02/998771102</t>
  </si>
  <si>
    <t>784</t>
  </si>
  <si>
    <t>Dokončovací práce - malby a tapety</t>
  </si>
  <si>
    <t>79</t>
  </si>
  <si>
    <t>784181101</t>
  </si>
  <si>
    <t>Penetrace podkladu jednonásobná základní akrylátová bezbarvá v místnostech výšky do 3,80 m</t>
  </si>
  <si>
    <t>-908504439</t>
  </si>
  <si>
    <t>https://podminky.urs.cz/item/CS_URS_2022_02/784181101</t>
  </si>
  <si>
    <t>23,3+2,2</t>
  </si>
  <si>
    <t>80</t>
  </si>
  <si>
    <t>784221101</t>
  </si>
  <si>
    <t>Malby z malířských směsí otěruvzdorných za sucha dvojnásobné, bílé za sucha otěruvzdorné dobře v místnostech výšky do 3,80 m</t>
  </si>
  <si>
    <t>1534295071</t>
  </si>
  <si>
    <t>https://podminky.urs.cz/item/CS_URS_2022_02/784221101</t>
  </si>
  <si>
    <t>VRN</t>
  </si>
  <si>
    <t>Vedlejší rozpočtové náklady</t>
  </si>
  <si>
    <t>81</t>
  </si>
  <si>
    <t>K001</t>
  </si>
  <si>
    <t>Zařízení staveniště</t>
  </si>
  <si>
    <t>1289707574</t>
  </si>
  <si>
    <t>82</t>
  </si>
  <si>
    <t>K009</t>
  </si>
  <si>
    <t>Mimostaveništní doprava</t>
  </si>
  <si>
    <t>-821695046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</si>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</sst>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166" fontId="29" fillId="0" borderId="21" xfId="0" applyNumberFormat="1" applyFont="1" applyBorder="1" applyAlignment="1">
      <alignment vertical="center"/>
    </xf>
    <xf numFmtId="4" fontId="29" fillId="0" borderId="2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2" fillId="0" borderId="13" xfId="0" applyNumberFormat="1" applyFont="1" applyBorder="1" applyAlignment="1"/>
    <xf numFmtId="166" fontId="32" fillId="0" borderId="14" xfId="0" applyNumberFormat="1" applyFont="1" applyBorder="1" applyAlignment="1"/>
    <xf numFmtId="4" fontId="33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1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4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167" fontId="22" fillId="3" borderId="23" xfId="0" applyNumberFormat="1" applyFont="1" applyFill="1" applyBorder="1" applyAlignment="1" applyProtection="1">
      <alignment vertical="center"/>
      <protection locked="0"/>
    </xf>
    <xf numFmtId="0" fontId="37" fillId="0" borderId="23" xfId="0" applyFont="1" applyBorder="1" applyAlignment="1" applyProtection="1">
      <alignment horizontal="center" vertical="center"/>
      <protection locked="0"/>
    </xf>
    <xf numFmtId="49" fontId="37" fillId="0" borderId="23" xfId="0" applyNumberFormat="1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left" vertical="center" wrapText="1"/>
      <protection locked="0"/>
    </xf>
    <xf numFmtId="0" fontId="37" fillId="0" borderId="23" xfId="0" applyFont="1" applyBorder="1" applyAlignment="1" applyProtection="1">
      <alignment horizontal="center" vertical="center" wrapText="1"/>
      <protection locked="0"/>
    </xf>
    <xf numFmtId="167" fontId="37" fillId="0" borderId="23" xfId="0" applyNumberFormat="1" applyFont="1" applyBorder="1" applyAlignment="1" applyProtection="1">
      <alignment vertical="center"/>
      <protection locked="0"/>
    </xf>
    <xf numFmtId="4" fontId="37" fillId="3" borderId="23" xfId="0" applyNumberFormat="1" applyFont="1" applyFill="1" applyBorder="1" applyAlignment="1" applyProtection="1">
      <alignment vertical="center"/>
      <protection locked="0"/>
    </xf>
    <xf numFmtId="4" fontId="37" fillId="0" borderId="23" xfId="0" applyNumberFormat="1" applyFont="1" applyBorder="1" applyAlignment="1" applyProtection="1">
      <alignment vertical="center"/>
      <protection locked="0"/>
    </xf>
    <xf numFmtId="0" fontId="38" fillId="0" borderId="4" xfId="0" applyFont="1" applyBorder="1" applyAlignment="1">
      <alignment vertical="center"/>
    </xf>
    <xf numFmtId="0" fontId="37" fillId="3" borderId="15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theme" Target="theme/theme1.xml" /><Relationship Id="rId6" Type="http://schemas.openxmlformats.org/officeDocument/2006/relationships/calcChain" Target="calcChain.xml" /><Relationship Id="rId7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2_02/132211401" TargetMode="External" /><Relationship Id="rId2" Type="http://schemas.openxmlformats.org/officeDocument/2006/relationships/hyperlink" Target="https://podminky.urs.cz/item/CS_URS_2022_02/132254102" TargetMode="External" /><Relationship Id="rId3" Type="http://schemas.openxmlformats.org/officeDocument/2006/relationships/hyperlink" Target="https://podminky.urs.cz/item/CS_URS_2022_02/151101101" TargetMode="External" /><Relationship Id="rId4" Type="http://schemas.openxmlformats.org/officeDocument/2006/relationships/hyperlink" Target="https://podminky.urs.cz/item/CS_URS_2022_02/151101111" TargetMode="External" /><Relationship Id="rId5" Type="http://schemas.openxmlformats.org/officeDocument/2006/relationships/hyperlink" Target="https://podminky.urs.cz/item/CS_URS_2022_02/162751117" TargetMode="External" /><Relationship Id="rId6" Type="http://schemas.openxmlformats.org/officeDocument/2006/relationships/hyperlink" Target="https://podminky.urs.cz/item/CS_URS_2022_02/162751119" TargetMode="External" /><Relationship Id="rId7" Type="http://schemas.openxmlformats.org/officeDocument/2006/relationships/hyperlink" Target="https://podminky.urs.cz/item/CS_URS_2022_02/171201231" TargetMode="External" /><Relationship Id="rId8" Type="http://schemas.openxmlformats.org/officeDocument/2006/relationships/hyperlink" Target="https://podminky.urs.cz/item/CS_URS_2022_02/171251201" TargetMode="External" /><Relationship Id="rId9" Type="http://schemas.openxmlformats.org/officeDocument/2006/relationships/hyperlink" Target="https://podminky.urs.cz/item/CS_URS_2022_02/174151101" TargetMode="External" /><Relationship Id="rId10" Type="http://schemas.openxmlformats.org/officeDocument/2006/relationships/hyperlink" Target="https://podminky.urs.cz/item/CS_URS_2022_02/274351121" TargetMode="External" /><Relationship Id="rId11" Type="http://schemas.openxmlformats.org/officeDocument/2006/relationships/hyperlink" Target="https://podminky.urs.cz/item/CS_URS_2022_02/274351122" TargetMode="External" /><Relationship Id="rId12" Type="http://schemas.openxmlformats.org/officeDocument/2006/relationships/hyperlink" Target="https://podminky.urs.cz/item/CS_URS_2022_02/274361821" TargetMode="External" /><Relationship Id="rId13" Type="http://schemas.openxmlformats.org/officeDocument/2006/relationships/hyperlink" Target="https://podminky.urs.cz/item/CS_URS_2022_02/274362021" TargetMode="External" /><Relationship Id="rId14" Type="http://schemas.openxmlformats.org/officeDocument/2006/relationships/hyperlink" Target="https://podminky.urs.cz/item/CS_URS_2022_02/279311115" TargetMode="External" /><Relationship Id="rId15" Type="http://schemas.openxmlformats.org/officeDocument/2006/relationships/hyperlink" Target="https://podminky.urs.cz/item/CS_URS_2022_02/611131121" TargetMode="External" /><Relationship Id="rId16" Type="http://schemas.openxmlformats.org/officeDocument/2006/relationships/hyperlink" Target="https://podminky.urs.cz/item/CS_URS_2022_02/611142001" TargetMode="External" /><Relationship Id="rId17" Type="http://schemas.openxmlformats.org/officeDocument/2006/relationships/hyperlink" Target="https://podminky.urs.cz/item/CS_URS_2022_02/611321111" TargetMode="External" /><Relationship Id="rId18" Type="http://schemas.openxmlformats.org/officeDocument/2006/relationships/hyperlink" Target="https://podminky.urs.cz/item/CS_URS_2022_02/611321131" TargetMode="External" /><Relationship Id="rId19" Type="http://schemas.openxmlformats.org/officeDocument/2006/relationships/hyperlink" Target="https://podminky.urs.cz/item/CS_URS_2022_02/612131121" TargetMode="External" /><Relationship Id="rId20" Type="http://schemas.openxmlformats.org/officeDocument/2006/relationships/hyperlink" Target="https://podminky.urs.cz/item/CS_URS_2022_02/612142001" TargetMode="External" /><Relationship Id="rId21" Type="http://schemas.openxmlformats.org/officeDocument/2006/relationships/hyperlink" Target="https://podminky.urs.cz/item/CS_URS_2022_02/612321131" TargetMode="External" /><Relationship Id="rId22" Type="http://schemas.openxmlformats.org/officeDocument/2006/relationships/hyperlink" Target="https://podminky.urs.cz/item/CS_URS_2022_02/612321111" TargetMode="External" /><Relationship Id="rId23" Type="http://schemas.openxmlformats.org/officeDocument/2006/relationships/hyperlink" Target="https://podminky.urs.cz/item/CS_URS_2022_02/619995001" TargetMode="External" /><Relationship Id="rId24" Type="http://schemas.openxmlformats.org/officeDocument/2006/relationships/hyperlink" Target="https://podminky.urs.cz/item/CS_URS_2022_02/622131121" TargetMode="External" /><Relationship Id="rId25" Type="http://schemas.openxmlformats.org/officeDocument/2006/relationships/hyperlink" Target="https://podminky.urs.cz/item/CS_URS_2022_02/622321111" TargetMode="External" /><Relationship Id="rId26" Type="http://schemas.openxmlformats.org/officeDocument/2006/relationships/hyperlink" Target="https://podminky.urs.cz/item/CS_URS_2022_02/622142001" TargetMode="External" /><Relationship Id="rId27" Type="http://schemas.openxmlformats.org/officeDocument/2006/relationships/hyperlink" Target="https://podminky.urs.cz/item/CS_URS_2022_02/622151001" TargetMode="External" /><Relationship Id="rId28" Type="http://schemas.openxmlformats.org/officeDocument/2006/relationships/hyperlink" Target="https://podminky.urs.cz/item/CS_URS_2022_02/622531012" TargetMode="External" /><Relationship Id="rId29" Type="http://schemas.openxmlformats.org/officeDocument/2006/relationships/hyperlink" Target="https://podminky.urs.cz/item/CS_URS_2022_02/941211111" TargetMode="External" /><Relationship Id="rId30" Type="http://schemas.openxmlformats.org/officeDocument/2006/relationships/hyperlink" Target="https://podminky.urs.cz/item/CS_URS_2022_02/941211211" TargetMode="External" /><Relationship Id="rId31" Type="http://schemas.openxmlformats.org/officeDocument/2006/relationships/hyperlink" Target="https://podminky.urs.cz/item/CS_URS_2022_02/941211811" TargetMode="External" /><Relationship Id="rId32" Type="http://schemas.openxmlformats.org/officeDocument/2006/relationships/hyperlink" Target="https://podminky.urs.cz/item/CS_URS_2022_02/949101111" TargetMode="External" /><Relationship Id="rId33" Type="http://schemas.openxmlformats.org/officeDocument/2006/relationships/hyperlink" Target="https://podminky.urs.cz/item/CS_URS_2022_02/952901111" TargetMode="External" /><Relationship Id="rId34" Type="http://schemas.openxmlformats.org/officeDocument/2006/relationships/hyperlink" Target="https://podminky.urs.cz/item/CS_URS_2022_02/978011191" TargetMode="External" /><Relationship Id="rId35" Type="http://schemas.openxmlformats.org/officeDocument/2006/relationships/hyperlink" Target="https://podminky.urs.cz/item/CS_URS_2022_02/978013191" TargetMode="External" /><Relationship Id="rId36" Type="http://schemas.openxmlformats.org/officeDocument/2006/relationships/hyperlink" Target="https://podminky.urs.cz/item/CS_URS_2022_02/978015391" TargetMode="External" /><Relationship Id="rId37" Type="http://schemas.openxmlformats.org/officeDocument/2006/relationships/hyperlink" Target="https://podminky.urs.cz/item/CS_URS_2022_02/997013213" TargetMode="External" /><Relationship Id="rId38" Type="http://schemas.openxmlformats.org/officeDocument/2006/relationships/hyperlink" Target="https://podminky.urs.cz/item/CS_URS_2022_02/997013501" TargetMode="External" /><Relationship Id="rId39" Type="http://schemas.openxmlformats.org/officeDocument/2006/relationships/hyperlink" Target="https://podminky.urs.cz/item/CS_URS_2022_02/997013509" TargetMode="External" /><Relationship Id="rId40" Type="http://schemas.openxmlformats.org/officeDocument/2006/relationships/hyperlink" Target="https://podminky.urs.cz/item/CS_URS_2022_02/997013631" TargetMode="External" /><Relationship Id="rId41" Type="http://schemas.openxmlformats.org/officeDocument/2006/relationships/hyperlink" Target="https://podminky.urs.cz/item/CS_URS_2022_02/998018002" TargetMode="External" /><Relationship Id="rId42" Type="http://schemas.openxmlformats.org/officeDocument/2006/relationships/hyperlink" Target="https://podminky.urs.cz/item/CS_URS_2022_02/998713202" TargetMode="External" /><Relationship Id="rId43" Type="http://schemas.openxmlformats.org/officeDocument/2006/relationships/hyperlink" Target="https://podminky.urs.cz/item/CS_URS_2022_02/721242106" TargetMode="External" /><Relationship Id="rId44" Type="http://schemas.openxmlformats.org/officeDocument/2006/relationships/hyperlink" Target="https://podminky.urs.cz/item/CS_URS_2022_02/721242804" TargetMode="External" /><Relationship Id="rId45" Type="http://schemas.openxmlformats.org/officeDocument/2006/relationships/hyperlink" Target="https://podminky.urs.cz/item/CS_URS_2022_02/763131821" TargetMode="External" /><Relationship Id="rId46" Type="http://schemas.openxmlformats.org/officeDocument/2006/relationships/hyperlink" Target="https://podminky.urs.cz/item/CS_URS_2022_02/763131411" TargetMode="External" /><Relationship Id="rId47" Type="http://schemas.openxmlformats.org/officeDocument/2006/relationships/hyperlink" Target="https://podminky.urs.cz/item/CS_URS_2022_02/998763302" TargetMode="External" /><Relationship Id="rId48" Type="http://schemas.openxmlformats.org/officeDocument/2006/relationships/hyperlink" Target="https://podminky.urs.cz/item/CS_URS_2022_02/771111011" TargetMode="External" /><Relationship Id="rId49" Type="http://schemas.openxmlformats.org/officeDocument/2006/relationships/hyperlink" Target="https://podminky.urs.cz/item/CS_URS_2022_02/771121011" TargetMode="External" /><Relationship Id="rId50" Type="http://schemas.openxmlformats.org/officeDocument/2006/relationships/hyperlink" Target="https://podminky.urs.cz/item/CS_URS_2022_02/771473810" TargetMode="External" /><Relationship Id="rId51" Type="http://schemas.openxmlformats.org/officeDocument/2006/relationships/hyperlink" Target="https://podminky.urs.cz/item/CS_URS_2022_02/771573810" TargetMode="External" /><Relationship Id="rId52" Type="http://schemas.openxmlformats.org/officeDocument/2006/relationships/hyperlink" Target="https://podminky.urs.cz/item/CS_URS_2022_02/771474112" TargetMode="External" /><Relationship Id="rId53" Type="http://schemas.openxmlformats.org/officeDocument/2006/relationships/hyperlink" Target="https://podminky.urs.cz/item/CS_URS_2022_02/771591115" TargetMode="External" /><Relationship Id="rId54" Type="http://schemas.openxmlformats.org/officeDocument/2006/relationships/hyperlink" Target="https://podminky.urs.cz/item/CS_URS_2022_02/771592011" TargetMode="External" /><Relationship Id="rId55" Type="http://schemas.openxmlformats.org/officeDocument/2006/relationships/hyperlink" Target="https://podminky.urs.cz/item/CS_URS_2022_02/998771102" TargetMode="External" /><Relationship Id="rId56" Type="http://schemas.openxmlformats.org/officeDocument/2006/relationships/hyperlink" Target="https://podminky.urs.cz/item/CS_URS_2022_02/784181101" TargetMode="External" /><Relationship Id="rId57" Type="http://schemas.openxmlformats.org/officeDocument/2006/relationships/hyperlink" Target="https://podminky.urs.cz/item/CS_URS_2022_02/784221101" TargetMode="External" /><Relationship Id="rId58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="1" customFormat="1" ht="36.96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="1" customFormat="1" ht="12" customHeight="1">
      <c r="B7" s="22"/>
      <c r="D7" s="32" t="s">
        <v>19</v>
      </c>
      <c r="K7" s="27" t="s">
        <v>3</v>
      </c>
      <c r="AK7" s="32" t="s">
        <v>20</v>
      </c>
      <c r="AN7" s="27" t="s">
        <v>3</v>
      </c>
      <c r="AR7" s="22"/>
      <c r="BE7" s="31"/>
      <c r="BS7" s="19" t="s">
        <v>7</v>
      </c>
    </row>
    <row r="8" s="1" customFormat="1" ht="12" customHeight="1">
      <c r="B8" s="22"/>
      <c r="D8" s="32" t="s">
        <v>21</v>
      </c>
      <c r="K8" s="27" t="s">
        <v>22</v>
      </c>
      <c r="AK8" s="32" t="s">
        <v>23</v>
      </c>
      <c r="AN8" s="33" t="s">
        <v>24</v>
      </c>
      <c r="AR8" s="22"/>
      <c r="BE8" s="31"/>
      <c r="BS8" s="19" t="s">
        <v>7</v>
      </c>
    </row>
    <row r="9" s="1" customFormat="1" ht="14.4" customHeight="1">
      <c r="B9" s="22"/>
      <c r="AR9" s="22"/>
      <c r="BE9" s="31"/>
      <c r="BS9" s="19" t="s">
        <v>7</v>
      </c>
    </row>
    <row r="10" s="1" customFormat="1" ht="12" customHeight="1">
      <c r="B10" s="22"/>
      <c r="D10" s="32" t="s">
        <v>25</v>
      </c>
      <c r="AK10" s="32" t="s">
        <v>26</v>
      </c>
      <c r="AN10" s="27" t="s">
        <v>3</v>
      </c>
      <c r="AR10" s="22"/>
      <c r="BE10" s="31"/>
      <c r="BS10" s="19" t="s">
        <v>7</v>
      </c>
    </row>
    <row r="11" s="1" customFormat="1" ht="18.48" customHeight="1">
      <c r="B11" s="22"/>
      <c r="E11" s="27" t="s">
        <v>22</v>
      </c>
      <c r="AK11" s="32" t="s">
        <v>27</v>
      </c>
      <c r="AN11" s="27" t="s">
        <v>3</v>
      </c>
      <c r="AR11" s="22"/>
      <c r="BE11" s="31"/>
      <c r="BS11" s="19" t="s">
        <v>7</v>
      </c>
    </row>
    <row r="12" s="1" customFormat="1" ht="6.96" customHeight="1">
      <c r="B12" s="22"/>
      <c r="AR12" s="22"/>
      <c r="BE12" s="31"/>
      <c r="BS12" s="19" t="s">
        <v>7</v>
      </c>
    </row>
    <row r="13" s="1" customFormat="1" ht="12" customHeight="1">
      <c r="B13" s="22"/>
      <c r="D13" s="32" t="s">
        <v>28</v>
      </c>
      <c r="AK13" s="32" t="s">
        <v>26</v>
      </c>
      <c r="AN13" s="34" t="s">
        <v>29</v>
      </c>
      <c r="AR13" s="22"/>
      <c r="BE13" s="31"/>
      <c r="BS13" s="19" t="s">
        <v>7</v>
      </c>
    </row>
    <row r="14">
      <c r="B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27</v>
      </c>
      <c r="AN14" s="34" t="s">
        <v>29</v>
      </c>
      <c r="AR14" s="22"/>
      <c r="BE14" s="31"/>
      <c r="BS14" s="19" t="s">
        <v>7</v>
      </c>
    </row>
    <row r="15" s="1" customFormat="1" ht="6.96" customHeight="1">
      <c r="B15" s="22"/>
      <c r="AR15" s="22"/>
      <c r="BE15" s="31"/>
      <c r="BS15" s="19" t="s">
        <v>4</v>
      </c>
    </row>
    <row r="16" s="1" customFormat="1" ht="12" customHeight="1">
      <c r="B16" s="22"/>
      <c r="D16" s="32" t="s">
        <v>30</v>
      </c>
      <c r="AK16" s="32" t="s">
        <v>26</v>
      </c>
      <c r="AN16" s="27" t="s">
        <v>3</v>
      </c>
      <c r="AR16" s="22"/>
      <c r="BE16" s="31"/>
      <c r="BS16" s="19" t="s">
        <v>4</v>
      </c>
    </row>
    <row r="17" s="1" customFormat="1" ht="18.48" customHeight="1">
      <c r="B17" s="22"/>
      <c r="E17" s="27" t="s">
        <v>22</v>
      </c>
      <c r="AK17" s="32" t="s">
        <v>27</v>
      </c>
      <c r="AN17" s="27" t="s">
        <v>3</v>
      </c>
      <c r="AR17" s="22"/>
      <c r="BE17" s="31"/>
      <c r="BS17" s="19" t="s">
        <v>31</v>
      </c>
    </row>
    <row r="18" s="1" customFormat="1" ht="6.96" customHeight="1">
      <c r="B18" s="22"/>
      <c r="AR18" s="22"/>
      <c r="BE18" s="31"/>
      <c r="BS18" s="19" t="s">
        <v>7</v>
      </c>
    </row>
    <row r="19" s="1" customFormat="1" ht="12" customHeight="1">
      <c r="B19" s="22"/>
      <c r="D19" s="32" t="s">
        <v>32</v>
      </c>
      <c r="AK19" s="32" t="s">
        <v>26</v>
      </c>
      <c r="AN19" s="27" t="s">
        <v>3</v>
      </c>
      <c r="AR19" s="22"/>
      <c r="BE19" s="31"/>
      <c r="BS19" s="19" t="s">
        <v>7</v>
      </c>
    </row>
    <row r="20" s="1" customFormat="1" ht="18.48" customHeight="1">
      <c r="B20" s="22"/>
      <c r="E20" s="27" t="s">
        <v>22</v>
      </c>
      <c r="AK20" s="32" t="s">
        <v>27</v>
      </c>
      <c r="AN20" s="27" t="s">
        <v>3</v>
      </c>
      <c r="AR20" s="22"/>
      <c r="BE20" s="31"/>
      <c r="BS20" s="19" t="s">
        <v>4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33</v>
      </c>
      <c r="AR22" s="22"/>
      <c r="BE22" s="31"/>
    </row>
    <row r="23" s="1" customFormat="1" ht="59.25" customHeight="1">
      <c r="B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36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37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38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39</v>
      </c>
      <c r="E29" s="3"/>
      <c r="F29" s="32" t="s">
        <v>40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41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42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43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44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="2" customFormat="1" ht="25.92" customHeight="1">
      <c r="A35" s="38"/>
      <c r="B35" s="39"/>
      <c r="C35" s="48"/>
      <c r="D35" s="49" t="s">
        <v>45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46</v>
      </c>
      <c r="U35" s="50"/>
      <c r="V35" s="50"/>
      <c r="W35" s="50"/>
      <c r="X35" s="52" t="s">
        <v>47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6.96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="2" customFormat="1" ht="6.96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="2" customFormat="1" ht="24.96" customHeight="1">
      <c r="A42" s="38"/>
      <c r="B42" s="39"/>
      <c r="C42" s="23" t="s">
        <v>48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="2" customFormat="1" ht="6.96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1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="5" customFormat="1" ht="36.96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 xml:space="preserve"> Kolín, Tovární 45 – Odtržené schodiště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="2" customFormat="1" ht="12" customHeight="1">
      <c r="A47" s="38"/>
      <c r="B47" s="39"/>
      <c r="C47" s="32" t="s">
        <v>21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 xml:space="preserve"> 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23</v>
      </c>
      <c r="AJ47" s="38"/>
      <c r="AK47" s="38"/>
      <c r="AL47" s="38"/>
      <c r="AM47" s="64" t="str">
        <f>IF(AN8= "","",AN8)</f>
        <v>2. 11. 2021</v>
      </c>
      <c r="AN47" s="64"/>
      <c r="AO47" s="38"/>
      <c r="AP47" s="38"/>
      <c r="AQ47" s="38"/>
      <c r="AR47" s="39"/>
      <c r="BE47" s="38"/>
    </row>
    <row r="48" s="2" customFormat="1" ht="6.96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="2" customFormat="1" ht="15.15" customHeight="1">
      <c r="A49" s="38"/>
      <c r="B49" s="39"/>
      <c r="C49" s="32" t="s">
        <v>25</v>
      </c>
      <c r="D49" s="38"/>
      <c r="E49" s="38"/>
      <c r="F49" s="38"/>
      <c r="G49" s="38"/>
      <c r="H49" s="38"/>
      <c r="I49" s="38"/>
      <c r="J49" s="38"/>
      <c r="K49" s="38"/>
      <c r="L49" s="4" t="str">
        <f>IF(E11= 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30</v>
      </c>
      <c r="AJ49" s="38"/>
      <c r="AK49" s="38"/>
      <c r="AL49" s="38"/>
      <c r="AM49" s="65" t="str">
        <f>IF(E17="","",E17)</f>
        <v xml:space="preserve"> </v>
      </c>
      <c r="AN49" s="4"/>
      <c r="AO49" s="4"/>
      <c r="AP49" s="4"/>
      <c r="AQ49" s="38"/>
      <c r="AR49" s="39"/>
      <c r="AS49" s="66" t="s">
        <v>49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="2" customFormat="1" ht="15.15" customHeight="1">
      <c r="A50" s="38"/>
      <c r="B50" s="39"/>
      <c r="C50" s="32" t="s">
        <v>28</v>
      </c>
      <c r="D50" s="38"/>
      <c r="E50" s="38"/>
      <c r="F50" s="38"/>
      <c r="G50" s="38"/>
      <c r="H50" s="38"/>
      <c r="I50" s="38"/>
      <c r="J50" s="38"/>
      <c r="K50" s="38"/>
      <c r="L50" s="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32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="2" customFormat="1" ht="29.28" customHeight="1">
      <c r="A52" s="38"/>
      <c r="B52" s="39"/>
      <c r="C52" s="74" t="s">
        <v>50</v>
      </c>
      <c r="D52" s="75"/>
      <c r="E52" s="75"/>
      <c r="F52" s="75"/>
      <c r="G52" s="75"/>
      <c r="H52" s="76"/>
      <c r="I52" s="77" t="s">
        <v>51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52</v>
      </c>
      <c r="AH52" s="75"/>
      <c r="AI52" s="75"/>
      <c r="AJ52" s="75"/>
      <c r="AK52" s="75"/>
      <c r="AL52" s="75"/>
      <c r="AM52" s="75"/>
      <c r="AN52" s="77" t="s">
        <v>53</v>
      </c>
      <c r="AO52" s="75"/>
      <c r="AP52" s="75"/>
      <c r="AQ52" s="79" t="s">
        <v>54</v>
      </c>
      <c r="AR52" s="39"/>
      <c r="AS52" s="80" t="s">
        <v>55</v>
      </c>
      <c r="AT52" s="81" t="s">
        <v>56</v>
      </c>
      <c r="AU52" s="81" t="s">
        <v>57</v>
      </c>
      <c r="AV52" s="81" t="s">
        <v>58</v>
      </c>
      <c r="AW52" s="81" t="s">
        <v>59</v>
      </c>
      <c r="AX52" s="81" t="s">
        <v>60</v>
      </c>
      <c r="AY52" s="81" t="s">
        <v>61</v>
      </c>
      <c r="AZ52" s="81" t="s">
        <v>62</v>
      </c>
      <c r="BA52" s="81" t="s">
        <v>63</v>
      </c>
      <c r="BB52" s="81" t="s">
        <v>64</v>
      </c>
      <c r="BC52" s="81" t="s">
        <v>65</v>
      </c>
      <c r="BD52" s="82" t="s">
        <v>66</v>
      </c>
      <c r="BE52" s="38"/>
    </row>
    <row r="53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="6" customFormat="1" ht="32.4" customHeight="1">
      <c r="A54" s="6"/>
      <c r="B54" s="86"/>
      <c r="C54" s="87" t="s">
        <v>67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ROUND(AS55,2)</f>
        <v>0</v>
      </c>
      <c r="AT54" s="93">
        <f>ROUND(SUM(AV54:AW54),2)</f>
        <v>0</v>
      </c>
      <c r="AU54" s="94">
        <f>ROUND(AU55,5)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ROUND(AZ55,2)</f>
        <v>0</v>
      </c>
      <c r="BA54" s="93">
        <f>ROUND(BA55,2)</f>
        <v>0</v>
      </c>
      <c r="BB54" s="93">
        <f>ROUND(BB55,2)</f>
        <v>0</v>
      </c>
      <c r="BC54" s="93">
        <f>ROUND(BC55,2)</f>
        <v>0</v>
      </c>
      <c r="BD54" s="95">
        <f>ROUND(BD55,2)</f>
        <v>0</v>
      </c>
      <c r="BE54" s="6"/>
      <c r="BS54" s="96" t="s">
        <v>68</v>
      </c>
      <c r="BT54" s="96" t="s">
        <v>69</v>
      </c>
      <c r="BU54" s="97" t="s">
        <v>70</v>
      </c>
      <c r="BV54" s="96" t="s">
        <v>71</v>
      </c>
      <c r="BW54" s="96" t="s">
        <v>5</v>
      </c>
      <c r="BX54" s="96" t="s">
        <v>72</v>
      </c>
      <c r="CL54" s="96" t="s">
        <v>3</v>
      </c>
    </row>
    <row r="55" s="7" customFormat="1" ht="24.75" customHeight="1">
      <c r="A55" s="98" t="s">
        <v>73</v>
      </c>
      <c r="B55" s="99"/>
      <c r="C55" s="100"/>
      <c r="D55" s="101" t="s">
        <v>74</v>
      </c>
      <c r="E55" s="101"/>
      <c r="F55" s="101"/>
      <c r="G55" s="101"/>
      <c r="H55" s="101"/>
      <c r="I55" s="102"/>
      <c r="J55" s="101" t="s">
        <v>18</v>
      </c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3">
        <f>'11 -  Kolín, Tovární 45 –...'!J30</f>
        <v>0</v>
      </c>
      <c r="AH55" s="102"/>
      <c r="AI55" s="102"/>
      <c r="AJ55" s="102"/>
      <c r="AK55" s="102"/>
      <c r="AL55" s="102"/>
      <c r="AM55" s="102"/>
      <c r="AN55" s="103">
        <f>SUM(AG55,AT55)</f>
        <v>0</v>
      </c>
      <c r="AO55" s="102"/>
      <c r="AP55" s="102"/>
      <c r="AQ55" s="104" t="s">
        <v>75</v>
      </c>
      <c r="AR55" s="99"/>
      <c r="AS55" s="105">
        <v>0</v>
      </c>
      <c r="AT55" s="106">
        <f>ROUND(SUM(AV55:AW55),2)</f>
        <v>0</v>
      </c>
      <c r="AU55" s="107">
        <f>'11 -  Kolín, Tovární 45 –...'!P100</f>
        <v>0</v>
      </c>
      <c r="AV55" s="106">
        <f>'11 -  Kolín, Tovární 45 –...'!J33</f>
        <v>0</v>
      </c>
      <c r="AW55" s="106">
        <f>'11 -  Kolín, Tovární 45 –...'!J34</f>
        <v>0</v>
      </c>
      <c r="AX55" s="106">
        <f>'11 -  Kolín, Tovární 45 –...'!J35</f>
        <v>0</v>
      </c>
      <c r="AY55" s="106">
        <f>'11 -  Kolín, Tovární 45 –...'!J36</f>
        <v>0</v>
      </c>
      <c r="AZ55" s="106">
        <f>'11 -  Kolín, Tovární 45 –...'!F33</f>
        <v>0</v>
      </c>
      <c r="BA55" s="106">
        <f>'11 -  Kolín, Tovární 45 –...'!F34</f>
        <v>0</v>
      </c>
      <c r="BB55" s="106">
        <f>'11 -  Kolín, Tovární 45 –...'!F35</f>
        <v>0</v>
      </c>
      <c r="BC55" s="106">
        <f>'11 -  Kolín, Tovární 45 –...'!F36</f>
        <v>0</v>
      </c>
      <c r="BD55" s="108">
        <f>'11 -  Kolín, Tovární 45 –...'!F37</f>
        <v>0</v>
      </c>
      <c r="BE55" s="7"/>
      <c r="BT55" s="109" t="s">
        <v>15</v>
      </c>
      <c r="BV55" s="109" t="s">
        <v>71</v>
      </c>
      <c r="BW55" s="109" t="s">
        <v>76</v>
      </c>
      <c r="BX55" s="109" t="s">
        <v>5</v>
      </c>
      <c r="CL55" s="109" t="s">
        <v>3</v>
      </c>
      <c r="CM55" s="109" t="s">
        <v>77</v>
      </c>
    </row>
    <row r="56" s="2" customFormat="1" ht="30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9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="2" customFormat="1" ht="6.96" customHeight="1">
      <c r="A57" s="38"/>
      <c r="B57" s="55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  <c r="AN57" s="56"/>
      <c r="AO57" s="56"/>
      <c r="AP57" s="56"/>
      <c r="AQ57" s="56"/>
      <c r="AR57" s="39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11 -  Kolín, Tovární 45 –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76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77</v>
      </c>
    </row>
    <row r="4" s="1" customFormat="1" ht="24.96" customHeight="1">
      <c r="B4" s="22"/>
      <c r="D4" s="23" t="s">
        <v>78</v>
      </c>
      <c r="L4" s="22"/>
      <c r="M4" s="110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11" t="str">
        <f>'Rekapitulace stavby'!K6</f>
        <v xml:space="preserve"> Kolín, Tovární 45 – Odtržené schodiště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79</v>
      </c>
      <c r="E8" s="38"/>
      <c r="F8" s="38"/>
      <c r="G8" s="38"/>
      <c r="H8" s="38"/>
      <c r="I8" s="38"/>
      <c r="J8" s="38"/>
      <c r="K8" s="38"/>
      <c r="L8" s="112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2" t="s">
        <v>80</v>
      </c>
      <c r="F9" s="38"/>
      <c r="G9" s="38"/>
      <c r="H9" s="38"/>
      <c r="I9" s="38"/>
      <c r="J9" s="38"/>
      <c r="K9" s="38"/>
      <c r="L9" s="112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12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20</v>
      </c>
      <c r="J11" s="27" t="s">
        <v>3</v>
      </c>
      <c r="K11" s="38"/>
      <c r="L11" s="112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21</v>
      </c>
      <c r="E12" s="38"/>
      <c r="F12" s="27" t="s">
        <v>22</v>
      </c>
      <c r="G12" s="38"/>
      <c r="H12" s="38"/>
      <c r="I12" s="32" t="s">
        <v>23</v>
      </c>
      <c r="J12" s="64" t="str">
        <f>'Rekapitulace stavby'!AN8</f>
        <v>2. 11. 2021</v>
      </c>
      <c r="K12" s="38"/>
      <c r="L12" s="112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12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25</v>
      </c>
      <c r="E14" s="38"/>
      <c r="F14" s="38"/>
      <c r="G14" s="38"/>
      <c r="H14" s="38"/>
      <c r="I14" s="32" t="s">
        <v>26</v>
      </c>
      <c r="J14" s="27" t="str">
        <f>IF('Rekapitulace stavby'!AN10="","",'Rekapitulace stavby'!AN10)</f>
        <v/>
      </c>
      <c r="K14" s="38"/>
      <c r="L14" s="112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27</v>
      </c>
      <c r="J15" s="27" t="str">
        <f>IF('Rekapitulace stavby'!AN11="","",'Rekapitulace stavby'!AN11)</f>
        <v/>
      </c>
      <c r="K15" s="38"/>
      <c r="L15" s="112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12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28</v>
      </c>
      <c r="E17" s="38"/>
      <c r="F17" s="38"/>
      <c r="G17" s="38"/>
      <c r="H17" s="38"/>
      <c r="I17" s="32" t="s">
        <v>26</v>
      </c>
      <c r="J17" s="33" t="str">
        <f>'Rekapitulace stavby'!AN13</f>
        <v>Vyplň údaj</v>
      </c>
      <c r="K17" s="38"/>
      <c r="L17" s="112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27</v>
      </c>
      <c r="J18" s="33" t="str">
        <f>'Rekapitulace stavby'!AN14</f>
        <v>Vyplň údaj</v>
      </c>
      <c r="K18" s="38"/>
      <c r="L18" s="112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12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30</v>
      </c>
      <c r="E20" s="38"/>
      <c r="F20" s="38"/>
      <c r="G20" s="38"/>
      <c r="H20" s="38"/>
      <c r="I20" s="32" t="s">
        <v>26</v>
      </c>
      <c r="J20" s="27" t="str">
        <f>IF('Rekapitulace stavby'!AN16="","",'Rekapitulace stavby'!AN16)</f>
        <v/>
      </c>
      <c r="K20" s="38"/>
      <c r="L20" s="112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tr">
        <f>IF('Rekapitulace stavby'!E17="","",'Rekapitulace stavby'!E17)</f>
        <v xml:space="preserve"> </v>
      </c>
      <c r="F21" s="38"/>
      <c r="G21" s="38"/>
      <c r="H21" s="38"/>
      <c r="I21" s="32" t="s">
        <v>27</v>
      </c>
      <c r="J21" s="27" t="str">
        <f>IF('Rekapitulace stavby'!AN17="","",'Rekapitulace stavby'!AN17)</f>
        <v/>
      </c>
      <c r="K21" s="38"/>
      <c r="L21" s="112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12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32</v>
      </c>
      <c r="E23" s="38"/>
      <c r="F23" s="38"/>
      <c r="G23" s="38"/>
      <c r="H23" s="38"/>
      <c r="I23" s="32" t="s">
        <v>26</v>
      </c>
      <c r="J23" s="27" t="str">
        <f>IF('Rekapitulace stavby'!AN19="","",'Rekapitulace stavby'!AN19)</f>
        <v/>
      </c>
      <c r="K23" s="38"/>
      <c r="L23" s="112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27</v>
      </c>
      <c r="J24" s="27" t="str">
        <f>IF('Rekapitulace stavby'!AN20="","",'Rekapitulace stavby'!AN20)</f>
        <v/>
      </c>
      <c r="K24" s="38"/>
      <c r="L24" s="112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12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33</v>
      </c>
      <c r="E26" s="38"/>
      <c r="F26" s="38"/>
      <c r="G26" s="38"/>
      <c r="H26" s="38"/>
      <c r="I26" s="38"/>
      <c r="J26" s="38"/>
      <c r="K26" s="38"/>
      <c r="L26" s="112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16.5" customHeight="1">
      <c r="A27" s="113"/>
      <c r="B27" s="114"/>
      <c r="C27" s="113"/>
      <c r="D27" s="113"/>
      <c r="E27" s="36" t="s">
        <v>3</v>
      </c>
      <c r="F27" s="36"/>
      <c r="G27" s="36"/>
      <c r="H27" s="36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12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12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16" t="s">
        <v>35</v>
      </c>
      <c r="E30" s="38"/>
      <c r="F30" s="38"/>
      <c r="G30" s="38"/>
      <c r="H30" s="38"/>
      <c r="I30" s="38"/>
      <c r="J30" s="90">
        <f>ROUND(J100, 2)</f>
        <v>0</v>
      </c>
      <c r="K30" s="38"/>
      <c r="L30" s="112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12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37</v>
      </c>
      <c r="G32" s="38"/>
      <c r="H32" s="38"/>
      <c r="I32" s="43" t="s">
        <v>36</v>
      </c>
      <c r="J32" s="43" t="s">
        <v>38</v>
      </c>
      <c r="K32" s="38"/>
      <c r="L32" s="112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17" t="s">
        <v>39</v>
      </c>
      <c r="E33" s="32" t="s">
        <v>40</v>
      </c>
      <c r="F33" s="118">
        <f>ROUND((SUM(BE100:BE331)),  2)</f>
        <v>0</v>
      </c>
      <c r="G33" s="38"/>
      <c r="H33" s="38"/>
      <c r="I33" s="119">
        <v>0.20999999999999999</v>
      </c>
      <c r="J33" s="118">
        <f>ROUND(((SUM(BE100:BE331))*I33),  2)</f>
        <v>0</v>
      </c>
      <c r="K33" s="38"/>
      <c r="L33" s="112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41</v>
      </c>
      <c r="F34" s="118">
        <f>ROUND((SUM(BF100:BF331)),  2)</f>
        <v>0</v>
      </c>
      <c r="G34" s="38"/>
      <c r="H34" s="38"/>
      <c r="I34" s="119">
        <v>0.14999999999999999</v>
      </c>
      <c r="J34" s="118">
        <f>ROUND(((SUM(BF100:BF331))*I34),  2)</f>
        <v>0</v>
      </c>
      <c r="K34" s="38"/>
      <c r="L34" s="112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42</v>
      </c>
      <c r="F35" s="118">
        <f>ROUND((SUM(BG100:BG331)),  2)</f>
        <v>0</v>
      </c>
      <c r="G35" s="38"/>
      <c r="H35" s="38"/>
      <c r="I35" s="119">
        <v>0.20999999999999999</v>
      </c>
      <c r="J35" s="118">
        <f>0</f>
        <v>0</v>
      </c>
      <c r="K35" s="38"/>
      <c r="L35" s="112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43</v>
      </c>
      <c r="F36" s="118">
        <f>ROUND((SUM(BH100:BH331)),  2)</f>
        <v>0</v>
      </c>
      <c r="G36" s="38"/>
      <c r="H36" s="38"/>
      <c r="I36" s="119">
        <v>0.14999999999999999</v>
      </c>
      <c r="J36" s="118">
        <f>0</f>
        <v>0</v>
      </c>
      <c r="K36" s="38"/>
      <c r="L36" s="112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44</v>
      </c>
      <c r="F37" s="118">
        <f>ROUND((SUM(BI100:BI331)),  2)</f>
        <v>0</v>
      </c>
      <c r="G37" s="38"/>
      <c r="H37" s="38"/>
      <c r="I37" s="119">
        <v>0</v>
      </c>
      <c r="J37" s="118">
        <f>0</f>
        <v>0</v>
      </c>
      <c r="K37" s="38"/>
      <c r="L37" s="112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12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20"/>
      <c r="D39" s="121" t="s">
        <v>45</v>
      </c>
      <c r="E39" s="76"/>
      <c r="F39" s="76"/>
      <c r="G39" s="122" t="s">
        <v>46</v>
      </c>
      <c r="H39" s="123" t="s">
        <v>47</v>
      </c>
      <c r="I39" s="76"/>
      <c r="J39" s="124">
        <f>SUM(J30:J37)</f>
        <v>0</v>
      </c>
      <c r="K39" s="125"/>
      <c r="L39" s="112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12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12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81</v>
      </c>
      <c r="D45" s="38"/>
      <c r="E45" s="38"/>
      <c r="F45" s="38"/>
      <c r="G45" s="38"/>
      <c r="H45" s="38"/>
      <c r="I45" s="38"/>
      <c r="J45" s="38"/>
      <c r="K45" s="38"/>
      <c r="L45" s="112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12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12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11" t="str">
        <f>E7</f>
        <v xml:space="preserve"> Kolín, Tovární 45 – Odtržené schodiště</v>
      </c>
      <c r="F48" s="32"/>
      <c r="G48" s="32"/>
      <c r="H48" s="32"/>
      <c r="I48" s="38"/>
      <c r="J48" s="38"/>
      <c r="K48" s="38"/>
      <c r="L48" s="112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79</v>
      </c>
      <c r="D49" s="38"/>
      <c r="E49" s="38"/>
      <c r="F49" s="38"/>
      <c r="G49" s="38"/>
      <c r="H49" s="38"/>
      <c r="I49" s="38"/>
      <c r="J49" s="38"/>
      <c r="K49" s="38"/>
      <c r="L49" s="112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62" t="str">
        <f>E9</f>
        <v xml:space="preserve">11 -  Kolín, Tovární 45 – Odtržené schodiště</v>
      </c>
      <c r="F50" s="38"/>
      <c r="G50" s="38"/>
      <c r="H50" s="38"/>
      <c r="I50" s="38"/>
      <c r="J50" s="38"/>
      <c r="K50" s="38"/>
      <c r="L50" s="112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12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21</v>
      </c>
      <c r="D52" s="38"/>
      <c r="E52" s="38"/>
      <c r="F52" s="27" t="str">
        <f>F12</f>
        <v xml:space="preserve"> </v>
      </c>
      <c r="G52" s="38"/>
      <c r="H52" s="38"/>
      <c r="I52" s="32" t="s">
        <v>23</v>
      </c>
      <c r="J52" s="64" t="str">
        <f>IF(J12="","",J12)</f>
        <v>2. 11. 2021</v>
      </c>
      <c r="K52" s="38"/>
      <c r="L52" s="112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12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5.15" customHeight="1">
      <c r="A54" s="38"/>
      <c r="B54" s="39"/>
      <c r="C54" s="32" t="s">
        <v>25</v>
      </c>
      <c r="D54" s="38"/>
      <c r="E54" s="38"/>
      <c r="F54" s="27" t="str">
        <f>E15</f>
        <v xml:space="preserve"> </v>
      </c>
      <c r="G54" s="38"/>
      <c r="H54" s="38"/>
      <c r="I54" s="32" t="s">
        <v>30</v>
      </c>
      <c r="J54" s="36" t="str">
        <f>E21</f>
        <v xml:space="preserve"> </v>
      </c>
      <c r="K54" s="38"/>
      <c r="L54" s="112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28</v>
      </c>
      <c r="D55" s="38"/>
      <c r="E55" s="38"/>
      <c r="F55" s="27" t="str">
        <f>IF(E18="","",E18)</f>
        <v>Vyplň údaj</v>
      </c>
      <c r="G55" s="38"/>
      <c r="H55" s="38"/>
      <c r="I55" s="32" t="s">
        <v>32</v>
      </c>
      <c r="J55" s="36" t="str">
        <f>E24</f>
        <v xml:space="preserve"> </v>
      </c>
      <c r="K55" s="38"/>
      <c r="L55" s="112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12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26" t="s">
        <v>82</v>
      </c>
      <c r="D57" s="120"/>
      <c r="E57" s="120"/>
      <c r="F57" s="120"/>
      <c r="G57" s="120"/>
      <c r="H57" s="120"/>
      <c r="I57" s="120"/>
      <c r="J57" s="127" t="s">
        <v>83</v>
      </c>
      <c r="K57" s="120"/>
      <c r="L57" s="112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12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28" t="s">
        <v>67</v>
      </c>
      <c r="D59" s="38"/>
      <c r="E59" s="38"/>
      <c r="F59" s="38"/>
      <c r="G59" s="38"/>
      <c r="H59" s="38"/>
      <c r="I59" s="38"/>
      <c r="J59" s="90">
        <f>J100</f>
        <v>0</v>
      </c>
      <c r="K59" s="38"/>
      <c r="L59" s="112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84</v>
      </c>
    </row>
    <row r="60" s="9" customFormat="1" ht="24.96" customHeight="1">
      <c r="A60" s="9"/>
      <c r="B60" s="129"/>
      <c r="C60" s="9"/>
      <c r="D60" s="130" t="s">
        <v>85</v>
      </c>
      <c r="E60" s="131"/>
      <c r="F60" s="131"/>
      <c r="G60" s="131"/>
      <c r="H60" s="131"/>
      <c r="I60" s="131"/>
      <c r="J60" s="132">
        <f>J101</f>
        <v>0</v>
      </c>
      <c r="K60" s="9"/>
      <c r="L60" s="12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33"/>
      <c r="C61" s="10"/>
      <c r="D61" s="134" t="s">
        <v>86</v>
      </c>
      <c r="E61" s="135"/>
      <c r="F61" s="135"/>
      <c r="G61" s="135"/>
      <c r="H61" s="135"/>
      <c r="I61" s="135"/>
      <c r="J61" s="136">
        <f>J102</f>
        <v>0</v>
      </c>
      <c r="K61" s="10"/>
      <c r="L61" s="133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33"/>
      <c r="C62" s="10"/>
      <c r="D62" s="134" t="s">
        <v>87</v>
      </c>
      <c r="E62" s="135"/>
      <c r="F62" s="135"/>
      <c r="G62" s="135"/>
      <c r="H62" s="135"/>
      <c r="I62" s="135"/>
      <c r="J62" s="136">
        <f>J127</f>
        <v>0</v>
      </c>
      <c r="K62" s="10"/>
      <c r="L62" s="133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33"/>
      <c r="C63" s="10"/>
      <c r="D63" s="134" t="s">
        <v>88</v>
      </c>
      <c r="E63" s="135"/>
      <c r="F63" s="135"/>
      <c r="G63" s="135"/>
      <c r="H63" s="135"/>
      <c r="I63" s="135"/>
      <c r="J63" s="136">
        <f>J143</f>
        <v>0</v>
      </c>
      <c r="K63" s="10"/>
      <c r="L63" s="133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4.88" customHeight="1">
      <c r="A64" s="10"/>
      <c r="B64" s="133"/>
      <c r="C64" s="10"/>
      <c r="D64" s="134" t="s">
        <v>89</v>
      </c>
      <c r="E64" s="135"/>
      <c r="F64" s="135"/>
      <c r="G64" s="135"/>
      <c r="H64" s="135"/>
      <c r="I64" s="135"/>
      <c r="J64" s="136">
        <f>J144</f>
        <v>0</v>
      </c>
      <c r="K64" s="10"/>
      <c r="L64" s="133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4.88" customHeight="1">
      <c r="A65" s="10"/>
      <c r="B65" s="133"/>
      <c r="C65" s="10"/>
      <c r="D65" s="134" t="s">
        <v>90</v>
      </c>
      <c r="E65" s="135"/>
      <c r="F65" s="135"/>
      <c r="G65" s="135"/>
      <c r="H65" s="135"/>
      <c r="I65" s="135"/>
      <c r="J65" s="136">
        <f>J174</f>
        <v>0</v>
      </c>
      <c r="K65" s="10"/>
      <c r="L65" s="133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4.88" customHeight="1">
      <c r="A66" s="10"/>
      <c r="B66" s="133"/>
      <c r="C66" s="10"/>
      <c r="D66" s="134" t="s">
        <v>91</v>
      </c>
      <c r="E66" s="135"/>
      <c r="F66" s="135"/>
      <c r="G66" s="135"/>
      <c r="H66" s="135"/>
      <c r="I66" s="135"/>
      <c r="J66" s="136">
        <f>J188</f>
        <v>0</v>
      </c>
      <c r="K66" s="10"/>
      <c r="L66" s="133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33"/>
      <c r="C67" s="10"/>
      <c r="D67" s="134" t="s">
        <v>92</v>
      </c>
      <c r="E67" s="135"/>
      <c r="F67" s="135"/>
      <c r="G67" s="135"/>
      <c r="H67" s="135"/>
      <c r="I67" s="135"/>
      <c r="J67" s="136">
        <f>J198</f>
        <v>0</v>
      </c>
      <c r="K67" s="10"/>
      <c r="L67" s="133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4.88" customHeight="1">
      <c r="A68" s="10"/>
      <c r="B68" s="133"/>
      <c r="C68" s="10"/>
      <c r="D68" s="134" t="s">
        <v>93</v>
      </c>
      <c r="E68" s="135"/>
      <c r="F68" s="135"/>
      <c r="G68" s="135"/>
      <c r="H68" s="135"/>
      <c r="I68" s="135"/>
      <c r="J68" s="136">
        <f>J199</f>
        <v>0</v>
      </c>
      <c r="K68" s="10"/>
      <c r="L68" s="133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4.88" customHeight="1">
      <c r="A69" s="10"/>
      <c r="B69" s="133"/>
      <c r="C69" s="10"/>
      <c r="D69" s="134" t="s">
        <v>94</v>
      </c>
      <c r="E69" s="135"/>
      <c r="F69" s="135"/>
      <c r="G69" s="135"/>
      <c r="H69" s="135"/>
      <c r="I69" s="135"/>
      <c r="J69" s="136">
        <f>J211</f>
        <v>0</v>
      </c>
      <c r="K69" s="10"/>
      <c r="L69" s="133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4.88" customHeight="1">
      <c r="A70" s="10"/>
      <c r="B70" s="133"/>
      <c r="C70" s="10"/>
      <c r="D70" s="134" t="s">
        <v>95</v>
      </c>
      <c r="E70" s="135"/>
      <c r="F70" s="135"/>
      <c r="G70" s="135"/>
      <c r="H70" s="135"/>
      <c r="I70" s="135"/>
      <c r="J70" s="136">
        <f>J215</f>
        <v>0</v>
      </c>
      <c r="K70" s="10"/>
      <c r="L70" s="133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33"/>
      <c r="C71" s="10"/>
      <c r="D71" s="134" t="s">
        <v>96</v>
      </c>
      <c r="E71" s="135"/>
      <c r="F71" s="135"/>
      <c r="G71" s="135"/>
      <c r="H71" s="135"/>
      <c r="I71" s="135"/>
      <c r="J71" s="136">
        <f>J235</f>
        <v>0</v>
      </c>
      <c r="K71" s="10"/>
      <c r="L71" s="133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10" customFormat="1" ht="19.92" customHeight="1">
      <c r="A72" s="10"/>
      <c r="B72" s="133"/>
      <c r="C72" s="10"/>
      <c r="D72" s="134" t="s">
        <v>97</v>
      </c>
      <c r="E72" s="135"/>
      <c r="F72" s="135"/>
      <c r="G72" s="135"/>
      <c r="H72" s="135"/>
      <c r="I72" s="135"/>
      <c r="J72" s="136">
        <f>J245</f>
        <v>0</v>
      </c>
      <c r="K72" s="10"/>
      <c r="L72" s="133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="9" customFormat="1" ht="24.96" customHeight="1">
      <c r="A73" s="9"/>
      <c r="B73" s="129"/>
      <c r="C73" s="9"/>
      <c r="D73" s="130" t="s">
        <v>98</v>
      </c>
      <c r="E73" s="131"/>
      <c r="F73" s="131"/>
      <c r="G73" s="131"/>
      <c r="H73" s="131"/>
      <c r="I73" s="131"/>
      <c r="J73" s="132">
        <f>J248</f>
        <v>0</v>
      </c>
      <c r="K73" s="9"/>
      <c r="L73" s="12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</row>
    <row r="74" s="10" customFormat="1" ht="19.92" customHeight="1">
      <c r="A74" s="10"/>
      <c r="B74" s="133"/>
      <c r="C74" s="10"/>
      <c r="D74" s="134" t="s">
        <v>99</v>
      </c>
      <c r="E74" s="135"/>
      <c r="F74" s="135"/>
      <c r="G74" s="135"/>
      <c r="H74" s="135"/>
      <c r="I74" s="135"/>
      <c r="J74" s="136">
        <f>J249</f>
        <v>0</v>
      </c>
      <c r="K74" s="10"/>
      <c r="L74" s="133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33"/>
      <c r="C75" s="10"/>
      <c r="D75" s="134" t="s">
        <v>100</v>
      </c>
      <c r="E75" s="135"/>
      <c r="F75" s="135"/>
      <c r="G75" s="135"/>
      <c r="H75" s="135"/>
      <c r="I75" s="135"/>
      <c r="J75" s="136">
        <f>J258</f>
        <v>0</v>
      </c>
      <c r="K75" s="10"/>
      <c r="L75" s="133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33"/>
      <c r="C76" s="10"/>
      <c r="D76" s="134" t="s">
        <v>101</v>
      </c>
      <c r="E76" s="135"/>
      <c r="F76" s="135"/>
      <c r="G76" s="135"/>
      <c r="H76" s="135"/>
      <c r="I76" s="135"/>
      <c r="J76" s="136">
        <f>J264</f>
        <v>0</v>
      </c>
      <c r="K76" s="10"/>
      <c r="L76" s="133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33"/>
      <c r="C77" s="10"/>
      <c r="D77" s="134" t="s">
        <v>102</v>
      </c>
      <c r="E77" s="135"/>
      <c r="F77" s="135"/>
      <c r="G77" s="135"/>
      <c r="H77" s="135"/>
      <c r="I77" s="135"/>
      <c r="J77" s="136">
        <f>J266</f>
        <v>0</v>
      </c>
      <c r="K77" s="10"/>
      <c r="L77" s="133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33"/>
      <c r="C78" s="10"/>
      <c r="D78" s="134" t="s">
        <v>103</v>
      </c>
      <c r="E78" s="135"/>
      <c r="F78" s="135"/>
      <c r="G78" s="135"/>
      <c r="H78" s="135"/>
      <c r="I78" s="135"/>
      <c r="J78" s="136">
        <f>J278</f>
        <v>0</v>
      </c>
      <c r="K78" s="10"/>
      <c r="L78" s="133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33"/>
      <c r="C79" s="10"/>
      <c r="D79" s="134" t="s">
        <v>104</v>
      </c>
      <c r="E79" s="135"/>
      <c r="F79" s="135"/>
      <c r="G79" s="135"/>
      <c r="H79" s="135"/>
      <c r="I79" s="135"/>
      <c r="J79" s="136">
        <f>J323</f>
        <v>0</v>
      </c>
      <c r="K79" s="10"/>
      <c r="L79" s="133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9" customFormat="1" ht="24.96" customHeight="1">
      <c r="A80" s="9"/>
      <c r="B80" s="129"/>
      <c r="C80" s="9"/>
      <c r="D80" s="130" t="s">
        <v>105</v>
      </c>
      <c r="E80" s="131"/>
      <c r="F80" s="131"/>
      <c r="G80" s="131"/>
      <c r="H80" s="131"/>
      <c r="I80" s="131"/>
      <c r="J80" s="132">
        <f>J329</f>
        <v>0</v>
      </c>
      <c r="K80" s="9"/>
      <c r="L80" s="12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</row>
    <row r="81" s="2" customFormat="1" ht="21.84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12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55"/>
      <c r="C82" s="56"/>
      <c r="D82" s="56"/>
      <c r="E82" s="56"/>
      <c r="F82" s="56"/>
      <c r="G82" s="56"/>
      <c r="H82" s="56"/>
      <c r="I82" s="56"/>
      <c r="J82" s="56"/>
      <c r="K82" s="56"/>
      <c r="L82" s="112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6" s="2" customFormat="1" ht="6.96" customHeight="1">
      <c r="A86" s="38"/>
      <c r="B86" s="57"/>
      <c r="C86" s="58"/>
      <c r="D86" s="58"/>
      <c r="E86" s="58"/>
      <c r="F86" s="58"/>
      <c r="G86" s="58"/>
      <c r="H86" s="58"/>
      <c r="I86" s="58"/>
      <c r="J86" s="58"/>
      <c r="K86" s="58"/>
      <c r="L86" s="112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4.96" customHeight="1">
      <c r="A87" s="38"/>
      <c r="B87" s="39"/>
      <c r="C87" s="23" t="s">
        <v>106</v>
      </c>
      <c r="D87" s="38"/>
      <c r="E87" s="38"/>
      <c r="F87" s="38"/>
      <c r="G87" s="38"/>
      <c r="H87" s="38"/>
      <c r="I87" s="38"/>
      <c r="J87" s="38"/>
      <c r="K87" s="38"/>
      <c r="L87" s="112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6.96" customHeight="1">
      <c r="A88" s="38"/>
      <c r="B88" s="39"/>
      <c r="C88" s="38"/>
      <c r="D88" s="38"/>
      <c r="E88" s="38"/>
      <c r="F88" s="38"/>
      <c r="G88" s="38"/>
      <c r="H88" s="38"/>
      <c r="I88" s="38"/>
      <c r="J88" s="38"/>
      <c r="K88" s="38"/>
      <c r="L88" s="112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2" customHeight="1">
      <c r="A89" s="38"/>
      <c r="B89" s="39"/>
      <c r="C89" s="32" t="s">
        <v>17</v>
      </c>
      <c r="D89" s="38"/>
      <c r="E89" s="38"/>
      <c r="F89" s="38"/>
      <c r="G89" s="38"/>
      <c r="H89" s="38"/>
      <c r="I89" s="38"/>
      <c r="J89" s="38"/>
      <c r="K89" s="38"/>
      <c r="L89" s="112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16.5" customHeight="1">
      <c r="A90" s="38"/>
      <c r="B90" s="39"/>
      <c r="C90" s="38"/>
      <c r="D90" s="38"/>
      <c r="E90" s="111" t="str">
        <f>E7</f>
        <v xml:space="preserve"> Kolín, Tovární 45 – Odtržené schodiště</v>
      </c>
      <c r="F90" s="32"/>
      <c r="G90" s="32"/>
      <c r="H90" s="32"/>
      <c r="I90" s="38"/>
      <c r="J90" s="38"/>
      <c r="K90" s="38"/>
      <c r="L90" s="112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79</v>
      </c>
      <c r="D91" s="38"/>
      <c r="E91" s="38"/>
      <c r="F91" s="38"/>
      <c r="G91" s="38"/>
      <c r="H91" s="38"/>
      <c r="I91" s="38"/>
      <c r="J91" s="38"/>
      <c r="K91" s="38"/>
      <c r="L91" s="112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16.5" customHeight="1">
      <c r="A92" s="38"/>
      <c r="B92" s="39"/>
      <c r="C92" s="38"/>
      <c r="D92" s="38"/>
      <c r="E92" s="62" t="str">
        <f>E9</f>
        <v xml:space="preserve">11 -  Kolín, Tovární 45 – Odtržené schodiště</v>
      </c>
      <c r="F92" s="38"/>
      <c r="G92" s="38"/>
      <c r="H92" s="38"/>
      <c r="I92" s="38"/>
      <c r="J92" s="38"/>
      <c r="K92" s="38"/>
      <c r="L92" s="112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6.96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112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2" customHeight="1">
      <c r="A94" s="38"/>
      <c r="B94" s="39"/>
      <c r="C94" s="32" t="s">
        <v>21</v>
      </c>
      <c r="D94" s="38"/>
      <c r="E94" s="38"/>
      <c r="F94" s="27" t="str">
        <f>F12</f>
        <v xml:space="preserve"> </v>
      </c>
      <c r="G94" s="38"/>
      <c r="H94" s="38"/>
      <c r="I94" s="32" t="s">
        <v>23</v>
      </c>
      <c r="J94" s="64" t="str">
        <f>IF(J12="","",J12)</f>
        <v>2. 11. 2021</v>
      </c>
      <c r="K94" s="38"/>
      <c r="L94" s="112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6.96" customHeight="1">
      <c r="A95" s="38"/>
      <c r="B95" s="39"/>
      <c r="C95" s="38"/>
      <c r="D95" s="38"/>
      <c r="E95" s="38"/>
      <c r="F95" s="38"/>
      <c r="G95" s="38"/>
      <c r="H95" s="38"/>
      <c r="I95" s="38"/>
      <c r="J95" s="38"/>
      <c r="K95" s="38"/>
      <c r="L95" s="112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15.15" customHeight="1">
      <c r="A96" s="38"/>
      <c r="B96" s="39"/>
      <c r="C96" s="32" t="s">
        <v>25</v>
      </c>
      <c r="D96" s="38"/>
      <c r="E96" s="38"/>
      <c r="F96" s="27" t="str">
        <f>E15</f>
        <v xml:space="preserve"> </v>
      </c>
      <c r="G96" s="38"/>
      <c r="H96" s="38"/>
      <c r="I96" s="32" t="s">
        <v>30</v>
      </c>
      <c r="J96" s="36" t="str">
        <f>E21</f>
        <v xml:space="preserve"> </v>
      </c>
      <c r="K96" s="38"/>
      <c r="L96" s="112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5.15" customHeight="1">
      <c r="A97" s="38"/>
      <c r="B97" s="39"/>
      <c r="C97" s="32" t="s">
        <v>28</v>
      </c>
      <c r="D97" s="38"/>
      <c r="E97" s="38"/>
      <c r="F97" s="27" t="str">
        <f>IF(E18="","",E18)</f>
        <v>Vyplň údaj</v>
      </c>
      <c r="G97" s="38"/>
      <c r="H97" s="38"/>
      <c r="I97" s="32" t="s">
        <v>32</v>
      </c>
      <c r="J97" s="36" t="str">
        <f>E24</f>
        <v xml:space="preserve"> </v>
      </c>
      <c r="K97" s="38"/>
      <c r="L97" s="112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0.32" customHeight="1">
      <c r="A98" s="38"/>
      <c r="B98" s="39"/>
      <c r="C98" s="38"/>
      <c r="D98" s="38"/>
      <c r="E98" s="38"/>
      <c r="F98" s="38"/>
      <c r="G98" s="38"/>
      <c r="H98" s="38"/>
      <c r="I98" s="38"/>
      <c r="J98" s="38"/>
      <c r="K98" s="38"/>
      <c r="L98" s="112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11" customFormat="1" ht="29.28" customHeight="1">
      <c r="A99" s="137"/>
      <c r="B99" s="138"/>
      <c r="C99" s="139" t="s">
        <v>107</v>
      </c>
      <c r="D99" s="140" t="s">
        <v>54</v>
      </c>
      <c r="E99" s="140" t="s">
        <v>50</v>
      </c>
      <c r="F99" s="140" t="s">
        <v>51</v>
      </c>
      <c r="G99" s="140" t="s">
        <v>108</v>
      </c>
      <c r="H99" s="140" t="s">
        <v>109</v>
      </c>
      <c r="I99" s="140" t="s">
        <v>110</v>
      </c>
      <c r="J99" s="140" t="s">
        <v>83</v>
      </c>
      <c r="K99" s="141" t="s">
        <v>111</v>
      </c>
      <c r="L99" s="142"/>
      <c r="M99" s="80" t="s">
        <v>3</v>
      </c>
      <c r="N99" s="81" t="s">
        <v>39</v>
      </c>
      <c r="O99" s="81" t="s">
        <v>112</v>
      </c>
      <c r="P99" s="81" t="s">
        <v>113</v>
      </c>
      <c r="Q99" s="81" t="s">
        <v>114</v>
      </c>
      <c r="R99" s="81" t="s">
        <v>115</v>
      </c>
      <c r="S99" s="81" t="s">
        <v>116</v>
      </c>
      <c r="T99" s="82" t="s">
        <v>117</v>
      </c>
      <c r="U99" s="137"/>
      <c r="V99" s="137"/>
      <c r="W99" s="137"/>
      <c r="X99" s="137"/>
      <c r="Y99" s="137"/>
      <c r="Z99" s="137"/>
      <c r="AA99" s="137"/>
      <c r="AB99" s="137"/>
      <c r="AC99" s="137"/>
      <c r="AD99" s="137"/>
      <c r="AE99" s="137"/>
    </row>
    <row r="100" s="2" customFormat="1" ht="22.8" customHeight="1">
      <c r="A100" s="38"/>
      <c r="B100" s="39"/>
      <c r="C100" s="87" t="s">
        <v>118</v>
      </c>
      <c r="D100" s="38"/>
      <c r="E100" s="38"/>
      <c r="F100" s="38"/>
      <c r="G100" s="38"/>
      <c r="H100" s="38"/>
      <c r="I100" s="38"/>
      <c r="J100" s="143">
        <f>BK100</f>
        <v>0</v>
      </c>
      <c r="K100" s="38"/>
      <c r="L100" s="39"/>
      <c r="M100" s="83"/>
      <c r="N100" s="68"/>
      <c r="O100" s="84"/>
      <c r="P100" s="144">
        <f>P101+P248+P329</f>
        <v>0</v>
      </c>
      <c r="Q100" s="84"/>
      <c r="R100" s="144">
        <f>R101+R248+R329</f>
        <v>25.56353249</v>
      </c>
      <c r="S100" s="84"/>
      <c r="T100" s="145">
        <f>T101+T248+T329</f>
        <v>3.7498221999999997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T100" s="19" t="s">
        <v>68</v>
      </c>
      <c r="AU100" s="19" t="s">
        <v>84</v>
      </c>
      <c r="BK100" s="146">
        <f>BK101+BK248+BK329</f>
        <v>0</v>
      </c>
    </row>
    <row r="101" s="12" customFormat="1" ht="25.92" customHeight="1">
      <c r="A101" s="12"/>
      <c r="B101" s="147"/>
      <c r="C101" s="12"/>
      <c r="D101" s="148" t="s">
        <v>68</v>
      </c>
      <c r="E101" s="149" t="s">
        <v>119</v>
      </c>
      <c r="F101" s="149" t="s">
        <v>120</v>
      </c>
      <c r="G101" s="12"/>
      <c r="H101" s="12"/>
      <c r="I101" s="150"/>
      <c r="J101" s="151">
        <f>BK101</f>
        <v>0</v>
      </c>
      <c r="K101" s="12"/>
      <c r="L101" s="147"/>
      <c r="M101" s="152"/>
      <c r="N101" s="153"/>
      <c r="O101" s="153"/>
      <c r="P101" s="154">
        <f>P102+P127+P143+P198+P235+P245</f>
        <v>0</v>
      </c>
      <c r="Q101" s="153"/>
      <c r="R101" s="154">
        <f>R102+R127+R143+R198+R235+R245</f>
        <v>25.348588490000001</v>
      </c>
      <c r="S101" s="153"/>
      <c r="T101" s="155">
        <f>T102+T127+T143+T198+T235+T245</f>
        <v>3.4599999999999995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148" t="s">
        <v>15</v>
      </c>
      <c r="AT101" s="156" t="s">
        <v>68</v>
      </c>
      <c r="AU101" s="156" t="s">
        <v>69</v>
      </c>
      <c r="AY101" s="148" t="s">
        <v>121</v>
      </c>
      <c r="BK101" s="157">
        <f>BK102+BK127+BK143+BK198+BK235+BK245</f>
        <v>0</v>
      </c>
    </row>
    <row r="102" s="12" customFormat="1" ht="22.8" customHeight="1">
      <c r="A102" s="12"/>
      <c r="B102" s="147"/>
      <c r="C102" s="12"/>
      <c r="D102" s="148" t="s">
        <v>68</v>
      </c>
      <c r="E102" s="158" t="s">
        <v>15</v>
      </c>
      <c r="F102" s="158" t="s">
        <v>122</v>
      </c>
      <c r="G102" s="12"/>
      <c r="H102" s="12"/>
      <c r="I102" s="150"/>
      <c r="J102" s="159">
        <f>BK102</f>
        <v>0</v>
      </c>
      <c r="K102" s="12"/>
      <c r="L102" s="147"/>
      <c r="M102" s="152"/>
      <c r="N102" s="153"/>
      <c r="O102" s="153"/>
      <c r="P102" s="154">
        <f>SUM(P103:P126)</f>
        <v>0</v>
      </c>
      <c r="Q102" s="153"/>
      <c r="R102" s="154">
        <f>SUM(R103:R126)</f>
        <v>0.027089999999999999</v>
      </c>
      <c r="S102" s="153"/>
      <c r="T102" s="155">
        <f>SUM(T103:T126)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148" t="s">
        <v>15</v>
      </c>
      <c r="AT102" s="156" t="s">
        <v>68</v>
      </c>
      <c r="AU102" s="156" t="s">
        <v>15</v>
      </c>
      <c r="AY102" s="148" t="s">
        <v>121</v>
      </c>
      <c r="BK102" s="157">
        <f>SUM(BK103:BK126)</f>
        <v>0</v>
      </c>
    </row>
    <row r="103" s="2" customFormat="1" ht="49.05" customHeight="1">
      <c r="A103" s="38"/>
      <c r="B103" s="160"/>
      <c r="C103" s="161" t="s">
        <v>15</v>
      </c>
      <c r="D103" s="161" t="s">
        <v>123</v>
      </c>
      <c r="E103" s="162" t="s">
        <v>124</v>
      </c>
      <c r="F103" s="163" t="s">
        <v>125</v>
      </c>
      <c r="G103" s="164" t="s">
        <v>126</v>
      </c>
      <c r="H103" s="165">
        <v>9.5259999999999998</v>
      </c>
      <c r="I103" s="166"/>
      <c r="J103" s="167">
        <f>ROUND(I103*H103,2)</f>
        <v>0</v>
      </c>
      <c r="K103" s="163" t="s">
        <v>127</v>
      </c>
      <c r="L103" s="39"/>
      <c r="M103" s="168" t="s">
        <v>3</v>
      </c>
      <c r="N103" s="169" t="s">
        <v>40</v>
      </c>
      <c r="O103" s="72"/>
      <c r="P103" s="170">
        <f>O103*H103</f>
        <v>0</v>
      </c>
      <c r="Q103" s="170">
        <v>0</v>
      </c>
      <c r="R103" s="170">
        <f>Q103*H103</f>
        <v>0</v>
      </c>
      <c r="S103" s="170">
        <v>0</v>
      </c>
      <c r="T103" s="171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72" t="s">
        <v>128</v>
      </c>
      <c r="AT103" s="172" t="s">
        <v>123</v>
      </c>
      <c r="AU103" s="172" t="s">
        <v>77</v>
      </c>
      <c r="AY103" s="19" t="s">
        <v>121</v>
      </c>
      <c r="BE103" s="173">
        <f>IF(N103="základní",J103,0)</f>
        <v>0</v>
      </c>
      <c r="BF103" s="173">
        <f>IF(N103="snížená",J103,0)</f>
        <v>0</v>
      </c>
      <c r="BG103" s="173">
        <f>IF(N103="zákl. přenesená",J103,0)</f>
        <v>0</v>
      </c>
      <c r="BH103" s="173">
        <f>IF(N103="sníž. přenesená",J103,0)</f>
        <v>0</v>
      </c>
      <c r="BI103" s="173">
        <f>IF(N103="nulová",J103,0)</f>
        <v>0</v>
      </c>
      <c r="BJ103" s="19" t="s">
        <v>15</v>
      </c>
      <c r="BK103" s="173">
        <f>ROUND(I103*H103,2)</f>
        <v>0</v>
      </c>
      <c r="BL103" s="19" t="s">
        <v>128</v>
      </c>
      <c r="BM103" s="172" t="s">
        <v>129</v>
      </c>
    </row>
    <row r="104" s="2" customFormat="1">
      <c r="A104" s="38"/>
      <c r="B104" s="39"/>
      <c r="C104" s="38"/>
      <c r="D104" s="174" t="s">
        <v>130</v>
      </c>
      <c r="E104" s="38"/>
      <c r="F104" s="175" t="s">
        <v>131</v>
      </c>
      <c r="G104" s="38"/>
      <c r="H104" s="38"/>
      <c r="I104" s="176"/>
      <c r="J104" s="38"/>
      <c r="K104" s="38"/>
      <c r="L104" s="39"/>
      <c r="M104" s="177"/>
      <c r="N104" s="178"/>
      <c r="O104" s="72"/>
      <c r="P104" s="72"/>
      <c r="Q104" s="72"/>
      <c r="R104" s="72"/>
      <c r="S104" s="72"/>
      <c r="T104" s="73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T104" s="19" t="s">
        <v>130</v>
      </c>
      <c r="AU104" s="19" t="s">
        <v>77</v>
      </c>
    </row>
    <row r="105" s="13" customFormat="1">
      <c r="A105" s="13"/>
      <c r="B105" s="179"/>
      <c r="C105" s="13"/>
      <c r="D105" s="180" t="s">
        <v>132</v>
      </c>
      <c r="E105" s="181" t="s">
        <v>3</v>
      </c>
      <c r="F105" s="182" t="s">
        <v>133</v>
      </c>
      <c r="G105" s="13"/>
      <c r="H105" s="183">
        <v>9.5259999999999998</v>
      </c>
      <c r="I105" s="184"/>
      <c r="J105" s="13"/>
      <c r="K105" s="13"/>
      <c r="L105" s="179"/>
      <c r="M105" s="185"/>
      <c r="N105" s="186"/>
      <c r="O105" s="186"/>
      <c r="P105" s="186"/>
      <c r="Q105" s="186"/>
      <c r="R105" s="186"/>
      <c r="S105" s="186"/>
      <c r="T105" s="187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181" t="s">
        <v>132</v>
      </c>
      <c r="AU105" s="181" t="s">
        <v>77</v>
      </c>
      <c r="AV105" s="13" t="s">
        <v>77</v>
      </c>
      <c r="AW105" s="13" t="s">
        <v>31</v>
      </c>
      <c r="AX105" s="13" t="s">
        <v>15</v>
      </c>
      <c r="AY105" s="181" t="s">
        <v>121</v>
      </c>
    </row>
    <row r="106" s="2" customFormat="1" ht="44.25" customHeight="1">
      <c r="A106" s="38"/>
      <c r="B106" s="160"/>
      <c r="C106" s="161" t="s">
        <v>77</v>
      </c>
      <c r="D106" s="161" t="s">
        <v>123</v>
      </c>
      <c r="E106" s="162" t="s">
        <v>134</v>
      </c>
      <c r="F106" s="163" t="s">
        <v>135</v>
      </c>
      <c r="G106" s="164" t="s">
        <v>126</v>
      </c>
      <c r="H106" s="165">
        <v>25.800000000000001</v>
      </c>
      <c r="I106" s="166"/>
      <c r="J106" s="167">
        <f>ROUND(I106*H106,2)</f>
        <v>0</v>
      </c>
      <c r="K106" s="163" t="s">
        <v>127</v>
      </c>
      <c r="L106" s="39"/>
      <c r="M106" s="168" t="s">
        <v>3</v>
      </c>
      <c r="N106" s="169" t="s">
        <v>40</v>
      </c>
      <c r="O106" s="72"/>
      <c r="P106" s="170">
        <f>O106*H106</f>
        <v>0</v>
      </c>
      <c r="Q106" s="170">
        <v>0</v>
      </c>
      <c r="R106" s="170">
        <f>Q106*H106</f>
        <v>0</v>
      </c>
      <c r="S106" s="170">
        <v>0</v>
      </c>
      <c r="T106" s="171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72" t="s">
        <v>128</v>
      </c>
      <c r="AT106" s="172" t="s">
        <v>123</v>
      </c>
      <c r="AU106" s="172" t="s">
        <v>77</v>
      </c>
      <c r="AY106" s="19" t="s">
        <v>121</v>
      </c>
      <c r="BE106" s="173">
        <f>IF(N106="základní",J106,0)</f>
        <v>0</v>
      </c>
      <c r="BF106" s="173">
        <f>IF(N106="snížená",J106,0)</f>
        <v>0</v>
      </c>
      <c r="BG106" s="173">
        <f>IF(N106="zákl. přenesená",J106,0)</f>
        <v>0</v>
      </c>
      <c r="BH106" s="173">
        <f>IF(N106="sníž. přenesená",J106,0)</f>
        <v>0</v>
      </c>
      <c r="BI106" s="173">
        <f>IF(N106="nulová",J106,0)</f>
        <v>0</v>
      </c>
      <c r="BJ106" s="19" t="s">
        <v>15</v>
      </c>
      <c r="BK106" s="173">
        <f>ROUND(I106*H106,2)</f>
        <v>0</v>
      </c>
      <c r="BL106" s="19" t="s">
        <v>128</v>
      </c>
      <c r="BM106" s="172" t="s">
        <v>136</v>
      </c>
    </row>
    <row r="107" s="2" customFormat="1">
      <c r="A107" s="38"/>
      <c r="B107" s="39"/>
      <c r="C107" s="38"/>
      <c r="D107" s="174" t="s">
        <v>130</v>
      </c>
      <c r="E107" s="38"/>
      <c r="F107" s="175" t="s">
        <v>137</v>
      </c>
      <c r="G107" s="38"/>
      <c r="H107" s="38"/>
      <c r="I107" s="176"/>
      <c r="J107" s="38"/>
      <c r="K107" s="38"/>
      <c r="L107" s="39"/>
      <c r="M107" s="177"/>
      <c r="N107" s="178"/>
      <c r="O107" s="72"/>
      <c r="P107" s="72"/>
      <c r="Q107" s="72"/>
      <c r="R107" s="72"/>
      <c r="S107" s="72"/>
      <c r="T107" s="73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130</v>
      </c>
      <c r="AU107" s="19" t="s">
        <v>77</v>
      </c>
    </row>
    <row r="108" s="13" customFormat="1">
      <c r="A108" s="13"/>
      <c r="B108" s="179"/>
      <c r="C108" s="13"/>
      <c r="D108" s="180" t="s">
        <v>132</v>
      </c>
      <c r="E108" s="181" t="s">
        <v>3</v>
      </c>
      <c r="F108" s="182" t="s">
        <v>138</v>
      </c>
      <c r="G108" s="13"/>
      <c r="H108" s="183">
        <v>25.800000000000001</v>
      </c>
      <c r="I108" s="184"/>
      <c r="J108" s="13"/>
      <c r="K108" s="13"/>
      <c r="L108" s="179"/>
      <c r="M108" s="185"/>
      <c r="N108" s="186"/>
      <c r="O108" s="186"/>
      <c r="P108" s="186"/>
      <c r="Q108" s="186"/>
      <c r="R108" s="186"/>
      <c r="S108" s="186"/>
      <c r="T108" s="187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1" t="s">
        <v>132</v>
      </c>
      <c r="AU108" s="181" t="s">
        <v>77</v>
      </c>
      <c r="AV108" s="13" t="s">
        <v>77</v>
      </c>
      <c r="AW108" s="13" t="s">
        <v>31</v>
      </c>
      <c r="AX108" s="13" t="s">
        <v>69</v>
      </c>
      <c r="AY108" s="181" t="s">
        <v>121</v>
      </c>
    </row>
    <row r="109" s="14" customFormat="1">
      <c r="A109" s="14"/>
      <c r="B109" s="188"/>
      <c r="C109" s="14"/>
      <c r="D109" s="180" t="s">
        <v>132</v>
      </c>
      <c r="E109" s="189" t="s">
        <v>3</v>
      </c>
      <c r="F109" s="190" t="s">
        <v>139</v>
      </c>
      <c r="G109" s="14"/>
      <c r="H109" s="191">
        <v>25.800000000000001</v>
      </c>
      <c r="I109" s="192"/>
      <c r="J109" s="14"/>
      <c r="K109" s="14"/>
      <c r="L109" s="188"/>
      <c r="M109" s="193"/>
      <c r="N109" s="194"/>
      <c r="O109" s="194"/>
      <c r="P109" s="194"/>
      <c r="Q109" s="194"/>
      <c r="R109" s="194"/>
      <c r="S109" s="194"/>
      <c r="T109" s="195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189" t="s">
        <v>132</v>
      </c>
      <c r="AU109" s="189" t="s">
        <v>77</v>
      </c>
      <c r="AV109" s="14" t="s">
        <v>128</v>
      </c>
      <c r="AW109" s="14" t="s">
        <v>31</v>
      </c>
      <c r="AX109" s="14" t="s">
        <v>15</v>
      </c>
      <c r="AY109" s="189" t="s">
        <v>121</v>
      </c>
    </row>
    <row r="110" s="2" customFormat="1" ht="37.8" customHeight="1">
      <c r="A110" s="38"/>
      <c r="B110" s="160"/>
      <c r="C110" s="161" t="s">
        <v>140</v>
      </c>
      <c r="D110" s="161" t="s">
        <v>123</v>
      </c>
      <c r="E110" s="162" t="s">
        <v>141</v>
      </c>
      <c r="F110" s="163" t="s">
        <v>142</v>
      </c>
      <c r="G110" s="164" t="s">
        <v>143</v>
      </c>
      <c r="H110" s="165">
        <v>32.25</v>
      </c>
      <c r="I110" s="166"/>
      <c r="J110" s="167">
        <f>ROUND(I110*H110,2)</f>
        <v>0</v>
      </c>
      <c r="K110" s="163" t="s">
        <v>127</v>
      </c>
      <c r="L110" s="39"/>
      <c r="M110" s="168" t="s">
        <v>3</v>
      </c>
      <c r="N110" s="169" t="s">
        <v>40</v>
      </c>
      <c r="O110" s="72"/>
      <c r="P110" s="170">
        <f>O110*H110</f>
        <v>0</v>
      </c>
      <c r="Q110" s="170">
        <v>0.00084000000000000003</v>
      </c>
      <c r="R110" s="170">
        <f>Q110*H110</f>
        <v>0.027089999999999999</v>
      </c>
      <c r="S110" s="170">
        <v>0</v>
      </c>
      <c r="T110" s="171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72" t="s">
        <v>128</v>
      </c>
      <c r="AT110" s="172" t="s">
        <v>123</v>
      </c>
      <c r="AU110" s="172" t="s">
        <v>77</v>
      </c>
      <c r="AY110" s="19" t="s">
        <v>121</v>
      </c>
      <c r="BE110" s="173">
        <f>IF(N110="základní",J110,0)</f>
        <v>0</v>
      </c>
      <c r="BF110" s="173">
        <f>IF(N110="snížená",J110,0)</f>
        <v>0</v>
      </c>
      <c r="BG110" s="173">
        <f>IF(N110="zákl. přenesená",J110,0)</f>
        <v>0</v>
      </c>
      <c r="BH110" s="173">
        <f>IF(N110="sníž. přenesená",J110,0)</f>
        <v>0</v>
      </c>
      <c r="BI110" s="173">
        <f>IF(N110="nulová",J110,0)</f>
        <v>0</v>
      </c>
      <c r="BJ110" s="19" t="s">
        <v>15</v>
      </c>
      <c r="BK110" s="173">
        <f>ROUND(I110*H110,2)</f>
        <v>0</v>
      </c>
      <c r="BL110" s="19" t="s">
        <v>128</v>
      </c>
      <c r="BM110" s="172" t="s">
        <v>144</v>
      </c>
    </row>
    <row r="111" s="2" customFormat="1">
      <c r="A111" s="38"/>
      <c r="B111" s="39"/>
      <c r="C111" s="38"/>
      <c r="D111" s="174" t="s">
        <v>130</v>
      </c>
      <c r="E111" s="38"/>
      <c r="F111" s="175" t="s">
        <v>145</v>
      </c>
      <c r="G111" s="38"/>
      <c r="H111" s="38"/>
      <c r="I111" s="176"/>
      <c r="J111" s="38"/>
      <c r="K111" s="38"/>
      <c r="L111" s="39"/>
      <c r="M111" s="177"/>
      <c r="N111" s="178"/>
      <c r="O111" s="72"/>
      <c r="P111" s="72"/>
      <c r="Q111" s="72"/>
      <c r="R111" s="72"/>
      <c r="S111" s="72"/>
      <c r="T111" s="73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9" t="s">
        <v>130</v>
      </c>
      <c r="AU111" s="19" t="s">
        <v>77</v>
      </c>
    </row>
    <row r="112" s="13" customFormat="1">
      <c r="A112" s="13"/>
      <c r="B112" s="179"/>
      <c r="C112" s="13"/>
      <c r="D112" s="180" t="s">
        <v>132</v>
      </c>
      <c r="E112" s="181" t="s">
        <v>3</v>
      </c>
      <c r="F112" s="182" t="s">
        <v>146</v>
      </c>
      <c r="G112" s="13"/>
      <c r="H112" s="183">
        <v>32.25</v>
      </c>
      <c r="I112" s="184"/>
      <c r="J112" s="13"/>
      <c r="K112" s="13"/>
      <c r="L112" s="179"/>
      <c r="M112" s="185"/>
      <c r="N112" s="186"/>
      <c r="O112" s="186"/>
      <c r="P112" s="186"/>
      <c r="Q112" s="186"/>
      <c r="R112" s="186"/>
      <c r="S112" s="186"/>
      <c r="T112" s="187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1" t="s">
        <v>132</v>
      </c>
      <c r="AU112" s="181" t="s">
        <v>77</v>
      </c>
      <c r="AV112" s="13" t="s">
        <v>77</v>
      </c>
      <c r="AW112" s="13" t="s">
        <v>31</v>
      </c>
      <c r="AX112" s="13" t="s">
        <v>15</v>
      </c>
      <c r="AY112" s="181" t="s">
        <v>121</v>
      </c>
    </row>
    <row r="113" s="2" customFormat="1" ht="44.25" customHeight="1">
      <c r="A113" s="38"/>
      <c r="B113" s="160"/>
      <c r="C113" s="161" t="s">
        <v>128</v>
      </c>
      <c r="D113" s="161" t="s">
        <v>123</v>
      </c>
      <c r="E113" s="162" t="s">
        <v>147</v>
      </c>
      <c r="F113" s="163" t="s">
        <v>148</v>
      </c>
      <c r="G113" s="164" t="s">
        <v>143</v>
      </c>
      <c r="H113" s="165">
        <v>32.25</v>
      </c>
      <c r="I113" s="166"/>
      <c r="J113" s="167">
        <f>ROUND(I113*H113,2)</f>
        <v>0</v>
      </c>
      <c r="K113" s="163" t="s">
        <v>127</v>
      </c>
      <c r="L113" s="39"/>
      <c r="M113" s="168" t="s">
        <v>3</v>
      </c>
      <c r="N113" s="169" t="s">
        <v>40</v>
      </c>
      <c r="O113" s="72"/>
      <c r="P113" s="170">
        <f>O113*H113</f>
        <v>0</v>
      </c>
      <c r="Q113" s="170">
        <v>0</v>
      </c>
      <c r="R113" s="170">
        <f>Q113*H113</f>
        <v>0</v>
      </c>
      <c r="S113" s="170">
        <v>0</v>
      </c>
      <c r="T113" s="171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72" t="s">
        <v>128</v>
      </c>
      <c r="AT113" s="172" t="s">
        <v>123</v>
      </c>
      <c r="AU113" s="172" t="s">
        <v>77</v>
      </c>
      <c r="AY113" s="19" t="s">
        <v>121</v>
      </c>
      <c r="BE113" s="173">
        <f>IF(N113="základní",J113,0)</f>
        <v>0</v>
      </c>
      <c r="BF113" s="173">
        <f>IF(N113="snížená",J113,0)</f>
        <v>0</v>
      </c>
      <c r="BG113" s="173">
        <f>IF(N113="zákl. přenesená",J113,0)</f>
        <v>0</v>
      </c>
      <c r="BH113" s="173">
        <f>IF(N113="sníž. přenesená",J113,0)</f>
        <v>0</v>
      </c>
      <c r="BI113" s="173">
        <f>IF(N113="nulová",J113,0)</f>
        <v>0</v>
      </c>
      <c r="BJ113" s="19" t="s">
        <v>15</v>
      </c>
      <c r="BK113" s="173">
        <f>ROUND(I113*H113,2)</f>
        <v>0</v>
      </c>
      <c r="BL113" s="19" t="s">
        <v>128</v>
      </c>
      <c r="BM113" s="172" t="s">
        <v>149</v>
      </c>
    </row>
    <row r="114" s="2" customFormat="1">
      <c r="A114" s="38"/>
      <c r="B114" s="39"/>
      <c r="C114" s="38"/>
      <c r="D114" s="174" t="s">
        <v>130</v>
      </c>
      <c r="E114" s="38"/>
      <c r="F114" s="175" t="s">
        <v>150</v>
      </c>
      <c r="G114" s="38"/>
      <c r="H114" s="38"/>
      <c r="I114" s="176"/>
      <c r="J114" s="38"/>
      <c r="K114" s="38"/>
      <c r="L114" s="39"/>
      <c r="M114" s="177"/>
      <c r="N114" s="178"/>
      <c r="O114" s="72"/>
      <c r="P114" s="72"/>
      <c r="Q114" s="72"/>
      <c r="R114" s="72"/>
      <c r="S114" s="72"/>
      <c r="T114" s="73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9" t="s">
        <v>130</v>
      </c>
      <c r="AU114" s="19" t="s">
        <v>77</v>
      </c>
    </row>
    <row r="115" s="2" customFormat="1" ht="62.7" customHeight="1">
      <c r="A115" s="38"/>
      <c r="B115" s="160"/>
      <c r="C115" s="161" t="s">
        <v>151</v>
      </c>
      <c r="D115" s="161" t="s">
        <v>123</v>
      </c>
      <c r="E115" s="162" t="s">
        <v>152</v>
      </c>
      <c r="F115" s="163" t="s">
        <v>153</v>
      </c>
      <c r="G115" s="164" t="s">
        <v>126</v>
      </c>
      <c r="H115" s="165">
        <v>9.5259999999999998</v>
      </c>
      <c r="I115" s="166"/>
      <c r="J115" s="167">
        <f>ROUND(I115*H115,2)</f>
        <v>0</v>
      </c>
      <c r="K115" s="163" t="s">
        <v>127</v>
      </c>
      <c r="L115" s="39"/>
      <c r="M115" s="168" t="s">
        <v>3</v>
      </c>
      <c r="N115" s="169" t="s">
        <v>40</v>
      </c>
      <c r="O115" s="72"/>
      <c r="P115" s="170">
        <f>O115*H115</f>
        <v>0</v>
      </c>
      <c r="Q115" s="170">
        <v>0</v>
      </c>
      <c r="R115" s="170">
        <f>Q115*H115</f>
        <v>0</v>
      </c>
      <c r="S115" s="170">
        <v>0</v>
      </c>
      <c r="T115" s="171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72" t="s">
        <v>128</v>
      </c>
      <c r="AT115" s="172" t="s">
        <v>123</v>
      </c>
      <c r="AU115" s="172" t="s">
        <v>77</v>
      </c>
      <c r="AY115" s="19" t="s">
        <v>121</v>
      </c>
      <c r="BE115" s="173">
        <f>IF(N115="základní",J115,0)</f>
        <v>0</v>
      </c>
      <c r="BF115" s="173">
        <f>IF(N115="snížená",J115,0)</f>
        <v>0</v>
      </c>
      <c r="BG115" s="173">
        <f>IF(N115="zákl. přenesená",J115,0)</f>
        <v>0</v>
      </c>
      <c r="BH115" s="173">
        <f>IF(N115="sníž. přenesená",J115,0)</f>
        <v>0</v>
      </c>
      <c r="BI115" s="173">
        <f>IF(N115="nulová",J115,0)</f>
        <v>0</v>
      </c>
      <c r="BJ115" s="19" t="s">
        <v>15</v>
      </c>
      <c r="BK115" s="173">
        <f>ROUND(I115*H115,2)</f>
        <v>0</v>
      </c>
      <c r="BL115" s="19" t="s">
        <v>128</v>
      </c>
      <c r="BM115" s="172" t="s">
        <v>154</v>
      </c>
    </row>
    <row r="116" s="2" customFormat="1">
      <c r="A116" s="38"/>
      <c r="B116" s="39"/>
      <c r="C116" s="38"/>
      <c r="D116" s="174" t="s">
        <v>130</v>
      </c>
      <c r="E116" s="38"/>
      <c r="F116" s="175" t="s">
        <v>155</v>
      </c>
      <c r="G116" s="38"/>
      <c r="H116" s="38"/>
      <c r="I116" s="176"/>
      <c r="J116" s="38"/>
      <c r="K116" s="38"/>
      <c r="L116" s="39"/>
      <c r="M116" s="177"/>
      <c r="N116" s="178"/>
      <c r="O116" s="72"/>
      <c r="P116" s="72"/>
      <c r="Q116" s="72"/>
      <c r="R116" s="72"/>
      <c r="S116" s="72"/>
      <c r="T116" s="73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T116" s="19" t="s">
        <v>130</v>
      </c>
      <c r="AU116" s="19" t="s">
        <v>77</v>
      </c>
    </row>
    <row r="117" s="2" customFormat="1" ht="66.75" customHeight="1">
      <c r="A117" s="38"/>
      <c r="B117" s="160"/>
      <c r="C117" s="161" t="s">
        <v>156</v>
      </c>
      <c r="D117" s="161" t="s">
        <v>123</v>
      </c>
      <c r="E117" s="162" t="s">
        <v>157</v>
      </c>
      <c r="F117" s="163" t="s">
        <v>158</v>
      </c>
      <c r="G117" s="164" t="s">
        <v>126</v>
      </c>
      <c r="H117" s="165">
        <v>47.630000000000003</v>
      </c>
      <c r="I117" s="166"/>
      <c r="J117" s="167">
        <f>ROUND(I117*H117,2)</f>
        <v>0</v>
      </c>
      <c r="K117" s="163" t="s">
        <v>127</v>
      </c>
      <c r="L117" s="39"/>
      <c r="M117" s="168" t="s">
        <v>3</v>
      </c>
      <c r="N117" s="169" t="s">
        <v>40</v>
      </c>
      <c r="O117" s="72"/>
      <c r="P117" s="170">
        <f>O117*H117</f>
        <v>0</v>
      </c>
      <c r="Q117" s="170">
        <v>0</v>
      </c>
      <c r="R117" s="170">
        <f>Q117*H117</f>
        <v>0</v>
      </c>
      <c r="S117" s="170">
        <v>0</v>
      </c>
      <c r="T117" s="171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72" t="s">
        <v>128</v>
      </c>
      <c r="AT117" s="172" t="s">
        <v>123</v>
      </c>
      <c r="AU117" s="172" t="s">
        <v>77</v>
      </c>
      <c r="AY117" s="19" t="s">
        <v>121</v>
      </c>
      <c r="BE117" s="173">
        <f>IF(N117="základní",J117,0)</f>
        <v>0</v>
      </c>
      <c r="BF117" s="173">
        <f>IF(N117="snížená",J117,0)</f>
        <v>0</v>
      </c>
      <c r="BG117" s="173">
        <f>IF(N117="zákl. přenesená",J117,0)</f>
        <v>0</v>
      </c>
      <c r="BH117" s="173">
        <f>IF(N117="sníž. přenesená",J117,0)</f>
        <v>0</v>
      </c>
      <c r="BI117" s="173">
        <f>IF(N117="nulová",J117,0)</f>
        <v>0</v>
      </c>
      <c r="BJ117" s="19" t="s">
        <v>15</v>
      </c>
      <c r="BK117" s="173">
        <f>ROUND(I117*H117,2)</f>
        <v>0</v>
      </c>
      <c r="BL117" s="19" t="s">
        <v>128</v>
      </c>
      <c r="BM117" s="172" t="s">
        <v>159</v>
      </c>
    </row>
    <row r="118" s="2" customFormat="1">
      <c r="A118" s="38"/>
      <c r="B118" s="39"/>
      <c r="C118" s="38"/>
      <c r="D118" s="174" t="s">
        <v>130</v>
      </c>
      <c r="E118" s="38"/>
      <c r="F118" s="175" t="s">
        <v>160</v>
      </c>
      <c r="G118" s="38"/>
      <c r="H118" s="38"/>
      <c r="I118" s="176"/>
      <c r="J118" s="38"/>
      <c r="K118" s="38"/>
      <c r="L118" s="39"/>
      <c r="M118" s="177"/>
      <c r="N118" s="178"/>
      <c r="O118" s="72"/>
      <c r="P118" s="72"/>
      <c r="Q118" s="72"/>
      <c r="R118" s="72"/>
      <c r="S118" s="72"/>
      <c r="T118" s="73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9" t="s">
        <v>130</v>
      </c>
      <c r="AU118" s="19" t="s">
        <v>77</v>
      </c>
    </row>
    <row r="119" s="13" customFormat="1">
      <c r="A119" s="13"/>
      <c r="B119" s="179"/>
      <c r="C119" s="13"/>
      <c r="D119" s="180" t="s">
        <v>132</v>
      </c>
      <c r="E119" s="13"/>
      <c r="F119" s="182" t="s">
        <v>161</v>
      </c>
      <c r="G119" s="13"/>
      <c r="H119" s="183">
        <v>47.630000000000003</v>
      </c>
      <c r="I119" s="184"/>
      <c r="J119" s="13"/>
      <c r="K119" s="13"/>
      <c r="L119" s="179"/>
      <c r="M119" s="185"/>
      <c r="N119" s="186"/>
      <c r="O119" s="186"/>
      <c r="P119" s="186"/>
      <c r="Q119" s="186"/>
      <c r="R119" s="186"/>
      <c r="S119" s="186"/>
      <c r="T119" s="187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1" t="s">
        <v>132</v>
      </c>
      <c r="AU119" s="181" t="s">
        <v>77</v>
      </c>
      <c r="AV119" s="13" t="s">
        <v>77</v>
      </c>
      <c r="AW119" s="13" t="s">
        <v>4</v>
      </c>
      <c r="AX119" s="13" t="s">
        <v>15</v>
      </c>
      <c r="AY119" s="181" t="s">
        <v>121</v>
      </c>
    </row>
    <row r="120" s="2" customFormat="1" ht="44.25" customHeight="1">
      <c r="A120" s="38"/>
      <c r="B120" s="160"/>
      <c r="C120" s="161" t="s">
        <v>162</v>
      </c>
      <c r="D120" s="161" t="s">
        <v>123</v>
      </c>
      <c r="E120" s="162" t="s">
        <v>163</v>
      </c>
      <c r="F120" s="163" t="s">
        <v>164</v>
      </c>
      <c r="G120" s="164" t="s">
        <v>165</v>
      </c>
      <c r="H120" s="165">
        <v>19.052</v>
      </c>
      <c r="I120" s="166"/>
      <c r="J120" s="167">
        <f>ROUND(I120*H120,2)</f>
        <v>0</v>
      </c>
      <c r="K120" s="163" t="s">
        <v>127</v>
      </c>
      <c r="L120" s="39"/>
      <c r="M120" s="168" t="s">
        <v>3</v>
      </c>
      <c r="N120" s="169" t="s">
        <v>40</v>
      </c>
      <c r="O120" s="72"/>
      <c r="P120" s="170">
        <f>O120*H120</f>
        <v>0</v>
      </c>
      <c r="Q120" s="170">
        <v>0</v>
      </c>
      <c r="R120" s="170">
        <f>Q120*H120</f>
        <v>0</v>
      </c>
      <c r="S120" s="170">
        <v>0</v>
      </c>
      <c r="T120" s="171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72" t="s">
        <v>128</v>
      </c>
      <c r="AT120" s="172" t="s">
        <v>123</v>
      </c>
      <c r="AU120" s="172" t="s">
        <v>77</v>
      </c>
      <c r="AY120" s="19" t="s">
        <v>121</v>
      </c>
      <c r="BE120" s="173">
        <f>IF(N120="základní",J120,0)</f>
        <v>0</v>
      </c>
      <c r="BF120" s="173">
        <f>IF(N120="snížená",J120,0)</f>
        <v>0</v>
      </c>
      <c r="BG120" s="173">
        <f>IF(N120="zákl. přenesená",J120,0)</f>
        <v>0</v>
      </c>
      <c r="BH120" s="173">
        <f>IF(N120="sníž. přenesená",J120,0)</f>
        <v>0</v>
      </c>
      <c r="BI120" s="173">
        <f>IF(N120="nulová",J120,0)</f>
        <v>0</v>
      </c>
      <c r="BJ120" s="19" t="s">
        <v>15</v>
      </c>
      <c r="BK120" s="173">
        <f>ROUND(I120*H120,2)</f>
        <v>0</v>
      </c>
      <c r="BL120" s="19" t="s">
        <v>128</v>
      </c>
      <c r="BM120" s="172" t="s">
        <v>166</v>
      </c>
    </row>
    <row r="121" s="2" customFormat="1">
      <c r="A121" s="38"/>
      <c r="B121" s="39"/>
      <c r="C121" s="38"/>
      <c r="D121" s="174" t="s">
        <v>130</v>
      </c>
      <c r="E121" s="38"/>
      <c r="F121" s="175" t="s">
        <v>167</v>
      </c>
      <c r="G121" s="38"/>
      <c r="H121" s="38"/>
      <c r="I121" s="176"/>
      <c r="J121" s="38"/>
      <c r="K121" s="38"/>
      <c r="L121" s="39"/>
      <c r="M121" s="177"/>
      <c r="N121" s="178"/>
      <c r="O121" s="72"/>
      <c r="P121" s="72"/>
      <c r="Q121" s="72"/>
      <c r="R121" s="72"/>
      <c r="S121" s="72"/>
      <c r="T121" s="73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9" t="s">
        <v>130</v>
      </c>
      <c r="AU121" s="19" t="s">
        <v>77</v>
      </c>
    </row>
    <row r="122" s="13" customFormat="1">
      <c r="A122" s="13"/>
      <c r="B122" s="179"/>
      <c r="C122" s="13"/>
      <c r="D122" s="180" t="s">
        <v>132</v>
      </c>
      <c r="E122" s="13"/>
      <c r="F122" s="182" t="s">
        <v>168</v>
      </c>
      <c r="G122" s="13"/>
      <c r="H122" s="183">
        <v>19.052</v>
      </c>
      <c r="I122" s="184"/>
      <c r="J122" s="13"/>
      <c r="K122" s="13"/>
      <c r="L122" s="179"/>
      <c r="M122" s="185"/>
      <c r="N122" s="186"/>
      <c r="O122" s="186"/>
      <c r="P122" s="186"/>
      <c r="Q122" s="186"/>
      <c r="R122" s="186"/>
      <c r="S122" s="186"/>
      <c r="T122" s="187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181" t="s">
        <v>132</v>
      </c>
      <c r="AU122" s="181" t="s">
        <v>77</v>
      </c>
      <c r="AV122" s="13" t="s">
        <v>77</v>
      </c>
      <c r="AW122" s="13" t="s">
        <v>4</v>
      </c>
      <c r="AX122" s="13" t="s">
        <v>15</v>
      </c>
      <c r="AY122" s="181" t="s">
        <v>121</v>
      </c>
    </row>
    <row r="123" s="2" customFormat="1" ht="37.8" customHeight="1">
      <c r="A123" s="38"/>
      <c r="B123" s="160"/>
      <c r="C123" s="161" t="s">
        <v>169</v>
      </c>
      <c r="D123" s="161" t="s">
        <v>123</v>
      </c>
      <c r="E123" s="162" t="s">
        <v>170</v>
      </c>
      <c r="F123" s="163" t="s">
        <v>171</v>
      </c>
      <c r="G123" s="164" t="s">
        <v>126</v>
      </c>
      <c r="H123" s="165">
        <v>9.5259999999999998</v>
      </c>
      <c r="I123" s="166"/>
      <c r="J123" s="167">
        <f>ROUND(I123*H123,2)</f>
        <v>0</v>
      </c>
      <c r="K123" s="163" t="s">
        <v>127</v>
      </c>
      <c r="L123" s="39"/>
      <c r="M123" s="168" t="s">
        <v>3</v>
      </c>
      <c r="N123" s="169" t="s">
        <v>40</v>
      </c>
      <c r="O123" s="72"/>
      <c r="P123" s="170">
        <f>O123*H123</f>
        <v>0</v>
      </c>
      <c r="Q123" s="170">
        <v>0</v>
      </c>
      <c r="R123" s="170">
        <f>Q123*H123</f>
        <v>0</v>
      </c>
      <c r="S123" s="170">
        <v>0</v>
      </c>
      <c r="T123" s="171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72" t="s">
        <v>128</v>
      </c>
      <c r="AT123" s="172" t="s">
        <v>123</v>
      </c>
      <c r="AU123" s="172" t="s">
        <v>77</v>
      </c>
      <c r="AY123" s="19" t="s">
        <v>121</v>
      </c>
      <c r="BE123" s="173">
        <f>IF(N123="základní",J123,0)</f>
        <v>0</v>
      </c>
      <c r="BF123" s="173">
        <f>IF(N123="snížená",J123,0)</f>
        <v>0</v>
      </c>
      <c r="BG123" s="173">
        <f>IF(N123="zákl. přenesená",J123,0)</f>
        <v>0</v>
      </c>
      <c r="BH123" s="173">
        <f>IF(N123="sníž. přenesená",J123,0)</f>
        <v>0</v>
      </c>
      <c r="BI123" s="173">
        <f>IF(N123="nulová",J123,0)</f>
        <v>0</v>
      </c>
      <c r="BJ123" s="19" t="s">
        <v>15</v>
      </c>
      <c r="BK123" s="173">
        <f>ROUND(I123*H123,2)</f>
        <v>0</v>
      </c>
      <c r="BL123" s="19" t="s">
        <v>128</v>
      </c>
      <c r="BM123" s="172" t="s">
        <v>172</v>
      </c>
    </row>
    <row r="124" s="2" customFormat="1">
      <c r="A124" s="38"/>
      <c r="B124" s="39"/>
      <c r="C124" s="38"/>
      <c r="D124" s="174" t="s">
        <v>130</v>
      </c>
      <c r="E124" s="38"/>
      <c r="F124" s="175" t="s">
        <v>173</v>
      </c>
      <c r="G124" s="38"/>
      <c r="H124" s="38"/>
      <c r="I124" s="176"/>
      <c r="J124" s="38"/>
      <c r="K124" s="38"/>
      <c r="L124" s="39"/>
      <c r="M124" s="177"/>
      <c r="N124" s="178"/>
      <c r="O124" s="72"/>
      <c r="P124" s="72"/>
      <c r="Q124" s="72"/>
      <c r="R124" s="72"/>
      <c r="S124" s="72"/>
      <c r="T124" s="73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9" t="s">
        <v>130</v>
      </c>
      <c r="AU124" s="19" t="s">
        <v>77</v>
      </c>
    </row>
    <row r="125" s="2" customFormat="1" ht="44.25" customHeight="1">
      <c r="A125" s="38"/>
      <c r="B125" s="160"/>
      <c r="C125" s="161" t="s">
        <v>174</v>
      </c>
      <c r="D125" s="161" t="s">
        <v>123</v>
      </c>
      <c r="E125" s="162" t="s">
        <v>175</v>
      </c>
      <c r="F125" s="163" t="s">
        <v>176</v>
      </c>
      <c r="G125" s="164" t="s">
        <v>126</v>
      </c>
      <c r="H125" s="165">
        <v>25.800000000000001</v>
      </c>
      <c r="I125" s="166"/>
      <c r="J125" s="167">
        <f>ROUND(I125*H125,2)</f>
        <v>0</v>
      </c>
      <c r="K125" s="163" t="s">
        <v>127</v>
      </c>
      <c r="L125" s="39"/>
      <c r="M125" s="168" t="s">
        <v>3</v>
      </c>
      <c r="N125" s="169" t="s">
        <v>40</v>
      </c>
      <c r="O125" s="72"/>
      <c r="P125" s="170">
        <f>O125*H125</f>
        <v>0</v>
      </c>
      <c r="Q125" s="170">
        <v>0</v>
      </c>
      <c r="R125" s="170">
        <f>Q125*H125</f>
        <v>0</v>
      </c>
      <c r="S125" s="170">
        <v>0</v>
      </c>
      <c r="T125" s="171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72" t="s">
        <v>128</v>
      </c>
      <c r="AT125" s="172" t="s">
        <v>123</v>
      </c>
      <c r="AU125" s="172" t="s">
        <v>77</v>
      </c>
      <c r="AY125" s="19" t="s">
        <v>121</v>
      </c>
      <c r="BE125" s="173">
        <f>IF(N125="základní",J125,0)</f>
        <v>0</v>
      </c>
      <c r="BF125" s="173">
        <f>IF(N125="snížená",J125,0)</f>
        <v>0</v>
      </c>
      <c r="BG125" s="173">
        <f>IF(N125="zákl. přenesená",J125,0)</f>
        <v>0</v>
      </c>
      <c r="BH125" s="173">
        <f>IF(N125="sníž. přenesená",J125,0)</f>
        <v>0</v>
      </c>
      <c r="BI125" s="173">
        <f>IF(N125="nulová",J125,0)</f>
        <v>0</v>
      </c>
      <c r="BJ125" s="19" t="s">
        <v>15</v>
      </c>
      <c r="BK125" s="173">
        <f>ROUND(I125*H125,2)</f>
        <v>0</v>
      </c>
      <c r="BL125" s="19" t="s">
        <v>128</v>
      </c>
      <c r="BM125" s="172" t="s">
        <v>177</v>
      </c>
    </row>
    <row r="126" s="2" customFormat="1">
      <c r="A126" s="38"/>
      <c r="B126" s="39"/>
      <c r="C126" s="38"/>
      <c r="D126" s="174" t="s">
        <v>130</v>
      </c>
      <c r="E126" s="38"/>
      <c r="F126" s="175" t="s">
        <v>178</v>
      </c>
      <c r="G126" s="38"/>
      <c r="H126" s="38"/>
      <c r="I126" s="176"/>
      <c r="J126" s="38"/>
      <c r="K126" s="38"/>
      <c r="L126" s="39"/>
      <c r="M126" s="177"/>
      <c r="N126" s="178"/>
      <c r="O126" s="72"/>
      <c r="P126" s="72"/>
      <c r="Q126" s="72"/>
      <c r="R126" s="72"/>
      <c r="S126" s="72"/>
      <c r="T126" s="73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9" t="s">
        <v>130</v>
      </c>
      <c r="AU126" s="19" t="s">
        <v>77</v>
      </c>
    </row>
    <row r="127" s="12" customFormat="1" ht="22.8" customHeight="1">
      <c r="A127" s="12"/>
      <c r="B127" s="147"/>
      <c r="C127" s="12"/>
      <c r="D127" s="148" t="s">
        <v>68</v>
      </c>
      <c r="E127" s="158" t="s">
        <v>77</v>
      </c>
      <c r="F127" s="158" t="s">
        <v>179</v>
      </c>
      <c r="G127" s="12"/>
      <c r="H127" s="12"/>
      <c r="I127" s="150"/>
      <c r="J127" s="159">
        <f>BK127</f>
        <v>0</v>
      </c>
      <c r="K127" s="12"/>
      <c r="L127" s="147"/>
      <c r="M127" s="152"/>
      <c r="N127" s="153"/>
      <c r="O127" s="153"/>
      <c r="P127" s="154">
        <f>SUM(P128:P142)</f>
        <v>0</v>
      </c>
      <c r="Q127" s="153"/>
      <c r="R127" s="154">
        <f>SUM(R128:R142)</f>
        <v>24.087493889999998</v>
      </c>
      <c r="S127" s="153"/>
      <c r="T127" s="155">
        <f>SUM(T128:T142)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48" t="s">
        <v>15</v>
      </c>
      <c r="AT127" s="156" t="s">
        <v>68</v>
      </c>
      <c r="AU127" s="156" t="s">
        <v>15</v>
      </c>
      <c r="AY127" s="148" t="s">
        <v>121</v>
      </c>
      <c r="BK127" s="157">
        <f>SUM(BK128:BK142)</f>
        <v>0</v>
      </c>
    </row>
    <row r="128" s="2" customFormat="1" ht="16.5" customHeight="1">
      <c r="A128" s="38"/>
      <c r="B128" s="160"/>
      <c r="C128" s="161" t="s">
        <v>180</v>
      </c>
      <c r="D128" s="161" t="s">
        <v>123</v>
      </c>
      <c r="E128" s="162" t="s">
        <v>181</v>
      </c>
      <c r="F128" s="163" t="s">
        <v>182</v>
      </c>
      <c r="G128" s="164" t="s">
        <v>143</v>
      </c>
      <c r="H128" s="165">
        <v>11.34</v>
      </c>
      <c r="I128" s="166"/>
      <c r="J128" s="167">
        <f>ROUND(I128*H128,2)</f>
        <v>0</v>
      </c>
      <c r="K128" s="163" t="s">
        <v>127</v>
      </c>
      <c r="L128" s="39"/>
      <c r="M128" s="168" t="s">
        <v>3</v>
      </c>
      <c r="N128" s="169" t="s">
        <v>40</v>
      </c>
      <c r="O128" s="72"/>
      <c r="P128" s="170">
        <f>O128*H128</f>
        <v>0</v>
      </c>
      <c r="Q128" s="170">
        <v>0.0026900000000000001</v>
      </c>
      <c r="R128" s="170">
        <f>Q128*H128</f>
        <v>0.0305046</v>
      </c>
      <c r="S128" s="170">
        <v>0</v>
      </c>
      <c r="T128" s="171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72" t="s">
        <v>128</v>
      </c>
      <c r="AT128" s="172" t="s">
        <v>123</v>
      </c>
      <c r="AU128" s="172" t="s">
        <v>77</v>
      </c>
      <c r="AY128" s="19" t="s">
        <v>121</v>
      </c>
      <c r="BE128" s="173">
        <f>IF(N128="základní",J128,0)</f>
        <v>0</v>
      </c>
      <c r="BF128" s="173">
        <f>IF(N128="snížená",J128,0)</f>
        <v>0</v>
      </c>
      <c r="BG128" s="173">
        <f>IF(N128="zákl. přenesená",J128,0)</f>
        <v>0</v>
      </c>
      <c r="BH128" s="173">
        <f>IF(N128="sníž. přenesená",J128,0)</f>
        <v>0</v>
      </c>
      <c r="BI128" s="173">
        <f>IF(N128="nulová",J128,0)</f>
        <v>0</v>
      </c>
      <c r="BJ128" s="19" t="s">
        <v>15</v>
      </c>
      <c r="BK128" s="173">
        <f>ROUND(I128*H128,2)</f>
        <v>0</v>
      </c>
      <c r="BL128" s="19" t="s">
        <v>128</v>
      </c>
      <c r="BM128" s="172" t="s">
        <v>183</v>
      </c>
    </row>
    <row r="129" s="2" customFormat="1">
      <c r="A129" s="38"/>
      <c r="B129" s="39"/>
      <c r="C129" s="38"/>
      <c r="D129" s="174" t="s">
        <v>130</v>
      </c>
      <c r="E129" s="38"/>
      <c r="F129" s="175" t="s">
        <v>184</v>
      </c>
      <c r="G129" s="38"/>
      <c r="H129" s="38"/>
      <c r="I129" s="176"/>
      <c r="J129" s="38"/>
      <c r="K129" s="38"/>
      <c r="L129" s="39"/>
      <c r="M129" s="177"/>
      <c r="N129" s="178"/>
      <c r="O129" s="72"/>
      <c r="P129" s="72"/>
      <c r="Q129" s="72"/>
      <c r="R129" s="72"/>
      <c r="S129" s="72"/>
      <c r="T129" s="73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9" t="s">
        <v>130</v>
      </c>
      <c r="AU129" s="19" t="s">
        <v>77</v>
      </c>
    </row>
    <row r="130" s="13" customFormat="1">
      <c r="A130" s="13"/>
      <c r="B130" s="179"/>
      <c r="C130" s="13"/>
      <c r="D130" s="180" t="s">
        <v>132</v>
      </c>
      <c r="E130" s="181" t="s">
        <v>3</v>
      </c>
      <c r="F130" s="182" t="s">
        <v>185</v>
      </c>
      <c r="G130" s="13"/>
      <c r="H130" s="183">
        <v>11.34</v>
      </c>
      <c r="I130" s="184"/>
      <c r="J130" s="13"/>
      <c r="K130" s="13"/>
      <c r="L130" s="179"/>
      <c r="M130" s="185"/>
      <c r="N130" s="186"/>
      <c r="O130" s="186"/>
      <c r="P130" s="186"/>
      <c r="Q130" s="186"/>
      <c r="R130" s="186"/>
      <c r="S130" s="186"/>
      <c r="T130" s="187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1" t="s">
        <v>132</v>
      </c>
      <c r="AU130" s="181" t="s">
        <v>77</v>
      </c>
      <c r="AV130" s="13" t="s">
        <v>77</v>
      </c>
      <c r="AW130" s="13" t="s">
        <v>31</v>
      </c>
      <c r="AX130" s="13" t="s">
        <v>15</v>
      </c>
      <c r="AY130" s="181" t="s">
        <v>121</v>
      </c>
    </row>
    <row r="131" s="2" customFormat="1" ht="16.5" customHeight="1">
      <c r="A131" s="38"/>
      <c r="B131" s="160"/>
      <c r="C131" s="161" t="s">
        <v>74</v>
      </c>
      <c r="D131" s="161" t="s">
        <v>123</v>
      </c>
      <c r="E131" s="162" t="s">
        <v>186</v>
      </c>
      <c r="F131" s="163" t="s">
        <v>187</v>
      </c>
      <c r="G131" s="164" t="s">
        <v>143</v>
      </c>
      <c r="H131" s="165">
        <v>11.34</v>
      </c>
      <c r="I131" s="166"/>
      <c r="J131" s="167">
        <f>ROUND(I131*H131,2)</f>
        <v>0</v>
      </c>
      <c r="K131" s="163" t="s">
        <v>127</v>
      </c>
      <c r="L131" s="39"/>
      <c r="M131" s="168" t="s">
        <v>3</v>
      </c>
      <c r="N131" s="169" t="s">
        <v>40</v>
      </c>
      <c r="O131" s="72"/>
      <c r="P131" s="170">
        <f>O131*H131</f>
        <v>0</v>
      </c>
      <c r="Q131" s="170">
        <v>0</v>
      </c>
      <c r="R131" s="170">
        <f>Q131*H131</f>
        <v>0</v>
      </c>
      <c r="S131" s="170">
        <v>0</v>
      </c>
      <c r="T131" s="171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72" t="s">
        <v>128</v>
      </c>
      <c r="AT131" s="172" t="s">
        <v>123</v>
      </c>
      <c r="AU131" s="172" t="s">
        <v>77</v>
      </c>
      <c r="AY131" s="19" t="s">
        <v>121</v>
      </c>
      <c r="BE131" s="173">
        <f>IF(N131="základní",J131,0)</f>
        <v>0</v>
      </c>
      <c r="BF131" s="173">
        <f>IF(N131="snížená",J131,0)</f>
        <v>0</v>
      </c>
      <c r="BG131" s="173">
        <f>IF(N131="zákl. přenesená",J131,0)</f>
        <v>0</v>
      </c>
      <c r="BH131" s="173">
        <f>IF(N131="sníž. přenesená",J131,0)</f>
        <v>0</v>
      </c>
      <c r="BI131" s="173">
        <f>IF(N131="nulová",J131,0)</f>
        <v>0</v>
      </c>
      <c r="BJ131" s="19" t="s">
        <v>15</v>
      </c>
      <c r="BK131" s="173">
        <f>ROUND(I131*H131,2)</f>
        <v>0</v>
      </c>
      <c r="BL131" s="19" t="s">
        <v>128</v>
      </c>
      <c r="BM131" s="172" t="s">
        <v>188</v>
      </c>
    </row>
    <row r="132" s="2" customFormat="1">
      <c r="A132" s="38"/>
      <c r="B132" s="39"/>
      <c r="C132" s="38"/>
      <c r="D132" s="174" t="s">
        <v>130</v>
      </c>
      <c r="E132" s="38"/>
      <c r="F132" s="175" t="s">
        <v>189</v>
      </c>
      <c r="G132" s="38"/>
      <c r="H132" s="38"/>
      <c r="I132" s="176"/>
      <c r="J132" s="38"/>
      <c r="K132" s="38"/>
      <c r="L132" s="39"/>
      <c r="M132" s="177"/>
      <c r="N132" s="178"/>
      <c r="O132" s="72"/>
      <c r="P132" s="72"/>
      <c r="Q132" s="72"/>
      <c r="R132" s="72"/>
      <c r="S132" s="72"/>
      <c r="T132" s="73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9" t="s">
        <v>130</v>
      </c>
      <c r="AU132" s="19" t="s">
        <v>77</v>
      </c>
    </row>
    <row r="133" s="2" customFormat="1" ht="24.15" customHeight="1">
      <c r="A133" s="38"/>
      <c r="B133" s="160"/>
      <c r="C133" s="161" t="s">
        <v>190</v>
      </c>
      <c r="D133" s="161" t="s">
        <v>123</v>
      </c>
      <c r="E133" s="162" t="s">
        <v>191</v>
      </c>
      <c r="F133" s="163" t="s">
        <v>192</v>
      </c>
      <c r="G133" s="164" t="s">
        <v>165</v>
      </c>
      <c r="H133" s="165">
        <v>0.032000000000000001</v>
      </c>
      <c r="I133" s="166"/>
      <c r="J133" s="167">
        <f>ROUND(I133*H133,2)</f>
        <v>0</v>
      </c>
      <c r="K133" s="163" t="s">
        <v>127</v>
      </c>
      <c r="L133" s="39"/>
      <c r="M133" s="168" t="s">
        <v>3</v>
      </c>
      <c r="N133" s="169" t="s">
        <v>40</v>
      </c>
      <c r="O133" s="72"/>
      <c r="P133" s="170">
        <f>O133*H133</f>
        <v>0</v>
      </c>
      <c r="Q133" s="170">
        <v>1.0606199999999999</v>
      </c>
      <c r="R133" s="170">
        <f>Q133*H133</f>
        <v>0.033939839999999999</v>
      </c>
      <c r="S133" s="170">
        <v>0</v>
      </c>
      <c r="T133" s="171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72" t="s">
        <v>128</v>
      </c>
      <c r="AT133" s="172" t="s">
        <v>123</v>
      </c>
      <c r="AU133" s="172" t="s">
        <v>77</v>
      </c>
      <c r="AY133" s="19" t="s">
        <v>121</v>
      </c>
      <c r="BE133" s="173">
        <f>IF(N133="základní",J133,0)</f>
        <v>0</v>
      </c>
      <c r="BF133" s="173">
        <f>IF(N133="snížená",J133,0)</f>
        <v>0</v>
      </c>
      <c r="BG133" s="173">
        <f>IF(N133="zákl. přenesená",J133,0)</f>
        <v>0</v>
      </c>
      <c r="BH133" s="173">
        <f>IF(N133="sníž. přenesená",J133,0)</f>
        <v>0</v>
      </c>
      <c r="BI133" s="173">
        <f>IF(N133="nulová",J133,0)</f>
        <v>0</v>
      </c>
      <c r="BJ133" s="19" t="s">
        <v>15</v>
      </c>
      <c r="BK133" s="173">
        <f>ROUND(I133*H133,2)</f>
        <v>0</v>
      </c>
      <c r="BL133" s="19" t="s">
        <v>128</v>
      </c>
      <c r="BM133" s="172" t="s">
        <v>193</v>
      </c>
    </row>
    <row r="134" s="2" customFormat="1">
      <c r="A134" s="38"/>
      <c r="B134" s="39"/>
      <c r="C134" s="38"/>
      <c r="D134" s="174" t="s">
        <v>130</v>
      </c>
      <c r="E134" s="38"/>
      <c r="F134" s="175" t="s">
        <v>194</v>
      </c>
      <c r="G134" s="38"/>
      <c r="H134" s="38"/>
      <c r="I134" s="176"/>
      <c r="J134" s="38"/>
      <c r="K134" s="38"/>
      <c r="L134" s="39"/>
      <c r="M134" s="177"/>
      <c r="N134" s="178"/>
      <c r="O134" s="72"/>
      <c r="P134" s="72"/>
      <c r="Q134" s="72"/>
      <c r="R134" s="72"/>
      <c r="S134" s="72"/>
      <c r="T134" s="73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9" t="s">
        <v>130</v>
      </c>
      <c r="AU134" s="19" t="s">
        <v>77</v>
      </c>
    </row>
    <row r="135" s="15" customFormat="1">
      <c r="A135" s="15"/>
      <c r="B135" s="196"/>
      <c r="C135" s="15"/>
      <c r="D135" s="180" t="s">
        <v>132</v>
      </c>
      <c r="E135" s="197" t="s">
        <v>3</v>
      </c>
      <c r="F135" s="198" t="s">
        <v>195</v>
      </c>
      <c r="G135" s="15"/>
      <c r="H135" s="197" t="s">
        <v>3</v>
      </c>
      <c r="I135" s="199"/>
      <c r="J135" s="15"/>
      <c r="K135" s="15"/>
      <c r="L135" s="196"/>
      <c r="M135" s="200"/>
      <c r="N135" s="201"/>
      <c r="O135" s="201"/>
      <c r="P135" s="201"/>
      <c r="Q135" s="201"/>
      <c r="R135" s="201"/>
      <c r="S135" s="201"/>
      <c r="T135" s="202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T135" s="197" t="s">
        <v>132</v>
      </c>
      <c r="AU135" s="197" t="s">
        <v>77</v>
      </c>
      <c r="AV135" s="15" t="s">
        <v>15</v>
      </c>
      <c r="AW135" s="15" t="s">
        <v>31</v>
      </c>
      <c r="AX135" s="15" t="s">
        <v>69</v>
      </c>
      <c r="AY135" s="197" t="s">
        <v>121</v>
      </c>
    </row>
    <row r="136" s="13" customFormat="1">
      <c r="A136" s="13"/>
      <c r="B136" s="179"/>
      <c r="C136" s="13"/>
      <c r="D136" s="180" t="s">
        <v>132</v>
      </c>
      <c r="E136" s="181" t="s">
        <v>3</v>
      </c>
      <c r="F136" s="182" t="s">
        <v>196</v>
      </c>
      <c r="G136" s="13"/>
      <c r="H136" s="183">
        <v>0.032000000000000001</v>
      </c>
      <c r="I136" s="184"/>
      <c r="J136" s="13"/>
      <c r="K136" s="13"/>
      <c r="L136" s="179"/>
      <c r="M136" s="185"/>
      <c r="N136" s="186"/>
      <c r="O136" s="186"/>
      <c r="P136" s="186"/>
      <c r="Q136" s="186"/>
      <c r="R136" s="186"/>
      <c r="S136" s="186"/>
      <c r="T136" s="187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1" t="s">
        <v>132</v>
      </c>
      <c r="AU136" s="181" t="s">
        <v>77</v>
      </c>
      <c r="AV136" s="13" t="s">
        <v>77</v>
      </c>
      <c r="AW136" s="13" t="s">
        <v>31</v>
      </c>
      <c r="AX136" s="13" t="s">
        <v>15</v>
      </c>
      <c r="AY136" s="181" t="s">
        <v>121</v>
      </c>
    </row>
    <row r="137" s="2" customFormat="1" ht="24.15" customHeight="1">
      <c r="A137" s="38"/>
      <c r="B137" s="160"/>
      <c r="C137" s="161" t="s">
        <v>197</v>
      </c>
      <c r="D137" s="161" t="s">
        <v>123</v>
      </c>
      <c r="E137" s="162" t="s">
        <v>198</v>
      </c>
      <c r="F137" s="163" t="s">
        <v>199</v>
      </c>
      <c r="G137" s="164" t="s">
        <v>165</v>
      </c>
      <c r="H137" s="165">
        <v>0.17899999999999999</v>
      </c>
      <c r="I137" s="166"/>
      <c r="J137" s="167">
        <f>ROUND(I137*H137,2)</f>
        <v>0</v>
      </c>
      <c r="K137" s="163" t="s">
        <v>127</v>
      </c>
      <c r="L137" s="39"/>
      <c r="M137" s="168" t="s">
        <v>3</v>
      </c>
      <c r="N137" s="169" t="s">
        <v>40</v>
      </c>
      <c r="O137" s="72"/>
      <c r="P137" s="170">
        <f>O137*H137</f>
        <v>0</v>
      </c>
      <c r="Q137" s="170">
        <v>1.06277</v>
      </c>
      <c r="R137" s="170">
        <f>Q137*H137</f>
        <v>0.19023583</v>
      </c>
      <c r="S137" s="170">
        <v>0</v>
      </c>
      <c r="T137" s="171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72" t="s">
        <v>128</v>
      </c>
      <c r="AT137" s="172" t="s">
        <v>123</v>
      </c>
      <c r="AU137" s="172" t="s">
        <v>77</v>
      </c>
      <c r="AY137" s="19" t="s">
        <v>121</v>
      </c>
      <c r="BE137" s="173">
        <f>IF(N137="základní",J137,0)</f>
        <v>0</v>
      </c>
      <c r="BF137" s="173">
        <f>IF(N137="snížená",J137,0)</f>
        <v>0</v>
      </c>
      <c r="BG137" s="173">
        <f>IF(N137="zákl. přenesená",J137,0)</f>
        <v>0</v>
      </c>
      <c r="BH137" s="173">
        <f>IF(N137="sníž. přenesená",J137,0)</f>
        <v>0</v>
      </c>
      <c r="BI137" s="173">
        <f>IF(N137="nulová",J137,0)</f>
        <v>0</v>
      </c>
      <c r="BJ137" s="19" t="s">
        <v>15</v>
      </c>
      <c r="BK137" s="173">
        <f>ROUND(I137*H137,2)</f>
        <v>0</v>
      </c>
      <c r="BL137" s="19" t="s">
        <v>128</v>
      </c>
      <c r="BM137" s="172" t="s">
        <v>200</v>
      </c>
    </row>
    <row r="138" s="2" customFormat="1">
      <c r="A138" s="38"/>
      <c r="B138" s="39"/>
      <c r="C138" s="38"/>
      <c r="D138" s="174" t="s">
        <v>130</v>
      </c>
      <c r="E138" s="38"/>
      <c r="F138" s="175" t="s">
        <v>201</v>
      </c>
      <c r="G138" s="38"/>
      <c r="H138" s="38"/>
      <c r="I138" s="176"/>
      <c r="J138" s="38"/>
      <c r="K138" s="38"/>
      <c r="L138" s="39"/>
      <c r="M138" s="177"/>
      <c r="N138" s="178"/>
      <c r="O138" s="72"/>
      <c r="P138" s="72"/>
      <c r="Q138" s="72"/>
      <c r="R138" s="72"/>
      <c r="S138" s="72"/>
      <c r="T138" s="73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T138" s="19" t="s">
        <v>130</v>
      </c>
      <c r="AU138" s="19" t="s">
        <v>77</v>
      </c>
    </row>
    <row r="139" s="13" customFormat="1">
      <c r="A139" s="13"/>
      <c r="B139" s="179"/>
      <c r="C139" s="13"/>
      <c r="D139" s="180" t="s">
        <v>132</v>
      </c>
      <c r="E139" s="181" t="s">
        <v>3</v>
      </c>
      <c r="F139" s="182" t="s">
        <v>202</v>
      </c>
      <c r="G139" s="13"/>
      <c r="H139" s="183">
        <v>0.17899999999999999</v>
      </c>
      <c r="I139" s="184"/>
      <c r="J139" s="13"/>
      <c r="K139" s="13"/>
      <c r="L139" s="179"/>
      <c r="M139" s="185"/>
      <c r="N139" s="186"/>
      <c r="O139" s="186"/>
      <c r="P139" s="186"/>
      <c r="Q139" s="186"/>
      <c r="R139" s="186"/>
      <c r="S139" s="186"/>
      <c r="T139" s="187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1" t="s">
        <v>132</v>
      </c>
      <c r="AU139" s="181" t="s">
        <v>77</v>
      </c>
      <c r="AV139" s="13" t="s">
        <v>77</v>
      </c>
      <c r="AW139" s="13" t="s">
        <v>31</v>
      </c>
      <c r="AX139" s="13" t="s">
        <v>15</v>
      </c>
      <c r="AY139" s="181" t="s">
        <v>121</v>
      </c>
    </row>
    <row r="140" s="2" customFormat="1" ht="37.8" customHeight="1">
      <c r="A140" s="38"/>
      <c r="B140" s="160"/>
      <c r="C140" s="161" t="s">
        <v>203</v>
      </c>
      <c r="D140" s="161" t="s">
        <v>123</v>
      </c>
      <c r="E140" s="162" t="s">
        <v>204</v>
      </c>
      <c r="F140" s="163" t="s">
        <v>205</v>
      </c>
      <c r="G140" s="164" t="s">
        <v>126</v>
      </c>
      <c r="H140" s="165">
        <v>9.5259999999999998</v>
      </c>
      <c r="I140" s="166"/>
      <c r="J140" s="167">
        <f>ROUND(I140*H140,2)</f>
        <v>0</v>
      </c>
      <c r="K140" s="163" t="s">
        <v>127</v>
      </c>
      <c r="L140" s="39"/>
      <c r="M140" s="168" t="s">
        <v>3</v>
      </c>
      <c r="N140" s="169" t="s">
        <v>40</v>
      </c>
      <c r="O140" s="72"/>
      <c r="P140" s="170">
        <f>O140*H140</f>
        <v>0</v>
      </c>
      <c r="Q140" s="170">
        <v>2.5018699999999998</v>
      </c>
      <c r="R140" s="170">
        <f>Q140*H140</f>
        <v>23.832813619999996</v>
      </c>
      <c r="S140" s="170">
        <v>0</v>
      </c>
      <c r="T140" s="171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72" t="s">
        <v>128</v>
      </c>
      <c r="AT140" s="172" t="s">
        <v>123</v>
      </c>
      <c r="AU140" s="172" t="s">
        <v>77</v>
      </c>
      <c r="AY140" s="19" t="s">
        <v>121</v>
      </c>
      <c r="BE140" s="173">
        <f>IF(N140="základní",J140,0)</f>
        <v>0</v>
      </c>
      <c r="BF140" s="173">
        <f>IF(N140="snížená",J140,0)</f>
        <v>0</v>
      </c>
      <c r="BG140" s="173">
        <f>IF(N140="zákl. přenesená",J140,0)</f>
        <v>0</v>
      </c>
      <c r="BH140" s="173">
        <f>IF(N140="sníž. přenesená",J140,0)</f>
        <v>0</v>
      </c>
      <c r="BI140" s="173">
        <f>IF(N140="nulová",J140,0)</f>
        <v>0</v>
      </c>
      <c r="BJ140" s="19" t="s">
        <v>15</v>
      </c>
      <c r="BK140" s="173">
        <f>ROUND(I140*H140,2)</f>
        <v>0</v>
      </c>
      <c r="BL140" s="19" t="s">
        <v>128</v>
      </c>
      <c r="BM140" s="172" t="s">
        <v>206</v>
      </c>
    </row>
    <row r="141" s="2" customFormat="1">
      <c r="A141" s="38"/>
      <c r="B141" s="39"/>
      <c r="C141" s="38"/>
      <c r="D141" s="174" t="s">
        <v>130</v>
      </c>
      <c r="E141" s="38"/>
      <c r="F141" s="175" t="s">
        <v>207</v>
      </c>
      <c r="G141" s="38"/>
      <c r="H141" s="38"/>
      <c r="I141" s="176"/>
      <c r="J141" s="38"/>
      <c r="K141" s="38"/>
      <c r="L141" s="39"/>
      <c r="M141" s="177"/>
      <c r="N141" s="178"/>
      <c r="O141" s="72"/>
      <c r="P141" s="72"/>
      <c r="Q141" s="72"/>
      <c r="R141" s="72"/>
      <c r="S141" s="72"/>
      <c r="T141" s="73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9" t="s">
        <v>130</v>
      </c>
      <c r="AU141" s="19" t="s">
        <v>77</v>
      </c>
    </row>
    <row r="142" s="13" customFormat="1">
      <c r="A142" s="13"/>
      <c r="B142" s="179"/>
      <c r="C142" s="13"/>
      <c r="D142" s="180" t="s">
        <v>132</v>
      </c>
      <c r="E142" s="181" t="s">
        <v>3</v>
      </c>
      <c r="F142" s="182" t="s">
        <v>133</v>
      </c>
      <c r="G142" s="13"/>
      <c r="H142" s="183">
        <v>9.5259999999999998</v>
      </c>
      <c r="I142" s="184"/>
      <c r="J142" s="13"/>
      <c r="K142" s="13"/>
      <c r="L142" s="179"/>
      <c r="M142" s="185"/>
      <c r="N142" s="186"/>
      <c r="O142" s="186"/>
      <c r="P142" s="186"/>
      <c r="Q142" s="186"/>
      <c r="R142" s="186"/>
      <c r="S142" s="186"/>
      <c r="T142" s="187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1" t="s">
        <v>132</v>
      </c>
      <c r="AU142" s="181" t="s">
        <v>77</v>
      </c>
      <c r="AV142" s="13" t="s">
        <v>77</v>
      </c>
      <c r="AW142" s="13" t="s">
        <v>31</v>
      </c>
      <c r="AX142" s="13" t="s">
        <v>15</v>
      </c>
      <c r="AY142" s="181" t="s">
        <v>121</v>
      </c>
    </row>
    <row r="143" s="12" customFormat="1" ht="22.8" customHeight="1">
      <c r="A143" s="12"/>
      <c r="B143" s="147"/>
      <c r="C143" s="12"/>
      <c r="D143" s="148" t="s">
        <v>68</v>
      </c>
      <c r="E143" s="158" t="s">
        <v>156</v>
      </c>
      <c r="F143" s="158" t="s">
        <v>208</v>
      </c>
      <c r="G143" s="12"/>
      <c r="H143" s="12"/>
      <c r="I143" s="150"/>
      <c r="J143" s="159">
        <f>BK143</f>
        <v>0</v>
      </c>
      <c r="K143" s="12"/>
      <c r="L143" s="147"/>
      <c r="M143" s="152"/>
      <c r="N143" s="153"/>
      <c r="O143" s="153"/>
      <c r="P143" s="154">
        <f>P144+P174+P188</f>
        <v>0</v>
      </c>
      <c r="Q143" s="153"/>
      <c r="R143" s="154">
        <f>R144+R174+R188</f>
        <v>1.2303950000000001</v>
      </c>
      <c r="S143" s="153"/>
      <c r="T143" s="155">
        <f>T144+T174+T188</f>
        <v>0</v>
      </c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R143" s="148" t="s">
        <v>15</v>
      </c>
      <c r="AT143" s="156" t="s">
        <v>68</v>
      </c>
      <c r="AU143" s="156" t="s">
        <v>15</v>
      </c>
      <c r="AY143" s="148" t="s">
        <v>121</v>
      </c>
      <c r="BK143" s="157">
        <f>BK144+BK174+BK188</f>
        <v>0</v>
      </c>
    </row>
    <row r="144" s="12" customFormat="1" ht="20.88" customHeight="1">
      <c r="A144" s="12"/>
      <c r="B144" s="147"/>
      <c r="C144" s="12"/>
      <c r="D144" s="148" t="s">
        <v>68</v>
      </c>
      <c r="E144" s="158" t="s">
        <v>209</v>
      </c>
      <c r="F144" s="158" t="s">
        <v>210</v>
      </c>
      <c r="G144" s="12"/>
      <c r="H144" s="12"/>
      <c r="I144" s="150"/>
      <c r="J144" s="159">
        <f>BK144</f>
        <v>0</v>
      </c>
      <c r="K144" s="12"/>
      <c r="L144" s="147"/>
      <c r="M144" s="152"/>
      <c r="N144" s="153"/>
      <c r="O144" s="153"/>
      <c r="P144" s="154">
        <f>SUM(P145:P173)</f>
        <v>0</v>
      </c>
      <c r="Q144" s="153"/>
      <c r="R144" s="154">
        <f>SUM(R145:R173)</f>
        <v>0.60199500000000006</v>
      </c>
      <c r="S144" s="153"/>
      <c r="T144" s="155">
        <f>SUM(T145:T173)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148" t="s">
        <v>15</v>
      </c>
      <c r="AT144" s="156" t="s">
        <v>68</v>
      </c>
      <c r="AU144" s="156" t="s">
        <v>77</v>
      </c>
      <c r="AY144" s="148" t="s">
        <v>121</v>
      </c>
      <c r="BK144" s="157">
        <f>SUM(BK145:BK173)</f>
        <v>0</v>
      </c>
    </row>
    <row r="145" s="2" customFormat="1" ht="24.15" customHeight="1">
      <c r="A145" s="38"/>
      <c r="B145" s="160"/>
      <c r="C145" s="161" t="s">
        <v>9</v>
      </c>
      <c r="D145" s="161" t="s">
        <v>123</v>
      </c>
      <c r="E145" s="162" t="s">
        <v>211</v>
      </c>
      <c r="F145" s="163" t="s">
        <v>212</v>
      </c>
      <c r="G145" s="164" t="s">
        <v>143</v>
      </c>
      <c r="H145" s="165">
        <v>2.2000000000000002</v>
      </c>
      <c r="I145" s="166"/>
      <c r="J145" s="167">
        <f>ROUND(I145*H145,2)</f>
        <v>0</v>
      </c>
      <c r="K145" s="163" t="s">
        <v>127</v>
      </c>
      <c r="L145" s="39"/>
      <c r="M145" s="168" t="s">
        <v>3</v>
      </c>
      <c r="N145" s="169" t="s">
        <v>40</v>
      </c>
      <c r="O145" s="72"/>
      <c r="P145" s="170">
        <f>O145*H145</f>
        <v>0</v>
      </c>
      <c r="Q145" s="170">
        <v>0.00025999999999999998</v>
      </c>
      <c r="R145" s="170">
        <f>Q145*H145</f>
        <v>0.00057200000000000003</v>
      </c>
      <c r="S145" s="170">
        <v>0</v>
      </c>
      <c r="T145" s="171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72" t="s">
        <v>128</v>
      </c>
      <c r="AT145" s="172" t="s">
        <v>123</v>
      </c>
      <c r="AU145" s="172" t="s">
        <v>140</v>
      </c>
      <c r="AY145" s="19" t="s">
        <v>121</v>
      </c>
      <c r="BE145" s="173">
        <f>IF(N145="základní",J145,0)</f>
        <v>0</v>
      </c>
      <c r="BF145" s="173">
        <f>IF(N145="snížená",J145,0)</f>
        <v>0</v>
      </c>
      <c r="BG145" s="173">
        <f>IF(N145="zákl. přenesená",J145,0)</f>
        <v>0</v>
      </c>
      <c r="BH145" s="173">
        <f>IF(N145="sníž. přenesená",J145,0)</f>
        <v>0</v>
      </c>
      <c r="BI145" s="173">
        <f>IF(N145="nulová",J145,0)</f>
        <v>0</v>
      </c>
      <c r="BJ145" s="19" t="s">
        <v>15</v>
      </c>
      <c r="BK145" s="173">
        <f>ROUND(I145*H145,2)</f>
        <v>0</v>
      </c>
      <c r="BL145" s="19" t="s">
        <v>128</v>
      </c>
      <c r="BM145" s="172" t="s">
        <v>213</v>
      </c>
    </row>
    <row r="146" s="2" customFormat="1">
      <c r="A146" s="38"/>
      <c r="B146" s="39"/>
      <c r="C146" s="38"/>
      <c r="D146" s="174" t="s">
        <v>130</v>
      </c>
      <c r="E146" s="38"/>
      <c r="F146" s="175" t="s">
        <v>214</v>
      </c>
      <c r="G146" s="38"/>
      <c r="H146" s="38"/>
      <c r="I146" s="176"/>
      <c r="J146" s="38"/>
      <c r="K146" s="38"/>
      <c r="L146" s="39"/>
      <c r="M146" s="177"/>
      <c r="N146" s="178"/>
      <c r="O146" s="72"/>
      <c r="P146" s="72"/>
      <c r="Q146" s="72"/>
      <c r="R146" s="72"/>
      <c r="S146" s="72"/>
      <c r="T146" s="73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9" t="s">
        <v>130</v>
      </c>
      <c r="AU146" s="19" t="s">
        <v>140</v>
      </c>
    </row>
    <row r="147" s="15" customFormat="1">
      <c r="A147" s="15"/>
      <c r="B147" s="196"/>
      <c r="C147" s="15"/>
      <c r="D147" s="180" t="s">
        <v>132</v>
      </c>
      <c r="E147" s="197" t="s">
        <v>3</v>
      </c>
      <c r="F147" s="198" t="s">
        <v>215</v>
      </c>
      <c r="G147" s="15"/>
      <c r="H147" s="197" t="s">
        <v>3</v>
      </c>
      <c r="I147" s="199"/>
      <c r="J147" s="15"/>
      <c r="K147" s="15"/>
      <c r="L147" s="196"/>
      <c r="M147" s="200"/>
      <c r="N147" s="201"/>
      <c r="O147" s="201"/>
      <c r="P147" s="201"/>
      <c r="Q147" s="201"/>
      <c r="R147" s="201"/>
      <c r="S147" s="201"/>
      <c r="T147" s="202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197" t="s">
        <v>132</v>
      </c>
      <c r="AU147" s="197" t="s">
        <v>140</v>
      </c>
      <c r="AV147" s="15" t="s">
        <v>15</v>
      </c>
      <c r="AW147" s="15" t="s">
        <v>31</v>
      </c>
      <c r="AX147" s="15" t="s">
        <v>69</v>
      </c>
      <c r="AY147" s="197" t="s">
        <v>121</v>
      </c>
    </row>
    <row r="148" s="13" customFormat="1">
      <c r="A148" s="13"/>
      <c r="B148" s="179"/>
      <c r="C148" s="13"/>
      <c r="D148" s="180" t="s">
        <v>132</v>
      </c>
      <c r="E148" s="181" t="s">
        <v>3</v>
      </c>
      <c r="F148" s="182" t="s">
        <v>216</v>
      </c>
      <c r="G148" s="13"/>
      <c r="H148" s="183">
        <v>2.2000000000000002</v>
      </c>
      <c r="I148" s="184"/>
      <c r="J148" s="13"/>
      <c r="K148" s="13"/>
      <c r="L148" s="179"/>
      <c r="M148" s="185"/>
      <c r="N148" s="186"/>
      <c r="O148" s="186"/>
      <c r="P148" s="186"/>
      <c r="Q148" s="186"/>
      <c r="R148" s="186"/>
      <c r="S148" s="186"/>
      <c r="T148" s="187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1" t="s">
        <v>132</v>
      </c>
      <c r="AU148" s="181" t="s">
        <v>140</v>
      </c>
      <c r="AV148" s="13" t="s">
        <v>77</v>
      </c>
      <c r="AW148" s="13" t="s">
        <v>31</v>
      </c>
      <c r="AX148" s="13" t="s">
        <v>15</v>
      </c>
      <c r="AY148" s="181" t="s">
        <v>121</v>
      </c>
    </row>
    <row r="149" s="2" customFormat="1" ht="37.8" customHeight="1">
      <c r="A149" s="38"/>
      <c r="B149" s="160"/>
      <c r="C149" s="161" t="s">
        <v>217</v>
      </c>
      <c r="D149" s="161" t="s">
        <v>123</v>
      </c>
      <c r="E149" s="162" t="s">
        <v>218</v>
      </c>
      <c r="F149" s="163" t="s">
        <v>219</v>
      </c>
      <c r="G149" s="164" t="s">
        <v>143</v>
      </c>
      <c r="H149" s="165">
        <v>2.2000000000000002</v>
      </c>
      <c r="I149" s="166"/>
      <c r="J149" s="167">
        <f>ROUND(I149*H149,2)</f>
        <v>0</v>
      </c>
      <c r="K149" s="163" t="s">
        <v>127</v>
      </c>
      <c r="L149" s="39"/>
      <c r="M149" s="168" t="s">
        <v>3</v>
      </c>
      <c r="N149" s="169" t="s">
        <v>40</v>
      </c>
      <c r="O149" s="72"/>
      <c r="P149" s="170">
        <f>O149*H149</f>
        <v>0</v>
      </c>
      <c r="Q149" s="170">
        <v>0.0043800000000000002</v>
      </c>
      <c r="R149" s="170">
        <f>Q149*H149</f>
        <v>0.0096360000000000005</v>
      </c>
      <c r="S149" s="170">
        <v>0</v>
      </c>
      <c r="T149" s="171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72" t="s">
        <v>128</v>
      </c>
      <c r="AT149" s="172" t="s">
        <v>123</v>
      </c>
      <c r="AU149" s="172" t="s">
        <v>140</v>
      </c>
      <c r="AY149" s="19" t="s">
        <v>121</v>
      </c>
      <c r="BE149" s="173">
        <f>IF(N149="základní",J149,0)</f>
        <v>0</v>
      </c>
      <c r="BF149" s="173">
        <f>IF(N149="snížená",J149,0)</f>
        <v>0</v>
      </c>
      <c r="BG149" s="173">
        <f>IF(N149="zákl. přenesená",J149,0)</f>
        <v>0</v>
      </c>
      <c r="BH149" s="173">
        <f>IF(N149="sníž. přenesená",J149,0)</f>
        <v>0</v>
      </c>
      <c r="BI149" s="173">
        <f>IF(N149="nulová",J149,0)</f>
        <v>0</v>
      </c>
      <c r="BJ149" s="19" t="s">
        <v>15</v>
      </c>
      <c r="BK149" s="173">
        <f>ROUND(I149*H149,2)</f>
        <v>0</v>
      </c>
      <c r="BL149" s="19" t="s">
        <v>128</v>
      </c>
      <c r="BM149" s="172" t="s">
        <v>220</v>
      </c>
    </row>
    <row r="150" s="2" customFormat="1">
      <c r="A150" s="38"/>
      <c r="B150" s="39"/>
      <c r="C150" s="38"/>
      <c r="D150" s="174" t="s">
        <v>130</v>
      </c>
      <c r="E150" s="38"/>
      <c r="F150" s="175" t="s">
        <v>221</v>
      </c>
      <c r="G150" s="38"/>
      <c r="H150" s="38"/>
      <c r="I150" s="176"/>
      <c r="J150" s="38"/>
      <c r="K150" s="38"/>
      <c r="L150" s="39"/>
      <c r="M150" s="177"/>
      <c r="N150" s="178"/>
      <c r="O150" s="72"/>
      <c r="P150" s="72"/>
      <c r="Q150" s="72"/>
      <c r="R150" s="72"/>
      <c r="S150" s="72"/>
      <c r="T150" s="73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9" t="s">
        <v>130</v>
      </c>
      <c r="AU150" s="19" t="s">
        <v>140</v>
      </c>
    </row>
    <row r="151" s="2" customFormat="1" ht="44.25" customHeight="1">
      <c r="A151" s="38"/>
      <c r="B151" s="160"/>
      <c r="C151" s="161" t="s">
        <v>222</v>
      </c>
      <c r="D151" s="161" t="s">
        <v>123</v>
      </c>
      <c r="E151" s="162" t="s">
        <v>223</v>
      </c>
      <c r="F151" s="163" t="s">
        <v>224</v>
      </c>
      <c r="G151" s="164" t="s">
        <v>143</v>
      </c>
      <c r="H151" s="165">
        <v>2.2000000000000002</v>
      </c>
      <c r="I151" s="166"/>
      <c r="J151" s="167">
        <f>ROUND(I151*H151,2)</f>
        <v>0</v>
      </c>
      <c r="K151" s="163" t="s">
        <v>127</v>
      </c>
      <c r="L151" s="39"/>
      <c r="M151" s="168" t="s">
        <v>3</v>
      </c>
      <c r="N151" s="169" t="s">
        <v>40</v>
      </c>
      <c r="O151" s="72"/>
      <c r="P151" s="170">
        <f>O151*H151</f>
        <v>0</v>
      </c>
      <c r="Q151" s="170">
        <v>0.01575</v>
      </c>
      <c r="R151" s="170">
        <f>Q151*H151</f>
        <v>0.03465</v>
      </c>
      <c r="S151" s="170">
        <v>0</v>
      </c>
      <c r="T151" s="171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72" t="s">
        <v>128</v>
      </c>
      <c r="AT151" s="172" t="s">
        <v>123</v>
      </c>
      <c r="AU151" s="172" t="s">
        <v>140</v>
      </c>
      <c r="AY151" s="19" t="s">
        <v>121</v>
      </c>
      <c r="BE151" s="173">
        <f>IF(N151="základní",J151,0)</f>
        <v>0</v>
      </c>
      <c r="BF151" s="173">
        <f>IF(N151="snížená",J151,0)</f>
        <v>0</v>
      </c>
      <c r="BG151" s="173">
        <f>IF(N151="zákl. přenesená",J151,0)</f>
        <v>0</v>
      </c>
      <c r="BH151" s="173">
        <f>IF(N151="sníž. přenesená",J151,0)</f>
        <v>0</v>
      </c>
      <c r="BI151" s="173">
        <f>IF(N151="nulová",J151,0)</f>
        <v>0</v>
      </c>
      <c r="BJ151" s="19" t="s">
        <v>15</v>
      </c>
      <c r="BK151" s="173">
        <f>ROUND(I151*H151,2)</f>
        <v>0</v>
      </c>
      <c r="BL151" s="19" t="s">
        <v>128</v>
      </c>
      <c r="BM151" s="172" t="s">
        <v>225</v>
      </c>
    </row>
    <row r="152" s="2" customFormat="1">
      <c r="A152" s="38"/>
      <c r="B152" s="39"/>
      <c r="C152" s="38"/>
      <c r="D152" s="174" t="s">
        <v>130</v>
      </c>
      <c r="E152" s="38"/>
      <c r="F152" s="175" t="s">
        <v>226</v>
      </c>
      <c r="G152" s="38"/>
      <c r="H152" s="38"/>
      <c r="I152" s="176"/>
      <c r="J152" s="38"/>
      <c r="K152" s="38"/>
      <c r="L152" s="39"/>
      <c r="M152" s="177"/>
      <c r="N152" s="178"/>
      <c r="O152" s="72"/>
      <c r="P152" s="72"/>
      <c r="Q152" s="72"/>
      <c r="R152" s="72"/>
      <c r="S152" s="72"/>
      <c r="T152" s="73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9" t="s">
        <v>130</v>
      </c>
      <c r="AU152" s="19" t="s">
        <v>140</v>
      </c>
    </row>
    <row r="153" s="2" customFormat="1" ht="37.8" customHeight="1">
      <c r="A153" s="38"/>
      <c r="B153" s="160"/>
      <c r="C153" s="161" t="s">
        <v>227</v>
      </c>
      <c r="D153" s="161" t="s">
        <v>123</v>
      </c>
      <c r="E153" s="162" t="s">
        <v>228</v>
      </c>
      <c r="F153" s="163" t="s">
        <v>229</v>
      </c>
      <c r="G153" s="164" t="s">
        <v>143</v>
      </c>
      <c r="H153" s="165">
        <v>2.2000000000000002</v>
      </c>
      <c r="I153" s="166"/>
      <c r="J153" s="167">
        <f>ROUND(I153*H153,2)</f>
        <v>0</v>
      </c>
      <c r="K153" s="163" t="s">
        <v>127</v>
      </c>
      <c r="L153" s="39"/>
      <c r="M153" s="168" t="s">
        <v>3</v>
      </c>
      <c r="N153" s="169" t="s">
        <v>40</v>
      </c>
      <c r="O153" s="72"/>
      <c r="P153" s="170">
        <f>O153*H153</f>
        <v>0</v>
      </c>
      <c r="Q153" s="170">
        <v>0.0030000000000000001</v>
      </c>
      <c r="R153" s="170">
        <f>Q153*H153</f>
        <v>0.0066000000000000008</v>
      </c>
      <c r="S153" s="170">
        <v>0</v>
      </c>
      <c r="T153" s="171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72" t="s">
        <v>128</v>
      </c>
      <c r="AT153" s="172" t="s">
        <v>123</v>
      </c>
      <c r="AU153" s="172" t="s">
        <v>140</v>
      </c>
      <c r="AY153" s="19" t="s">
        <v>121</v>
      </c>
      <c r="BE153" s="173">
        <f>IF(N153="základní",J153,0)</f>
        <v>0</v>
      </c>
      <c r="BF153" s="173">
        <f>IF(N153="snížená",J153,0)</f>
        <v>0</v>
      </c>
      <c r="BG153" s="173">
        <f>IF(N153="zákl. přenesená",J153,0)</f>
        <v>0</v>
      </c>
      <c r="BH153" s="173">
        <f>IF(N153="sníž. přenesená",J153,0)</f>
        <v>0</v>
      </c>
      <c r="BI153" s="173">
        <f>IF(N153="nulová",J153,0)</f>
        <v>0</v>
      </c>
      <c r="BJ153" s="19" t="s">
        <v>15</v>
      </c>
      <c r="BK153" s="173">
        <f>ROUND(I153*H153,2)</f>
        <v>0</v>
      </c>
      <c r="BL153" s="19" t="s">
        <v>128</v>
      </c>
      <c r="BM153" s="172" t="s">
        <v>230</v>
      </c>
    </row>
    <row r="154" s="2" customFormat="1">
      <c r="A154" s="38"/>
      <c r="B154" s="39"/>
      <c r="C154" s="38"/>
      <c r="D154" s="174" t="s">
        <v>130</v>
      </c>
      <c r="E154" s="38"/>
      <c r="F154" s="175" t="s">
        <v>231</v>
      </c>
      <c r="G154" s="38"/>
      <c r="H154" s="38"/>
      <c r="I154" s="176"/>
      <c r="J154" s="38"/>
      <c r="K154" s="38"/>
      <c r="L154" s="39"/>
      <c r="M154" s="177"/>
      <c r="N154" s="178"/>
      <c r="O154" s="72"/>
      <c r="P154" s="72"/>
      <c r="Q154" s="72"/>
      <c r="R154" s="72"/>
      <c r="S154" s="72"/>
      <c r="T154" s="73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T154" s="19" t="s">
        <v>130</v>
      </c>
      <c r="AU154" s="19" t="s">
        <v>140</v>
      </c>
    </row>
    <row r="155" s="2" customFormat="1" ht="24.15" customHeight="1">
      <c r="A155" s="38"/>
      <c r="B155" s="160"/>
      <c r="C155" s="161" t="s">
        <v>232</v>
      </c>
      <c r="D155" s="161" t="s">
        <v>123</v>
      </c>
      <c r="E155" s="162" t="s">
        <v>233</v>
      </c>
      <c r="F155" s="163" t="s">
        <v>234</v>
      </c>
      <c r="G155" s="164" t="s">
        <v>143</v>
      </c>
      <c r="H155" s="165">
        <v>23.300000000000001</v>
      </c>
      <c r="I155" s="166"/>
      <c r="J155" s="167">
        <f>ROUND(I155*H155,2)</f>
        <v>0</v>
      </c>
      <c r="K155" s="163" t="s">
        <v>127</v>
      </c>
      <c r="L155" s="39"/>
      <c r="M155" s="168" t="s">
        <v>3</v>
      </c>
      <c r="N155" s="169" t="s">
        <v>40</v>
      </c>
      <c r="O155" s="72"/>
      <c r="P155" s="170">
        <f>O155*H155</f>
        <v>0</v>
      </c>
      <c r="Q155" s="170">
        <v>0.00025999999999999998</v>
      </c>
      <c r="R155" s="170">
        <f>Q155*H155</f>
        <v>0.006058</v>
      </c>
      <c r="S155" s="170">
        <v>0</v>
      </c>
      <c r="T155" s="171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72" t="s">
        <v>128</v>
      </c>
      <c r="AT155" s="172" t="s">
        <v>123</v>
      </c>
      <c r="AU155" s="172" t="s">
        <v>140</v>
      </c>
      <c r="AY155" s="19" t="s">
        <v>121</v>
      </c>
      <c r="BE155" s="173">
        <f>IF(N155="základní",J155,0)</f>
        <v>0</v>
      </c>
      <c r="BF155" s="173">
        <f>IF(N155="snížená",J155,0)</f>
        <v>0</v>
      </c>
      <c r="BG155" s="173">
        <f>IF(N155="zákl. přenesená",J155,0)</f>
        <v>0</v>
      </c>
      <c r="BH155" s="173">
        <f>IF(N155="sníž. přenesená",J155,0)</f>
        <v>0</v>
      </c>
      <c r="BI155" s="173">
        <f>IF(N155="nulová",J155,0)</f>
        <v>0</v>
      </c>
      <c r="BJ155" s="19" t="s">
        <v>15</v>
      </c>
      <c r="BK155" s="173">
        <f>ROUND(I155*H155,2)</f>
        <v>0</v>
      </c>
      <c r="BL155" s="19" t="s">
        <v>128</v>
      </c>
      <c r="BM155" s="172" t="s">
        <v>235</v>
      </c>
    </row>
    <row r="156" s="2" customFormat="1">
      <c r="A156" s="38"/>
      <c r="B156" s="39"/>
      <c r="C156" s="38"/>
      <c r="D156" s="174" t="s">
        <v>130</v>
      </c>
      <c r="E156" s="38"/>
      <c r="F156" s="175" t="s">
        <v>236</v>
      </c>
      <c r="G156" s="38"/>
      <c r="H156" s="38"/>
      <c r="I156" s="176"/>
      <c r="J156" s="38"/>
      <c r="K156" s="38"/>
      <c r="L156" s="39"/>
      <c r="M156" s="177"/>
      <c r="N156" s="178"/>
      <c r="O156" s="72"/>
      <c r="P156" s="72"/>
      <c r="Q156" s="72"/>
      <c r="R156" s="72"/>
      <c r="S156" s="72"/>
      <c r="T156" s="73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9" t="s">
        <v>130</v>
      </c>
      <c r="AU156" s="19" t="s">
        <v>140</v>
      </c>
    </row>
    <row r="157" s="15" customFormat="1">
      <c r="A157" s="15"/>
      <c r="B157" s="196"/>
      <c r="C157" s="15"/>
      <c r="D157" s="180" t="s">
        <v>132</v>
      </c>
      <c r="E157" s="197" t="s">
        <v>3</v>
      </c>
      <c r="F157" s="198" t="s">
        <v>237</v>
      </c>
      <c r="G157" s="15"/>
      <c r="H157" s="197" t="s">
        <v>3</v>
      </c>
      <c r="I157" s="199"/>
      <c r="J157" s="15"/>
      <c r="K157" s="15"/>
      <c r="L157" s="196"/>
      <c r="M157" s="200"/>
      <c r="N157" s="201"/>
      <c r="O157" s="201"/>
      <c r="P157" s="201"/>
      <c r="Q157" s="201"/>
      <c r="R157" s="201"/>
      <c r="S157" s="201"/>
      <c r="T157" s="202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T157" s="197" t="s">
        <v>132</v>
      </c>
      <c r="AU157" s="197" t="s">
        <v>140</v>
      </c>
      <c r="AV157" s="15" t="s">
        <v>15</v>
      </c>
      <c r="AW157" s="15" t="s">
        <v>31</v>
      </c>
      <c r="AX157" s="15" t="s">
        <v>69</v>
      </c>
      <c r="AY157" s="197" t="s">
        <v>121</v>
      </c>
    </row>
    <row r="158" s="15" customFormat="1">
      <c r="A158" s="15"/>
      <c r="B158" s="196"/>
      <c r="C158" s="15"/>
      <c r="D158" s="180" t="s">
        <v>132</v>
      </c>
      <c r="E158" s="197" t="s">
        <v>3</v>
      </c>
      <c r="F158" s="198" t="s">
        <v>238</v>
      </c>
      <c r="G158" s="15"/>
      <c r="H158" s="197" t="s">
        <v>3</v>
      </c>
      <c r="I158" s="199"/>
      <c r="J158" s="15"/>
      <c r="K158" s="15"/>
      <c r="L158" s="196"/>
      <c r="M158" s="200"/>
      <c r="N158" s="201"/>
      <c r="O158" s="201"/>
      <c r="P158" s="201"/>
      <c r="Q158" s="201"/>
      <c r="R158" s="201"/>
      <c r="S158" s="201"/>
      <c r="T158" s="202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197" t="s">
        <v>132</v>
      </c>
      <c r="AU158" s="197" t="s">
        <v>140</v>
      </c>
      <c r="AV158" s="15" t="s">
        <v>15</v>
      </c>
      <c r="AW158" s="15" t="s">
        <v>31</v>
      </c>
      <c r="AX158" s="15" t="s">
        <v>69</v>
      </c>
      <c r="AY158" s="197" t="s">
        <v>121</v>
      </c>
    </row>
    <row r="159" s="13" customFormat="1">
      <c r="A159" s="13"/>
      <c r="B159" s="179"/>
      <c r="C159" s="13"/>
      <c r="D159" s="180" t="s">
        <v>132</v>
      </c>
      <c r="E159" s="181" t="s">
        <v>3</v>
      </c>
      <c r="F159" s="182" t="s">
        <v>239</v>
      </c>
      <c r="G159" s="13"/>
      <c r="H159" s="183">
        <v>20</v>
      </c>
      <c r="I159" s="184"/>
      <c r="J159" s="13"/>
      <c r="K159" s="13"/>
      <c r="L159" s="179"/>
      <c r="M159" s="185"/>
      <c r="N159" s="186"/>
      <c r="O159" s="186"/>
      <c r="P159" s="186"/>
      <c r="Q159" s="186"/>
      <c r="R159" s="186"/>
      <c r="S159" s="186"/>
      <c r="T159" s="187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181" t="s">
        <v>132</v>
      </c>
      <c r="AU159" s="181" t="s">
        <v>140</v>
      </c>
      <c r="AV159" s="13" t="s">
        <v>77</v>
      </c>
      <c r="AW159" s="13" t="s">
        <v>31</v>
      </c>
      <c r="AX159" s="13" t="s">
        <v>69</v>
      </c>
      <c r="AY159" s="181" t="s">
        <v>121</v>
      </c>
    </row>
    <row r="160" s="15" customFormat="1">
      <c r="A160" s="15"/>
      <c r="B160" s="196"/>
      <c r="C160" s="15"/>
      <c r="D160" s="180" t="s">
        <v>132</v>
      </c>
      <c r="E160" s="197" t="s">
        <v>3</v>
      </c>
      <c r="F160" s="198" t="s">
        <v>215</v>
      </c>
      <c r="G160" s="15"/>
      <c r="H160" s="197" t="s">
        <v>3</v>
      </c>
      <c r="I160" s="199"/>
      <c r="J160" s="15"/>
      <c r="K160" s="15"/>
      <c r="L160" s="196"/>
      <c r="M160" s="200"/>
      <c r="N160" s="201"/>
      <c r="O160" s="201"/>
      <c r="P160" s="201"/>
      <c r="Q160" s="201"/>
      <c r="R160" s="201"/>
      <c r="S160" s="201"/>
      <c r="T160" s="202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T160" s="197" t="s">
        <v>132</v>
      </c>
      <c r="AU160" s="197" t="s">
        <v>140</v>
      </c>
      <c r="AV160" s="15" t="s">
        <v>15</v>
      </c>
      <c r="AW160" s="15" t="s">
        <v>31</v>
      </c>
      <c r="AX160" s="15" t="s">
        <v>69</v>
      </c>
      <c r="AY160" s="197" t="s">
        <v>121</v>
      </c>
    </row>
    <row r="161" s="13" customFormat="1">
      <c r="A161" s="13"/>
      <c r="B161" s="179"/>
      <c r="C161" s="13"/>
      <c r="D161" s="180" t="s">
        <v>132</v>
      </c>
      <c r="E161" s="181" t="s">
        <v>3</v>
      </c>
      <c r="F161" s="182" t="s">
        <v>240</v>
      </c>
      <c r="G161" s="13"/>
      <c r="H161" s="183">
        <v>3.2999999999999998</v>
      </c>
      <c r="I161" s="184"/>
      <c r="J161" s="13"/>
      <c r="K161" s="13"/>
      <c r="L161" s="179"/>
      <c r="M161" s="185"/>
      <c r="N161" s="186"/>
      <c r="O161" s="186"/>
      <c r="P161" s="186"/>
      <c r="Q161" s="186"/>
      <c r="R161" s="186"/>
      <c r="S161" s="186"/>
      <c r="T161" s="187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1" t="s">
        <v>132</v>
      </c>
      <c r="AU161" s="181" t="s">
        <v>140</v>
      </c>
      <c r="AV161" s="13" t="s">
        <v>77</v>
      </c>
      <c r="AW161" s="13" t="s">
        <v>31</v>
      </c>
      <c r="AX161" s="13" t="s">
        <v>69</v>
      </c>
      <c r="AY161" s="181" t="s">
        <v>121</v>
      </c>
    </row>
    <row r="162" s="14" customFormat="1">
      <c r="A162" s="14"/>
      <c r="B162" s="188"/>
      <c r="C162" s="14"/>
      <c r="D162" s="180" t="s">
        <v>132</v>
      </c>
      <c r="E162" s="189" t="s">
        <v>3</v>
      </c>
      <c r="F162" s="190" t="s">
        <v>139</v>
      </c>
      <c r="G162" s="14"/>
      <c r="H162" s="191">
        <v>23.300000000000001</v>
      </c>
      <c r="I162" s="192"/>
      <c r="J162" s="14"/>
      <c r="K162" s="14"/>
      <c r="L162" s="188"/>
      <c r="M162" s="193"/>
      <c r="N162" s="194"/>
      <c r="O162" s="194"/>
      <c r="P162" s="194"/>
      <c r="Q162" s="194"/>
      <c r="R162" s="194"/>
      <c r="S162" s="194"/>
      <c r="T162" s="195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189" t="s">
        <v>132</v>
      </c>
      <c r="AU162" s="189" t="s">
        <v>140</v>
      </c>
      <c r="AV162" s="14" t="s">
        <v>128</v>
      </c>
      <c r="AW162" s="14" t="s">
        <v>31</v>
      </c>
      <c r="AX162" s="14" t="s">
        <v>15</v>
      </c>
      <c r="AY162" s="189" t="s">
        <v>121</v>
      </c>
    </row>
    <row r="163" s="2" customFormat="1" ht="37.8" customHeight="1">
      <c r="A163" s="38"/>
      <c r="B163" s="160"/>
      <c r="C163" s="161" t="s">
        <v>241</v>
      </c>
      <c r="D163" s="161" t="s">
        <v>123</v>
      </c>
      <c r="E163" s="162" t="s">
        <v>242</v>
      </c>
      <c r="F163" s="163" t="s">
        <v>243</v>
      </c>
      <c r="G163" s="164" t="s">
        <v>143</v>
      </c>
      <c r="H163" s="165">
        <v>23.300000000000001</v>
      </c>
      <c r="I163" s="166"/>
      <c r="J163" s="167">
        <f>ROUND(I163*H163,2)</f>
        <v>0</v>
      </c>
      <c r="K163" s="163" t="s">
        <v>127</v>
      </c>
      <c r="L163" s="39"/>
      <c r="M163" s="168" t="s">
        <v>3</v>
      </c>
      <c r="N163" s="169" t="s">
        <v>40</v>
      </c>
      <c r="O163" s="72"/>
      <c r="P163" s="170">
        <f>O163*H163</f>
        <v>0</v>
      </c>
      <c r="Q163" s="170">
        <v>0.0043800000000000002</v>
      </c>
      <c r="R163" s="170">
        <f>Q163*H163</f>
        <v>0.10205400000000001</v>
      </c>
      <c r="S163" s="170">
        <v>0</v>
      </c>
      <c r="T163" s="171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72" t="s">
        <v>128</v>
      </c>
      <c r="AT163" s="172" t="s">
        <v>123</v>
      </c>
      <c r="AU163" s="172" t="s">
        <v>140</v>
      </c>
      <c r="AY163" s="19" t="s">
        <v>121</v>
      </c>
      <c r="BE163" s="173">
        <f>IF(N163="základní",J163,0)</f>
        <v>0</v>
      </c>
      <c r="BF163" s="173">
        <f>IF(N163="snížená",J163,0)</f>
        <v>0</v>
      </c>
      <c r="BG163" s="173">
        <f>IF(N163="zákl. přenesená",J163,0)</f>
        <v>0</v>
      </c>
      <c r="BH163" s="173">
        <f>IF(N163="sníž. přenesená",J163,0)</f>
        <v>0</v>
      </c>
      <c r="BI163" s="173">
        <f>IF(N163="nulová",J163,0)</f>
        <v>0</v>
      </c>
      <c r="BJ163" s="19" t="s">
        <v>15</v>
      </c>
      <c r="BK163" s="173">
        <f>ROUND(I163*H163,2)</f>
        <v>0</v>
      </c>
      <c r="BL163" s="19" t="s">
        <v>128</v>
      </c>
      <c r="BM163" s="172" t="s">
        <v>244</v>
      </c>
    </row>
    <row r="164" s="2" customFormat="1">
      <c r="A164" s="38"/>
      <c r="B164" s="39"/>
      <c r="C164" s="38"/>
      <c r="D164" s="174" t="s">
        <v>130</v>
      </c>
      <c r="E164" s="38"/>
      <c r="F164" s="175" t="s">
        <v>245</v>
      </c>
      <c r="G164" s="38"/>
      <c r="H164" s="38"/>
      <c r="I164" s="176"/>
      <c r="J164" s="38"/>
      <c r="K164" s="38"/>
      <c r="L164" s="39"/>
      <c r="M164" s="177"/>
      <c r="N164" s="178"/>
      <c r="O164" s="72"/>
      <c r="P164" s="72"/>
      <c r="Q164" s="72"/>
      <c r="R164" s="72"/>
      <c r="S164" s="72"/>
      <c r="T164" s="73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9" t="s">
        <v>130</v>
      </c>
      <c r="AU164" s="19" t="s">
        <v>140</v>
      </c>
    </row>
    <row r="165" s="2" customFormat="1" ht="33" customHeight="1">
      <c r="A165" s="38"/>
      <c r="B165" s="160"/>
      <c r="C165" s="161" t="s">
        <v>8</v>
      </c>
      <c r="D165" s="161" t="s">
        <v>123</v>
      </c>
      <c r="E165" s="162" t="s">
        <v>246</v>
      </c>
      <c r="F165" s="163" t="s">
        <v>247</v>
      </c>
      <c r="G165" s="164" t="s">
        <v>143</v>
      </c>
      <c r="H165" s="165">
        <v>23.300000000000001</v>
      </c>
      <c r="I165" s="166"/>
      <c r="J165" s="167">
        <f>ROUND(I165*H165,2)</f>
        <v>0</v>
      </c>
      <c r="K165" s="163" t="s">
        <v>127</v>
      </c>
      <c r="L165" s="39"/>
      <c r="M165" s="168" t="s">
        <v>3</v>
      </c>
      <c r="N165" s="169" t="s">
        <v>40</v>
      </c>
      <c r="O165" s="72"/>
      <c r="P165" s="170">
        <f>O165*H165</f>
        <v>0</v>
      </c>
      <c r="Q165" s="170">
        <v>0.0030000000000000001</v>
      </c>
      <c r="R165" s="170">
        <f>Q165*H165</f>
        <v>0.069900000000000004</v>
      </c>
      <c r="S165" s="170">
        <v>0</v>
      </c>
      <c r="T165" s="171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72" t="s">
        <v>128</v>
      </c>
      <c r="AT165" s="172" t="s">
        <v>123</v>
      </c>
      <c r="AU165" s="172" t="s">
        <v>140</v>
      </c>
      <c r="AY165" s="19" t="s">
        <v>121</v>
      </c>
      <c r="BE165" s="173">
        <f>IF(N165="základní",J165,0)</f>
        <v>0</v>
      </c>
      <c r="BF165" s="173">
        <f>IF(N165="snížená",J165,0)</f>
        <v>0</v>
      </c>
      <c r="BG165" s="173">
        <f>IF(N165="zákl. přenesená",J165,0)</f>
        <v>0</v>
      </c>
      <c r="BH165" s="173">
        <f>IF(N165="sníž. přenesená",J165,0)</f>
        <v>0</v>
      </c>
      <c r="BI165" s="173">
        <f>IF(N165="nulová",J165,0)</f>
        <v>0</v>
      </c>
      <c r="BJ165" s="19" t="s">
        <v>15</v>
      </c>
      <c r="BK165" s="173">
        <f>ROUND(I165*H165,2)</f>
        <v>0</v>
      </c>
      <c r="BL165" s="19" t="s">
        <v>128</v>
      </c>
      <c r="BM165" s="172" t="s">
        <v>248</v>
      </c>
    </row>
    <row r="166" s="2" customFormat="1">
      <c r="A166" s="38"/>
      <c r="B166" s="39"/>
      <c r="C166" s="38"/>
      <c r="D166" s="174" t="s">
        <v>130</v>
      </c>
      <c r="E166" s="38"/>
      <c r="F166" s="175" t="s">
        <v>249</v>
      </c>
      <c r="G166" s="38"/>
      <c r="H166" s="38"/>
      <c r="I166" s="176"/>
      <c r="J166" s="38"/>
      <c r="K166" s="38"/>
      <c r="L166" s="39"/>
      <c r="M166" s="177"/>
      <c r="N166" s="178"/>
      <c r="O166" s="72"/>
      <c r="P166" s="72"/>
      <c r="Q166" s="72"/>
      <c r="R166" s="72"/>
      <c r="S166" s="72"/>
      <c r="T166" s="73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9" t="s">
        <v>130</v>
      </c>
      <c r="AU166" s="19" t="s">
        <v>140</v>
      </c>
    </row>
    <row r="167" s="2" customFormat="1" ht="37.8" customHeight="1">
      <c r="A167" s="38"/>
      <c r="B167" s="160"/>
      <c r="C167" s="161" t="s">
        <v>250</v>
      </c>
      <c r="D167" s="161" t="s">
        <v>123</v>
      </c>
      <c r="E167" s="162" t="s">
        <v>251</v>
      </c>
      <c r="F167" s="163" t="s">
        <v>252</v>
      </c>
      <c r="G167" s="164" t="s">
        <v>143</v>
      </c>
      <c r="H167" s="165">
        <v>23.300000000000001</v>
      </c>
      <c r="I167" s="166"/>
      <c r="J167" s="167">
        <f>ROUND(I167*H167,2)</f>
        <v>0</v>
      </c>
      <c r="K167" s="163" t="s">
        <v>127</v>
      </c>
      <c r="L167" s="39"/>
      <c r="M167" s="168" t="s">
        <v>3</v>
      </c>
      <c r="N167" s="169" t="s">
        <v>40</v>
      </c>
      <c r="O167" s="72"/>
      <c r="P167" s="170">
        <f>O167*H167</f>
        <v>0</v>
      </c>
      <c r="Q167" s="170">
        <v>0.01575</v>
      </c>
      <c r="R167" s="170">
        <f>Q167*H167</f>
        <v>0.366975</v>
      </c>
      <c r="S167" s="170">
        <v>0</v>
      </c>
      <c r="T167" s="171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172" t="s">
        <v>128</v>
      </c>
      <c r="AT167" s="172" t="s">
        <v>123</v>
      </c>
      <c r="AU167" s="172" t="s">
        <v>140</v>
      </c>
      <c r="AY167" s="19" t="s">
        <v>121</v>
      </c>
      <c r="BE167" s="173">
        <f>IF(N167="základní",J167,0)</f>
        <v>0</v>
      </c>
      <c r="BF167" s="173">
        <f>IF(N167="snížená",J167,0)</f>
        <v>0</v>
      </c>
      <c r="BG167" s="173">
        <f>IF(N167="zákl. přenesená",J167,0)</f>
        <v>0</v>
      </c>
      <c r="BH167" s="173">
        <f>IF(N167="sníž. přenesená",J167,0)</f>
        <v>0</v>
      </c>
      <c r="BI167" s="173">
        <f>IF(N167="nulová",J167,0)</f>
        <v>0</v>
      </c>
      <c r="BJ167" s="19" t="s">
        <v>15</v>
      </c>
      <c r="BK167" s="173">
        <f>ROUND(I167*H167,2)</f>
        <v>0</v>
      </c>
      <c r="BL167" s="19" t="s">
        <v>128</v>
      </c>
      <c r="BM167" s="172" t="s">
        <v>253</v>
      </c>
    </row>
    <row r="168" s="2" customFormat="1">
      <c r="A168" s="38"/>
      <c r="B168" s="39"/>
      <c r="C168" s="38"/>
      <c r="D168" s="174" t="s">
        <v>130</v>
      </c>
      <c r="E168" s="38"/>
      <c r="F168" s="175" t="s">
        <v>254</v>
      </c>
      <c r="G168" s="38"/>
      <c r="H168" s="38"/>
      <c r="I168" s="176"/>
      <c r="J168" s="38"/>
      <c r="K168" s="38"/>
      <c r="L168" s="39"/>
      <c r="M168" s="177"/>
      <c r="N168" s="178"/>
      <c r="O168" s="72"/>
      <c r="P168" s="72"/>
      <c r="Q168" s="72"/>
      <c r="R168" s="72"/>
      <c r="S168" s="72"/>
      <c r="T168" s="73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9" t="s">
        <v>130</v>
      </c>
      <c r="AU168" s="19" t="s">
        <v>140</v>
      </c>
    </row>
    <row r="169" s="2" customFormat="1" ht="16.5" customHeight="1">
      <c r="A169" s="38"/>
      <c r="B169" s="160"/>
      <c r="C169" s="161" t="s">
        <v>255</v>
      </c>
      <c r="D169" s="161" t="s">
        <v>123</v>
      </c>
      <c r="E169" s="162" t="s">
        <v>256</v>
      </c>
      <c r="F169" s="163" t="s">
        <v>257</v>
      </c>
      <c r="G169" s="164" t="s">
        <v>258</v>
      </c>
      <c r="H169" s="165">
        <v>20</v>
      </c>
      <c r="I169" s="166"/>
      <c r="J169" s="167">
        <f>ROUND(I169*H169,2)</f>
        <v>0</v>
      </c>
      <c r="K169" s="163" t="s">
        <v>3</v>
      </c>
      <c r="L169" s="39"/>
      <c r="M169" s="168" t="s">
        <v>3</v>
      </c>
      <c r="N169" s="169" t="s">
        <v>40</v>
      </c>
      <c r="O169" s="72"/>
      <c r="P169" s="170">
        <f>O169*H169</f>
        <v>0</v>
      </c>
      <c r="Q169" s="170">
        <v>0</v>
      </c>
      <c r="R169" s="170">
        <f>Q169*H169</f>
        <v>0</v>
      </c>
      <c r="S169" s="170">
        <v>0</v>
      </c>
      <c r="T169" s="171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72" t="s">
        <v>128</v>
      </c>
      <c r="AT169" s="172" t="s">
        <v>123</v>
      </c>
      <c r="AU169" s="172" t="s">
        <v>140</v>
      </c>
      <c r="AY169" s="19" t="s">
        <v>121</v>
      </c>
      <c r="BE169" s="173">
        <f>IF(N169="základní",J169,0)</f>
        <v>0</v>
      </c>
      <c r="BF169" s="173">
        <f>IF(N169="snížená",J169,0)</f>
        <v>0</v>
      </c>
      <c r="BG169" s="173">
        <f>IF(N169="zákl. přenesená",J169,0)</f>
        <v>0</v>
      </c>
      <c r="BH169" s="173">
        <f>IF(N169="sníž. přenesená",J169,0)</f>
        <v>0</v>
      </c>
      <c r="BI169" s="173">
        <f>IF(N169="nulová",J169,0)</f>
        <v>0</v>
      </c>
      <c r="BJ169" s="19" t="s">
        <v>15</v>
      </c>
      <c r="BK169" s="173">
        <f>ROUND(I169*H169,2)</f>
        <v>0</v>
      </c>
      <c r="BL169" s="19" t="s">
        <v>128</v>
      </c>
      <c r="BM169" s="172" t="s">
        <v>259</v>
      </c>
    </row>
    <row r="170" s="2" customFormat="1" ht="24.15" customHeight="1">
      <c r="A170" s="38"/>
      <c r="B170" s="160"/>
      <c r="C170" s="161" t="s">
        <v>260</v>
      </c>
      <c r="D170" s="161" t="s">
        <v>123</v>
      </c>
      <c r="E170" s="162" t="s">
        <v>261</v>
      </c>
      <c r="F170" s="163" t="s">
        <v>262</v>
      </c>
      <c r="G170" s="164" t="s">
        <v>258</v>
      </c>
      <c r="H170" s="165">
        <v>3.7000000000000002</v>
      </c>
      <c r="I170" s="166"/>
      <c r="J170" s="167">
        <f>ROUND(I170*H170,2)</f>
        <v>0</v>
      </c>
      <c r="K170" s="163" t="s">
        <v>127</v>
      </c>
      <c r="L170" s="39"/>
      <c r="M170" s="168" t="s">
        <v>3</v>
      </c>
      <c r="N170" s="169" t="s">
        <v>40</v>
      </c>
      <c r="O170" s="72"/>
      <c r="P170" s="170">
        <f>O170*H170</f>
        <v>0</v>
      </c>
      <c r="Q170" s="170">
        <v>0.0015</v>
      </c>
      <c r="R170" s="170">
        <f>Q170*H170</f>
        <v>0.0055500000000000002</v>
      </c>
      <c r="S170" s="170">
        <v>0</v>
      </c>
      <c r="T170" s="171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72" t="s">
        <v>128</v>
      </c>
      <c r="AT170" s="172" t="s">
        <v>123</v>
      </c>
      <c r="AU170" s="172" t="s">
        <v>140</v>
      </c>
      <c r="AY170" s="19" t="s">
        <v>121</v>
      </c>
      <c r="BE170" s="173">
        <f>IF(N170="základní",J170,0)</f>
        <v>0</v>
      </c>
      <c r="BF170" s="173">
        <f>IF(N170="snížená",J170,0)</f>
        <v>0</v>
      </c>
      <c r="BG170" s="173">
        <f>IF(N170="zákl. přenesená",J170,0)</f>
        <v>0</v>
      </c>
      <c r="BH170" s="173">
        <f>IF(N170="sníž. přenesená",J170,0)</f>
        <v>0</v>
      </c>
      <c r="BI170" s="173">
        <f>IF(N170="nulová",J170,0)</f>
        <v>0</v>
      </c>
      <c r="BJ170" s="19" t="s">
        <v>15</v>
      </c>
      <c r="BK170" s="173">
        <f>ROUND(I170*H170,2)</f>
        <v>0</v>
      </c>
      <c r="BL170" s="19" t="s">
        <v>128</v>
      </c>
      <c r="BM170" s="172" t="s">
        <v>263</v>
      </c>
    </row>
    <row r="171" s="2" customFormat="1">
      <c r="A171" s="38"/>
      <c r="B171" s="39"/>
      <c r="C171" s="38"/>
      <c r="D171" s="174" t="s">
        <v>130</v>
      </c>
      <c r="E171" s="38"/>
      <c r="F171" s="175" t="s">
        <v>264</v>
      </c>
      <c r="G171" s="38"/>
      <c r="H171" s="38"/>
      <c r="I171" s="176"/>
      <c r="J171" s="38"/>
      <c r="K171" s="38"/>
      <c r="L171" s="39"/>
      <c r="M171" s="177"/>
      <c r="N171" s="178"/>
      <c r="O171" s="72"/>
      <c r="P171" s="72"/>
      <c r="Q171" s="72"/>
      <c r="R171" s="72"/>
      <c r="S171" s="72"/>
      <c r="T171" s="73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9" t="s">
        <v>130</v>
      </c>
      <c r="AU171" s="19" t="s">
        <v>140</v>
      </c>
    </row>
    <row r="172" s="15" customFormat="1">
      <c r="A172" s="15"/>
      <c r="B172" s="196"/>
      <c r="C172" s="15"/>
      <c r="D172" s="180" t="s">
        <v>132</v>
      </c>
      <c r="E172" s="197" t="s">
        <v>3</v>
      </c>
      <c r="F172" s="198" t="s">
        <v>265</v>
      </c>
      <c r="G172" s="15"/>
      <c r="H172" s="197" t="s">
        <v>3</v>
      </c>
      <c r="I172" s="199"/>
      <c r="J172" s="15"/>
      <c r="K172" s="15"/>
      <c r="L172" s="196"/>
      <c r="M172" s="200"/>
      <c r="N172" s="201"/>
      <c r="O172" s="201"/>
      <c r="P172" s="201"/>
      <c r="Q172" s="201"/>
      <c r="R172" s="201"/>
      <c r="S172" s="201"/>
      <c r="T172" s="202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T172" s="197" t="s">
        <v>132</v>
      </c>
      <c r="AU172" s="197" t="s">
        <v>140</v>
      </c>
      <c r="AV172" s="15" t="s">
        <v>15</v>
      </c>
      <c r="AW172" s="15" t="s">
        <v>31</v>
      </c>
      <c r="AX172" s="15" t="s">
        <v>69</v>
      </c>
      <c r="AY172" s="197" t="s">
        <v>121</v>
      </c>
    </row>
    <row r="173" s="13" customFormat="1">
      <c r="A173" s="13"/>
      <c r="B173" s="179"/>
      <c r="C173" s="13"/>
      <c r="D173" s="180" t="s">
        <v>132</v>
      </c>
      <c r="E173" s="181" t="s">
        <v>3</v>
      </c>
      <c r="F173" s="182" t="s">
        <v>266</v>
      </c>
      <c r="G173" s="13"/>
      <c r="H173" s="183">
        <v>3.7000000000000002</v>
      </c>
      <c r="I173" s="184"/>
      <c r="J173" s="13"/>
      <c r="K173" s="13"/>
      <c r="L173" s="179"/>
      <c r="M173" s="185"/>
      <c r="N173" s="186"/>
      <c r="O173" s="186"/>
      <c r="P173" s="186"/>
      <c r="Q173" s="186"/>
      <c r="R173" s="186"/>
      <c r="S173" s="186"/>
      <c r="T173" s="187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1" t="s">
        <v>132</v>
      </c>
      <c r="AU173" s="181" t="s">
        <v>140</v>
      </c>
      <c r="AV173" s="13" t="s">
        <v>77</v>
      </c>
      <c r="AW173" s="13" t="s">
        <v>31</v>
      </c>
      <c r="AX173" s="13" t="s">
        <v>15</v>
      </c>
      <c r="AY173" s="181" t="s">
        <v>121</v>
      </c>
    </row>
    <row r="174" s="12" customFormat="1" ht="20.88" customHeight="1">
      <c r="A174" s="12"/>
      <c r="B174" s="147"/>
      <c r="C174" s="12"/>
      <c r="D174" s="148" t="s">
        <v>68</v>
      </c>
      <c r="E174" s="158" t="s">
        <v>267</v>
      </c>
      <c r="F174" s="158" t="s">
        <v>268</v>
      </c>
      <c r="G174" s="12"/>
      <c r="H174" s="12"/>
      <c r="I174" s="150"/>
      <c r="J174" s="159">
        <f>BK174</f>
        <v>0</v>
      </c>
      <c r="K174" s="12"/>
      <c r="L174" s="147"/>
      <c r="M174" s="152"/>
      <c r="N174" s="153"/>
      <c r="O174" s="153"/>
      <c r="P174" s="154">
        <f>SUM(P175:P187)</f>
        <v>0</v>
      </c>
      <c r="Q174" s="153"/>
      <c r="R174" s="154">
        <f>SUM(R175:R187)</f>
        <v>0.62840000000000007</v>
      </c>
      <c r="S174" s="153"/>
      <c r="T174" s="155">
        <f>SUM(T175:T187)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148" t="s">
        <v>15</v>
      </c>
      <c r="AT174" s="156" t="s">
        <v>68</v>
      </c>
      <c r="AU174" s="156" t="s">
        <v>77</v>
      </c>
      <c r="AY174" s="148" t="s">
        <v>121</v>
      </c>
      <c r="BK174" s="157">
        <f>SUM(BK175:BK187)</f>
        <v>0</v>
      </c>
    </row>
    <row r="175" s="2" customFormat="1" ht="24.15" customHeight="1">
      <c r="A175" s="38"/>
      <c r="B175" s="160"/>
      <c r="C175" s="161" t="s">
        <v>269</v>
      </c>
      <c r="D175" s="161" t="s">
        <v>123</v>
      </c>
      <c r="E175" s="162" t="s">
        <v>270</v>
      </c>
      <c r="F175" s="163" t="s">
        <v>271</v>
      </c>
      <c r="G175" s="164" t="s">
        <v>143</v>
      </c>
      <c r="H175" s="165">
        <v>20</v>
      </c>
      <c r="I175" s="166"/>
      <c r="J175" s="167">
        <f>ROUND(I175*H175,2)</f>
        <v>0</v>
      </c>
      <c r="K175" s="163" t="s">
        <v>127</v>
      </c>
      <c r="L175" s="39"/>
      <c r="M175" s="168" t="s">
        <v>3</v>
      </c>
      <c r="N175" s="169" t="s">
        <v>40</v>
      </c>
      <c r="O175" s="72"/>
      <c r="P175" s="170">
        <f>O175*H175</f>
        <v>0</v>
      </c>
      <c r="Q175" s="170">
        <v>0.00025999999999999998</v>
      </c>
      <c r="R175" s="170">
        <f>Q175*H175</f>
        <v>0.0051999999999999998</v>
      </c>
      <c r="S175" s="170">
        <v>0</v>
      </c>
      <c r="T175" s="171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72" t="s">
        <v>128</v>
      </c>
      <c r="AT175" s="172" t="s">
        <v>123</v>
      </c>
      <c r="AU175" s="172" t="s">
        <v>140</v>
      </c>
      <c r="AY175" s="19" t="s">
        <v>121</v>
      </c>
      <c r="BE175" s="173">
        <f>IF(N175="základní",J175,0)</f>
        <v>0</v>
      </c>
      <c r="BF175" s="173">
        <f>IF(N175="snížená",J175,0)</f>
        <v>0</v>
      </c>
      <c r="BG175" s="173">
        <f>IF(N175="zákl. přenesená",J175,0)</f>
        <v>0</v>
      </c>
      <c r="BH175" s="173">
        <f>IF(N175="sníž. přenesená",J175,0)</f>
        <v>0</v>
      </c>
      <c r="BI175" s="173">
        <f>IF(N175="nulová",J175,0)</f>
        <v>0</v>
      </c>
      <c r="BJ175" s="19" t="s">
        <v>15</v>
      </c>
      <c r="BK175" s="173">
        <f>ROUND(I175*H175,2)</f>
        <v>0</v>
      </c>
      <c r="BL175" s="19" t="s">
        <v>128</v>
      </c>
      <c r="BM175" s="172" t="s">
        <v>272</v>
      </c>
    </row>
    <row r="176" s="2" customFormat="1">
      <c r="A176" s="38"/>
      <c r="B176" s="39"/>
      <c r="C176" s="38"/>
      <c r="D176" s="174" t="s">
        <v>130</v>
      </c>
      <c r="E176" s="38"/>
      <c r="F176" s="175" t="s">
        <v>273</v>
      </c>
      <c r="G176" s="38"/>
      <c r="H176" s="38"/>
      <c r="I176" s="176"/>
      <c r="J176" s="38"/>
      <c r="K176" s="38"/>
      <c r="L176" s="39"/>
      <c r="M176" s="177"/>
      <c r="N176" s="178"/>
      <c r="O176" s="72"/>
      <c r="P176" s="72"/>
      <c r="Q176" s="72"/>
      <c r="R176" s="72"/>
      <c r="S176" s="72"/>
      <c r="T176" s="73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9" t="s">
        <v>130</v>
      </c>
      <c r="AU176" s="19" t="s">
        <v>140</v>
      </c>
    </row>
    <row r="177" s="15" customFormat="1">
      <c r="A177" s="15"/>
      <c r="B177" s="196"/>
      <c r="C177" s="15"/>
      <c r="D177" s="180" t="s">
        <v>132</v>
      </c>
      <c r="E177" s="197" t="s">
        <v>3</v>
      </c>
      <c r="F177" s="198" t="s">
        <v>238</v>
      </c>
      <c r="G177" s="15"/>
      <c r="H177" s="197" t="s">
        <v>3</v>
      </c>
      <c r="I177" s="199"/>
      <c r="J177" s="15"/>
      <c r="K177" s="15"/>
      <c r="L177" s="196"/>
      <c r="M177" s="200"/>
      <c r="N177" s="201"/>
      <c r="O177" s="201"/>
      <c r="P177" s="201"/>
      <c r="Q177" s="201"/>
      <c r="R177" s="201"/>
      <c r="S177" s="201"/>
      <c r="T177" s="202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197" t="s">
        <v>132</v>
      </c>
      <c r="AU177" s="197" t="s">
        <v>140</v>
      </c>
      <c r="AV177" s="15" t="s">
        <v>15</v>
      </c>
      <c r="AW177" s="15" t="s">
        <v>31</v>
      </c>
      <c r="AX177" s="15" t="s">
        <v>69</v>
      </c>
      <c r="AY177" s="197" t="s">
        <v>121</v>
      </c>
    </row>
    <row r="178" s="13" customFormat="1">
      <c r="A178" s="13"/>
      <c r="B178" s="179"/>
      <c r="C178" s="13"/>
      <c r="D178" s="180" t="s">
        <v>132</v>
      </c>
      <c r="E178" s="181" t="s">
        <v>3</v>
      </c>
      <c r="F178" s="182" t="s">
        <v>239</v>
      </c>
      <c r="G178" s="13"/>
      <c r="H178" s="183">
        <v>20</v>
      </c>
      <c r="I178" s="184"/>
      <c r="J178" s="13"/>
      <c r="K178" s="13"/>
      <c r="L178" s="179"/>
      <c r="M178" s="185"/>
      <c r="N178" s="186"/>
      <c r="O178" s="186"/>
      <c r="P178" s="186"/>
      <c r="Q178" s="186"/>
      <c r="R178" s="186"/>
      <c r="S178" s="186"/>
      <c r="T178" s="187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181" t="s">
        <v>132</v>
      </c>
      <c r="AU178" s="181" t="s">
        <v>140</v>
      </c>
      <c r="AV178" s="13" t="s">
        <v>77</v>
      </c>
      <c r="AW178" s="13" t="s">
        <v>31</v>
      </c>
      <c r="AX178" s="13" t="s">
        <v>15</v>
      </c>
      <c r="AY178" s="181" t="s">
        <v>121</v>
      </c>
    </row>
    <row r="179" s="2" customFormat="1" ht="37.8" customHeight="1">
      <c r="A179" s="38"/>
      <c r="B179" s="160"/>
      <c r="C179" s="161" t="s">
        <v>274</v>
      </c>
      <c r="D179" s="161" t="s">
        <v>123</v>
      </c>
      <c r="E179" s="162" t="s">
        <v>275</v>
      </c>
      <c r="F179" s="163" t="s">
        <v>276</v>
      </c>
      <c r="G179" s="164" t="s">
        <v>143</v>
      </c>
      <c r="H179" s="165">
        <v>20</v>
      </c>
      <c r="I179" s="166"/>
      <c r="J179" s="167">
        <f>ROUND(I179*H179,2)</f>
        <v>0</v>
      </c>
      <c r="K179" s="163" t="s">
        <v>127</v>
      </c>
      <c r="L179" s="39"/>
      <c r="M179" s="168" t="s">
        <v>3</v>
      </c>
      <c r="N179" s="169" t="s">
        <v>40</v>
      </c>
      <c r="O179" s="72"/>
      <c r="P179" s="170">
        <f>O179*H179</f>
        <v>0</v>
      </c>
      <c r="Q179" s="170">
        <v>0.023630000000000002</v>
      </c>
      <c r="R179" s="170">
        <f>Q179*H179</f>
        <v>0.47260000000000002</v>
      </c>
      <c r="S179" s="170">
        <v>0</v>
      </c>
      <c r="T179" s="171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72" t="s">
        <v>128</v>
      </c>
      <c r="AT179" s="172" t="s">
        <v>123</v>
      </c>
      <c r="AU179" s="172" t="s">
        <v>140</v>
      </c>
      <c r="AY179" s="19" t="s">
        <v>121</v>
      </c>
      <c r="BE179" s="173">
        <f>IF(N179="základní",J179,0)</f>
        <v>0</v>
      </c>
      <c r="BF179" s="173">
        <f>IF(N179="snížená",J179,0)</f>
        <v>0</v>
      </c>
      <c r="BG179" s="173">
        <f>IF(N179="zákl. přenesená",J179,0)</f>
        <v>0</v>
      </c>
      <c r="BH179" s="173">
        <f>IF(N179="sníž. přenesená",J179,0)</f>
        <v>0</v>
      </c>
      <c r="BI179" s="173">
        <f>IF(N179="nulová",J179,0)</f>
        <v>0</v>
      </c>
      <c r="BJ179" s="19" t="s">
        <v>15</v>
      </c>
      <c r="BK179" s="173">
        <f>ROUND(I179*H179,2)</f>
        <v>0</v>
      </c>
      <c r="BL179" s="19" t="s">
        <v>128</v>
      </c>
      <c r="BM179" s="172" t="s">
        <v>277</v>
      </c>
    </row>
    <row r="180" s="2" customFormat="1">
      <c r="A180" s="38"/>
      <c r="B180" s="39"/>
      <c r="C180" s="38"/>
      <c r="D180" s="174" t="s">
        <v>130</v>
      </c>
      <c r="E180" s="38"/>
      <c r="F180" s="175" t="s">
        <v>278</v>
      </c>
      <c r="G180" s="38"/>
      <c r="H180" s="38"/>
      <c r="I180" s="176"/>
      <c r="J180" s="38"/>
      <c r="K180" s="38"/>
      <c r="L180" s="39"/>
      <c r="M180" s="177"/>
      <c r="N180" s="178"/>
      <c r="O180" s="72"/>
      <c r="P180" s="72"/>
      <c r="Q180" s="72"/>
      <c r="R180" s="72"/>
      <c r="S180" s="72"/>
      <c r="T180" s="73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9" t="s">
        <v>130</v>
      </c>
      <c r="AU180" s="19" t="s">
        <v>140</v>
      </c>
    </row>
    <row r="181" s="2" customFormat="1" ht="37.8" customHeight="1">
      <c r="A181" s="38"/>
      <c r="B181" s="160"/>
      <c r="C181" s="161" t="s">
        <v>279</v>
      </c>
      <c r="D181" s="161" t="s">
        <v>123</v>
      </c>
      <c r="E181" s="162" t="s">
        <v>280</v>
      </c>
      <c r="F181" s="163" t="s">
        <v>281</v>
      </c>
      <c r="G181" s="164" t="s">
        <v>143</v>
      </c>
      <c r="H181" s="165">
        <v>20</v>
      </c>
      <c r="I181" s="166"/>
      <c r="J181" s="167">
        <f>ROUND(I181*H181,2)</f>
        <v>0</v>
      </c>
      <c r="K181" s="163" t="s">
        <v>127</v>
      </c>
      <c r="L181" s="39"/>
      <c r="M181" s="168" t="s">
        <v>3</v>
      </c>
      <c r="N181" s="169" t="s">
        <v>40</v>
      </c>
      <c r="O181" s="72"/>
      <c r="P181" s="170">
        <f>O181*H181</f>
        <v>0</v>
      </c>
      <c r="Q181" s="170">
        <v>0.0043800000000000002</v>
      </c>
      <c r="R181" s="170">
        <f>Q181*H181</f>
        <v>0.087600000000000011</v>
      </c>
      <c r="S181" s="170">
        <v>0</v>
      </c>
      <c r="T181" s="171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72" t="s">
        <v>128</v>
      </c>
      <c r="AT181" s="172" t="s">
        <v>123</v>
      </c>
      <c r="AU181" s="172" t="s">
        <v>140</v>
      </c>
      <c r="AY181" s="19" t="s">
        <v>121</v>
      </c>
      <c r="BE181" s="173">
        <f>IF(N181="základní",J181,0)</f>
        <v>0</v>
      </c>
      <c r="BF181" s="173">
        <f>IF(N181="snížená",J181,0)</f>
        <v>0</v>
      </c>
      <c r="BG181" s="173">
        <f>IF(N181="zákl. přenesená",J181,0)</f>
        <v>0</v>
      </c>
      <c r="BH181" s="173">
        <f>IF(N181="sníž. přenesená",J181,0)</f>
        <v>0</v>
      </c>
      <c r="BI181" s="173">
        <f>IF(N181="nulová",J181,0)</f>
        <v>0</v>
      </c>
      <c r="BJ181" s="19" t="s">
        <v>15</v>
      </c>
      <c r="BK181" s="173">
        <f>ROUND(I181*H181,2)</f>
        <v>0</v>
      </c>
      <c r="BL181" s="19" t="s">
        <v>128</v>
      </c>
      <c r="BM181" s="172" t="s">
        <v>282</v>
      </c>
    </row>
    <row r="182" s="2" customFormat="1">
      <c r="A182" s="38"/>
      <c r="B182" s="39"/>
      <c r="C182" s="38"/>
      <c r="D182" s="174" t="s">
        <v>130</v>
      </c>
      <c r="E182" s="38"/>
      <c r="F182" s="175" t="s">
        <v>283</v>
      </c>
      <c r="G182" s="38"/>
      <c r="H182" s="38"/>
      <c r="I182" s="176"/>
      <c r="J182" s="38"/>
      <c r="K182" s="38"/>
      <c r="L182" s="39"/>
      <c r="M182" s="177"/>
      <c r="N182" s="178"/>
      <c r="O182" s="72"/>
      <c r="P182" s="72"/>
      <c r="Q182" s="72"/>
      <c r="R182" s="72"/>
      <c r="S182" s="72"/>
      <c r="T182" s="73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9" t="s">
        <v>130</v>
      </c>
      <c r="AU182" s="19" t="s">
        <v>140</v>
      </c>
    </row>
    <row r="183" s="2" customFormat="1" ht="24.15" customHeight="1">
      <c r="A183" s="38"/>
      <c r="B183" s="160"/>
      <c r="C183" s="161" t="s">
        <v>284</v>
      </c>
      <c r="D183" s="161" t="s">
        <v>123</v>
      </c>
      <c r="E183" s="162" t="s">
        <v>285</v>
      </c>
      <c r="F183" s="163" t="s">
        <v>286</v>
      </c>
      <c r="G183" s="164" t="s">
        <v>143</v>
      </c>
      <c r="H183" s="165">
        <v>20</v>
      </c>
      <c r="I183" s="166"/>
      <c r="J183" s="167">
        <f>ROUND(I183*H183,2)</f>
        <v>0</v>
      </c>
      <c r="K183" s="163" t="s">
        <v>127</v>
      </c>
      <c r="L183" s="39"/>
      <c r="M183" s="168" t="s">
        <v>3</v>
      </c>
      <c r="N183" s="169" t="s">
        <v>40</v>
      </c>
      <c r="O183" s="72"/>
      <c r="P183" s="170">
        <f>O183*H183</f>
        <v>0</v>
      </c>
      <c r="Q183" s="170">
        <v>0.00029999999999999997</v>
      </c>
      <c r="R183" s="170">
        <f>Q183*H183</f>
        <v>0.0059999999999999993</v>
      </c>
      <c r="S183" s="170">
        <v>0</v>
      </c>
      <c r="T183" s="171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72" t="s">
        <v>128</v>
      </c>
      <c r="AT183" s="172" t="s">
        <v>123</v>
      </c>
      <c r="AU183" s="172" t="s">
        <v>140</v>
      </c>
      <c r="AY183" s="19" t="s">
        <v>121</v>
      </c>
      <c r="BE183" s="173">
        <f>IF(N183="základní",J183,0)</f>
        <v>0</v>
      </c>
      <c r="BF183" s="173">
        <f>IF(N183="snížená",J183,0)</f>
        <v>0</v>
      </c>
      <c r="BG183" s="173">
        <f>IF(N183="zákl. přenesená",J183,0)</f>
        <v>0</v>
      </c>
      <c r="BH183" s="173">
        <f>IF(N183="sníž. přenesená",J183,0)</f>
        <v>0</v>
      </c>
      <c r="BI183" s="173">
        <f>IF(N183="nulová",J183,0)</f>
        <v>0</v>
      </c>
      <c r="BJ183" s="19" t="s">
        <v>15</v>
      </c>
      <c r="BK183" s="173">
        <f>ROUND(I183*H183,2)</f>
        <v>0</v>
      </c>
      <c r="BL183" s="19" t="s">
        <v>128</v>
      </c>
      <c r="BM183" s="172" t="s">
        <v>287</v>
      </c>
    </row>
    <row r="184" s="2" customFormat="1">
      <c r="A184" s="38"/>
      <c r="B184" s="39"/>
      <c r="C184" s="38"/>
      <c r="D184" s="174" t="s">
        <v>130</v>
      </c>
      <c r="E184" s="38"/>
      <c r="F184" s="175" t="s">
        <v>288</v>
      </c>
      <c r="G184" s="38"/>
      <c r="H184" s="38"/>
      <c r="I184" s="176"/>
      <c r="J184" s="38"/>
      <c r="K184" s="38"/>
      <c r="L184" s="39"/>
      <c r="M184" s="177"/>
      <c r="N184" s="178"/>
      <c r="O184" s="72"/>
      <c r="P184" s="72"/>
      <c r="Q184" s="72"/>
      <c r="R184" s="72"/>
      <c r="S184" s="72"/>
      <c r="T184" s="73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9" t="s">
        <v>130</v>
      </c>
      <c r="AU184" s="19" t="s">
        <v>140</v>
      </c>
    </row>
    <row r="185" s="2" customFormat="1" ht="37.8" customHeight="1">
      <c r="A185" s="38"/>
      <c r="B185" s="160"/>
      <c r="C185" s="161" t="s">
        <v>289</v>
      </c>
      <c r="D185" s="161" t="s">
        <v>123</v>
      </c>
      <c r="E185" s="162" t="s">
        <v>290</v>
      </c>
      <c r="F185" s="163" t="s">
        <v>291</v>
      </c>
      <c r="G185" s="164" t="s">
        <v>143</v>
      </c>
      <c r="H185" s="165">
        <v>20</v>
      </c>
      <c r="I185" s="166"/>
      <c r="J185" s="167">
        <f>ROUND(I185*H185,2)</f>
        <v>0</v>
      </c>
      <c r="K185" s="163" t="s">
        <v>127</v>
      </c>
      <c r="L185" s="39"/>
      <c r="M185" s="168" t="s">
        <v>3</v>
      </c>
      <c r="N185" s="169" t="s">
        <v>40</v>
      </c>
      <c r="O185" s="72"/>
      <c r="P185" s="170">
        <f>O185*H185</f>
        <v>0</v>
      </c>
      <c r="Q185" s="170">
        <v>0.0028500000000000001</v>
      </c>
      <c r="R185" s="170">
        <f>Q185*H185</f>
        <v>0.057000000000000002</v>
      </c>
      <c r="S185" s="170">
        <v>0</v>
      </c>
      <c r="T185" s="171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172" t="s">
        <v>128</v>
      </c>
      <c r="AT185" s="172" t="s">
        <v>123</v>
      </c>
      <c r="AU185" s="172" t="s">
        <v>140</v>
      </c>
      <c r="AY185" s="19" t="s">
        <v>121</v>
      </c>
      <c r="BE185" s="173">
        <f>IF(N185="základní",J185,0)</f>
        <v>0</v>
      </c>
      <c r="BF185" s="173">
        <f>IF(N185="snížená",J185,0)</f>
        <v>0</v>
      </c>
      <c r="BG185" s="173">
        <f>IF(N185="zákl. přenesená",J185,0)</f>
        <v>0</v>
      </c>
      <c r="BH185" s="173">
        <f>IF(N185="sníž. přenesená",J185,0)</f>
        <v>0</v>
      </c>
      <c r="BI185" s="173">
        <f>IF(N185="nulová",J185,0)</f>
        <v>0</v>
      </c>
      <c r="BJ185" s="19" t="s">
        <v>15</v>
      </c>
      <c r="BK185" s="173">
        <f>ROUND(I185*H185,2)</f>
        <v>0</v>
      </c>
      <c r="BL185" s="19" t="s">
        <v>128</v>
      </c>
      <c r="BM185" s="172" t="s">
        <v>292</v>
      </c>
    </row>
    <row r="186" s="2" customFormat="1">
      <c r="A186" s="38"/>
      <c r="B186" s="39"/>
      <c r="C186" s="38"/>
      <c r="D186" s="174" t="s">
        <v>130</v>
      </c>
      <c r="E186" s="38"/>
      <c r="F186" s="175" t="s">
        <v>293</v>
      </c>
      <c r="G186" s="38"/>
      <c r="H186" s="38"/>
      <c r="I186" s="176"/>
      <c r="J186" s="38"/>
      <c r="K186" s="38"/>
      <c r="L186" s="39"/>
      <c r="M186" s="177"/>
      <c r="N186" s="178"/>
      <c r="O186" s="72"/>
      <c r="P186" s="72"/>
      <c r="Q186" s="72"/>
      <c r="R186" s="72"/>
      <c r="S186" s="72"/>
      <c r="T186" s="73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9" t="s">
        <v>130</v>
      </c>
      <c r="AU186" s="19" t="s">
        <v>140</v>
      </c>
    </row>
    <row r="187" s="2" customFormat="1" ht="16.5" customHeight="1">
      <c r="A187" s="38"/>
      <c r="B187" s="160"/>
      <c r="C187" s="161" t="s">
        <v>294</v>
      </c>
      <c r="D187" s="161" t="s">
        <v>123</v>
      </c>
      <c r="E187" s="162" t="s">
        <v>256</v>
      </c>
      <c r="F187" s="163" t="s">
        <v>257</v>
      </c>
      <c r="G187" s="164" t="s">
        <v>258</v>
      </c>
      <c r="H187" s="165">
        <v>20</v>
      </c>
      <c r="I187" s="166"/>
      <c r="J187" s="167">
        <f>ROUND(I187*H187,2)</f>
        <v>0</v>
      </c>
      <c r="K187" s="163" t="s">
        <v>3</v>
      </c>
      <c r="L187" s="39"/>
      <c r="M187" s="168" t="s">
        <v>3</v>
      </c>
      <c r="N187" s="169" t="s">
        <v>40</v>
      </c>
      <c r="O187" s="72"/>
      <c r="P187" s="170">
        <f>O187*H187</f>
        <v>0</v>
      </c>
      <c r="Q187" s="170">
        <v>0</v>
      </c>
      <c r="R187" s="170">
        <f>Q187*H187</f>
        <v>0</v>
      </c>
      <c r="S187" s="170">
        <v>0</v>
      </c>
      <c r="T187" s="171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172" t="s">
        <v>128</v>
      </c>
      <c r="AT187" s="172" t="s">
        <v>123</v>
      </c>
      <c r="AU187" s="172" t="s">
        <v>140</v>
      </c>
      <c r="AY187" s="19" t="s">
        <v>121</v>
      </c>
      <c r="BE187" s="173">
        <f>IF(N187="základní",J187,0)</f>
        <v>0</v>
      </c>
      <c r="BF187" s="173">
        <f>IF(N187="snížená",J187,0)</f>
        <v>0</v>
      </c>
      <c r="BG187" s="173">
        <f>IF(N187="zákl. přenesená",J187,0)</f>
        <v>0</v>
      </c>
      <c r="BH187" s="173">
        <f>IF(N187="sníž. přenesená",J187,0)</f>
        <v>0</v>
      </c>
      <c r="BI187" s="173">
        <f>IF(N187="nulová",J187,0)</f>
        <v>0</v>
      </c>
      <c r="BJ187" s="19" t="s">
        <v>15</v>
      </c>
      <c r="BK187" s="173">
        <f>ROUND(I187*H187,2)</f>
        <v>0</v>
      </c>
      <c r="BL187" s="19" t="s">
        <v>128</v>
      </c>
      <c r="BM187" s="172" t="s">
        <v>295</v>
      </c>
    </row>
    <row r="188" s="12" customFormat="1" ht="20.88" customHeight="1">
      <c r="A188" s="12"/>
      <c r="B188" s="147"/>
      <c r="C188" s="12"/>
      <c r="D188" s="148" t="s">
        <v>68</v>
      </c>
      <c r="E188" s="158" t="s">
        <v>296</v>
      </c>
      <c r="F188" s="158" t="s">
        <v>297</v>
      </c>
      <c r="G188" s="12"/>
      <c r="H188" s="12"/>
      <c r="I188" s="150"/>
      <c r="J188" s="159">
        <f>BK188</f>
        <v>0</v>
      </c>
      <c r="K188" s="12"/>
      <c r="L188" s="147"/>
      <c r="M188" s="152"/>
      <c r="N188" s="153"/>
      <c r="O188" s="153"/>
      <c r="P188" s="154">
        <f>SUM(P189:P197)</f>
        <v>0</v>
      </c>
      <c r="Q188" s="153"/>
      <c r="R188" s="154">
        <f>SUM(R189:R197)</f>
        <v>0</v>
      </c>
      <c r="S188" s="153"/>
      <c r="T188" s="155">
        <f>SUM(T189:T197)</f>
        <v>0</v>
      </c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R188" s="148" t="s">
        <v>15</v>
      </c>
      <c r="AT188" s="156" t="s">
        <v>68</v>
      </c>
      <c r="AU188" s="156" t="s">
        <v>77</v>
      </c>
      <c r="AY188" s="148" t="s">
        <v>121</v>
      </c>
      <c r="BK188" s="157">
        <f>SUM(BK189:BK197)</f>
        <v>0</v>
      </c>
    </row>
    <row r="189" s="2" customFormat="1" ht="33" customHeight="1">
      <c r="A189" s="38"/>
      <c r="B189" s="160"/>
      <c r="C189" s="161" t="s">
        <v>298</v>
      </c>
      <c r="D189" s="161" t="s">
        <v>123</v>
      </c>
      <c r="E189" s="162" t="s">
        <v>299</v>
      </c>
      <c r="F189" s="163" t="s">
        <v>300</v>
      </c>
      <c r="G189" s="164" t="s">
        <v>143</v>
      </c>
      <c r="H189" s="165">
        <v>2.5</v>
      </c>
      <c r="I189" s="166"/>
      <c r="J189" s="167">
        <f>ROUND(I189*H189,2)</f>
        <v>0</v>
      </c>
      <c r="K189" s="163" t="s">
        <v>3</v>
      </c>
      <c r="L189" s="39"/>
      <c r="M189" s="168" t="s">
        <v>3</v>
      </c>
      <c r="N189" s="169" t="s">
        <v>40</v>
      </c>
      <c r="O189" s="72"/>
      <c r="P189" s="170">
        <f>O189*H189</f>
        <v>0</v>
      </c>
      <c r="Q189" s="170">
        <v>0</v>
      </c>
      <c r="R189" s="170">
        <f>Q189*H189</f>
        <v>0</v>
      </c>
      <c r="S189" s="170">
        <v>0</v>
      </c>
      <c r="T189" s="171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72" t="s">
        <v>128</v>
      </c>
      <c r="AT189" s="172" t="s">
        <v>123</v>
      </c>
      <c r="AU189" s="172" t="s">
        <v>140</v>
      </c>
      <c r="AY189" s="19" t="s">
        <v>121</v>
      </c>
      <c r="BE189" s="173">
        <f>IF(N189="základní",J189,0)</f>
        <v>0</v>
      </c>
      <c r="BF189" s="173">
        <f>IF(N189="snížená",J189,0)</f>
        <v>0</v>
      </c>
      <c r="BG189" s="173">
        <f>IF(N189="zákl. přenesená",J189,0)</f>
        <v>0</v>
      </c>
      <c r="BH189" s="173">
        <f>IF(N189="sníž. přenesená",J189,0)</f>
        <v>0</v>
      </c>
      <c r="BI189" s="173">
        <f>IF(N189="nulová",J189,0)</f>
        <v>0</v>
      </c>
      <c r="BJ189" s="19" t="s">
        <v>15</v>
      </c>
      <c r="BK189" s="173">
        <f>ROUND(I189*H189,2)</f>
        <v>0</v>
      </c>
      <c r="BL189" s="19" t="s">
        <v>128</v>
      </c>
      <c r="BM189" s="172" t="s">
        <v>301</v>
      </c>
    </row>
    <row r="190" s="2" customFormat="1" ht="24.15" customHeight="1">
      <c r="A190" s="38"/>
      <c r="B190" s="160"/>
      <c r="C190" s="161" t="s">
        <v>302</v>
      </c>
      <c r="D190" s="161" t="s">
        <v>123</v>
      </c>
      <c r="E190" s="162" t="s">
        <v>303</v>
      </c>
      <c r="F190" s="163" t="s">
        <v>304</v>
      </c>
      <c r="G190" s="164" t="s">
        <v>305</v>
      </c>
      <c r="H190" s="165">
        <v>24</v>
      </c>
      <c r="I190" s="166"/>
      <c r="J190" s="167">
        <f>ROUND(I190*H190,2)</f>
        <v>0</v>
      </c>
      <c r="K190" s="163" t="s">
        <v>3</v>
      </c>
      <c r="L190" s="39"/>
      <c r="M190" s="168" t="s">
        <v>3</v>
      </c>
      <c r="N190" s="169" t="s">
        <v>40</v>
      </c>
      <c r="O190" s="72"/>
      <c r="P190" s="170">
        <f>O190*H190</f>
        <v>0</v>
      </c>
      <c r="Q190" s="170">
        <v>0</v>
      </c>
      <c r="R190" s="170">
        <f>Q190*H190</f>
        <v>0</v>
      </c>
      <c r="S190" s="170">
        <v>0</v>
      </c>
      <c r="T190" s="171">
        <f>S190*H190</f>
        <v>0</v>
      </c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R190" s="172" t="s">
        <v>128</v>
      </c>
      <c r="AT190" s="172" t="s">
        <v>123</v>
      </c>
      <c r="AU190" s="172" t="s">
        <v>140</v>
      </c>
      <c r="AY190" s="19" t="s">
        <v>121</v>
      </c>
      <c r="BE190" s="173">
        <f>IF(N190="základní",J190,0)</f>
        <v>0</v>
      </c>
      <c r="BF190" s="173">
        <f>IF(N190="snížená",J190,0)</f>
        <v>0</v>
      </c>
      <c r="BG190" s="173">
        <f>IF(N190="zákl. přenesená",J190,0)</f>
        <v>0</v>
      </c>
      <c r="BH190" s="173">
        <f>IF(N190="sníž. přenesená",J190,0)</f>
        <v>0</v>
      </c>
      <c r="BI190" s="173">
        <f>IF(N190="nulová",J190,0)</f>
        <v>0</v>
      </c>
      <c r="BJ190" s="19" t="s">
        <v>15</v>
      </c>
      <c r="BK190" s="173">
        <f>ROUND(I190*H190,2)</f>
        <v>0</v>
      </c>
      <c r="BL190" s="19" t="s">
        <v>128</v>
      </c>
      <c r="BM190" s="172" t="s">
        <v>306</v>
      </c>
    </row>
    <row r="191" s="13" customFormat="1">
      <c r="A191" s="13"/>
      <c r="B191" s="179"/>
      <c r="C191" s="13"/>
      <c r="D191" s="180" t="s">
        <v>132</v>
      </c>
      <c r="E191" s="181" t="s">
        <v>3</v>
      </c>
      <c r="F191" s="182" t="s">
        <v>307</v>
      </c>
      <c r="G191" s="13"/>
      <c r="H191" s="183">
        <v>23.332999999999998</v>
      </c>
      <c r="I191" s="184"/>
      <c r="J191" s="13"/>
      <c r="K191" s="13"/>
      <c r="L191" s="179"/>
      <c r="M191" s="185"/>
      <c r="N191" s="186"/>
      <c r="O191" s="186"/>
      <c r="P191" s="186"/>
      <c r="Q191" s="186"/>
      <c r="R191" s="186"/>
      <c r="S191" s="186"/>
      <c r="T191" s="187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1" t="s">
        <v>132</v>
      </c>
      <c r="AU191" s="181" t="s">
        <v>140</v>
      </c>
      <c r="AV191" s="13" t="s">
        <v>77</v>
      </c>
      <c r="AW191" s="13" t="s">
        <v>31</v>
      </c>
      <c r="AX191" s="13" t="s">
        <v>69</v>
      </c>
      <c r="AY191" s="181" t="s">
        <v>121</v>
      </c>
    </row>
    <row r="192" s="15" customFormat="1">
      <c r="A192" s="15"/>
      <c r="B192" s="196"/>
      <c r="C192" s="15"/>
      <c r="D192" s="180" t="s">
        <v>132</v>
      </c>
      <c r="E192" s="197" t="s">
        <v>3</v>
      </c>
      <c r="F192" s="198" t="s">
        <v>308</v>
      </c>
      <c r="G192" s="15"/>
      <c r="H192" s="197" t="s">
        <v>3</v>
      </c>
      <c r="I192" s="199"/>
      <c r="J192" s="15"/>
      <c r="K192" s="15"/>
      <c r="L192" s="196"/>
      <c r="M192" s="200"/>
      <c r="N192" s="201"/>
      <c r="O192" s="201"/>
      <c r="P192" s="201"/>
      <c r="Q192" s="201"/>
      <c r="R192" s="201"/>
      <c r="S192" s="201"/>
      <c r="T192" s="202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197" t="s">
        <v>132</v>
      </c>
      <c r="AU192" s="197" t="s">
        <v>140</v>
      </c>
      <c r="AV192" s="15" t="s">
        <v>15</v>
      </c>
      <c r="AW192" s="15" t="s">
        <v>31</v>
      </c>
      <c r="AX192" s="15" t="s">
        <v>69</v>
      </c>
      <c r="AY192" s="197" t="s">
        <v>121</v>
      </c>
    </row>
    <row r="193" s="13" customFormat="1">
      <c r="A193" s="13"/>
      <c r="B193" s="179"/>
      <c r="C193" s="13"/>
      <c r="D193" s="180" t="s">
        <v>132</v>
      </c>
      <c r="E193" s="181" t="s">
        <v>3</v>
      </c>
      <c r="F193" s="182" t="s">
        <v>260</v>
      </c>
      <c r="G193" s="13"/>
      <c r="H193" s="183">
        <v>24</v>
      </c>
      <c r="I193" s="184"/>
      <c r="J193" s="13"/>
      <c r="K193" s="13"/>
      <c r="L193" s="179"/>
      <c r="M193" s="185"/>
      <c r="N193" s="186"/>
      <c r="O193" s="186"/>
      <c r="P193" s="186"/>
      <c r="Q193" s="186"/>
      <c r="R193" s="186"/>
      <c r="S193" s="186"/>
      <c r="T193" s="187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1" t="s">
        <v>132</v>
      </c>
      <c r="AU193" s="181" t="s">
        <v>140</v>
      </c>
      <c r="AV193" s="13" t="s">
        <v>77</v>
      </c>
      <c r="AW193" s="13" t="s">
        <v>31</v>
      </c>
      <c r="AX193" s="13" t="s">
        <v>15</v>
      </c>
      <c r="AY193" s="181" t="s">
        <v>121</v>
      </c>
    </row>
    <row r="194" s="2" customFormat="1" ht="16.5" customHeight="1">
      <c r="A194" s="38"/>
      <c r="B194" s="160"/>
      <c r="C194" s="161" t="s">
        <v>309</v>
      </c>
      <c r="D194" s="161" t="s">
        <v>123</v>
      </c>
      <c r="E194" s="162" t="s">
        <v>310</v>
      </c>
      <c r="F194" s="163" t="s">
        <v>311</v>
      </c>
      <c r="G194" s="164" t="s">
        <v>258</v>
      </c>
      <c r="H194" s="165">
        <v>11.1</v>
      </c>
      <c r="I194" s="166"/>
      <c r="J194" s="167">
        <f>ROUND(I194*H194,2)</f>
        <v>0</v>
      </c>
      <c r="K194" s="163" t="s">
        <v>3</v>
      </c>
      <c r="L194" s="39"/>
      <c r="M194" s="168" t="s">
        <v>3</v>
      </c>
      <c r="N194" s="169" t="s">
        <v>40</v>
      </c>
      <c r="O194" s="72"/>
      <c r="P194" s="170">
        <f>O194*H194</f>
        <v>0</v>
      </c>
      <c r="Q194" s="170">
        <v>0</v>
      </c>
      <c r="R194" s="170">
        <f>Q194*H194</f>
        <v>0</v>
      </c>
      <c r="S194" s="170">
        <v>0</v>
      </c>
      <c r="T194" s="171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172" t="s">
        <v>128</v>
      </c>
      <c r="AT194" s="172" t="s">
        <v>123</v>
      </c>
      <c r="AU194" s="172" t="s">
        <v>140</v>
      </c>
      <c r="AY194" s="19" t="s">
        <v>121</v>
      </c>
      <c r="BE194" s="173">
        <f>IF(N194="základní",J194,0)</f>
        <v>0</v>
      </c>
      <c r="BF194" s="173">
        <f>IF(N194="snížená",J194,0)</f>
        <v>0</v>
      </c>
      <c r="BG194" s="173">
        <f>IF(N194="zákl. přenesená",J194,0)</f>
        <v>0</v>
      </c>
      <c r="BH194" s="173">
        <f>IF(N194="sníž. přenesená",J194,0)</f>
        <v>0</v>
      </c>
      <c r="BI194" s="173">
        <f>IF(N194="nulová",J194,0)</f>
        <v>0</v>
      </c>
      <c r="BJ194" s="19" t="s">
        <v>15</v>
      </c>
      <c r="BK194" s="173">
        <f>ROUND(I194*H194,2)</f>
        <v>0</v>
      </c>
      <c r="BL194" s="19" t="s">
        <v>128</v>
      </c>
      <c r="BM194" s="172" t="s">
        <v>312</v>
      </c>
    </row>
    <row r="195" s="13" customFormat="1">
      <c r="A195" s="13"/>
      <c r="B195" s="179"/>
      <c r="C195" s="13"/>
      <c r="D195" s="180" t="s">
        <v>132</v>
      </c>
      <c r="E195" s="181" t="s">
        <v>3</v>
      </c>
      <c r="F195" s="182" t="s">
        <v>313</v>
      </c>
      <c r="G195" s="13"/>
      <c r="H195" s="183">
        <v>11.1</v>
      </c>
      <c r="I195" s="184"/>
      <c r="J195" s="13"/>
      <c r="K195" s="13"/>
      <c r="L195" s="179"/>
      <c r="M195" s="185"/>
      <c r="N195" s="186"/>
      <c r="O195" s="186"/>
      <c r="P195" s="186"/>
      <c r="Q195" s="186"/>
      <c r="R195" s="186"/>
      <c r="S195" s="186"/>
      <c r="T195" s="187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181" t="s">
        <v>132</v>
      </c>
      <c r="AU195" s="181" t="s">
        <v>140</v>
      </c>
      <c r="AV195" s="13" t="s">
        <v>77</v>
      </c>
      <c r="AW195" s="13" t="s">
        <v>31</v>
      </c>
      <c r="AX195" s="13" t="s">
        <v>15</v>
      </c>
      <c r="AY195" s="181" t="s">
        <v>121</v>
      </c>
    </row>
    <row r="196" s="2" customFormat="1" ht="16.5" customHeight="1">
      <c r="A196" s="38"/>
      <c r="B196" s="160"/>
      <c r="C196" s="161" t="s">
        <v>314</v>
      </c>
      <c r="D196" s="161" t="s">
        <v>123</v>
      </c>
      <c r="E196" s="162" t="s">
        <v>315</v>
      </c>
      <c r="F196" s="163" t="s">
        <v>316</v>
      </c>
      <c r="G196" s="164" t="s">
        <v>258</v>
      </c>
      <c r="H196" s="165">
        <v>6.5999999999999996</v>
      </c>
      <c r="I196" s="166"/>
      <c r="J196" s="167">
        <f>ROUND(I196*H196,2)</f>
        <v>0</v>
      </c>
      <c r="K196" s="163" t="s">
        <v>3</v>
      </c>
      <c r="L196" s="39"/>
      <c r="M196" s="168" t="s">
        <v>3</v>
      </c>
      <c r="N196" s="169" t="s">
        <v>40</v>
      </c>
      <c r="O196" s="72"/>
      <c r="P196" s="170">
        <f>O196*H196</f>
        <v>0</v>
      </c>
      <c r="Q196" s="170">
        <v>0</v>
      </c>
      <c r="R196" s="170">
        <f>Q196*H196</f>
        <v>0</v>
      </c>
      <c r="S196" s="170">
        <v>0</v>
      </c>
      <c r="T196" s="171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172" t="s">
        <v>128</v>
      </c>
      <c r="AT196" s="172" t="s">
        <v>123</v>
      </c>
      <c r="AU196" s="172" t="s">
        <v>140</v>
      </c>
      <c r="AY196" s="19" t="s">
        <v>121</v>
      </c>
      <c r="BE196" s="173">
        <f>IF(N196="základní",J196,0)</f>
        <v>0</v>
      </c>
      <c r="BF196" s="173">
        <f>IF(N196="snížená",J196,0)</f>
        <v>0</v>
      </c>
      <c r="BG196" s="173">
        <f>IF(N196="zákl. přenesená",J196,0)</f>
        <v>0</v>
      </c>
      <c r="BH196" s="173">
        <f>IF(N196="sníž. přenesená",J196,0)</f>
        <v>0</v>
      </c>
      <c r="BI196" s="173">
        <f>IF(N196="nulová",J196,0)</f>
        <v>0</v>
      </c>
      <c r="BJ196" s="19" t="s">
        <v>15</v>
      </c>
      <c r="BK196" s="173">
        <f>ROUND(I196*H196,2)</f>
        <v>0</v>
      </c>
      <c r="BL196" s="19" t="s">
        <v>128</v>
      </c>
      <c r="BM196" s="172" t="s">
        <v>317</v>
      </c>
    </row>
    <row r="197" s="13" customFormat="1">
      <c r="A197" s="13"/>
      <c r="B197" s="179"/>
      <c r="C197" s="13"/>
      <c r="D197" s="180" t="s">
        <v>132</v>
      </c>
      <c r="E197" s="181" t="s">
        <v>3</v>
      </c>
      <c r="F197" s="182" t="s">
        <v>318</v>
      </c>
      <c r="G197" s="13"/>
      <c r="H197" s="183">
        <v>6.5999999999999996</v>
      </c>
      <c r="I197" s="184"/>
      <c r="J197" s="13"/>
      <c r="K197" s="13"/>
      <c r="L197" s="179"/>
      <c r="M197" s="185"/>
      <c r="N197" s="186"/>
      <c r="O197" s="186"/>
      <c r="P197" s="186"/>
      <c r="Q197" s="186"/>
      <c r="R197" s="186"/>
      <c r="S197" s="186"/>
      <c r="T197" s="187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1" t="s">
        <v>132</v>
      </c>
      <c r="AU197" s="181" t="s">
        <v>140</v>
      </c>
      <c r="AV197" s="13" t="s">
        <v>77</v>
      </c>
      <c r="AW197" s="13" t="s">
        <v>31</v>
      </c>
      <c r="AX197" s="13" t="s">
        <v>15</v>
      </c>
      <c r="AY197" s="181" t="s">
        <v>121</v>
      </c>
    </row>
    <row r="198" s="12" customFormat="1" ht="22.8" customHeight="1">
      <c r="A198" s="12"/>
      <c r="B198" s="147"/>
      <c r="C198" s="12"/>
      <c r="D198" s="148" t="s">
        <v>68</v>
      </c>
      <c r="E198" s="158" t="s">
        <v>174</v>
      </c>
      <c r="F198" s="158" t="s">
        <v>319</v>
      </c>
      <c r="G198" s="12"/>
      <c r="H198" s="12"/>
      <c r="I198" s="150"/>
      <c r="J198" s="159">
        <f>BK198</f>
        <v>0</v>
      </c>
      <c r="K198" s="12"/>
      <c r="L198" s="147"/>
      <c r="M198" s="152"/>
      <c r="N198" s="153"/>
      <c r="O198" s="153"/>
      <c r="P198" s="154">
        <f>P199+P211+P215</f>
        <v>0</v>
      </c>
      <c r="Q198" s="153"/>
      <c r="R198" s="154">
        <f>R199+R211+R215</f>
        <v>0.0036096000000000001</v>
      </c>
      <c r="S198" s="153"/>
      <c r="T198" s="155">
        <f>T199+T211+T215</f>
        <v>3.4599999999999995</v>
      </c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R198" s="148" t="s">
        <v>15</v>
      </c>
      <c r="AT198" s="156" t="s">
        <v>68</v>
      </c>
      <c r="AU198" s="156" t="s">
        <v>15</v>
      </c>
      <c r="AY198" s="148" t="s">
        <v>121</v>
      </c>
      <c r="BK198" s="157">
        <f>BK199+BK211+BK215</f>
        <v>0</v>
      </c>
    </row>
    <row r="199" s="12" customFormat="1" ht="20.88" customHeight="1">
      <c r="A199" s="12"/>
      <c r="B199" s="147"/>
      <c r="C199" s="12"/>
      <c r="D199" s="148" t="s">
        <v>68</v>
      </c>
      <c r="E199" s="158" t="s">
        <v>320</v>
      </c>
      <c r="F199" s="158" t="s">
        <v>321</v>
      </c>
      <c r="G199" s="12"/>
      <c r="H199" s="12"/>
      <c r="I199" s="150"/>
      <c r="J199" s="159">
        <f>BK199</f>
        <v>0</v>
      </c>
      <c r="K199" s="12"/>
      <c r="L199" s="147"/>
      <c r="M199" s="152"/>
      <c r="N199" s="153"/>
      <c r="O199" s="153"/>
      <c r="P199" s="154">
        <f>SUM(P200:P210)</f>
        <v>0</v>
      </c>
      <c r="Q199" s="153"/>
      <c r="R199" s="154">
        <f>SUM(R200:R210)</f>
        <v>0.0010295999999999999</v>
      </c>
      <c r="S199" s="153"/>
      <c r="T199" s="155">
        <f>SUM(T200:T210)</f>
        <v>0</v>
      </c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R199" s="148" t="s">
        <v>15</v>
      </c>
      <c r="AT199" s="156" t="s">
        <v>68</v>
      </c>
      <c r="AU199" s="156" t="s">
        <v>77</v>
      </c>
      <c r="AY199" s="148" t="s">
        <v>121</v>
      </c>
      <c r="BK199" s="157">
        <f>SUM(BK200:BK210)</f>
        <v>0</v>
      </c>
    </row>
    <row r="200" s="2" customFormat="1" ht="44.25" customHeight="1">
      <c r="A200" s="38"/>
      <c r="B200" s="160"/>
      <c r="C200" s="161" t="s">
        <v>322</v>
      </c>
      <c r="D200" s="161" t="s">
        <v>123</v>
      </c>
      <c r="E200" s="162" t="s">
        <v>323</v>
      </c>
      <c r="F200" s="163" t="s">
        <v>324</v>
      </c>
      <c r="G200" s="164" t="s">
        <v>143</v>
      </c>
      <c r="H200" s="165">
        <v>30</v>
      </c>
      <c r="I200" s="166"/>
      <c r="J200" s="167">
        <f>ROUND(I200*H200,2)</f>
        <v>0</v>
      </c>
      <c r="K200" s="163" t="s">
        <v>127</v>
      </c>
      <c r="L200" s="39"/>
      <c r="M200" s="168" t="s">
        <v>3</v>
      </c>
      <c r="N200" s="169" t="s">
        <v>40</v>
      </c>
      <c r="O200" s="72"/>
      <c r="P200" s="170">
        <f>O200*H200</f>
        <v>0</v>
      </c>
      <c r="Q200" s="170">
        <v>0</v>
      </c>
      <c r="R200" s="170">
        <f>Q200*H200</f>
        <v>0</v>
      </c>
      <c r="S200" s="170">
        <v>0</v>
      </c>
      <c r="T200" s="171">
        <f>S200*H200</f>
        <v>0</v>
      </c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R200" s="172" t="s">
        <v>128</v>
      </c>
      <c r="AT200" s="172" t="s">
        <v>123</v>
      </c>
      <c r="AU200" s="172" t="s">
        <v>140</v>
      </c>
      <c r="AY200" s="19" t="s">
        <v>121</v>
      </c>
      <c r="BE200" s="173">
        <f>IF(N200="základní",J200,0)</f>
        <v>0</v>
      </c>
      <c r="BF200" s="173">
        <f>IF(N200="snížená",J200,0)</f>
        <v>0</v>
      </c>
      <c r="BG200" s="173">
        <f>IF(N200="zákl. přenesená",J200,0)</f>
        <v>0</v>
      </c>
      <c r="BH200" s="173">
        <f>IF(N200="sníž. přenesená",J200,0)</f>
        <v>0</v>
      </c>
      <c r="BI200" s="173">
        <f>IF(N200="nulová",J200,0)</f>
        <v>0</v>
      </c>
      <c r="BJ200" s="19" t="s">
        <v>15</v>
      </c>
      <c r="BK200" s="173">
        <f>ROUND(I200*H200,2)</f>
        <v>0</v>
      </c>
      <c r="BL200" s="19" t="s">
        <v>128</v>
      </c>
      <c r="BM200" s="172" t="s">
        <v>325</v>
      </c>
    </row>
    <row r="201" s="2" customFormat="1">
      <c r="A201" s="38"/>
      <c r="B201" s="39"/>
      <c r="C201" s="38"/>
      <c r="D201" s="174" t="s">
        <v>130</v>
      </c>
      <c r="E201" s="38"/>
      <c r="F201" s="175" t="s">
        <v>326</v>
      </c>
      <c r="G201" s="38"/>
      <c r="H201" s="38"/>
      <c r="I201" s="176"/>
      <c r="J201" s="38"/>
      <c r="K201" s="38"/>
      <c r="L201" s="39"/>
      <c r="M201" s="177"/>
      <c r="N201" s="178"/>
      <c r="O201" s="72"/>
      <c r="P201" s="72"/>
      <c r="Q201" s="72"/>
      <c r="R201" s="72"/>
      <c r="S201" s="72"/>
      <c r="T201" s="73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T201" s="19" t="s">
        <v>130</v>
      </c>
      <c r="AU201" s="19" t="s">
        <v>140</v>
      </c>
    </row>
    <row r="202" s="13" customFormat="1">
      <c r="A202" s="13"/>
      <c r="B202" s="179"/>
      <c r="C202" s="13"/>
      <c r="D202" s="180" t="s">
        <v>132</v>
      </c>
      <c r="E202" s="181" t="s">
        <v>3</v>
      </c>
      <c r="F202" s="182" t="s">
        <v>327</v>
      </c>
      <c r="G202" s="13"/>
      <c r="H202" s="183">
        <v>30</v>
      </c>
      <c r="I202" s="184"/>
      <c r="J202" s="13"/>
      <c r="K202" s="13"/>
      <c r="L202" s="179"/>
      <c r="M202" s="185"/>
      <c r="N202" s="186"/>
      <c r="O202" s="186"/>
      <c r="P202" s="186"/>
      <c r="Q202" s="186"/>
      <c r="R202" s="186"/>
      <c r="S202" s="186"/>
      <c r="T202" s="187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181" t="s">
        <v>132</v>
      </c>
      <c r="AU202" s="181" t="s">
        <v>140</v>
      </c>
      <c r="AV202" s="13" t="s">
        <v>77</v>
      </c>
      <c r="AW202" s="13" t="s">
        <v>31</v>
      </c>
      <c r="AX202" s="13" t="s">
        <v>15</v>
      </c>
      <c r="AY202" s="181" t="s">
        <v>121</v>
      </c>
    </row>
    <row r="203" s="2" customFormat="1" ht="55.5" customHeight="1">
      <c r="A203" s="38"/>
      <c r="B203" s="160"/>
      <c r="C203" s="161" t="s">
        <v>328</v>
      </c>
      <c r="D203" s="161" t="s">
        <v>123</v>
      </c>
      <c r="E203" s="162" t="s">
        <v>329</v>
      </c>
      <c r="F203" s="163" t="s">
        <v>330</v>
      </c>
      <c r="G203" s="164" t="s">
        <v>143</v>
      </c>
      <c r="H203" s="165">
        <v>1860</v>
      </c>
      <c r="I203" s="166"/>
      <c r="J203" s="167">
        <f>ROUND(I203*H203,2)</f>
        <v>0</v>
      </c>
      <c r="K203" s="163" t="s">
        <v>127</v>
      </c>
      <c r="L203" s="39"/>
      <c r="M203" s="168" t="s">
        <v>3</v>
      </c>
      <c r="N203" s="169" t="s">
        <v>40</v>
      </c>
      <c r="O203" s="72"/>
      <c r="P203" s="170">
        <f>O203*H203</f>
        <v>0</v>
      </c>
      <c r="Q203" s="170">
        <v>0</v>
      </c>
      <c r="R203" s="170">
        <f>Q203*H203</f>
        <v>0</v>
      </c>
      <c r="S203" s="170">
        <v>0</v>
      </c>
      <c r="T203" s="171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72" t="s">
        <v>128</v>
      </c>
      <c r="AT203" s="172" t="s">
        <v>123</v>
      </c>
      <c r="AU203" s="172" t="s">
        <v>140</v>
      </c>
      <c r="AY203" s="19" t="s">
        <v>121</v>
      </c>
      <c r="BE203" s="173">
        <f>IF(N203="základní",J203,0)</f>
        <v>0</v>
      </c>
      <c r="BF203" s="173">
        <f>IF(N203="snížená",J203,0)</f>
        <v>0</v>
      </c>
      <c r="BG203" s="173">
        <f>IF(N203="zákl. přenesená",J203,0)</f>
        <v>0</v>
      </c>
      <c r="BH203" s="173">
        <f>IF(N203="sníž. přenesená",J203,0)</f>
        <v>0</v>
      </c>
      <c r="BI203" s="173">
        <f>IF(N203="nulová",J203,0)</f>
        <v>0</v>
      </c>
      <c r="BJ203" s="19" t="s">
        <v>15</v>
      </c>
      <c r="BK203" s="173">
        <f>ROUND(I203*H203,2)</f>
        <v>0</v>
      </c>
      <c r="BL203" s="19" t="s">
        <v>128</v>
      </c>
      <c r="BM203" s="172" t="s">
        <v>331</v>
      </c>
    </row>
    <row r="204" s="2" customFormat="1">
      <c r="A204" s="38"/>
      <c r="B204" s="39"/>
      <c r="C204" s="38"/>
      <c r="D204" s="174" t="s">
        <v>130</v>
      </c>
      <c r="E204" s="38"/>
      <c r="F204" s="175" t="s">
        <v>332</v>
      </c>
      <c r="G204" s="38"/>
      <c r="H204" s="38"/>
      <c r="I204" s="176"/>
      <c r="J204" s="38"/>
      <c r="K204" s="38"/>
      <c r="L204" s="39"/>
      <c r="M204" s="177"/>
      <c r="N204" s="178"/>
      <c r="O204" s="72"/>
      <c r="P204" s="72"/>
      <c r="Q204" s="72"/>
      <c r="R204" s="72"/>
      <c r="S204" s="72"/>
      <c r="T204" s="73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9" t="s">
        <v>130</v>
      </c>
      <c r="AU204" s="19" t="s">
        <v>140</v>
      </c>
    </row>
    <row r="205" s="13" customFormat="1">
      <c r="A205" s="13"/>
      <c r="B205" s="179"/>
      <c r="C205" s="13"/>
      <c r="D205" s="180" t="s">
        <v>132</v>
      </c>
      <c r="E205" s="181" t="s">
        <v>3</v>
      </c>
      <c r="F205" s="182" t="s">
        <v>333</v>
      </c>
      <c r="G205" s="13"/>
      <c r="H205" s="183">
        <v>1860</v>
      </c>
      <c r="I205" s="184"/>
      <c r="J205" s="13"/>
      <c r="K205" s="13"/>
      <c r="L205" s="179"/>
      <c r="M205" s="185"/>
      <c r="N205" s="186"/>
      <c r="O205" s="186"/>
      <c r="P205" s="186"/>
      <c r="Q205" s="186"/>
      <c r="R205" s="186"/>
      <c r="S205" s="186"/>
      <c r="T205" s="187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1" t="s">
        <v>132</v>
      </c>
      <c r="AU205" s="181" t="s">
        <v>140</v>
      </c>
      <c r="AV205" s="13" t="s">
        <v>77</v>
      </c>
      <c r="AW205" s="13" t="s">
        <v>31</v>
      </c>
      <c r="AX205" s="13" t="s">
        <v>15</v>
      </c>
      <c r="AY205" s="181" t="s">
        <v>121</v>
      </c>
    </row>
    <row r="206" s="2" customFormat="1" ht="44.25" customHeight="1">
      <c r="A206" s="38"/>
      <c r="B206" s="160"/>
      <c r="C206" s="161" t="s">
        <v>334</v>
      </c>
      <c r="D206" s="161" t="s">
        <v>123</v>
      </c>
      <c r="E206" s="162" t="s">
        <v>335</v>
      </c>
      <c r="F206" s="163" t="s">
        <v>336</v>
      </c>
      <c r="G206" s="164" t="s">
        <v>143</v>
      </c>
      <c r="H206" s="165">
        <v>30</v>
      </c>
      <c r="I206" s="166"/>
      <c r="J206" s="167">
        <f>ROUND(I206*H206,2)</f>
        <v>0</v>
      </c>
      <c r="K206" s="163" t="s">
        <v>127</v>
      </c>
      <c r="L206" s="39"/>
      <c r="M206" s="168" t="s">
        <v>3</v>
      </c>
      <c r="N206" s="169" t="s">
        <v>40</v>
      </c>
      <c r="O206" s="72"/>
      <c r="P206" s="170">
        <f>O206*H206</f>
        <v>0</v>
      </c>
      <c r="Q206" s="170">
        <v>0</v>
      </c>
      <c r="R206" s="170">
        <f>Q206*H206</f>
        <v>0</v>
      </c>
      <c r="S206" s="170">
        <v>0</v>
      </c>
      <c r="T206" s="171">
        <f>S206*H206</f>
        <v>0</v>
      </c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R206" s="172" t="s">
        <v>128</v>
      </c>
      <c r="AT206" s="172" t="s">
        <v>123</v>
      </c>
      <c r="AU206" s="172" t="s">
        <v>140</v>
      </c>
      <c r="AY206" s="19" t="s">
        <v>121</v>
      </c>
      <c r="BE206" s="173">
        <f>IF(N206="základní",J206,0)</f>
        <v>0</v>
      </c>
      <c r="BF206" s="173">
        <f>IF(N206="snížená",J206,0)</f>
        <v>0</v>
      </c>
      <c r="BG206" s="173">
        <f>IF(N206="zákl. přenesená",J206,0)</f>
        <v>0</v>
      </c>
      <c r="BH206" s="173">
        <f>IF(N206="sníž. přenesená",J206,0)</f>
        <v>0</v>
      </c>
      <c r="BI206" s="173">
        <f>IF(N206="nulová",J206,0)</f>
        <v>0</v>
      </c>
      <c r="BJ206" s="19" t="s">
        <v>15</v>
      </c>
      <c r="BK206" s="173">
        <f>ROUND(I206*H206,2)</f>
        <v>0</v>
      </c>
      <c r="BL206" s="19" t="s">
        <v>128</v>
      </c>
      <c r="BM206" s="172" t="s">
        <v>337</v>
      </c>
    </row>
    <row r="207" s="2" customFormat="1">
      <c r="A207" s="38"/>
      <c r="B207" s="39"/>
      <c r="C207" s="38"/>
      <c r="D207" s="174" t="s">
        <v>130</v>
      </c>
      <c r="E207" s="38"/>
      <c r="F207" s="175" t="s">
        <v>338</v>
      </c>
      <c r="G207" s="38"/>
      <c r="H207" s="38"/>
      <c r="I207" s="176"/>
      <c r="J207" s="38"/>
      <c r="K207" s="38"/>
      <c r="L207" s="39"/>
      <c r="M207" s="177"/>
      <c r="N207" s="178"/>
      <c r="O207" s="72"/>
      <c r="P207" s="72"/>
      <c r="Q207" s="72"/>
      <c r="R207" s="72"/>
      <c r="S207" s="72"/>
      <c r="T207" s="73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T207" s="19" t="s">
        <v>130</v>
      </c>
      <c r="AU207" s="19" t="s">
        <v>140</v>
      </c>
    </row>
    <row r="208" s="2" customFormat="1" ht="37.8" customHeight="1">
      <c r="A208" s="38"/>
      <c r="B208" s="160"/>
      <c r="C208" s="161" t="s">
        <v>339</v>
      </c>
      <c r="D208" s="161" t="s">
        <v>123</v>
      </c>
      <c r="E208" s="162" t="s">
        <v>340</v>
      </c>
      <c r="F208" s="163" t="s">
        <v>341</v>
      </c>
      <c r="G208" s="164" t="s">
        <v>143</v>
      </c>
      <c r="H208" s="165">
        <v>7.9199999999999999</v>
      </c>
      <c r="I208" s="166"/>
      <c r="J208" s="167">
        <f>ROUND(I208*H208,2)</f>
        <v>0</v>
      </c>
      <c r="K208" s="163" t="s">
        <v>127</v>
      </c>
      <c r="L208" s="39"/>
      <c r="M208" s="168" t="s">
        <v>3</v>
      </c>
      <c r="N208" s="169" t="s">
        <v>40</v>
      </c>
      <c r="O208" s="72"/>
      <c r="P208" s="170">
        <f>O208*H208</f>
        <v>0</v>
      </c>
      <c r="Q208" s="170">
        <v>0.00012999999999999999</v>
      </c>
      <c r="R208" s="170">
        <f>Q208*H208</f>
        <v>0.0010295999999999999</v>
      </c>
      <c r="S208" s="170">
        <v>0</v>
      </c>
      <c r="T208" s="171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172" t="s">
        <v>128</v>
      </c>
      <c r="AT208" s="172" t="s">
        <v>123</v>
      </c>
      <c r="AU208" s="172" t="s">
        <v>140</v>
      </c>
      <c r="AY208" s="19" t="s">
        <v>121</v>
      </c>
      <c r="BE208" s="173">
        <f>IF(N208="základní",J208,0)</f>
        <v>0</v>
      </c>
      <c r="BF208" s="173">
        <f>IF(N208="snížená",J208,0)</f>
        <v>0</v>
      </c>
      <c r="BG208" s="173">
        <f>IF(N208="zákl. přenesená",J208,0)</f>
        <v>0</v>
      </c>
      <c r="BH208" s="173">
        <f>IF(N208="sníž. přenesená",J208,0)</f>
        <v>0</v>
      </c>
      <c r="BI208" s="173">
        <f>IF(N208="nulová",J208,0)</f>
        <v>0</v>
      </c>
      <c r="BJ208" s="19" t="s">
        <v>15</v>
      </c>
      <c r="BK208" s="173">
        <f>ROUND(I208*H208,2)</f>
        <v>0</v>
      </c>
      <c r="BL208" s="19" t="s">
        <v>128</v>
      </c>
      <c r="BM208" s="172" t="s">
        <v>342</v>
      </c>
    </row>
    <row r="209" s="2" customFormat="1">
      <c r="A209" s="38"/>
      <c r="B209" s="39"/>
      <c r="C209" s="38"/>
      <c r="D209" s="174" t="s">
        <v>130</v>
      </c>
      <c r="E209" s="38"/>
      <c r="F209" s="175" t="s">
        <v>343</v>
      </c>
      <c r="G209" s="38"/>
      <c r="H209" s="38"/>
      <c r="I209" s="176"/>
      <c r="J209" s="38"/>
      <c r="K209" s="38"/>
      <c r="L209" s="39"/>
      <c r="M209" s="177"/>
      <c r="N209" s="178"/>
      <c r="O209" s="72"/>
      <c r="P209" s="72"/>
      <c r="Q209" s="72"/>
      <c r="R209" s="72"/>
      <c r="S209" s="72"/>
      <c r="T209" s="73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9" t="s">
        <v>130</v>
      </c>
      <c r="AU209" s="19" t="s">
        <v>140</v>
      </c>
    </row>
    <row r="210" s="13" customFormat="1">
      <c r="A210" s="13"/>
      <c r="B210" s="179"/>
      <c r="C210" s="13"/>
      <c r="D210" s="180" t="s">
        <v>132</v>
      </c>
      <c r="E210" s="181" t="s">
        <v>3</v>
      </c>
      <c r="F210" s="182" t="s">
        <v>344</v>
      </c>
      <c r="G210" s="13"/>
      <c r="H210" s="183">
        <v>7.9199999999999999</v>
      </c>
      <c r="I210" s="184"/>
      <c r="J210" s="13"/>
      <c r="K210" s="13"/>
      <c r="L210" s="179"/>
      <c r="M210" s="185"/>
      <c r="N210" s="186"/>
      <c r="O210" s="186"/>
      <c r="P210" s="186"/>
      <c r="Q210" s="186"/>
      <c r="R210" s="186"/>
      <c r="S210" s="186"/>
      <c r="T210" s="187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1" t="s">
        <v>132</v>
      </c>
      <c r="AU210" s="181" t="s">
        <v>140</v>
      </c>
      <c r="AV210" s="13" t="s">
        <v>77</v>
      </c>
      <c r="AW210" s="13" t="s">
        <v>31</v>
      </c>
      <c r="AX210" s="13" t="s">
        <v>15</v>
      </c>
      <c r="AY210" s="181" t="s">
        <v>121</v>
      </c>
    </row>
    <row r="211" s="12" customFormat="1" ht="20.88" customHeight="1">
      <c r="A211" s="12"/>
      <c r="B211" s="147"/>
      <c r="C211" s="12"/>
      <c r="D211" s="148" t="s">
        <v>68</v>
      </c>
      <c r="E211" s="158" t="s">
        <v>345</v>
      </c>
      <c r="F211" s="158" t="s">
        <v>346</v>
      </c>
      <c r="G211" s="12"/>
      <c r="H211" s="12"/>
      <c r="I211" s="150"/>
      <c r="J211" s="159">
        <f>BK211</f>
        <v>0</v>
      </c>
      <c r="K211" s="12"/>
      <c r="L211" s="147"/>
      <c r="M211" s="152"/>
      <c r="N211" s="153"/>
      <c r="O211" s="153"/>
      <c r="P211" s="154">
        <f>SUM(P212:P214)</f>
        <v>0</v>
      </c>
      <c r="Q211" s="153"/>
      <c r="R211" s="154">
        <f>SUM(R212:R214)</f>
        <v>0.0025800000000000003</v>
      </c>
      <c r="S211" s="153"/>
      <c r="T211" s="155">
        <f>SUM(T212:T214)</f>
        <v>0</v>
      </c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R211" s="148" t="s">
        <v>15</v>
      </c>
      <c r="AT211" s="156" t="s">
        <v>68</v>
      </c>
      <c r="AU211" s="156" t="s">
        <v>77</v>
      </c>
      <c r="AY211" s="148" t="s">
        <v>121</v>
      </c>
      <c r="BK211" s="157">
        <f>SUM(BK212:BK214)</f>
        <v>0</v>
      </c>
    </row>
    <row r="212" s="2" customFormat="1" ht="37.8" customHeight="1">
      <c r="A212" s="38"/>
      <c r="B212" s="160"/>
      <c r="C212" s="161" t="s">
        <v>347</v>
      </c>
      <c r="D212" s="161" t="s">
        <v>123</v>
      </c>
      <c r="E212" s="162" t="s">
        <v>348</v>
      </c>
      <c r="F212" s="163" t="s">
        <v>349</v>
      </c>
      <c r="G212" s="164" t="s">
        <v>143</v>
      </c>
      <c r="H212" s="165">
        <v>64.5</v>
      </c>
      <c r="I212" s="166"/>
      <c r="J212" s="167">
        <f>ROUND(I212*H212,2)</f>
        <v>0</v>
      </c>
      <c r="K212" s="163" t="s">
        <v>127</v>
      </c>
      <c r="L212" s="39"/>
      <c r="M212" s="168" t="s">
        <v>3</v>
      </c>
      <c r="N212" s="169" t="s">
        <v>40</v>
      </c>
      <c r="O212" s="72"/>
      <c r="P212" s="170">
        <f>O212*H212</f>
        <v>0</v>
      </c>
      <c r="Q212" s="170">
        <v>4.0000000000000003E-05</v>
      </c>
      <c r="R212" s="170">
        <f>Q212*H212</f>
        <v>0.0025800000000000003</v>
      </c>
      <c r="S212" s="170">
        <v>0</v>
      </c>
      <c r="T212" s="171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172" t="s">
        <v>128</v>
      </c>
      <c r="AT212" s="172" t="s">
        <v>123</v>
      </c>
      <c r="AU212" s="172" t="s">
        <v>140</v>
      </c>
      <c r="AY212" s="19" t="s">
        <v>121</v>
      </c>
      <c r="BE212" s="173">
        <f>IF(N212="základní",J212,0)</f>
        <v>0</v>
      </c>
      <c r="BF212" s="173">
        <f>IF(N212="snížená",J212,0)</f>
        <v>0</v>
      </c>
      <c r="BG212" s="173">
        <f>IF(N212="zákl. přenesená",J212,0)</f>
        <v>0</v>
      </c>
      <c r="BH212" s="173">
        <f>IF(N212="sníž. přenesená",J212,0)</f>
        <v>0</v>
      </c>
      <c r="BI212" s="173">
        <f>IF(N212="nulová",J212,0)</f>
        <v>0</v>
      </c>
      <c r="BJ212" s="19" t="s">
        <v>15</v>
      </c>
      <c r="BK212" s="173">
        <f>ROUND(I212*H212,2)</f>
        <v>0</v>
      </c>
      <c r="BL212" s="19" t="s">
        <v>128</v>
      </c>
      <c r="BM212" s="172" t="s">
        <v>350</v>
      </c>
    </row>
    <row r="213" s="2" customFormat="1">
      <c r="A213" s="38"/>
      <c r="B213" s="39"/>
      <c r="C213" s="38"/>
      <c r="D213" s="174" t="s">
        <v>130</v>
      </c>
      <c r="E213" s="38"/>
      <c r="F213" s="175" t="s">
        <v>351</v>
      </c>
      <c r="G213" s="38"/>
      <c r="H213" s="38"/>
      <c r="I213" s="176"/>
      <c r="J213" s="38"/>
      <c r="K213" s="38"/>
      <c r="L213" s="39"/>
      <c r="M213" s="177"/>
      <c r="N213" s="178"/>
      <c r="O213" s="72"/>
      <c r="P213" s="72"/>
      <c r="Q213" s="72"/>
      <c r="R213" s="72"/>
      <c r="S213" s="72"/>
      <c r="T213" s="73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9" t="s">
        <v>130</v>
      </c>
      <c r="AU213" s="19" t="s">
        <v>140</v>
      </c>
    </row>
    <row r="214" s="13" customFormat="1">
      <c r="A214" s="13"/>
      <c r="B214" s="179"/>
      <c r="C214" s="13"/>
      <c r="D214" s="180" t="s">
        <v>132</v>
      </c>
      <c r="E214" s="181" t="s">
        <v>3</v>
      </c>
      <c r="F214" s="182" t="s">
        <v>352</v>
      </c>
      <c r="G214" s="13"/>
      <c r="H214" s="183">
        <v>64.5</v>
      </c>
      <c r="I214" s="184"/>
      <c r="J214" s="13"/>
      <c r="K214" s="13"/>
      <c r="L214" s="179"/>
      <c r="M214" s="185"/>
      <c r="N214" s="186"/>
      <c r="O214" s="186"/>
      <c r="P214" s="186"/>
      <c r="Q214" s="186"/>
      <c r="R214" s="186"/>
      <c r="S214" s="186"/>
      <c r="T214" s="187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181" t="s">
        <v>132</v>
      </c>
      <c r="AU214" s="181" t="s">
        <v>140</v>
      </c>
      <c r="AV214" s="13" t="s">
        <v>77</v>
      </c>
      <c r="AW214" s="13" t="s">
        <v>31</v>
      </c>
      <c r="AX214" s="13" t="s">
        <v>15</v>
      </c>
      <c r="AY214" s="181" t="s">
        <v>121</v>
      </c>
    </row>
    <row r="215" s="12" customFormat="1" ht="20.88" customHeight="1">
      <c r="A215" s="12"/>
      <c r="B215" s="147"/>
      <c r="C215" s="12"/>
      <c r="D215" s="148" t="s">
        <v>68</v>
      </c>
      <c r="E215" s="158" t="s">
        <v>353</v>
      </c>
      <c r="F215" s="158" t="s">
        <v>354</v>
      </c>
      <c r="G215" s="12"/>
      <c r="H215" s="12"/>
      <c r="I215" s="150"/>
      <c r="J215" s="159">
        <f>BK215</f>
        <v>0</v>
      </c>
      <c r="K215" s="12"/>
      <c r="L215" s="147"/>
      <c r="M215" s="152"/>
      <c r="N215" s="153"/>
      <c r="O215" s="153"/>
      <c r="P215" s="154">
        <f>SUM(P216:P234)</f>
        <v>0</v>
      </c>
      <c r="Q215" s="153"/>
      <c r="R215" s="154">
        <f>SUM(R216:R234)</f>
        <v>0</v>
      </c>
      <c r="S215" s="153"/>
      <c r="T215" s="155">
        <f>SUM(T216:T234)</f>
        <v>3.4599999999999995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148" t="s">
        <v>15</v>
      </c>
      <c r="AT215" s="156" t="s">
        <v>68</v>
      </c>
      <c r="AU215" s="156" t="s">
        <v>77</v>
      </c>
      <c r="AY215" s="148" t="s">
        <v>121</v>
      </c>
      <c r="BK215" s="157">
        <f>SUM(BK216:BK234)</f>
        <v>0</v>
      </c>
    </row>
    <row r="216" s="2" customFormat="1" ht="33" customHeight="1">
      <c r="A216" s="38"/>
      <c r="B216" s="160"/>
      <c r="C216" s="161" t="s">
        <v>355</v>
      </c>
      <c r="D216" s="161" t="s">
        <v>123</v>
      </c>
      <c r="E216" s="162" t="s">
        <v>356</v>
      </c>
      <c r="F216" s="163" t="s">
        <v>357</v>
      </c>
      <c r="G216" s="164" t="s">
        <v>143</v>
      </c>
      <c r="H216" s="165">
        <v>2.2000000000000002</v>
      </c>
      <c r="I216" s="166"/>
      <c r="J216" s="167">
        <f>ROUND(I216*H216,2)</f>
        <v>0</v>
      </c>
      <c r="K216" s="163" t="s">
        <v>127</v>
      </c>
      <c r="L216" s="39"/>
      <c r="M216" s="168" t="s">
        <v>3</v>
      </c>
      <c r="N216" s="169" t="s">
        <v>40</v>
      </c>
      <c r="O216" s="72"/>
      <c r="P216" s="170">
        <f>O216*H216</f>
        <v>0</v>
      </c>
      <c r="Q216" s="170">
        <v>0</v>
      </c>
      <c r="R216" s="170">
        <f>Q216*H216</f>
        <v>0</v>
      </c>
      <c r="S216" s="170">
        <v>0.050000000000000003</v>
      </c>
      <c r="T216" s="171">
        <f>S216*H216</f>
        <v>0.11000000000000001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72" t="s">
        <v>128</v>
      </c>
      <c r="AT216" s="172" t="s">
        <v>123</v>
      </c>
      <c r="AU216" s="172" t="s">
        <v>140</v>
      </c>
      <c r="AY216" s="19" t="s">
        <v>121</v>
      </c>
      <c r="BE216" s="173">
        <f>IF(N216="základní",J216,0)</f>
        <v>0</v>
      </c>
      <c r="BF216" s="173">
        <f>IF(N216="snížená",J216,0)</f>
        <v>0</v>
      </c>
      <c r="BG216" s="173">
        <f>IF(N216="zákl. přenesená",J216,0)</f>
        <v>0</v>
      </c>
      <c r="BH216" s="173">
        <f>IF(N216="sníž. přenesená",J216,0)</f>
        <v>0</v>
      </c>
      <c r="BI216" s="173">
        <f>IF(N216="nulová",J216,0)</f>
        <v>0</v>
      </c>
      <c r="BJ216" s="19" t="s">
        <v>15</v>
      </c>
      <c r="BK216" s="173">
        <f>ROUND(I216*H216,2)</f>
        <v>0</v>
      </c>
      <c r="BL216" s="19" t="s">
        <v>128</v>
      </c>
      <c r="BM216" s="172" t="s">
        <v>358</v>
      </c>
    </row>
    <row r="217" s="2" customFormat="1">
      <c r="A217" s="38"/>
      <c r="B217" s="39"/>
      <c r="C217" s="38"/>
      <c r="D217" s="174" t="s">
        <v>130</v>
      </c>
      <c r="E217" s="38"/>
      <c r="F217" s="175" t="s">
        <v>359</v>
      </c>
      <c r="G217" s="38"/>
      <c r="H217" s="38"/>
      <c r="I217" s="176"/>
      <c r="J217" s="38"/>
      <c r="K217" s="38"/>
      <c r="L217" s="39"/>
      <c r="M217" s="177"/>
      <c r="N217" s="178"/>
      <c r="O217" s="72"/>
      <c r="P217" s="72"/>
      <c r="Q217" s="72"/>
      <c r="R217" s="72"/>
      <c r="S217" s="72"/>
      <c r="T217" s="73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T217" s="19" t="s">
        <v>130</v>
      </c>
      <c r="AU217" s="19" t="s">
        <v>140</v>
      </c>
    </row>
    <row r="218" s="13" customFormat="1">
      <c r="A218" s="13"/>
      <c r="B218" s="179"/>
      <c r="C218" s="13"/>
      <c r="D218" s="180" t="s">
        <v>132</v>
      </c>
      <c r="E218" s="181" t="s">
        <v>3</v>
      </c>
      <c r="F218" s="182" t="s">
        <v>216</v>
      </c>
      <c r="G218" s="13"/>
      <c r="H218" s="183">
        <v>2.2000000000000002</v>
      </c>
      <c r="I218" s="184"/>
      <c r="J218" s="13"/>
      <c r="K218" s="13"/>
      <c r="L218" s="179"/>
      <c r="M218" s="185"/>
      <c r="N218" s="186"/>
      <c r="O218" s="186"/>
      <c r="P218" s="186"/>
      <c r="Q218" s="186"/>
      <c r="R218" s="186"/>
      <c r="S218" s="186"/>
      <c r="T218" s="187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1" t="s">
        <v>132</v>
      </c>
      <c r="AU218" s="181" t="s">
        <v>140</v>
      </c>
      <c r="AV218" s="13" t="s">
        <v>77</v>
      </c>
      <c r="AW218" s="13" t="s">
        <v>31</v>
      </c>
      <c r="AX218" s="13" t="s">
        <v>15</v>
      </c>
      <c r="AY218" s="181" t="s">
        <v>121</v>
      </c>
    </row>
    <row r="219" s="2" customFormat="1" ht="37.8" customHeight="1">
      <c r="A219" s="38"/>
      <c r="B219" s="160"/>
      <c r="C219" s="161" t="s">
        <v>360</v>
      </c>
      <c r="D219" s="161" t="s">
        <v>123</v>
      </c>
      <c r="E219" s="162" t="s">
        <v>361</v>
      </c>
      <c r="F219" s="163" t="s">
        <v>362</v>
      </c>
      <c r="G219" s="164" t="s">
        <v>143</v>
      </c>
      <c r="H219" s="165">
        <v>20</v>
      </c>
      <c r="I219" s="166"/>
      <c r="J219" s="167">
        <f>ROUND(I219*H219,2)</f>
        <v>0</v>
      </c>
      <c r="K219" s="163" t="s">
        <v>127</v>
      </c>
      <c r="L219" s="39"/>
      <c r="M219" s="168" t="s">
        <v>3</v>
      </c>
      <c r="N219" s="169" t="s">
        <v>40</v>
      </c>
      <c r="O219" s="72"/>
      <c r="P219" s="170">
        <f>O219*H219</f>
        <v>0</v>
      </c>
      <c r="Q219" s="170">
        <v>0</v>
      </c>
      <c r="R219" s="170">
        <f>Q219*H219</f>
        <v>0</v>
      </c>
      <c r="S219" s="170">
        <v>0.045999999999999999</v>
      </c>
      <c r="T219" s="171">
        <f>S219*H219</f>
        <v>0.91999999999999993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172" t="s">
        <v>128</v>
      </c>
      <c r="AT219" s="172" t="s">
        <v>123</v>
      </c>
      <c r="AU219" s="172" t="s">
        <v>140</v>
      </c>
      <c r="AY219" s="19" t="s">
        <v>121</v>
      </c>
      <c r="BE219" s="173">
        <f>IF(N219="základní",J219,0)</f>
        <v>0</v>
      </c>
      <c r="BF219" s="173">
        <f>IF(N219="snížená",J219,0)</f>
        <v>0</v>
      </c>
      <c r="BG219" s="173">
        <f>IF(N219="zákl. přenesená",J219,0)</f>
        <v>0</v>
      </c>
      <c r="BH219" s="173">
        <f>IF(N219="sníž. přenesená",J219,0)</f>
        <v>0</v>
      </c>
      <c r="BI219" s="173">
        <f>IF(N219="nulová",J219,0)</f>
        <v>0</v>
      </c>
      <c r="BJ219" s="19" t="s">
        <v>15</v>
      </c>
      <c r="BK219" s="173">
        <f>ROUND(I219*H219,2)</f>
        <v>0</v>
      </c>
      <c r="BL219" s="19" t="s">
        <v>128</v>
      </c>
      <c r="BM219" s="172" t="s">
        <v>363</v>
      </c>
    </row>
    <row r="220" s="2" customFormat="1">
      <c r="A220" s="38"/>
      <c r="B220" s="39"/>
      <c r="C220" s="38"/>
      <c r="D220" s="174" t="s">
        <v>130</v>
      </c>
      <c r="E220" s="38"/>
      <c r="F220" s="175" t="s">
        <v>364</v>
      </c>
      <c r="G220" s="38"/>
      <c r="H220" s="38"/>
      <c r="I220" s="176"/>
      <c r="J220" s="38"/>
      <c r="K220" s="38"/>
      <c r="L220" s="39"/>
      <c r="M220" s="177"/>
      <c r="N220" s="178"/>
      <c r="O220" s="72"/>
      <c r="P220" s="72"/>
      <c r="Q220" s="72"/>
      <c r="R220" s="72"/>
      <c r="S220" s="72"/>
      <c r="T220" s="73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T220" s="19" t="s">
        <v>130</v>
      </c>
      <c r="AU220" s="19" t="s">
        <v>140</v>
      </c>
    </row>
    <row r="221" s="15" customFormat="1">
      <c r="A221" s="15"/>
      <c r="B221" s="196"/>
      <c r="C221" s="15"/>
      <c r="D221" s="180" t="s">
        <v>132</v>
      </c>
      <c r="E221" s="197" t="s">
        <v>3</v>
      </c>
      <c r="F221" s="198" t="s">
        <v>238</v>
      </c>
      <c r="G221" s="15"/>
      <c r="H221" s="197" t="s">
        <v>3</v>
      </c>
      <c r="I221" s="199"/>
      <c r="J221" s="15"/>
      <c r="K221" s="15"/>
      <c r="L221" s="196"/>
      <c r="M221" s="200"/>
      <c r="N221" s="201"/>
      <c r="O221" s="201"/>
      <c r="P221" s="201"/>
      <c r="Q221" s="201"/>
      <c r="R221" s="201"/>
      <c r="S221" s="201"/>
      <c r="T221" s="202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197" t="s">
        <v>132</v>
      </c>
      <c r="AU221" s="197" t="s">
        <v>140</v>
      </c>
      <c r="AV221" s="15" t="s">
        <v>15</v>
      </c>
      <c r="AW221" s="15" t="s">
        <v>31</v>
      </c>
      <c r="AX221" s="15" t="s">
        <v>69</v>
      </c>
      <c r="AY221" s="197" t="s">
        <v>121</v>
      </c>
    </row>
    <row r="222" s="13" customFormat="1">
      <c r="A222" s="13"/>
      <c r="B222" s="179"/>
      <c r="C222" s="13"/>
      <c r="D222" s="180" t="s">
        <v>132</v>
      </c>
      <c r="E222" s="181" t="s">
        <v>3</v>
      </c>
      <c r="F222" s="182" t="s">
        <v>239</v>
      </c>
      <c r="G222" s="13"/>
      <c r="H222" s="183">
        <v>20</v>
      </c>
      <c r="I222" s="184"/>
      <c r="J222" s="13"/>
      <c r="K222" s="13"/>
      <c r="L222" s="179"/>
      <c r="M222" s="185"/>
      <c r="N222" s="186"/>
      <c r="O222" s="186"/>
      <c r="P222" s="186"/>
      <c r="Q222" s="186"/>
      <c r="R222" s="186"/>
      <c r="S222" s="186"/>
      <c r="T222" s="187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181" t="s">
        <v>132</v>
      </c>
      <c r="AU222" s="181" t="s">
        <v>140</v>
      </c>
      <c r="AV222" s="13" t="s">
        <v>77</v>
      </c>
      <c r="AW222" s="13" t="s">
        <v>31</v>
      </c>
      <c r="AX222" s="13" t="s">
        <v>15</v>
      </c>
      <c r="AY222" s="181" t="s">
        <v>121</v>
      </c>
    </row>
    <row r="223" s="2" customFormat="1" ht="44.25" customHeight="1">
      <c r="A223" s="38"/>
      <c r="B223" s="160"/>
      <c r="C223" s="161" t="s">
        <v>365</v>
      </c>
      <c r="D223" s="161" t="s">
        <v>123</v>
      </c>
      <c r="E223" s="162" t="s">
        <v>366</v>
      </c>
      <c r="F223" s="163" t="s">
        <v>367</v>
      </c>
      <c r="G223" s="164" t="s">
        <v>143</v>
      </c>
      <c r="H223" s="165">
        <v>20</v>
      </c>
      <c r="I223" s="166"/>
      <c r="J223" s="167">
        <f>ROUND(I223*H223,2)</f>
        <v>0</v>
      </c>
      <c r="K223" s="163" t="s">
        <v>127</v>
      </c>
      <c r="L223" s="39"/>
      <c r="M223" s="168" t="s">
        <v>3</v>
      </c>
      <c r="N223" s="169" t="s">
        <v>40</v>
      </c>
      <c r="O223" s="72"/>
      <c r="P223" s="170">
        <f>O223*H223</f>
        <v>0</v>
      </c>
      <c r="Q223" s="170">
        <v>0</v>
      </c>
      <c r="R223" s="170">
        <f>Q223*H223</f>
        <v>0</v>
      </c>
      <c r="S223" s="170">
        <v>0.058999999999999997</v>
      </c>
      <c r="T223" s="171">
        <f>S223*H223</f>
        <v>1.1799999999999999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172" t="s">
        <v>128</v>
      </c>
      <c r="AT223" s="172" t="s">
        <v>123</v>
      </c>
      <c r="AU223" s="172" t="s">
        <v>140</v>
      </c>
      <c r="AY223" s="19" t="s">
        <v>121</v>
      </c>
      <c r="BE223" s="173">
        <f>IF(N223="základní",J223,0)</f>
        <v>0</v>
      </c>
      <c r="BF223" s="173">
        <f>IF(N223="snížená",J223,0)</f>
        <v>0</v>
      </c>
      <c r="BG223" s="173">
        <f>IF(N223="zákl. přenesená",J223,0)</f>
        <v>0</v>
      </c>
      <c r="BH223" s="173">
        <f>IF(N223="sníž. přenesená",J223,0)</f>
        <v>0</v>
      </c>
      <c r="BI223" s="173">
        <f>IF(N223="nulová",J223,0)</f>
        <v>0</v>
      </c>
      <c r="BJ223" s="19" t="s">
        <v>15</v>
      </c>
      <c r="BK223" s="173">
        <f>ROUND(I223*H223,2)</f>
        <v>0</v>
      </c>
      <c r="BL223" s="19" t="s">
        <v>128</v>
      </c>
      <c r="BM223" s="172" t="s">
        <v>368</v>
      </c>
    </row>
    <row r="224" s="2" customFormat="1">
      <c r="A224" s="38"/>
      <c r="B224" s="39"/>
      <c r="C224" s="38"/>
      <c r="D224" s="174" t="s">
        <v>130</v>
      </c>
      <c r="E224" s="38"/>
      <c r="F224" s="175" t="s">
        <v>369</v>
      </c>
      <c r="G224" s="38"/>
      <c r="H224" s="38"/>
      <c r="I224" s="176"/>
      <c r="J224" s="38"/>
      <c r="K224" s="38"/>
      <c r="L224" s="39"/>
      <c r="M224" s="177"/>
      <c r="N224" s="178"/>
      <c r="O224" s="72"/>
      <c r="P224" s="72"/>
      <c r="Q224" s="72"/>
      <c r="R224" s="72"/>
      <c r="S224" s="72"/>
      <c r="T224" s="73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T224" s="19" t="s">
        <v>130</v>
      </c>
      <c r="AU224" s="19" t="s">
        <v>140</v>
      </c>
    </row>
    <row r="225" s="15" customFormat="1">
      <c r="A225" s="15"/>
      <c r="B225" s="196"/>
      <c r="C225" s="15"/>
      <c r="D225" s="180" t="s">
        <v>132</v>
      </c>
      <c r="E225" s="197" t="s">
        <v>3</v>
      </c>
      <c r="F225" s="198" t="s">
        <v>238</v>
      </c>
      <c r="G225" s="15"/>
      <c r="H225" s="197" t="s">
        <v>3</v>
      </c>
      <c r="I225" s="199"/>
      <c r="J225" s="15"/>
      <c r="K225" s="15"/>
      <c r="L225" s="196"/>
      <c r="M225" s="200"/>
      <c r="N225" s="201"/>
      <c r="O225" s="201"/>
      <c r="P225" s="201"/>
      <c r="Q225" s="201"/>
      <c r="R225" s="201"/>
      <c r="S225" s="201"/>
      <c r="T225" s="202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T225" s="197" t="s">
        <v>132</v>
      </c>
      <c r="AU225" s="197" t="s">
        <v>140</v>
      </c>
      <c r="AV225" s="15" t="s">
        <v>15</v>
      </c>
      <c r="AW225" s="15" t="s">
        <v>31</v>
      </c>
      <c r="AX225" s="15" t="s">
        <v>69</v>
      </c>
      <c r="AY225" s="197" t="s">
        <v>121</v>
      </c>
    </row>
    <row r="226" s="13" customFormat="1">
      <c r="A226" s="13"/>
      <c r="B226" s="179"/>
      <c r="C226" s="13"/>
      <c r="D226" s="180" t="s">
        <v>132</v>
      </c>
      <c r="E226" s="181" t="s">
        <v>3</v>
      </c>
      <c r="F226" s="182" t="s">
        <v>239</v>
      </c>
      <c r="G226" s="13"/>
      <c r="H226" s="183">
        <v>20</v>
      </c>
      <c r="I226" s="184"/>
      <c r="J226" s="13"/>
      <c r="K226" s="13"/>
      <c r="L226" s="179"/>
      <c r="M226" s="185"/>
      <c r="N226" s="186"/>
      <c r="O226" s="186"/>
      <c r="P226" s="186"/>
      <c r="Q226" s="186"/>
      <c r="R226" s="186"/>
      <c r="S226" s="186"/>
      <c r="T226" s="187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1" t="s">
        <v>132</v>
      </c>
      <c r="AU226" s="181" t="s">
        <v>140</v>
      </c>
      <c r="AV226" s="13" t="s">
        <v>77</v>
      </c>
      <c r="AW226" s="13" t="s">
        <v>31</v>
      </c>
      <c r="AX226" s="13" t="s">
        <v>15</v>
      </c>
      <c r="AY226" s="181" t="s">
        <v>121</v>
      </c>
    </row>
    <row r="227" s="2" customFormat="1" ht="16.5" customHeight="1">
      <c r="A227" s="38"/>
      <c r="B227" s="160"/>
      <c r="C227" s="161" t="s">
        <v>370</v>
      </c>
      <c r="D227" s="161" t="s">
        <v>123</v>
      </c>
      <c r="E227" s="162" t="s">
        <v>371</v>
      </c>
      <c r="F227" s="163" t="s">
        <v>372</v>
      </c>
      <c r="G227" s="164" t="s">
        <v>143</v>
      </c>
      <c r="H227" s="165">
        <v>2.5</v>
      </c>
      <c r="I227" s="166"/>
      <c r="J227" s="167">
        <f>ROUND(I227*H227,2)</f>
        <v>0</v>
      </c>
      <c r="K227" s="163" t="s">
        <v>3</v>
      </c>
      <c r="L227" s="39"/>
      <c r="M227" s="168" t="s">
        <v>3</v>
      </c>
      <c r="N227" s="169" t="s">
        <v>40</v>
      </c>
      <c r="O227" s="72"/>
      <c r="P227" s="170">
        <f>O227*H227</f>
        <v>0</v>
      </c>
      <c r="Q227" s="170">
        <v>0</v>
      </c>
      <c r="R227" s="170">
        <f>Q227*H227</f>
        <v>0</v>
      </c>
      <c r="S227" s="170">
        <v>0.5</v>
      </c>
      <c r="T227" s="171">
        <f>S227*H227</f>
        <v>1.25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172" t="s">
        <v>128</v>
      </c>
      <c r="AT227" s="172" t="s">
        <v>123</v>
      </c>
      <c r="AU227" s="172" t="s">
        <v>140</v>
      </c>
      <c r="AY227" s="19" t="s">
        <v>121</v>
      </c>
      <c r="BE227" s="173">
        <f>IF(N227="základní",J227,0)</f>
        <v>0</v>
      </c>
      <c r="BF227" s="173">
        <f>IF(N227="snížená",J227,0)</f>
        <v>0</v>
      </c>
      <c r="BG227" s="173">
        <f>IF(N227="zákl. přenesená",J227,0)</f>
        <v>0</v>
      </c>
      <c r="BH227" s="173">
        <f>IF(N227="sníž. přenesená",J227,0)</f>
        <v>0</v>
      </c>
      <c r="BI227" s="173">
        <f>IF(N227="nulová",J227,0)</f>
        <v>0</v>
      </c>
      <c r="BJ227" s="19" t="s">
        <v>15</v>
      </c>
      <c r="BK227" s="173">
        <f>ROUND(I227*H227,2)</f>
        <v>0</v>
      </c>
      <c r="BL227" s="19" t="s">
        <v>128</v>
      </c>
      <c r="BM227" s="172" t="s">
        <v>373</v>
      </c>
    </row>
    <row r="228" s="2" customFormat="1" ht="16.5" customHeight="1">
      <c r="A228" s="38"/>
      <c r="B228" s="160"/>
      <c r="C228" s="161" t="s">
        <v>374</v>
      </c>
      <c r="D228" s="161" t="s">
        <v>123</v>
      </c>
      <c r="E228" s="162" t="s">
        <v>375</v>
      </c>
      <c r="F228" s="163" t="s">
        <v>376</v>
      </c>
      <c r="G228" s="164" t="s">
        <v>258</v>
      </c>
      <c r="H228" s="165">
        <v>3.5</v>
      </c>
      <c r="I228" s="166"/>
      <c r="J228" s="167">
        <f>ROUND(I228*H228,2)</f>
        <v>0</v>
      </c>
      <c r="K228" s="163" t="s">
        <v>3</v>
      </c>
      <c r="L228" s="39"/>
      <c r="M228" s="168" t="s">
        <v>3</v>
      </c>
      <c r="N228" s="169" t="s">
        <v>40</v>
      </c>
      <c r="O228" s="72"/>
      <c r="P228" s="170">
        <f>O228*H228</f>
        <v>0</v>
      </c>
      <c r="Q228" s="170">
        <v>0</v>
      </c>
      <c r="R228" s="170">
        <f>Q228*H228</f>
        <v>0</v>
      </c>
      <c r="S228" s="170">
        <v>0</v>
      </c>
      <c r="T228" s="171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172" t="s">
        <v>128</v>
      </c>
      <c r="AT228" s="172" t="s">
        <v>123</v>
      </c>
      <c r="AU228" s="172" t="s">
        <v>140</v>
      </c>
      <c r="AY228" s="19" t="s">
        <v>121</v>
      </c>
      <c r="BE228" s="173">
        <f>IF(N228="základní",J228,0)</f>
        <v>0</v>
      </c>
      <c r="BF228" s="173">
        <f>IF(N228="snížená",J228,0)</f>
        <v>0</v>
      </c>
      <c r="BG228" s="173">
        <f>IF(N228="zákl. přenesená",J228,0)</f>
        <v>0</v>
      </c>
      <c r="BH228" s="173">
        <f>IF(N228="sníž. přenesená",J228,0)</f>
        <v>0</v>
      </c>
      <c r="BI228" s="173">
        <f>IF(N228="nulová",J228,0)</f>
        <v>0</v>
      </c>
      <c r="BJ228" s="19" t="s">
        <v>15</v>
      </c>
      <c r="BK228" s="173">
        <f>ROUND(I228*H228,2)</f>
        <v>0</v>
      </c>
      <c r="BL228" s="19" t="s">
        <v>128</v>
      </c>
      <c r="BM228" s="172" t="s">
        <v>377</v>
      </c>
    </row>
    <row r="229" s="2" customFormat="1" ht="16.5" customHeight="1">
      <c r="A229" s="38"/>
      <c r="B229" s="160"/>
      <c r="C229" s="161" t="s">
        <v>378</v>
      </c>
      <c r="D229" s="161" t="s">
        <v>123</v>
      </c>
      <c r="E229" s="162" t="s">
        <v>379</v>
      </c>
      <c r="F229" s="163" t="s">
        <v>380</v>
      </c>
      <c r="G229" s="164" t="s">
        <v>258</v>
      </c>
      <c r="H229" s="165">
        <v>20</v>
      </c>
      <c r="I229" s="166"/>
      <c r="J229" s="167">
        <f>ROUND(I229*H229,2)</f>
        <v>0</v>
      </c>
      <c r="K229" s="163" t="s">
        <v>3</v>
      </c>
      <c r="L229" s="39"/>
      <c r="M229" s="168" t="s">
        <v>3</v>
      </c>
      <c r="N229" s="169" t="s">
        <v>40</v>
      </c>
      <c r="O229" s="72"/>
      <c r="P229" s="170">
        <f>O229*H229</f>
        <v>0</v>
      </c>
      <c r="Q229" s="170">
        <v>0</v>
      </c>
      <c r="R229" s="170">
        <f>Q229*H229</f>
        <v>0</v>
      </c>
      <c r="S229" s="170">
        <v>0</v>
      </c>
      <c r="T229" s="171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172" t="s">
        <v>128</v>
      </c>
      <c r="AT229" s="172" t="s">
        <v>123</v>
      </c>
      <c r="AU229" s="172" t="s">
        <v>140</v>
      </c>
      <c r="AY229" s="19" t="s">
        <v>121</v>
      </c>
      <c r="BE229" s="173">
        <f>IF(N229="základní",J229,0)</f>
        <v>0</v>
      </c>
      <c r="BF229" s="173">
        <f>IF(N229="snížená",J229,0)</f>
        <v>0</v>
      </c>
      <c r="BG229" s="173">
        <f>IF(N229="zákl. přenesená",J229,0)</f>
        <v>0</v>
      </c>
      <c r="BH229" s="173">
        <f>IF(N229="sníž. přenesená",J229,0)</f>
        <v>0</v>
      </c>
      <c r="BI229" s="173">
        <f>IF(N229="nulová",J229,0)</f>
        <v>0</v>
      </c>
      <c r="BJ229" s="19" t="s">
        <v>15</v>
      </c>
      <c r="BK229" s="173">
        <f>ROUND(I229*H229,2)</f>
        <v>0</v>
      </c>
      <c r="BL229" s="19" t="s">
        <v>128</v>
      </c>
      <c r="BM229" s="172" t="s">
        <v>381</v>
      </c>
    </row>
    <row r="230" s="13" customFormat="1">
      <c r="A230" s="13"/>
      <c r="B230" s="179"/>
      <c r="C230" s="13"/>
      <c r="D230" s="180" t="s">
        <v>132</v>
      </c>
      <c r="E230" s="181" t="s">
        <v>3</v>
      </c>
      <c r="F230" s="182" t="s">
        <v>382</v>
      </c>
      <c r="G230" s="13"/>
      <c r="H230" s="183">
        <v>20</v>
      </c>
      <c r="I230" s="184"/>
      <c r="J230" s="13"/>
      <c r="K230" s="13"/>
      <c r="L230" s="179"/>
      <c r="M230" s="185"/>
      <c r="N230" s="186"/>
      <c r="O230" s="186"/>
      <c r="P230" s="186"/>
      <c r="Q230" s="186"/>
      <c r="R230" s="186"/>
      <c r="S230" s="186"/>
      <c r="T230" s="187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1" t="s">
        <v>132</v>
      </c>
      <c r="AU230" s="181" t="s">
        <v>140</v>
      </c>
      <c r="AV230" s="13" t="s">
        <v>77</v>
      </c>
      <c r="AW230" s="13" t="s">
        <v>31</v>
      </c>
      <c r="AX230" s="13" t="s">
        <v>15</v>
      </c>
      <c r="AY230" s="181" t="s">
        <v>121</v>
      </c>
    </row>
    <row r="231" s="2" customFormat="1" ht="16.5" customHeight="1">
      <c r="A231" s="38"/>
      <c r="B231" s="160"/>
      <c r="C231" s="161" t="s">
        <v>383</v>
      </c>
      <c r="D231" s="161" t="s">
        <v>123</v>
      </c>
      <c r="E231" s="162" t="s">
        <v>384</v>
      </c>
      <c r="F231" s="163" t="s">
        <v>385</v>
      </c>
      <c r="G231" s="164" t="s">
        <v>258</v>
      </c>
      <c r="H231" s="165">
        <v>10</v>
      </c>
      <c r="I231" s="166"/>
      <c r="J231" s="167">
        <f>ROUND(I231*H231,2)</f>
        <v>0</v>
      </c>
      <c r="K231" s="163" t="s">
        <v>3</v>
      </c>
      <c r="L231" s="39"/>
      <c r="M231" s="168" t="s">
        <v>3</v>
      </c>
      <c r="N231" s="169" t="s">
        <v>40</v>
      </c>
      <c r="O231" s="72"/>
      <c r="P231" s="170">
        <f>O231*H231</f>
        <v>0</v>
      </c>
      <c r="Q231" s="170">
        <v>0</v>
      </c>
      <c r="R231" s="170">
        <f>Q231*H231</f>
        <v>0</v>
      </c>
      <c r="S231" s="170">
        <v>0</v>
      </c>
      <c r="T231" s="171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172" t="s">
        <v>128</v>
      </c>
      <c r="AT231" s="172" t="s">
        <v>123</v>
      </c>
      <c r="AU231" s="172" t="s">
        <v>140</v>
      </c>
      <c r="AY231" s="19" t="s">
        <v>121</v>
      </c>
      <c r="BE231" s="173">
        <f>IF(N231="základní",J231,0)</f>
        <v>0</v>
      </c>
      <c r="BF231" s="173">
        <f>IF(N231="snížená",J231,0)</f>
        <v>0</v>
      </c>
      <c r="BG231" s="173">
        <f>IF(N231="zákl. přenesená",J231,0)</f>
        <v>0</v>
      </c>
      <c r="BH231" s="173">
        <f>IF(N231="sníž. přenesená",J231,0)</f>
        <v>0</v>
      </c>
      <c r="BI231" s="173">
        <f>IF(N231="nulová",J231,0)</f>
        <v>0</v>
      </c>
      <c r="BJ231" s="19" t="s">
        <v>15</v>
      </c>
      <c r="BK231" s="173">
        <f>ROUND(I231*H231,2)</f>
        <v>0</v>
      </c>
      <c r="BL231" s="19" t="s">
        <v>128</v>
      </c>
      <c r="BM231" s="172" t="s">
        <v>386</v>
      </c>
    </row>
    <row r="232" s="13" customFormat="1">
      <c r="A232" s="13"/>
      <c r="B232" s="179"/>
      <c r="C232" s="13"/>
      <c r="D232" s="180" t="s">
        <v>132</v>
      </c>
      <c r="E232" s="181" t="s">
        <v>3</v>
      </c>
      <c r="F232" s="182" t="s">
        <v>387</v>
      </c>
      <c r="G232" s="13"/>
      <c r="H232" s="183">
        <v>10</v>
      </c>
      <c r="I232" s="184"/>
      <c r="J232" s="13"/>
      <c r="K232" s="13"/>
      <c r="L232" s="179"/>
      <c r="M232" s="185"/>
      <c r="N232" s="186"/>
      <c r="O232" s="186"/>
      <c r="P232" s="186"/>
      <c r="Q232" s="186"/>
      <c r="R232" s="186"/>
      <c r="S232" s="186"/>
      <c r="T232" s="187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181" t="s">
        <v>132</v>
      </c>
      <c r="AU232" s="181" t="s">
        <v>140</v>
      </c>
      <c r="AV232" s="13" t="s">
        <v>77</v>
      </c>
      <c r="AW232" s="13" t="s">
        <v>31</v>
      </c>
      <c r="AX232" s="13" t="s">
        <v>15</v>
      </c>
      <c r="AY232" s="181" t="s">
        <v>121</v>
      </c>
    </row>
    <row r="233" s="2" customFormat="1" ht="24.15" customHeight="1">
      <c r="A233" s="38"/>
      <c r="B233" s="160"/>
      <c r="C233" s="161" t="s">
        <v>388</v>
      </c>
      <c r="D233" s="161" t="s">
        <v>123</v>
      </c>
      <c r="E233" s="162" t="s">
        <v>389</v>
      </c>
      <c r="F233" s="163" t="s">
        <v>390</v>
      </c>
      <c r="G233" s="164" t="s">
        <v>258</v>
      </c>
      <c r="H233" s="165">
        <v>11.1</v>
      </c>
      <c r="I233" s="166"/>
      <c r="J233" s="167">
        <f>ROUND(I233*H233,2)</f>
        <v>0</v>
      </c>
      <c r="K233" s="163" t="s">
        <v>3</v>
      </c>
      <c r="L233" s="39"/>
      <c r="M233" s="168" t="s">
        <v>3</v>
      </c>
      <c r="N233" s="169" t="s">
        <v>40</v>
      </c>
      <c r="O233" s="72"/>
      <c r="P233" s="170">
        <f>O233*H233</f>
        <v>0</v>
      </c>
      <c r="Q233" s="170">
        <v>0</v>
      </c>
      <c r="R233" s="170">
        <f>Q233*H233</f>
        <v>0</v>
      </c>
      <c r="S233" s="170">
        <v>0</v>
      </c>
      <c r="T233" s="171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72" t="s">
        <v>128</v>
      </c>
      <c r="AT233" s="172" t="s">
        <v>123</v>
      </c>
      <c r="AU233" s="172" t="s">
        <v>140</v>
      </c>
      <c r="AY233" s="19" t="s">
        <v>121</v>
      </c>
      <c r="BE233" s="173">
        <f>IF(N233="základní",J233,0)</f>
        <v>0</v>
      </c>
      <c r="BF233" s="173">
        <f>IF(N233="snížená",J233,0)</f>
        <v>0</v>
      </c>
      <c r="BG233" s="173">
        <f>IF(N233="zákl. přenesená",J233,0)</f>
        <v>0</v>
      </c>
      <c r="BH233" s="173">
        <f>IF(N233="sníž. přenesená",J233,0)</f>
        <v>0</v>
      </c>
      <c r="BI233" s="173">
        <f>IF(N233="nulová",J233,0)</f>
        <v>0</v>
      </c>
      <c r="BJ233" s="19" t="s">
        <v>15</v>
      </c>
      <c r="BK233" s="173">
        <f>ROUND(I233*H233,2)</f>
        <v>0</v>
      </c>
      <c r="BL233" s="19" t="s">
        <v>128</v>
      </c>
      <c r="BM233" s="172" t="s">
        <v>391</v>
      </c>
    </row>
    <row r="234" s="13" customFormat="1">
      <c r="A234" s="13"/>
      <c r="B234" s="179"/>
      <c r="C234" s="13"/>
      <c r="D234" s="180" t="s">
        <v>132</v>
      </c>
      <c r="E234" s="181" t="s">
        <v>3</v>
      </c>
      <c r="F234" s="182" t="s">
        <v>313</v>
      </c>
      <c r="G234" s="13"/>
      <c r="H234" s="183">
        <v>11.1</v>
      </c>
      <c r="I234" s="184"/>
      <c r="J234" s="13"/>
      <c r="K234" s="13"/>
      <c r="L234" s="179"/>
      <c r="M234" s="185"/>
      <c r="N234" s="186"/>
      <c r="O234" s="186"/>
      <c r="P234" s="186"/>
      <c r="Q234" s="186"/>
      <c r="R234" s="186"/>
      <c r="S234" s="186"/>
      <c r="T234" s="187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1" t="s">
        <v>132</v>
      </c>
      <c r="AU234" s="181" t="s">
        <v>140</v>
      </c>
      <c r="AV234" s="13" t="s">
        <v>77</v>
      </c>
      <c r="AW234" s="13" t="s">
        <v>31</v>
      </c>
      <c r="AX234" s="13" t="s">
        <v>15</v>
      </c>
      <c r="AY234" s="181" t="s">
        <v>121</v>
      </c>
    </row>
    <row r="235" s="12" customFormat="1" ht="22.8" customHeight="1">
      <c r="A235" s="12"/>
      <c r="B235" s="147"/>
      <c r="C235" s="12"/>
      <c r="D235" s="148" t="s">
        <v>68</v>
      </c>
      <c r="E235" s="158" t="s">
        <v>392</v>
      </c>
      <c r="F235" s="158" t="s">
        <v>393</v>
      </c>
      <c r="G235" s="12"/>
      <c r="H235" s="12"/>
      <c r="I235" s="150"/>
      <c r="J235" s="159">
        <f>BK235</f>
        <v>0</v>
      </c>
      <c r="K235" s="12"/>
      <c r="L235" s="147"/>
      <c r="M235" s="152"/>
      <c r="N235" s="153"/>
      <c r="O235" s="153"/>
      <c r="P235" s="154">
        <f>SUM(P236:P244)</f>
        <v>0</v>
      </c>
      <c r="Q235" s="153"/>
      <c r="R235" s="154">
        <f>SUM(R236:R244)</f>
        <v>0</v>
      </c>
      <c r="S235" s="153"/>
      <c r="T235" s="155">
        <f>SUM(T236:T244)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148" t="s">
        <v>15</v>
      </c>
      <c r="AT235" s="156" t="s">
        <v>68</v>
      </c>
      <c r="AU235" s="156" t="s">
        <v>15</v>
      </c>
      <c r="AY235" s="148" t="s">
        <v>121</v>
      </c>
      <c r="BK235" s="157">
        <f>SUM(BK236:BK244)</f>
        <v>0</v>
      </c>
    </row>
    <row r="236" s="2" customFormat="1" ht="37.8" customHeight="1">
      <c r="A236" s="38"/>
      <c r="B236" s="160"/>
      <c r="C236" s="161" t="s">
        <v>394</v>
      </c>
      <c r="D236" s="161" t="s">
        <v>123</v>
      </c>
      <c r="E236" s="162" t="s">
        <v>395</v>
      </c>
      <c r="F236" s="163" t="s">
        <v>396</v>
      </c>
      <c r="G236" s="164" t="s">
        <v>165</v>
      </c>
      <c r="H236" s="165">
        <v>3.75</v>
      </c>
      <c r="I236" s="166"/>
      <c r="J236" s="167">
        <f>ROUND(I236*H236,2)</f>
        <v>0</v>
      </c>
      <c r="K236" s="163" t="s">
        <v>127</v>
      </c>
      <c r="L236" s="39"/>
      <c r="M236" s="168" t="s">
        <v>3</v>
      </c>
      <c r="N236" s="169" t="s">
        <v>40</v>
      </c>
      <c r="O236" s="72"/>
      <c r="P236" s="170">
        <f>O236*H236</f>
        <v>0</v>
      </c>
      <c r="Q236" s="170">
        <v>0</v>
      </c>
      <c r="R236" s="170">
        <f>Q236*H236</f>
        <v>0</v>
      </c>
      <c r="S236" s="170">
        <v>0</v>
      </c>
      <c r="T236" s="171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172" t="s">
        <v>128</v>
      </c>
      <c r="AT236" s="172" t="s">
        <v>123</v>
      </c>
      <c r="AU236" s="172" t="s">
        <v>77</v>
      </c>
      <c r="AY236" s="19" t="s">
        <v>121</v>
      </c>
      <c r="BE236" s="173">
        <f>IF(N236="základní",J236,0)</f>
        <v>0</v>
      </c>
      <c r="BF236" s="173">
        <f>IF(N236="snížená",J236,0)</f>
        <v>0</v>
      </c>
      <c r="BG236" s="173">
        <f>IF(N236="zákl. přenesená",J236,0)</f>
        <v>0</v>
      </c>
      <c r="BH236" s="173">
        <f>IF(N236="sníž. přenesená",J236,0)</f>
        <v>0</v>
      </c>
      <c r="BI236" s="173">
        <f>IF(N236="nulová",J236,0)</f>
        <v>0</v>
      </c>
      <c r="BJ236" s="19" t="s">
        <v>15</v>
      </c>
      <c r="BK236" s="173">
        <f>ROUND(I236*H236,2)</f>
        <v>0</v>
      </c>
      <c r="BL236" s="19" t="s">
        <v>128</v>
      </c>
      <c r="BM236" s="172" t="s">
        <v>397</v>
      </c>
    </row>
    <row r="237" s="2" customFormat="1">
      <c r="A237" s="38"/>
      <c r="B237" s="39"/>
      <c r="C237" s="38"/>
      <c r="D237" s="174" t="s">
        <v>130</v>
      </c>
      <c r="E237" s="38"/>
      <c r="F237" s="175" t="s">
        <v>398</v>
      </c>
      <c r="G237" s="38"/>
      <c r="H237" s="38"/>
      <c r="I237" s="176"/>
      <c r="J237" s="38"/>
      <c r="K237" s="38"/>
      <c r="L237" s="39"/>
      <c r="M237" s="177"/>
      <c r="N237" s="178"/>
      <c r="O237" s="72"/>
      <c r="P237" s="72"/>
      <c r="Q237" s="72"/>
      <c r="R237" s="72"/>
      <c r="S237" s="72"/>
      <c r="T237" s="73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9" t="s">
        <v>130</v>
      </c>
      <c r="AU237" s="19" t="s">
        <v>77</v>
      </c>
    </row>
    <row r="238" s="2" customFormat="1" ht="33" customHeight="1">
      <c r="A238" s="38"/>
      <c r="B238" s="160"/>
      <c r="C238" s="161" t="s">
        <v>399</v>
      </c>
      <c r="D238" s="161" t="s">
        <v>123</v>
      </c>
      <c r="E238" s="162" t="s">
        <v>400</v>
      </c>
      <c r="F238" s="163" t="s">
        <v>401</v>
      </c>
      <c r="G238" s="164" t="s">
        <v>165</v>
      </c>
      <c r="H238" s="165">
        <v>3.75</v>
      </c>
      <c r="I238" s="166"/>
      <c r="J238" s="167">
        <f>ROUND(I238*H238,2)</f>
        <v>0</v>
      </c>
      <c r="K238" s="163" t="s">
        <v>127</v>
      </c>
      <c r="L238" s="39"/>
      <c r="M238" s="168" t="s">
        <v>3</v>
      </c>
      <c r="N238" s="169" t="s">
        <v>40</v>
      </c>
      <c r="O238" s="72"/>
      <c r="P238" s="170">
        <f>O238*H238</f>
        <v>0</v>
      </c>
      <c r="Q238" s="170">
        <v>0</v>
      </c>
      <c r="R238" s="170">
        <f>Q238*H238</f>
        <v>0</v>
      </c>
      <c r="S238" s="170">
        <v>0</v>
      </c>
      <c r="T238" s="171">
        <f>S238*H238</f>
        <v>0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172" t="s">
        <v>128</v>
      </c>
      <c r="AT238" s="172" t="s">
        <v>123</v>
      </c>
      <c r="AU238" s="172" t="s">
        <v>77</v>
      </c>
      <c r="AY238" s="19" t="s">
        <v>121</v>
      </c>
      <c r="BE238" s="173">
        <f>IF(N238="základní",J238,0)</f>
        <v>0</v>
      </c>
      <c r="BF238" s="173">
        <f>IF(N238="snížená",J238,0)</f>
        <v>0</v>
      </c>
      <c r="BG238" s="173">
        <f>IF(N238="zákl. přenesená",J238,0)</f>
        <v>0</v>
      </c>
      <c r="BH238" s="173">
        <f>IF(N238="sníž. přenesená",J238,0)</f>
        <v>0</v>
      </c>
      <c r="BI238" s="173">
        <f>IF(N238="nulová",J238,0)</f>
        <v>0</v>
      </c>
      <c r="BJ238" s="19" t="s">
        <v>15</v>
      </c>
      <c r="BK238" s="173">
        <f>ROUND(I238*H238,2)</f>
        <v>0</v>
      </c>
      <c r="BL238" s="19" t="s">
        <v>128</v>
      </c>
      <c r="BM238" s="172" t="s">
        <v>402</v>
      </c>
    </row>
    <row r="239" s="2" customFormat="1">
      <c r="A239" s="38"/>
      <c r="B239" s="39"/>
      <c r="C239" s="38"/>
      <c r="D239" s="174" t="s">
        <v>130</v>
      </c>
      <c r="E239" s="38"/>
      <c r="F239" s="175" t="s">
        <v>403</v>
      </c>
      <c r="G239" s="38"/>
      <c r="H239" s="38"/>
      <c r="I239" s="176"/>
      <c r="J239" s="38"/>
      <c r="K239" s="38"/>
      <c r="L239" s="39"/>
      <c r="M239" s="177"/>
      <c r="N239" s="178"/>
      <c r="O239" s="72"/>
      <c r="P239" s="72"/>
      <c r="Q239" s="72"/>
      <c r="R239" s="72"/>
      <c r="S239" s="72"/>
      <c r="T239" s="73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9" t="s">
        <v>130</v>
      </c>
      <c r="AU239" s="19" t="s">
        <v>77</v>
      </c>
    </row>
    <row r="240" s="2" customFormat="1" ht="44.25" customHeight="1">
      <c r="A240" s="38"/>
      <c r="B240" s="160"/>
      <c r="C240" s="161" t="s">
        <v>404</v>
      </c>
      <c r="D240" s="161" t="s">
        <v>123</v>
      </c>
      <c r="E240" s="162" t="s">
        <v>405</v>
      </c>
      <c r="F240" s="163" t="s">
        <v>406</v>
      </c>
      <c r="G240" s="164" t="s">
        <v>165</v>
      </c>
      <c r="H240" s="165">
        <v>37.5</v>
      </c>
      <c r="I240" s="166"/>
      <c r="J240" s="167">
        <f>ROUND(I240*H240,2)</f>
        <v>0</v>
      </c>
      <c r="K240" s="163" t="s">
        <v>127</v>
      </c>
      <c r="L240" s="39"/>
      <c r="M240" s="168" t="s">
        <v>3</v>
      </c>
      <c r="N240" s="169" t="s">
        <v>40</v>
      </c>
      <c r="O240" s="72"/>
      <c r="P240" s="170">
        <f>O240*H240</f>
        <v>0</v>
      </c>
      <c r="Q240" s="170">
        <v>0</v>
      </c>
      <c r="R240" s="170">
        <f>Q240*H240</f>
        <v>0</v>
      </c>
      <c r="S240" s="170">
        <v>0</v>
      </c>
      <c r="T240" s="171">
        <f>S240*H240</f>
        <v>0</v>
      </c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R240" s="172" t="s">
        <v>128</v>
      </c>
      <c r="AT240" s="172" t="s">
        <v>123</v>
      </c>
      <c r="AU240" s="172" t="s">
        <v>77</v>
      </c>
      <c r="AY240" s="19" t="s">
        <v>121</v>
      </c>
      <c r="BE240" s="173">
        <f>IF(N240="základní",J240,0)</f>
        <v>0</v>
      </c>
      <c r="BF240" s="173">
        <f>IF(N240="snížená",J240,0)</f>
        <v>0</v>
      </c>
      <c r="BG240" s="173">
        <f>IF(N240="zákl. přenesená",J240,0)</f>
        <v>0</v>
      </c>
      <c r="BH240" s="173">
        <f>IF(N240="sníž. přenesená",J240,0)</f>
        <v>0</v>
      </c>
      <c r="BI240" s="173">
        <f>IF(N240="nulová",J240,0)</f>
        <v>0</v>
      </c>
      <c r="BJ240" s="19" t="s">
        <v>15</v>
      </c>
      <c r="BK240" s="173">
        <f>ROUND(I240*H240,2)</f>
        <v>0</v>
      </c>
      <c r="BL240" s="19" t="s">
        <v>128</v>
      </c>
      <c r="BM240" s="172" t="s">
        <v>407</v>
      </c>
    </row>
    <row r="241" s="2" customFormat="1">
      <c r="A241" s="38"/>
      <c r="B241" s="39"/>
      <c r="C241" s="38"/>
      <c r="D241" s="174" t="s">
        <v>130</v>
      </c>
      <c r="E241" s="38"/>
      <c r="F241" s="175" t="s">
        <v>408</v>
      </c>
      <c r="G241" s="38"/>
      <c r="H241" s="38"/>
      <c r="I241" s="176"/>
      <c r="J241" s="38"/>
      <c r="K241" s="38"/>
      <c r="L241" s="39"/>
      <c r="M241" s="177"/>
      <c r="N241" s="178"/>
      <c r="O241" s="72"/>
      <c r="P241" s="72"/>
      <c r="Q241" s="72"/>
      <c r="R241" s="72"/>
      <c r="S241" s="72"/>
      <c r="T241" s="73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T241" s="19" t="s">
        <v>130</v>
      </c>
      <c r="AU241" s="19" t="s">
        <v>77</v>
      </c>
    </row>
    <row r="242" s="13" customFormat="1">
      <c r="A242" s="13"/>
      <c r="B242" s="179"/>
      <c r="C242" s="13"/>
      <c r="D242" s="180" t="s">
        <v>132</v>
      </c>
      <c r="E242" s="13"/>
      <c r="F242" s="182" t="s">
        <v>409</v>
      </c>
      <c r="G242" s="13"/>
      <c r="H242" s="183">
        <v>37.5</v>
      </c>
      <c r="I242" s="184"/>
      <c r="J242" s="13"/>
      <c r="K242" s="13"/>
      <c r="L242" s="179"/>
      <c r="M242" s="185"/>
      <c r="N242" s="186"/>
      <c r="O242" s="186"/>
      <c r="P242" s="186"/>
      <c r="Q242" s="186"/>
      <c r="R242" s="186"/>
      <c r="S242" s="186"/>
      <c r="T242" s="187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1" t="s">
        <v>132</v>
      </c>
      <c r="AU242" s="181" t="s">
        <v>77</v>
      </c>
      <c r="AV242" s="13" t="s">
        <v>77</v>
      </c>
      <c r="AW242" s="13" t="s">
        <v>4</v>
      </c>
      <c r="AX242" s="13" t="s">
        <v>15</v>
      </c>
      <c r="AY242" s="181" t="s">
        <v>121</v>
      </c>
    </row>
    <row r="243" s="2" customFormat="1" ht="44.25" customHeight="1">
      <c r="A243" s="38"/>
      <c r="B243" s="160"/>
      <c r="C243" s="161" t="s">
        <v>410</v>
      </c>
      <c r="D243" s="161" t="s">
        <v>123</v>
      </c>
      <c r="E243" s="162" t="s">
        <v>411</v>
      </c>
      <c r="F243" s="163" t="s">
        <v>412</v>
      </c>
      <c r="G243" s="164" t="s">
        <v>165</v>
      </c>
      <c r="H243" s="165">
        <v>3.75</v>
      </c>
      <c r="I243" s="166"/>
      <c r="J243" s="167">
        <f>ROUND(I243*H243,2)</f>
        <v>0</v>
      </c>
      <c r="K243" s="163" t="s">
        <v>127</v>
      </c>
      <c r="L243" s="39"/>
      <c r="M243" s="168" t="s">
        <v>3</v>
      </c>
      <c r="N243" s="169" t="s">
        <v>40</v>
      </c>
      <c r="O243" s="72"/>
      <c r="P243" s="170">
        <f>O243*H243</f>
        <v>0</v>
      </c>
      <c r="Q243" s="170">
        <v>0</v>
      </c>
      <c r="R243" s="170">
        <f>Q243*H243</f>
        <v>0</v>
      </c>
      <c r="S243" s="170">
        <v>0</v>
      </c>
      <c r="T243" s="171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72" t="s">
        <v>128</v>
      </c>
      <c r="AT243" s="172" t="s">
        <v>123</v>
      </c>
      <c r="AU243" s="172" t="s">
        <v>77</v>
      </c>
      <c r="AY243" s="19" t="s">
        <v>121</v>
      </c>
      <c r="BE243" s="173">
        <f>IF(N243="základní",J243,0)</f>
        <v>0</v>
      </c>
      <c r="BF243" s="173">
        <f>IF(N243="snížená",J243,0)</f>
        <v>0</v>
      </c>
      <c r="BG243" s="173">
        <f>IF(N243="zákl. přenesená",J243,0)</f>
        <v>0</v>
      </c>
      <c r="BH243" s="173">
        <f>IF(N243="sníž. přenesená",J243,0)</f>
        <v>0</v>
      </c>
      <c r="BI243" s="173">
        <f>IF(N243="nulová",J243,0)</f>
        <v>0</v>
      </c>
      <c r="BJ243" s="19" t="s">
        <v>15</v>
      </c>
      <c r="BK243" s="173">
        <f>ROUND(I243*H243,2)</f>
        <v>0</v>
      </c>
      <c r="BL243" s="19" t="s">
        <v>128</v>
      </c>
      <c r="BM243" s="172" t="s">
        <v>413</v>
      </c>
    </row>
    <row r="244" s="2" customFormat="1">
      <c r="A244" s="38"/>
      <c r="B244" s="39"/>
      <c r="C244" s="38"/>
      <c r="D244" s="174" t="s">
        <v>130</v>
      </c>
      <c r="E244" s="38"/>
      <c r="F244" s="175" t="s">
        <v>414</v>
      </c>
      <c r="G244" s="38"/>
      <c r="H244" s="38"/>
      <c r="I244" s="176"/>
      <c r="J244" s="38"/>
      <c r="K244" s="38"/>
      <c r="L244" s="39"/>
      <c r="M244" s="177"/>
      <c r="N244" s="178"/>
      <c r="O244" s="72"/>
      <c r="P244" s="72"/>
      <c r="Q244" s="72"/>
      <c r="R244" s="72"/>
      <c r="S244" s="72"/>
      <c r="T244" s="73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T244" s="19" t="s">
        <v>130</v>
      </c>
      <c r="AU244" s="19" t="s">
        <v>77</v>
      </c>
    </row>
    <row r="245" s="12" customFormat="1" ht="22.8" customHeight="1">
      <c r="A245" s="12"/>
      <c r="B245" s="147"/>
      <c r="C245" s="12"/>
      <c r="D245" s="148" t="s">
        <v>68</v>
      </c>
      <c r="E245" s="158" t="s">
        <v>415</v>
      </c>
      <c r="F245" s="158" t="s">
        <v>416</v>
      </c>
      <c r="G245" s="12"/>
      <c r="H245" s="12"/>
      <c r="I245" s="150"/>
      <c r="J245" s="159">
        <f>BK245</f>
        <v>0</v>
      </c>
      <c r="K245" s="12"/>
      <c r="L245" s="147"/>
      <c r="M245" s="152"/>
      <c r="N245" s="153"/>
      <c r="O245" s="153"/>
      <c r="P245" s="154">
        <f>SUM(P246:P247)</f>
        <v>0</v>
      </c>
      <c r="Q245" s="153"/>
      <c r="R245" s="154">
        <f>SUM(R246:R247)</f>
        <v>0</v>
      </c>
      <c r="S245" s="153"/>
      <c r="T245" s="155">
        <f>SUM(T246:T247)</f>
        <v>0</v>
      </c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R245" s="148" t="s">
        <v>15</v>
      </c>
      <c r="AT245" s="156" t="s">
        <v>68</v>
      </c>
      <c r="AU245" s="156" t="s">
        <v>15</v>
      </c>
      <c r="AY245" s="148" t="s">
        <v>121</v>
      </c>
      <c r="BK245" s="157">
        <f>SUM(BK246:BK247)</f>
        <v>0</v>
      </c>
    </row>
    <row r="246" s="2" customFormat="1" ht="55.5" customHeight="1">
      <c r="A246" s="38"/>
      <c r="B246" s="160"/>
      <c r="C246" s="161" t="s">
        <v>417</v>
      </c>
      <c r="D246" s="161" t="s">
        <v>123</v>
      </c>
      <c r="E246" s="162" t="s">
        <v>418</v>
      </c>
      <c r="F246" s="163" t="s">
        <v>419</v>
      </c>
      <c r="G246" s="164" t="s">
        <v>165</v>
      </c>
      <c r="H246" s="165">
        <v>25.349</v>
      </c>
      <c r="I246" s="166"/>
      <c r="J246" s="167">
        <f>ROUND(I246*H246,2)</f>
        <v>0</v>
      </c>
      <c r="K246" s="163" t="s">
        <v>127</v>
      </c>
      <c r="L246" s="39"/>
      <c r="M246" s="168" t="s">
        <v>3</v>
      </c>
      <c r="N246" s="169" t="s">
        <v>40</v>
      </c>
      <c r="O246" s="72"/>
      <c r="P246" s="170">
        <f>O246*H246</f>
        <v>0</v>
      </c>
      <c r="Q246" s="170">
        <v>0</v>
      </c>
      <c r="R246" s="170">
        <f>Q246*H246</f>
        <v>0</v>
      </c>
      <c r="S246" s="170">
        <v>0</v>
      </c>
      <c r="T246" s="171">
        <f>S246*H246</f>
        <v>0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172" t="s">
        <v>128</v>
      </c>
      <c r="AT246" s="172" t="s">
        <v>123</v>
      </c>
      <c r="AU246" s="172" t="s">
        <v>77</v>
      </c>
      <c r="AY246" s="19" t="s">
        <v>121</v>
      </c>
      <c r="BE246" s="173">
        <f>IF(N246="základní",J246,0)</f>
        <v>0</v>
      </c>
      <c r="BF246" s="173">
        <f>IF(N246="snížená",J246,0)</f>
        <v>0</v>
      </c>
      <c r="BG246" s="173">
        <f>IF(N246="zákl. přenesená",J246,0)</f>
        <v>0</v>
      </c>
      <c r="BH246" s="173">
        <f>IF(N246="sníž. přenesená",J246,0)</f>
        <v>0</v>
      </c>
      <c r="BI246" s="173">
        <f>IF(N246="nulová",J246,0)</f>
        <v>0</v>
      </c>
      <c r="BJ246" s="19" t="s">
        <v>15</v>
      </c>
      <c r="BK246" s="173">
        <f>ROUND(I246*H246,2)</f>
        <v>0</v>
      </c>
      <c r="BL246" s="19" t="s">
        <v>128</v>
      </c>
      <c r="BM246" s="172" t="s">
        <v>420</v>
      </c>
    </row>
    <row r="247" s="2" customFormat="1">
      <c r="A247" s="38"/>
      <c r="B247" s="39"/>
      <c r="C247" s="38"/>
      <c r="D247" s="174" t="s">
        <v>130</v>
      </c>
      <c r="E247" s="38"/>
      <c r="F247" s="175" t="s">
        <v>421</v>
      </c>
      <c r="G247" s="38"/>
      <c r="H247" s="38"/>
      <c r="I247" s="176"/>
      <c r="J247" s="38"/>
      <c r="K247" s="38"/>
      <c r="L247" s="39"/>
      <c r="M247" s="177"/>
      <c r="N247" s="178"/>
      <c r="O247" s="72"/>
      <c r="P247" s="72"/>
      <c r="Q247" s="72"/>
      <c r="R247" s="72"/>
      <c r="S247" s="72"/>
      <c r="T247" s="73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9" t="s">
        <v>130</v>
      </c>
      <c r="AU247" s="19" t="s">
        <v>77</v>
      </c>
    </row>
    <row r="248" s="12" customFormat="1" ht="25.92" customHeight="1">
      <c r="A248" s="12"/>
      <c r="B248" s="147"/>
      <c r="C248" s="12"/>
      <c r="D248" s="148" t="s">
        <v>68</v>
      </c>
      <c r="E248" s="149" t="s">
        <v>422</v>
      </c>
      <c r="F248" s="149" t="s">
        <v>423</v>
      </c>
      <c r="G248" s="12"/>
      <c r="H248" s="12"/>
      <c r="I248" s="150"/>
      <c r="J248" s="151">
        <f>BK248</f>
        <v>0</v>
      </c>
      <c r="K248" s="12"/>
      <c r="L248" s="147"/>
      <c r="M248" s="152"/>
      <c r="N248" s="153"/>
      <c r="O248" s="153"/>
      <c r="P248" s="154">
        <f>P249+P258+P264+P266+P278+P323</f>
        <v>0</v>
      </c>
      <c r="Q248" s="153"/>
      <c r="R248" s="154">
        <f>R249+R258+R264+R266+R278+R323</f>
        <v>0.214944</v>
      </c>
      <c r="S248" s="153"/>
      <c r="T248" s="155">
        <f>T249+T258+T264+T266+T278+T323</f>
        <v>0.28982219999999997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148" t="s">
        <v>77</v>
      </c>
      <c r="AT248" s="156" t="s">
        <v>68</v>
      </c>
      <c r="AU248" s="156" t="s">
        <v>69</v>
      </c>
      <c r="AY248" s="148" t="s">
        <v>121</v>
      </c>
      <c r="BK248" s="157">
        <f>BK249+BK258+BK264+BK266+BK278+BK323</f>
        <v>0</v>
      </c>
    </row>
    <row r="249" s="12" customFormat="1" ht="22.8" customHeight="1">
      <c r="A249" s="12"/>
      <c r="B249" s="147"/>
      <c r="C249" s="12"/>
      <c r="D249" s="148" t="s">
        <v>68</v>
      </c>
      <c r="E249" s="158" t="s">
        <v>424</v>
      </c>
      <c r="F249" s="158" t="s">
        <v>425</v>
      </c>
      <c r="G249" s="12"/>
      <c r="H249" s="12"/>
      <c r="I249" s="150"/>
      <c r="J249" s="159">
        <f>BK249</f>
        <v>0</v>
      </c>
      <c r="K249" s="12"/>
      <c r="L249" s="147"/>
      <c r="M249" s="152"/>
      <c r="N249" s="153"/>
      <c r="O249" s="153"/>
      <c r="P249" s="154">
        <f>SUM(P250:P257)</f>
        <v>0</v>
      </c>
      <c r="Q249" s="153"/>
      <c r="R249" s="154">
        <f>SUM(R250:R257)</f>
        <v>0</v>
      </c>
      <c r="S249" s="153"/>
      <c r="T249" s="155">
        <f>SUM(T250:T257)</f>
        <v>0</v>
      </c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R249" s="148" t="s">
        <v>77</v>
      </c>
      <c r="AT249" s="156" t="s">
        <v>68</v>
      </c>
      <c r="AU249" s="156" t="s">
        <v>15</v>
      </c>
      <c r="AY249" s="148" t="s">
        <v>121</v>
      </c>
      <c r="BK249" s="157">
        <f>SUM(BK250:BK257)</f>
        <v>0</v>
      </c>
    </row>
    <row r="250" s="2" customFormat="1" ht="37.8" customHeight="1">
      <c r="A250" s="38"/>
      <c r="B250" s="160"/>
      <c r="C250" s="161" t="s">
        <v>426</v>
      </c>
      <c r="D250" s="161" t="s">
        <v>123</v>
      </c>
      <c r="E250" s="162" t="s">
        <v>427</v>
      </c>
      <c r="F250" s="163" t="s">
        <v>428</v>
      </c>
      <c r="G250" s="164" t="s">
        <v>258</v>
      </c>
      <c r="H250" s="165">
        <v>11.1</v>
      </c>
      <c r="I250" s="166"/>
      <c r="J250" s="167">
        <f>ROUND(I250*H250,2)</f>
        <v>0</v>
      </c>
      <c r="K250" s="163" t="s">
        <v>3</v>
      </c>
      <c r="L250" s="39"/>
      <c r="M250" s="168" t="s">
        <v>3</v>
      </c>
      <c r="N250" s="169" t="s">
        <v>40</v>
      </c>
      <c r="O250" s="72"/>
      <c r="P250" s="170">
        <f>O250*H250</f>
        <v>0</v>
      </c>
      <c r="Q250" s="170">
        <v>0</v>
      </c>
      <c r="R250" s="170">
        <f>Q250*H250</f>
        <v>0</v>
      </c>
      <c r="S250" s="170">
        <v>0</v>
      </c>
      <c r="T250" s="171">
        <f>S250*H250</f>
        <v>0</v>
      </c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R250" s="172" t="s">
        <v>217</v>
      </c>
      <c r="AT250" s="172" t="s">
        <v>123</v>
      </c>
      <c r="AU250" s="172" t="s">
        <v>77</v>
      </c>
      <c r="AY250" s="19" t="s">
        <v>121</v>
      </c>
      <c r="BE250" s="173">
        <f>IF(N250="základní",J250,0)</f>
        <v>0</v>
      </c>
      <c r="BF250" s="173">
        <f>IF(N250="snížená",J250,0)</f>
        <v>0</v>
      </c>
      <c r="BG250" s="173">
        <f>IF(N250="zákl. přenesená",J250,0)</f>
        <v>0</v>
      </c>
      <c r="BH250" s="173">
        <f>IF(N250="sníž. přenesená",J250,0)</f>
        <v>0</v>
      </c>
      <c r="BI250" s="173">
        <f>IF(N250="nulová",J250,0)</f>
        <v>0</v>
      </c>
      <c r="BJ250" s="19" t="s">
        <v>15</v>
      </c>
      <c r="BK250" s="173">
        <f>ROUND(I250*H250,2)</f>
        <v>0</v>
      </c>
      <c r="BL250" s="19" t="s">
        <v>217</v>
      </c>
      <c r="BM250" s="172" t="s">
        <v>429</v>
      </c>
    </row>
    <row r="251" s="13" customFormat="1">
      <c r="A251" s="13"/>
      <c r="B251" s="179"/>
      <c r="C251" s="13"/>
      <c r="D251" s="180" t="s">
        <v>132</v>
      </c>
      <c r="E251" s="181" t="s">
        <v>3</v>
      </c>
      <c r="F251" s="182" t="s">
        <v>313</v>
      </c>
      <c r="G251" s="13"/>
      <c r="H251" s="183">
        <v>11.1</v>
      </c>
      <c r="I251" s="184"/>
      <c r="J251" s="13"/>
      <c r="K251" s="13"/>
      <c r="L251" s="179"/>
      <c r="M251" s="185"/>
      <c r="N251" s="186"/>
      <c r="O251" s="186"/>
      <c r="P251" s="186"/>
      <c r="Q251" s="186"/>
      <c r="R251" s="186"/>
      <c r="S251" s="186"/>
      <c r="T251" s="187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181" t="s">
        <v>132</v>
      </c>
      <c r="AU251" s="181" t="s">
        <v>77</v>
      </c>
      <c r="AV251" s="13" t="s">
        <v>77</v>
      </c>
      <c r="AW251" s="13" t="s">
        <v>31</v>
      </c>
      <c r="AX251" s="13" t="s">
        <v>15</v>
      </c>
      <c r="AY251" s="181" t="s">
        <v>121</v>
      </c>
    </row>
    <row r="252" s="2" customFormat="1" ht="37.8" customHeight="1">
      <c r="A252" s="38"/>
      <c r="B252" s="160"/>
      <c r="C252" s="161" t="s">
        <v>430</v>
      </c>
      <c r="D252" s="161" t="s">
        <v>123</v>
      </c>
      <c r="E252" s="162" t="s">
        <v>431</v>
      </c>
      <c r="F252" s="163" t="s">
        <v>432</v>
      </c>
      <c r="G252" s="164" t="s">
        <v>258</v>
      </c>
      <c r="H252" s="165">
        <v>20</v>
      </c>
      <c r="I252" s="166"/>
      <c r="J252" s="167">
        <f>ROUND(I252*H252,2)</f>
        <v>0</v>
      </c>
      <c r="K252" s="163" t="s">
        <v>3</v>
      </c>
      <c r="L252" s="39"/>
      <c r="M252" s="168" t="s">
        <v>3</v>
      </c>
      <c r="N252" s="169" t="s">
        <v>40</v>
      </c>
      <c r="O252" s="72"/>
      <c r="P252" s="170">
        <f>O252*H252</f>
        <v>0</v>
      </c>
      <c r="Q252" s="170">
        <v>0</v>
      </c>
      <c r="R252" s="170">
        <f>Q252*H252</f>
        <v>0</v>
      </c>
      <c r="S252" s="170">
        <v>0</v>
      </c>
      <c r="T252" s="171">
        <f>S252*H252</f>
        <v>0</v>
      </c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R252" s="172" t="s">
        <v>217</v>
      </c>
      <c r="AT252" s="172" t="s">
        <v>123</v>
      </c>
      <c r="AU252" s="172" t="s">
        <v>77</v>
      </c>
      <c r="AY252" s="19" t="s">
        <v>121</v>
      </c>
      <c r="BE252" s="173">
        <f>IF(N252="základní",J252,0)</f>
        <v>0</v>
      </c>
      <c r="BF252" s="173">
        <f>IF(N252="snížená",J252,0)</f>
        <v>0</v>
      </c>
      <c r="BG252" s="173">
        <f>IF(N252="zákl. přenesená",J252,0)</f>
        <v>0</v>
      </c>
      <c r="BH252" s="173">
        <f>IF(N252="sníž. přenesená",J252,0)</f>
        <v>0</v>
      </c>
      <c r="BI252" s="173">
        <f>IF(N252="nulová",J252,0)</f>
        <v>0</v>
      </c>
      <c r="BJ252" s="19" t="s">
        <v>15</v>
      </c>
      <c r="BK252" s="173">
        <f>ROUND(I252*H252,2)</f>
        <v>0</v>
      </c>
      <c r="BL252" s="19" t="s">
        <v>217</v>
      </c>
      <c r="BM252" s="172" t="s">
        <v>433</v>
      </c>
    </row>
    <row r="253" s="13" customFormat="1">
      <c r="A253" s="13"/>
      <c r="B253" s="179"/>
      <c r="C253" s="13"/>
      <c r="D253" s="180" t="s">
        <v>132</v>
      </c>
      <c r="E253" s="181" t="s">
        <v>3</v>
      </c>
      <c r="F253" s="182" t="s">
        <v>382</v>
      </c>
      <c r="G253" s="13"/>
      <c r="H253" s="183">
        <v>20</v>
      </c>
      <c r="I253" s="184"/>
      <c r="J253" s="13"/>
      <c r="K253" s="13"/>
      <c r="L253" s="179"/>
      <c r="M253" s="185"/>
      <c r="N253" s="186"/>
      <c r="O253" s="186"/>
      <c r="P253" s="186"/>
      <c r="Q253" s="186"/>
      <c r="R253" s="186"/>
      <c r="S253" s="186"/>
      <c r="T253" s="187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181" t="s">
        <v>132</v>
      </c>
      <c r="AU253" s="181" t="s">
        <v>77</v>
      </c>
      <c r="AV253" s="13" t="s">
        <v>77</v>
      </c>
      <c r="AW253" s="13" t="s">
        <v>31</v>
      </c>
      <c r="AX253" s="13" t="s">
        <v>15</v>
      </c>
      <c r="AY253" s="181" t="s">
        <v>121</v>
      </c>
    </row>
    <row r="254" s="2" customFormat="1" ht="37.8" customHeight="1">
      <c r="A254" s="38"/>
      <c r="B254" s="160"/>
      <c r="C254" s="161" t="s">
        <v>434</v>
      </c>
      <c r="D254" s="161" t="s">
        <v>123</v>
      </c>
      <c r="E254" s="162" t="s">
        <v>435</v>
      </c>
      <c r="F254" s="163" t="s">
        <v>436</v>
      </c>
      <c r="G254" s="164" t="s">
        <v>258</v>
      </c>
      <c r="H254" s="165">
        <v>10</v>
      </c>
      <c r="I254" s="166"/>
      <c r="J254" s="167">
        <f>ROUND(I254*H254,2)</f>
        <v>0</v>
      </c>
      <c r="K254" s="163" t="s">
        <v>3</v>
      </c>
      <c r="L254" s="39"/>
      <c r="M254" s="168" t="s">
        <v>3</v>
      </c>
      <c r="N254" s="169" t="s">
        <v>40</v>
      </c>
      <c r="O254" s="72"/>
      <c r="P254" s="170">
        <f>O254*H254</f>
        <v>0</v>
      </c>
      <c r="Q254" s="170">
        <v>0</v>
      </c>
      <c r="R254" s="170">
        <f>Q254*H254</f>
        <v>0</v>
      </c>
      <c r="S254" s="170">
        <v>0</v>
      </c>
      <c r="T254" s="171">
        <f>S254*H254</f>
        <v>0</v>
      </c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R254" s="172" t="s">
        <v>217</v>
      </c>
      <c r="AT254" s="172" t="s">
        <v>123</v>
      </c>
      <c r="AU254" s="172" t="s">
        <v>77</v>
      </c>
      <c r="AY254" s="19" t="s">
        <v>121</v>
      </c>
      <c r="BE254" s="173">
        <f>IF(N254="základní",J254,0)</f>
        <v>0</v>
      </c>
      <c r="BF254" s="173">
        <f>IF(N254="snížená",J254,0)</f>
        <v>0</v>
      </c>
      <c r="BG254" s="173">
        <f>IF(N254="zákl. přenesená",J254,0)</f>
        <v>0</v>
      </c>
      <c r="BH254" s="173">
        <f>IF(N254="sníž. přenesená",J254,0)</f>
        <v>0</v>
      </c>
      <c r="BI254" s="173">
        <f>IF(N254="nulová",J254,0)</f>
        <v>0</v>
      </c>
      <c r="BJ254" s="19" t="s">
        <v>15</v>
      </c>
      <c r="BK254" s="173">
        <f>ROUND(I254*H254,2)</f>
        <v>0</v>
      </c>
      <c r="BL254" s="19" t="s">
        <v>217</v>
      </c>
      <c r="BM254" s="172" t="s">
        <v>437</v>
      </c>
    </row>
    <row r="255" s="13" customFormat="1">
      <c r="A255" s="13"/>
      <c r="B255" s="179"/>
      <c r="C255" s="13"/>
      <c r="D255" s="180" t="s">
        <v>132</v>
      </c>
      <c r="E255" s="181" t="s">
        <v>3</v>
      </c>
      <c r="F255" s="182" t="s">
        <v>387</v>
      </c>
      <c r="G255" s="13"/>
      <c r="H255" s="183">
        <v>10</v>
      </c>
      <c r="I255" s="184"/>
      <c r="J255" s="13"/>
      <c r="K255" s="13"/>
      <c r="L255" s="179"/>
      <c r="M255" s="185"/>
      <c r="N255" s="186"/>
      <c r="O255" s="186"/>
      <c r="P255" s="186"/>
      <c r="Q255" s="186"/>
      <c r="R255" s="186"/>
      <c r="S255" s="186"/>
      <c r="T255" s="187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181" t="s">
        <v>132</v>
      </c>
      <c r="AU255" s="181" t="s">
        <v>77</v>
      </c>
      <c r="AV255" s="13" t="s">
        <v>77</v>
      </c>
      <c r="AW255" s="13" t="s">
        <v>31</v>
      </c>
      <c r="AX255" s="13" t="s">
        <v>15</v>
      </c>
      <c r="AY255" s="181" t="s">
        <v>121</v>
      </c>
    </row>
    <row r="256" s="2" customFormat="1" ht="44.25" customHeight="1">
      <c r="A256" s="38"/>
      <c r="B256" s="160"/>
      <c r="C256" s="161" t="s">
        <v>438</v>
      </c>
      <c r="D256" s="161" t="s">
        <v>123</v>
      </c>
      <c r="E256" s="162" t="s">
        <v>439</v>
      </c>
      <c r="F256" s="163" t="s">
        <v>440</v>
      </c>
      <c r="G256" s="164" t="s">
        <v>441</v>
      </c>
      <c r="H256" s="203"/>
      <c r="I256" s="166"/>
      <c r="J256" s="167">
        <f>ROUND(I256*H256,2)</f>
        <v>0</v>
      </c>
      <c r="K256" s="163" t="s">
        <v>127</v>
      </c>
      <c r="L256" s="39"/>
      <c r="M256" s="168" t="s">
        <v>3</v>
      </c>
      <c r="N256" s="169" t="s">
        <v>40</v>
      </c>
      <c r="O256" s="72"/>
      <c r="P256" s="170">
        <f>O256*H256</f>
        <v>0</v>
      </c>
      <c r="Q256" s="170">
        <v>0</v>
      </c>
      <c r="R256" s="170">
        <f>Q256*H256</f>
        <v>0</v>
      </c>
      <c r="S256" s="170">
        <v>0</v>
      </c>
      <c r="T256" s="171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72" t="s">
        <v>217</v>
      </c>
      <c r="AT256" s="172" t="s">
        <v>123</v>
      </c>
      <c r="AU256" s="172" t="s">
        <v>77</v>
      </c>
      <c r="AY256" s="19" t="s">
        <v>121</v>
      </c>
      <c r="BE256" s="173">
        <f>IF(N256="základní",J256,0)</f>
        <v>0</v>
      </c>
      <c r="BF256" s="173">
        <f>IF(N256="snížená",J256,0)</f>
        <v>0</v>
      </c>
      <c r="BG256" s="173">
        <f>IF(N256="zákl. přenesená",J256,0)</f>
        <v>0</v>
      </c>
      <c r="BH256" s="173">
        <f>IF(N256="sníž. přenesená",J256,0)</f>
        <v>0</v>
      </c>
      <c r="BI256" s="173">
        <f>IF(N256="nulová",J256,0)</f>
        <v>0</v>
      </c>
      <c r="BJ256" s="19" t="s">
        <v>15</v>
      </c>
      <c r="BK256" s="173">
        <f>ROUND(I256*H256,2)</f>
        <v>0</v>
      </c>
      <c r="BL256" s="19" t="s">
        <v>217</v>
      </c>
      <c r="BM256" s="172" t="s">
        <v>442</v>
      </c>
    </row>
    <row r="257" s="2" customFormat="1">
      <c r="A257" s="38"/>
      <c r="B257" s="39"/>
      <c r="C257" s="38"/>
      <c r="D257" s="174" t="s">
        <v>130</v>
      </c>
      <c r="E257" s="38"/>
      <c r="F257" s="175" t="s">
        <v>443</v>
      </c>
      <c r="G257" s="38"/>
      <c r="H257" s="38"/>
      <c r="I257" s="176"/>
      <c r="J257" s="38"/>
      <c r="K257" s="38"/>
      <c r="L257" s="39"/>
      <c r="M257" s="177"/>
      <c r="N257" s="178"/>
      <c r="O257" s="72"/>
      <c r="P257" s="72"/>
      <c r="Q257" s="72"/>
      <c r="R257" s="72"/>
      <c r="S257" s="72"/>
      <c r="T257" s="73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9" t="s">
        <v>130</v>
      </c>
      <c r="AU257" s="19" t="s">
        <v>77</v>
      </c>
    </row>
    <row r="258" s="12" customFormat="1" ht="22.8" customHeight="1">
      <c r="A258" s="12"/>
      <c r="B258" s="147"/>
      <c r="C258" s="12"/>
      <c r="D258" s="148" t="s">
        <v>68</v>
      </c>
      <c r="E258" s="158" t="s">
        <v>444</v>
      </c>
      <c r="F258" s="158" t="s">
        <v>445</v>
      </c>
      <c r="G258" s="12"/>
      <c r="H258" s="12"/>
      <c r="I258" s="150"/>
      <c r="J258" s="159">
        <f>BK258</f>
        <v>0</v>
      </c>
      <c r="K258" s="12"/>
      <c r="L258" s="147"/>
      <c r="M258" s="152"/>
      <c r="N258" s="153"/>
      <c r="O258" s="153"/>
      <c r="P258" s="154">
        <f>SUM(P259:P263)</f>
        <v>0</v>
      </c>
      <c r="Q258" s="153"/>
      <c r="R258" s="154">
        <f>SUM(R259:R263)</f>
        <v>0.0030000000000000001</v>
      </c>
      <c r="S258" s="153"/>
      <c r="T258" s="155">
        <f>SUM(T259:T263)</f>
        <v>0.050340000000000003</v>
      </c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R258" s="148" t="s">
        <v>77</v>
      </c>
      <c r="AT258" s="156" t="s">
        <v>68</v>
      </c>
      <c r="AU258" s="156" t="s">
        <v>15</v>
      </c>
      <c r="AY258" s="148" t="s">
        <v>121</v>
      </c>
      <c r="BK258" s="157">
        <f>SUM(BK259:BK263)</f>
        <v>0</v>
      </c>
    </row>
    <row r="259" s="2" customFormat="1" ht="24.15" customHeight="1">
      <c r="A259" s="38"/>
      <c r="B259" s="160"/>
      <c r="C259" s="161" t="s">
        <v>446</v>
      </c>
      <c r="D259" s="161" t="s">
        <v>123</v>
      </c>
      <c r="E259" s="162" t="s">
        <v>447</v>
      </c>
      <c r="F259" s="163" t="s">
        <v>448</v>
      </c>
      <c r="G259" s="164" t="s">
        <v>305</v>
      </c>
      <c r="H259" s="165">
        <v>2</v>
      </c>
      <c r="I259" s="166"/>
      <c r="J259" s="167">
        <f>ROUND(I259*H259,2)</f>
        <v>0</v>
      </c>
      <c r="K259" s="163" t="s">
        <v>127</v>
      </c>
      <c r="L259" s="39"/>
      <c r="M259" s="168" t="s">
        <v>3</v>
      </c>
      <c r="N259" s="169" t="s">
        <v>40</v>
      </c>
      <c r="O259" s="72"/>
      <c r="P259" s="170">
        <f>O259*H259</f>
        <v>0</v>
      </c>
      <c r="Q259" s="170">
        <v>0.0015</v>
      </c>
      <c r="R259" s="170">
        <f>Q259*H259</f>
        <v>0.0030000000000000001</v>
      </c>
      <c r="S259" s="170">
        <v>0</v>
      </c>
      <c r="T259" s="171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172" t="s">
        <v>217</v>
      </c>
      <c r="AT259" s="172" t="s">
        <v>123</v>
      </c>
      <c r="AU259" s="172" t="s">
        <v>77</v>
      </c>
      <c r="AY259" s="19" t="s">
        <v>121</v>
      </c>
      <c r="BE259" s="173">
        <f>IF(N259="základní",J259,0)</f>
        <v>0</v>
      </c>
      <c r="BF259" s="173">
        <f>IF(N259="snížená",J259,0)</f>
        <v>0</v>
      </c>
      <c r="BG259" s="173">
        <f>IF(N259="zákl. přenesená",J259,0)</f>
        <v>0</v>
      </c>
      <c r="BH259" s="173">
        <f>IF(N259="sníž. přenesená",J259,0)</f>
        <v>0</v>
      </c>
      <c r="BI259" s="173">
        <f>IF(N259="nulová",J259,0)</f>
        <v>0</v>
      </c>
      <c r="BJ259" s="19" t="s">
        <v>15</v>
      </c>
      <c r="BK259" s="173">
        <f>ROUND(I259*H259,2)</f>
        <v>0</v>
      </c>
      <c r="BL259" s="19" t="s">
        <v>217</v>
      </c>
      <c r="BM259" s="172" t="s">
        <v>449</v>
      </c>
    </row>
    <row r="260" s="2" customFormat="1">
      <c r="A260" s="38"/>
      <c r="B260" s="39"/>
      <c r="C260" s="38"/>
      <c r="D260" s="174" t="s">
        <v>130</v>
      </c>
      <c r="E260" s="38"/>
      <c r="F260" s="175" t="s">
        <v>450</v>
      </c>
      <c r="G260" s="38"/>
      <c r="H260" s="38"/>
      <c r="I260" s="176"/>
      <c r="J260" s="38"/>
      <c r="K260" s="38"/>
      <c r="L260" s="39"/>
      <c r="M260" s="177"/>
      <c r="N260" s="178"/>
      <c r="O260" s="72"/>
      <c r="P260" s="72"/>
      <c r="Q260" s="72"/>
      <c r="R260" s="72"/>
      <c r="S260" s="72"/>
      <c r="T260" s="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9" t="s">
        <v>130</v>
      </c>
      <c r="AU260" s="19" t="s">
        <v>77</v>
      </c>
    </row>
    <row r="261" s="2" customFormat="1" ht="16.5" customHeight="1">
      <c r="A261" s="38"/>
      <c r="B261" s="160"/>
      <c r="C261" s="161" t="s">
        <v>451</v>
      </c>
      <c r="D261" s="161" t="s">
        <v>123</v>
      </c>
      <c r="E261" s="162" t="s">
        <v>452</v>
      </c>
      <c r="F261" s="163" t="s">
        <v>453</v>
      </c>
      <c r="G261" s="164" t="s">
        <v>305</v>
      </c>
      <c r="H261" s="165">
        <v>2</v>
      </c>
      <c r="I261" s="166"/>
      <c r="J261" s="167">
        <f>ROUND(I261*H261,2)</f>
        <v>0</v>
      </c>
      <c r="K261" s="163" t="s">
        <v>127</v>
      </c>
      <c r="L261" s="39"/>
      <c r="M261" s="168" t="s">
        <v>3</v>
      </c>
      <c r="N261" s="169" t="s">
        <v>40</v>
      </c>
      <c r="O261" s="72"/>
      <c r="P261" s="170">
        <f>O261*H261</f>
        <v>0</v>
      </c>
      <c r="Q261" s="170">
        <v>0</v>
      </c>
      <c r="R261" s="170">
        <f>Q261*H261</f>
        <v>0</v>
      </c>
      <c r="S261" s="170">
        <v>0.025170000000000001</v>
      </c>
      <c r="T261" s="171">
        <f>S261*H261</f>
        <v>0.050340000000000003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172" t="s">
        <v>217</v>
      </c>
      <c r="AT261" s="172" t="s">
        <v>123</v>
      </c>
      <c r="AU261" s="172" t="s">
        <v>77</v>
      </c>
      <c r="AY261" s="19" t="s">
        <v>121</v>
      </c>
      <c r="BE261" s="173">
        <f>IF(N261="základní",J261,0)</f>
        <v>0</v>
      </c>
      <c r="BF261" s="173">
        <f>IF(N261="snížená",J261,0)</f>
        <v>0</v>
      </c>
      <c r="BG261" s="173">
        <f>IF(N261="zákl. přenesená",J261,0)</f>
        <v>0</v>
      </c>
      <c r="BH261" s="173">
        <f>IF(N261="sníž. přenesená",J261,0)</f>
        <v>0</v>
      </c>
      <c r="BI261" s="173">
        <f>IF(N261="nulová",J261,0)</f>
        <v>0</v>
      </c>
      <c r="BJ261" s="19" t="s">
        <v>15</v>
      </c>
      <c r="BK261" s="173">
        <f>ROUND(I261*H261,2)</f>
        <v>0</v>
      </c>
      <c r="BL261" s="19" t="s">
        <v>217</v>
      </c>
      <c r="BM261" s="172" t="s">
        <v>454</v>
      </c>
    </row>
    <row r="262" s="2" customFormat="1">
      <c r="A262" s="38"/>
      <c r="B262" s="39"/>
      <c r="C262" s="38"/>
      <c r="D262" s="174" t="s">
        <v>130</v>
      </c>
      <c r="E262" s="38"/>
      <c r="F262" s="175" t="s">
        <v>455</v>
      </c>
      <c r="G262" s="38"/>
      <c r="H262" s="38"/>
      <c r="I262" s="176"/>
      <c r="J262" s="38"/>
      <c r="K262" s="38"/>
      <c r="L262" s="39"/>
      <c r="M262" s="177"/>
      <c r="N262" s="178"/>
      <c r="O262" s="72"/>
      <c r="P262" s="72"/>
      <c r="Q262" s="72"/>
      <c r="R262" s="72"/>
      <c r="S262" s="72"/>
      <c r="T262" s="73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T262" s="19" t="s">
        <v>130</v>
      </c>
      <c r="AU262" s="19" t="s">
        <v>77</v>
      </c>
    </row>
    <row r="263" s="2" customFormat="1" ht="33" customHeight="1">
      <c r="A263" s="38"/>
      <c r="B263" s="160"/>
      <c r="C263" s="161" t="s">
        <v>456</v>
      </c>
      <c r="D263" s="161" t="s">
        <v>123</v>
      </c>
      <c r="E263" s="162" t="s">
        <v>457</v>
      </c>
      <c r="F263" s="163" t="s">
        <v>458</v>
      </c>
      <c r="G263" s="164" t="s">
        <v>459</v>
      </c>
      <c r="H263" s="165">
        <v>1</v>
      </c>
      <c r="I263" s="166"/>
      <c r="J263" s="167">
        <f>ROUND(I263*H263,2)</f>
        <v>0</v>
      </c>
      <c r="K263" s="163" t="s">
        <v>3</v>
      </c>
      <c r="L263" s="39"/>
      <c r="M263" s="168" t="s">
        <v>3</v>
      </c>
      <c r="N263" s="169" t="s">
        <v>40</v>
      </c>
      <c r="O263" s="72"/>
      <c r="P263" s="170">
        <f>O263*H263</f>
        <v>0</v>
      </c>
      <c r="Q263" s="170">
        <v>0</v>
      </c>
      <c r="R263" s="170">
        <f>Q263*H263</f>
        <v>0</v>
      </c>
      <c r="S263" s="170">
        <v>0</v>
      </c>
      <c r="T263" s="171">
        <f>S263*H263</f>
        <v>0</v>
      </c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R263" s="172" t="s">
        <v>217</v>
      </c>
      <c r="AT263" s="172" t="s">
        <v>123</v>
      </c>
      <c r="AU263" s="172" t="s">
        <v>77</v>
      </c>
      <c r="AY263" s="19" t="s">
        <v>121</v>
      </c>
      <c r="BE263" s="173">
        <f>IF(N263="základní",J263,0)</f>
        <v>0</v>
      </c>
      <c r="BF263" s="173">
        <f>IF(N263="snížená",J263,0)</f>
        <v>0</v>
      </c>
      <c r="BG263" s="173">
        <f>IF(N263="zákl. přenesená",J263,0)</f>
        <v>0</v>
      </c>
      <c r="BH263" s="173">
        <f>IF(N263="sníž. přenesená",J263,0)</f>
        <v>0</v>
      </c>
      <c r="BI263" s="173">
        <f>IF(N263="nulová",J263,0)</f>
        <v>0</v>
      </c>
      <c r="BJ263" s="19" t="s">
        <v>15</v>
      </c>
      <c r="BK263" s="173">
        <f>ROUND(I263*H263,2)</f>
        <v>0</v>
      </c>
      <c r="BL263" s="19" t="s">
        <v>217</v>
      </c>
      <c r="BM263" s="172" t="s">
        <v>460</v>
      </c>
    </row>
    <row r="264" s="12" customFormat="1" ht="22.8" customHeight="1">
      <c r="A264" s="12"/>
      <c r="B264" s="147"/>
      <c r="C264" s="12"/>
      <c r="D264" s="148" t="s">
        <v>68</v>
      </c>
      <c r="E264" s="158" t="s">
        <v>461</v>
      </c>
      <c r="F264" s="158" t="s">
        <v>462</v>
      </c>
      <c r="G264" s="12"/>
      <c r="H264" s="12"/>
      <c r="I264" s="150"/>
      <c r="J264" s="159">
        <f>BK264</f>
        <v>0</v>
      </c>
      <c r="K264" s="12"/>
      <c r="L264" s="147"/>
      <c r="M264" s="152"/>
      <c r="N264" s="153"/>
      <c r="O264" s="153"/>
      <c r="P264" s="154">
        <f>P265</f>
        <v>0</v>
      </c>
      <c r="Q264" s="153"/>
      <c r="R264" s="154">
        <f>R265</f>
        <v>0</v>
      </c>
      <c r="S264" s="153"/>
      <c r="T264" s="155">
        <f>T265</f>
        <v>0</v>
      </c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R264" s="148" t="s">
        <v>77</v>
      </c>
      <c r="AT264" s="156" t="s">
        <v>68</v>
      </c>
      <c r="AU264" s="156" t="s">
        <v>15</v>
      </c>
      <c r="AY264" s="148" t="s">
        <v>121</v>
      </c>
      <c r="BK264" s="157">
        <f>BK265</f>
        <v>0</v>
      </c>
    </row>
    <row r="265" s="2" customFormat="1" ht="78" customHeight="1">
      <c r="A265" s="38"/>
      <c r="B265" s="160"/>
      <c r="C265" s="161" t="s">
        <v>463</v>
      </c>
      <c r="D265" s="161" t="s">
        <v>123</v>
      </c>
      <c r="E265" s="162" t="s">
        <v>464</v>
      </c>
      <c r="F265" s="163" t="s">
        <v>465</v>
      </c>
      <c r="G265" s="164" t="s">
        <v>459</v>
      </c>
      <c r="H265" s="165">
        <v>1</v>
      </c>
      <c r="I265" s="166"/>
      <c r="J265" s="167">
        <f>ROUND(I265*H265,2)</f>
        <v>0</v>
      </c>
      <c r="K265" s="163" t="s">
        <v>3</v>
      </c>
      <c r="L265" s="39"/>
      <c r="M265" s="168" t="s">
        <v>3</v>
      </c>
      <c r="N265" s="169" t="s">
        <v>40</v>
      </c>
      <c r="O265" s="72"/>
      <c r="P265" s="170">
        <f>O265*H265</f>
        <v>0</v>
      </c>
      <c r="Q265" s="170">
        <v>0</v>
      </c>
      <c r="R265" s="170">
        <f>Q265*H265</f>
        <v>0</v>
      </c>
      <c r="S265" s="170">
        <v>0</v>
      </c>
      <c r="T265" s="171">
        <f>S265*H265</f>
        <v>0</v>
      </c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R265" s="172" t="s">
        <v>217</v>
      </c>
      <c r="AT265" s="172" t="s">
        <v>123</v>
      </c>
      <c r="AU265" s="172" t="s">
        <v>77</v>
      </c>
      <c r="AY265" s="19" t="s">
        <v>121</v>
      </c>
      <c r="BE265" s="173">
        <f>IF(N265="základní",J265,0)</f>
        <v>0</v>
      </c>
      <c r="BF265" s="173">
        <f>IF(N265="snížená",J265,0)</f>
        <v>0</v>
      </c>
      <c r="BG265" s="173">
        <f>IF(N265="zákl. přenesená",J265,0)</f>
        <v>0</v>
      </c>
      <c r="BH265" s="173">
        <f>IF(N265="sníž. přenesená",J265,0)</f>
        <v>0</v>
      </c>
      <c r="BI265" s="173">
        <f>IF(N265="nulová",J265,0)</f>
        <v>0</v>
      </c>
      <c r="BJ265" s="19" t="s">
        <v>15</v>
      </c>
      <c r="BK265" s="173">
        <f>ROUND(I265*H265,2)</f>
        <v>0</v>
      </c>
      <c r="BL265" s="19" t="s">
        <v>217</v>
      </c>
      <c r="BM265" s="172" t="s">
        <v>466</v>
      </c>
    </row>
    <row r="266" s="12" customFormat="1" ht="22.8" customHeight="1">
      <c r="A266" s="12"/>
      <c r="B266" s="147"/>
      <c r="C266" s="12"/>
      <c r="D266" s="148" t="s">
        <v>68</v>
      </c>
      <c r="E266" s="158" t="s">
        <v>467</v>
      </c>
      <c r="F266" s="158" t="s">
        <v>468</v>
      </c>
      <c r="G266" s="12"/>
      <c r="H266" s="12"/>
      <c r="I266" s="150"/>
      <c r="J266" s="159">
        <f>BK266</f>
        <v>0</v>
      </c>
      <c r="K266" s="12"/>
      <c r="L266" s="147"/>
      <c r="M266" s="152"/>
      <c r="N266" s="153"/>
      <c r="O266" s="153"/>
      <c r="P266" s="154">
        <f>SUM(P267:P277)</f>
        <v>0</v>
      </c>
      <c r="Q266" s="153"/>
      <c r="R266" s="154">
        <f>SUM(R267:R277)</f>
        <v>0.016434000000000001</v>
      </c>
      <c r="S266" s="153"/>
      <c r="T266" s="155">
        <f>SUM(T267:T277)</f>
        <v>0.0227172</v>
      </c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R266" s="148" t="s">
        <v>77</v>
      </c>
      <c r="AT266" s="156" t="s">
        <v>68</v>
      </c>
      <c r="AU266" s="156" t="s">
        <v>15</v>
      </c>
      <c r="AY266" s="148" t="s">
        <v>121</v>
      </c>
      <c r="BK266" s="157">
        <f>SUM(BK267:BK277)</f>
        <v>0</v>
      </c>
    </row>
    <row r="267" s="2" customFormat="1" ht="49.05" customHeight="1">
      <c r="A267" s="38"/>
      <c r="B267" s="160"/>
      <c r="C267" s="161" t="s">
        <v>209</v>
      </c>
      <c r="D267" s="161" t="s">
        <v>123</v>
      </c>
      <c r="E267" s="162" t="s">
        <v>469</v>
      </c>
      <c r="F267" s="163" t="s">
        <v>470</v>
      </c>
      <c r="G267" s="164" t="s">
        <v>143</v>
      </c>
      <c r="H267" s="165">
        <v>1.3200000000000001</v>
      </c>
      <c r="I267" s="166"/>
      <c r="J267" s="167">
        <f>ROUND(I267*H267,2)</f>
        <v>0</v>
      </c>
      <c r="K267" s="163" t="s">
        <v>127</v>
      </c>
      <c r="L267" s="39"/>
      <c r="M267" s="168" t="s">
        <v>3</v>
      </c>
      <c r="N267" s="169" t="s">
        <v>40</v>
      </c>
      <c r="O267" s="72"/>
      <c r="P267" s="170">
        <f>O267*H267</f>
        <v>0</v>
      </c>
      <c r="Q267" s="170">
        <v>0</v>
      </c>
      <c r="R267" s="170">
        <f>Q267*H267</f>
        <v>0</v>
      </c>
      <c r="S267" s="170">
        <v>0.01721</v>
      </c>
      <c r="T267" s="171">
        <f>S267*H267</f>
        <v>0.0227172</v>
      </c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R267" s="172" t="s">
        <v>217</v>
      </c>
      <c r="AT267" s="172" t="s">
        <v>123</v>
      </c>
      <c r="AU267" s="172" t="s">
        <v>77</v>
      </c>
      <c r="AY267" s="19" t="s">
        <v>121</v>
      </c>
      <c r="BE267" s="173">
        <f>IF(N267="základní",J267,0)</f>
        <v>0</v>
      </c>
      <c r="BF267" s="173">
        <f>IF(N267="snížená",J267,0)</f>
        <v>0</v>
      </c>
      <c r="BG267" s="173">
        <f>IF(N267="zákl. přenesená",J267,0)</f>
        <v>0</v>
      </c>
      <c r="BH267" s="173">
        <f>IF(N267="sníž. přenesená",J267,0)</f>
        <v>0</v>
      </c>
      <c r="BI267" s="173">
        <f>IF(N267="nulová",J267,0)</f>
        <v>0</v>
      </c>
      <c r="BJ267" s="19" t="s">
        <v>15</v>
      </c>
      <c r="BK267" s="173">
        <f>ROUND(I267*H267,2)</f>
        <v>0</v>
      </c>
      <c r="BL267" s="19" t="s">
        <v>217</v>
      </c>
      <c r="BM267" s="172" t="s">
        <v>471</v>
      </c>
    </row>
    <row r="268" s="2" customFormat="1">
      <c r="A268" s="38"/>
      <c r="B268" s="39"/>
      <c r="C268" s="38"/>
      <c r="D268" s="174" t="s">
        <v>130</v>
      </c>
      <c r="E268" s="38"/>
      <c r="F268" s="175" t="s">
        <v>472</v>
      </c>
      <c r="G268" s="38"/>
      <c r="H268" s="38"/>
      <c r="I268" s="176"/>
      <c r="J268" s="38"/>
      <c r="K268" s="38"/>
      <c r="L268" s="39"/>
      <c r="M268" s="177"/>
      <c r="N268" s="178"/>
      <c r="O268" s="72"/>
      <c r="P268" s="72"/>
      <c r="Q268" s="72"/>
      <c r="R268" s="72"/>
      <c r="S268" s="72"/>
      <c r="T268" s="73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T268" s="19" t="s">
        <v>130</v>
      </c>
      <c r="AU268" s="19" t="s">
        <v>77</v>
      </c>
    </row>
    <row r="269" s="15" customFormat="1">
      <c r="A269" s="15"/>
      <c r="B269" s="196"/>
      <c r="C269" s="15"/>
      <c r="D269" s="180" t="s">
        <v>132</v>
      </c>
      <c r="E269" s="197" t="s">
        <v>3</v>
      </c>
      <c r="F269" s="198" t="s">
        <v>473</v>
      </c>
      <c r="G269" s="15"/>
      <c r="H269" s="197" t="s">
        <v>3</v>
      </c>
      <c r="I269" s="199"/>
      <c r="J269" s="15"/>
      <c r="K269" s="15"/>
      <c r="L269" s="196"/>
      <c r="M269" s="200"/>
      <c r="N269" s="201"/>
      <c r="O269" s="201"/>
      <c r="P269" s="201"/>
      <c r="Q269" s="201"/>
      <c r="R269" s="201"/>
      <c r="S269" s="201"/>
      <c r="T269" s="202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197" t="s">
        <v>132</v>
      </c>
      <c r="AU269" s="197" t="s">
        <v>77</v>
      </c>
      <c r="AV269" s="15" t="s">
        <v>15</v>
      </c>
      <c r="AW269" s="15" t="s">
        <v>31</v>
      </c>
      <c r="AX269" s="15" t="s">
        <v>69</v>
      </c>
      <c r="AY269" s="197" t="s">
        <v>121</v>
      </c>
    </row>
    <row r="270" s="13" customFormat="1">
      <c r="A270" s="13"/>
      <c r="B270" s="179"/>
      <c r="C270" s="13"/>
      <c r="D270" s="180" t="s">
        <v>132</v>
      </c>
      <c r="E270" s="181" t="s">
        <v>3</v>
      </c>
      <c r="F270" s="182" t="s">
        <v>474</v>
      </c>
      <c r="G270" s="13"/>
      <c r="H270" s="183">
        <v>1.3200000000000001</v>
      </c>
      <c r="I270" s="184"/>
      <c r="J270" s="13"/>
      <c r="K270" s="13"/>
      <c r="L270" s="179"/>
      <c r="M270" s="185"/>
      <c r="N270" s="186"/>
      <c r="O270" s="186"/>
      <c r="P270" s="186"/>
      <c r="Q270" s="186"/>
      <c r="R270" s="186"/>
      <c r="S270" s="186"/>
      <c r="T270" s="187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181" t="s">
        <v>132</v>
      </c>
      <c r="AU270" s="181" t="s">
        <v>77</v>
      </c>
      <c r="AV270" s="13" t="s">
        <v>77</v>
      </c>
      <c r="AW270" s="13" t="s">
        <v>31</v>
      </c>
      <c r="AX270" s="13" t="s">
        <v>15</v>
      </c>
      <c r="AY270" s="181" t="s">
        <v>121</v>
      </c>
    </row>
    <row r="271" s="2" customFormat="1" ht="37.8" customHeight="1">
      <c r="A271" s="38"/>
      <c r="B271" s="160"/>
      <c r="C271" s="161" t="s">
        <v>267</v>
      </c>
      <c r="D271" s="161" t="s">
        <v>123</v>
      </c>
      <c r="E271" s="162" t="s">
        <v>475</v>
      </c>
      <c r="F271" s="163" t="s">
        <v>476</v>
      </c>
      <c r="G271" s="164" t="s">
        <v>258</v>
      </c>
      <c r="H271" s="165">
        <v>2.2000000000000002</v>
      </c>
      <c r="I271" s="166"/>
      <c r="J271" s="167">
        <f>ROUND(I271*H271,2)</f>
        <v>0</v>
      </c>
      <c r="K271" s="163" t="s">
        <v>3</v>
      </c>
      <c r="L271" s="39"/>
      <c r="M271" s="168" t="s">
        <v>3</v>
      </c>
      <c r="N271" s="169" t="s">
        <v>40</v>
      </c>
      <c r="O271" s="72"/>
      <c r="P271" s="170">
        <f>O271*H271</f>
        <v>0</v>
      </c>
      <c r="Q271" s="170">
        <v>1.0000000000000001E-05</v>
      </c>
      <c r="R271" s="170">
        <f>Q271*H271</f>
        <v>2.2000000000000003E-05</v>
      </c>
      <c r="S271" s="170">
        <v>0</v>
      </c>
      <c r="T271" s="171">
        <f>S271*H271</f>
        <v>0</v>
      </c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R271" s="172" t="s">
        <v>217</v>
      </c>
      <c r="AT271" s="172" t="s">
        <v>123</v>
      </c>
      <c r="AU271" s="172" t="s">
        <v>77</v>
      </c>
      <c r="AY271" s="19" t="s">
        <v>121</v>
      </c>
      <c r="BE271" s="173">
        <f>IF(N271="základní",J271,0)</f>
        <v>0</v>
      </c>
      <c r="BF271" s="173">
        <f>IF(N271="snížená",J271,0)</f>
        <v>0</v>
      </c>
      <c r="BG271" s="173">
        <f>IF(N271="zákl. přenesená",J271,0)</f>
        <v>0</v>
      </c>
      <c r="BH271" s="173">
        <f>IF(N271="sníž. přenesená",J271,0)</f>
        <v>0</v>
      </c>
      <c r="BI271" s="173">
        <f>IF(N271="nulová",J271,0)</f>
        <v>0</v>
      </c>
      <c r="BJ271" s="19" t="s">
        <v>15</v>
      </c>
      <c r="BK271" s="173">
        <f>ROUND(I271*H271,2)</f>
        <v>0</v>
      </c>
      <c r="BL271" s="19" t="s">
        <v>217</v>
      </c>
      <c r="BM271" s="172" t="s">
        <v>477</v>
      </c>
    </row>
    <row r="272" s="13" customFormat="1">
      <c r="A272" s="13"/>
      <c r="B272" s="179"/>
      <c r="C272" s="13"/>
      <c r="D272" s="180" t="s">
        <v>132</v>
      </c>
      <c r="E272" s="181" t="s">
        <v>3</v>
      </c>
      <c r="F272" s="182" t="s">
        <v>478</v>
      </c>
      <c r="G272" s="13"/>
      <c r="H272" s="183">
        <v>2.2000000000000002</v>
      </c>
      <c r="I272" s="184"/>
      <c r="J272" s="13"/>
      <c r="K272" s="13"/>
      <c r="L272" s="179"/>
      <c r="M272" s="185"/>
      <c r="N272" s="186"/>
      <c r="O272" s="186"/>
      <c r="P272" s="186"/>
      <c r="Q272" s="186"/>
      <c r="R272" s="186"/>
      <c r="S272" s="186"/>
      <c r="T272" s="187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181" t="s">
        <v>132</v>
      </c>
      <c r="AU272" s="181" t="s">
        <v>77</v>
      </c>
      <c r="AV272" s="13" t="s">
        <v>77</v>
      </c>
      <c r="AW272" s="13" t="s">
        <v>31</v>
      </c>
      <c r="AX272" s="13" t="s">
        <v>15</v>
      </c>
      <c r="AY272" s="181" t="s">
        <v>121</v>
      </c>
    </row>
    <row r="273" s="2" customFormat="1" ht="16.5" customHeight="1">
      <c r="A273" s="38"/>
      <c r="B273" s="160"/>
      <c r="C273" s="161" t="s">
        <v>296</v>
      </c>
      <c r="D273" s="161" t="s">
        <v>123</v>
      </c>
      <c r="E273" s="162" t="s">
        <v>479</v>
      </c>
      <c r="F273" s="163" t="s">
        <v>480</v>
      </c>
      <c r="G273" s="164" t="s">
        <v>258</v>
      </c>
      <c r="H273" s="165">
        <v>2.2000000000000002</v>
      </c>
      <c r="I273" s="166"/>
      <c r="J273" s="167">
        <f>ROUND(I273*H273,2)</f>
        <v>0</v>
      </c>
      <c r="K273" s="163" t="s">
        <v>3</v>
      </c>
      <c r="L273" s="39"/>
      <c r="M273" s="168" t="s">
        <v>3</v>
      </c>
      <c r="N273" s="169" t="s">
        <v>40</v>
      </c>
      <c r="O273" s="72"/>
      <c r="P273" s="170">
        <f>O273*H273</f>
        <v>0</v>
      </c>
      <c r="Q273" s="170">
        <v>0.00013999999999999999</v>
      </c>
      <c r="R273" s="170">
        <f>Q273*H273</f>
        <v>0.00030800000000000001</v>
      </c>
      <c r="S273" s="170">
        <v>0</v>
      </c>
      <c r="T273" s="171">
        <f>S273*H273</f>
        <v>0</v>
      </c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R273" s="172" t="s">
        <v>217</v>
      </c>
      <c r="AT273" s="172" t="s">
        <v>123</v>
      </c>
      <c r="AU273" s="172" t="s">
        <v>77</v>
      </c>
      <c r="AY273" s="19" t="s">
        <v>121</v>
      </c>
      <c r="BE273" s="173">
        <f>IF(N273="základní",J273,0)</f>
        <v>0</v>
      </c>
      <c r="BF273" s="173">
        <f>IF(N273="snížená",J273,0)</f>
        <v>0</v>
      </c>
      <c r="BG273" s="173">
        <f>IF(N273="zákl. přenesená",J273,0)</f>
        <v>0</v>
      </c>
      <c r="BH273" s="173">
        <f>IF(N273="sníž. přenesená",J273,0)</f>
        <v>0</v>
      </c>
      <c r="BI273" s="173">
        <f>IF(N273="nulová",J273,0)</f>
        <v>0</v>
      </c>
      <c r="BJ273" s="19" t="s">
        <v>15</v>
      </c>
      <c r="BK273" s="173">
        <f>ROUND(I273*H273,2)</f>
        <v>0</v>
      </c>
      <c r="BL273" s="19" t="s">
        <v>217</v>
      </c>
      <c r="BM273" s="172" t="s">
        <v>481</v>
      </c>
    </row>
    <row r="274" s="2" customFormat="1" ht="49.05" customHeight="1">
      <c r="A274" s="38"/>
      <c r="B274" s="160"/>
      <c r="C274" s="161" t="s">
        <v>482</v>
      </c>
      <c r="D274" s="161" t="s">
        <v>123</v>
      </c>
      <c r="E274" s="162" t="s">
        <v>483</v>
      </c>
      <c r="F274" s="163" t="s">
        <v>484</v>
      </c>
      <c r="G274" s="164" t="s">
        <v>143</v>
      </c>
      <c r="H274" s="165">
        <v>1.3200000000000001</v>
      </c>
      <c r="I274" s="166"/>
      <c r="J274" s="167">
        <f>ROUND(I274*H274,2)</f>
        <v>0</v>
      </c>
      <c r="K274" s="163" t="s">
        <v>127</v>
      </c>
      <c r="L274" s="39"/>
      <c r="M274" s="168" t="s">
        <v>3</v>
      </c>
      <c r="N274" s="169" t="s">
        <v>40</v>
      </c>
      <c r="O274" s="72"/>
      <c r="P274" s="170">
        <f>O274*H274</f>
        <v>0</v>
      </c>
      <c r="Q274" s="170">
        <v>0.012200000000000001</v>
      </c>
      <c r="R274" s="170">
        <f>Q274*H274</f>
        <v>0.016104</v>
      </c>
      <c r="S274" s="170">
        <v>0</v>
      </c>
      <c r="T274" s="171">
        <f>S274*H274</f>
        <v>0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72" t="s">
        <v>217</v>
      </c>
      <c r="AT274" s="172" t="s">
        <v>123</v>
      </c>
      <c r="AU274" s="172" t="s">
        <v>77</v>
      </c>
      <c r="AY274" s="19" t="s">
        <v>121</v>
      </c>
      <c r="BE274" s="173">
        <f>IF(N274="základní",J274,0)</f>
        <v>0</v>
      </c>
      <c r="BF274" s="173">
        <f>IF(N274="snížená",J274,0)</f>
        <v>0</v>
      </c>
      <c r="BG274" s="173">
        <f>IF(N274="zákl. přenesená",J274,0)</f>
        <v>0</v>
      </c>
      <c r="BH274" s="173">
        <f>IF(N274="sníž. přenesená",J274,0)</f>
        <v>0</v>
      </c>
      <c r="BI274" s="173">
        <f>IF(N274="nulová",J274,0)</f>
        <v>0</v>
      </c>
      <c r="BJ274" s="19" t="s">
        <v>15</v>
      </c>
      <c r="BK274" s="173">
        <f>ROUND(I274*H274,2)</f>
        <v>0</v>
      </c>
      <c r="BL274" s="19" t="s">
        <v>217</v>
      </c>
      <c r="BM274" s="172" t="s">
        <v>485</v>
      </c>
    </row>
    <row r="275" s="2" customFormat="1">
      <c r="A275" s="38"/>
      <c r="B275" s="39"/>
      <c r="C275" s="38"/>
      <c r="D275" s="174" t="s">
        <v>130</v>
      </c>
      <c r="E275" s="38"/>
      <c r="F275" s="175" t="s">
        <v>486</v>
      </c>
      <c r="G275" s="38"/>
      <c r="H275" s="38"/>
      <c r="I275" s="176"/>
      <c r="J275" s="38"/>
      <c r="K275" s="38"/>
      <c r="L275" s="39"/>
      <c r="M275" s="177"/>
      <c r="N275" s="178"/>
      <c r="O275" s="72"/>
      <c r="P275" s="72"/>
      <c r="Q275" s="72"/>
      <c r="R275" s="72"/>
      <c r="S275" s="72"/>
      <c r="T275" s="73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T275" s="19" t="s">
        <v>130</v>
      </c>
      <c r="AU275" s="19" t="s">
        <v>77</v>
      </c>
    </row>
    <row r="276" s="2" customFormat="1" ht="66.75" customHeight="1">
      <c r="A276" s="38"/>
      <c r="B276" s="160"/>
      <c r="C276" s="161" t="s">
        <v>487</v>
      </c>
      <c r="D276" s="161" t="s">
        <v>123</v>
      </c>
      <c r="E276" s="162" t="s">
        <v>488</v>
      </c>
      <c r="F276" s="163" t="s">
        <v>489</v>
      </c>
      <c r="G276" s="164" t="s">
        <v>165</v>
      </c>
      <c r="H276" s="165">
        <v>0.016</v>
      </c>
      <c r="I276" s="166"/>
      <c r="J276" s="167">
        <f>ROUND(I276*H276,2)</f>
        <v>0</v>
      </c>
      <c r="K276" s="163" t="s">
        <v>127</v>
      </c>
      <c r="L276" s="39"/>
      <c r="M276" s="168" t="s">
        <v>3</v>
      </c>
      <c r="N276" s="169" t="s">
        <v>40</v>
      </c>
      <c r="O276" s="72"/>
      <c r="P276" s="170">
        <f>O276*H276</f>
        <v>0</v>
      </c>
      <c r="Q276" s="170">
        <v>0</v>
      </c>
      <c r="R276" s="170">
        <f>Q276*H276</f>
        <v>0</v>
      </c>
      <c r="S276" s="170">
        <v>0</v>
      </c>
      <c r="T276" s="171">
        <f>S276*H276</f>
        <v>0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72" t="s">
        <v>217</v>
      </c>
      <c r="AT276" s="172" t="s">
        <v>123</v>
      </c>
      <c r="AU276" s="172" t="s">
        <v>77</v>
      </c>
      <c r="AY276" s="19" t="s">
        <v>121</v>
      </c>
      <c r="BE276" s="173">
        <f>IF(N276="základní",J276,0)</f>
        <v>0</v>
      </c>
      <c r="BF276" s="173">
        <f>IF(N276="snížená",J276,0)</f>
        <v>0</v>
      </c>
      <c r="BG276" s="173">
        <f>IF(N276="zákl. přenesená",J276,0)</f>
        <v>0</v>
      </c>
      <c r="BH276" s="173">
        <f>IF(N276="sníž. přenesená",J276,0)</f>
        <v>0</v>
      </c>
      <c r="BI276" s="173">
        <f>IF(N276="nulová",J276,0)</f>
        <v>0</v>
      </c>
      <c r="BJ276" s="19" t="s">
        <v>15</v>
      </c>
      <c r="BK276" s="173">
        <f>ROUND(I276*H276,2)</f>
        <v>0</v>
      </c>
      <c r="BL276" s="19" t="s">
        <v>217</v>
      </c>
      <c r="BM276" s="172" t="s">
        <v>490</v>
      </c>
    </row>
    <row r="277" s="2" customFormat="1">
      <c r="A277" s="38"/>
      <c r="B277" s="39"/>
      <c r="C277" s="38"/>
      <c r="D277" s="174" t="s">
        <v>130</v>
      </c>
      <c r="E277" s="38"/>
      <c r="F277" s="175" t="s">
        <v>491</v>
      </c>
      <c r="G277" s="38"/>
      <c r="H277" s="38"/>
      <c r="I277" s="176"/>
      <c r="J277" s="38"/>
      <c r="K277" s="38"/>
      <c r="L277" s="39"/>
      <c r="M277" s="177"/>
      <c r="N277" s="178"/>
      <c r="O277" s="72"/>
      <c r="P277" s="72"/>
      <c r="Q277" s="72"/>
      <c r="R277" s="72"/>
      <c r="S277" s="72"/>
      <c r="T277" s="73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T277" s="19" t="s">
        <v>130</v>
      </c>
      <c r="AU277" s="19" t="s">
        <v>77</v>
      </c>
    </row>
    <row r="278" s="12" customFormat="1" ht="22.8" customHeight="1">
      <c r="A278" s="12"/>
      <c r="B278" s="147"/>
      <c r="C278" s="12"/>
      <c r="D278" s="148" t="s">
        <v>68</v>
      </c>
      <c r="E278" s="158" t="s">
        <v>492</v>
      </c>
      <c r="F278" s="158" t="s">
        <v>493</v>
      </c>
      <c r="G278" s="12"/>
      <c r="H278" s="12"/>
      <c r="I278" s="150"/>
      <c r="J278" s="159">
        <f>BK278</f>
        <v>0</v>
      </c>
      <c r="K278" s="12"/>
      <c r="L278" s="147"/>
      <c r="M278" s="152"/>
      <c r="N278" s="153"/>
      <c r="O278" s="153"/>
      <c r="P278" s="154">
        <f>SUM(P279:P322)</f>
        <v>0</v>
      </c>
      <c r="Q278" s="153"/>
      <c r="R278" s="154">
        <f>SUM(R279:R322)</f>
        <v>0.18301499999999998</v>
      </c>
      <c r="S278" s="153"/>
      <c r="T278" s="155">
        <f>SUM(T279:T322)</f>
        <v>0.21676499999999999</v>
      </c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R278" s="148" t="s">
        <v>77</v>
      </c>
      <c r="AT278" s="156" t="s">
        <v>68</v>
      </c>
      <c r="AU278" s="156" t="s">
        <v>15</v>
      </c>
      <c r="AY278" s="148" t="s">
        <v>121</v>
      </c>
      <c r="BK278" s="157">
        <f>SUM(BK279:BK322)</f>
        <v>0</v>
      </c>
    </row>
    <row r="279" s="2" customFormat="1" ht="24.15" customHeight="1">
      <c r="A279" s="38"/>
      <c r="B279" s="160"/>
      <c r="C279" s="161" t="s">
        <v>494</v>
      </c>
      <c r="D279" s="161" t="s">
        <v>123</v>
      </c>
      <c r="E279" s="162" t="s">
        <v>495</v>
      </c>
      <c r="F279" s="163" t="s">
        <v>496</v>
      </c>
      <c r="G279" s="164" t="s">
        <v>143</v>
      </c>
      <c r="H279" s="165">
        <v>6.7599999999999998</v>
      </c>
      <c r="I279" s="166"/>
      <c r="J279" s="167">
        <f>ROUND(I279*H279,2)</f>
        <v>0</v>
      </c>
      <c r="K279" s="163" t="s">
        <v>127</v>
      </c>
      <c r="L279" s="39"/>
      <c r="M279" s="168" t="s">
        <v>3</v>
      </c>
      <c r="N279" s="169" t="s">
        <v>40</v>
      </c>
      <c r="O279" s="72"/>
      <c r="P279" s="170">
        <f>O279*H279</f>
        <v>0</v>
      </c>
      <c r="Q279" s="170">
        <v>0</v>
      </c>
      <c r="R279" s="170">
        <f>Q279*H279</f>
        <v>0</v>
      </c>
      <c r="S279" s="170">
        <v>0</v>
      </c>
      <c r="T279" s="171">
        <f>S279*H279</f>
        <v>0</v>
      </c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R279" s="172" t="s">
        <v>217</v>
      </c>
      <c r="AT279" s="172" t="s">
        <v>123</v>
      </c>
      <c r="AU279" s="172" t="s">
        <v>77</v>
      </c>
      <c r="AY279" s="19" t="s">
        <v>121</v>
      </c>
      <c r="BE279" s="173">
        <f>IF(N279="základní",J279,0)</f>
        <v>0</v>
      </c>
      <c r="BF279" s="173">
        <f>IF(N279="snížená",J279,0)</f>
        <v>0</v>
      </c>
      <c r="BG279" s="173">
        <f>IF(N279="zákl. přenesená",J279,0)</f>
        <v>0</v>
      </c>
      <c r="BH279" s="173">
        <f>IF(N279="sníž. přenesená",J279,0)</f>
        <v>0</v>
      </c>
      <c r="BI279" s="173">
        <f>IF(N279="nulová",J279,0)</f>
        <v>0</v>
      </c>
      <c r="BJ279" s="19" t="s">
        <v>15</v>
      </c>
      <c r="BK279" s="173">
        <f>ROUND(I279*H279,2)</f>
        <v>0</v>
      </c>
      <c r="BL279" s="19" t="s">
        <v>217</v>
      </c>
      <c r="BM279" s="172" t="s">
        <v>497</v>
      </c>
    </row>
    <row r="280" s="2" customFormat="1">
      <c r="A280" s="38"/>
      <c r="B280" s="39"/>
      <c r="C280" s="38"/>
      <c r="D280" s="174" t="s">
        <v>130</v>
      </c>
      <c r="E280" s="38"/>
      <c r="F280" s="175" t="s">
        <v>498</v>
      </c>
      <c r="G280" s="38"/>
      <c r="H280" s="38"/>
      <c r="I280" s="176"/>
      <c r="J280" s="38"/>
      <c r="K280" s="38"/>
      <c r="L280" s="39"/>
      <c r="M280" s="177"/>
      <c r="N280" s="178"/>
      <c r="O280" s="72"/>
      <c r="P280" s="72"/>
      <c r="Q280" s="72"/>
      <c r="R280" s="72"/>
      <c r="S280" s="72"/>
      <c r="T280" s="73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T280" s="19" t="s">
        <v>130</v>
      </c>
      <c r="AU280" s="19" t="s">
        <v>77</v>
      </c>
    </row>
    <row r="281" s="2" customFormat="1" ht="24.15" customHeight="1">
      <c r="A281" s="38"/>
      <c r="B281" s="160"/>
      <c r="C281" s="161" t="s">
        <v>499</v>
      </c>
      <c r="D281" s="161" t="s">
        <v>123</v>
      </c>
      <c r="E281" s="162" t="s">
        <v>500</v>
      </c>
      <c r="F281" s="163" t="s">
        <v>501</v>
      </c>
      <c r="G281" s="164" t="s">
        <v>143</v>
      </c>
      <c r="H281" s="165">
        <v>6.7599999999999998</v>
      </c>
      <c r="I281" s="166"/>
      <c r="J281" s="167">
        <f>ROUND(I281*H281,2)</f>
        <v>0</v>
      </c>
      <c r="K281" s="163" t="s">
        <v>127</v>
      </c>
      <c r="L281" s="39"/>
      <c r="M281" s="168" t="s">
        <v>3</v>
      </c>
      <c r="N281" s="169" t="s">
        <v>40</v>
      </c>
      <c r="O281" s="72"/>
      <c r="P281" s="170">
        <f>O281*H281</f>
        <v>0</v>
      </c>
      <c r="Q281" s="170">
        <v>0.00029999999999999997</v>
      </c>
      <c r="R281" s="170">
        <f>Q281*H281</f>
        <v>0.0020279999999999999</v>
      </c>
      <c r="S281" s="170">
        <v>0</v>
      </c>
      <c r="T281" s="171">
        <f>S281*H281</f>
        <v>0</v>
      </c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R281" s="172" t="s">
        <v>217</v>
      </c>
      <c r="AT281" s="172" t="s">
        <v>123</v>
      </c>
      <c r="AU281" s="172" t="s">
        <v>77</v>
      </c>
      <c r="AY281" s="19" t="s">
        <v>121</v>
      </c>
      <c r="BE281" s="173">
        <f>IF(N281="základní",J281,0)</f>
        <v>0</v>
      </c>
      <c r="BF281" s="173">
        <f>IF(N281="snížená",J281,0)</f>
        <v>0</v>
      </c>
      <c r="BG281" s="173">
        <f>IF(N281="zákl. přenesená",J281,0)</f>
        <v>0</v>
      </c>
      <c r="BH281" s="173">
        <f>IF(N281="sníž. přenesená",J281,0)</f>
        <v>0</v>
      </c>
      <c r="BI281" s="173">
        <f>IF(N281="nulová",J281,0)</f>
        <v>0</v>
      </c>
      <c r="BJ281" s="19" t="s">
        <v>15</v>
      </c>
      <c r="BK281" s="173">
        <f>ROUND(I281*H281,2)</f>
        <v>0</v>
      </c>
      <c r="BL281" s="19" t="s">
        <v>217</v>
      </c>
      <c r="BM281" s="172" t="s">
        <v>502</v>
      </c>
    </row>
    <row r="282" s="2" customFormat="1">
      <c r="A282" s="38"/>
      <c r="B282" s="39"/>
      <c r="C282" s="38"/>
      <c r="D282" s="174" t="s">
        <v>130</v>
      </c>
      <c r="E282" s="38"/>
      <c r="F282" s="175" t="s">
        <v>503</v>
      </c>
      <c r="G282" s="38"/>
      <c r="H282" s="38"/>
      <c r="I282" s="176"/>
      <c r="J282" s="38"/>
      <c r="K282" s="38"/>
      <c r="L282" s="39"/>
      <c r="M282" s="177"/>
      <c r="N282" s="178"/>
      <c r="O282" s="72"/>
      <c r="P282" s="72"/>
      <c r="Q282" s="72"/>
      <c r="R282" s="72"/>
      <c r="S282" s="72"/>
      <c r="T282" s="73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T282" s="19" t="s">
        <v>130</v>
      </c>
      <c r="AU282" s="19" t="s">
        <v>77</v>
      </c>
    </row>
    <row r="283" s="2" customFormat="1" ht="24.15" customHeight="1">
      <c r="A283" s="38"/>
      <c r="B283" s="160"/>
      <c r="C283" s="161" t="s">
        <v>504</v>
      </c>
      <c r="D283" s="161" t="s">
        <v>123</v>
      </c>
      <c r="E283" s="162" t="s">
        <v>505</v>
      </c>
      <c r="F283" s="163" t="s">
        <v>506</v>
      </c>
      <c r="G283" s="164" t="s">
        <v>258</v>
      </c>
      <c r="H283" s="165">
        <v>3.7000000000000002</v>
      </c>
      <c r="I283" s="166"/>
      <c r="J283" s="167">
        <f>ROUND(I283*H283,2)</f>
        <v>0</v>
      </c>
      <c r="K283" s="163" t="s">
        <v>127</v>
      </c>
      <c r="L283" s="39"/>
      <c r="M283" s="168" t="s">
        <v>3</v>
      </c>
      <c r="N283" s="169" t="s">
        <v>40</v>
      </c>
      <c r="O283" s="72"/>
      <c r="P283" s="170">
        <f>O283*H283</f>
        <v>0</v>
      </c>
      <c r="Q283" s="170">
        <v>0</v>
      </c>
      <c r="R283" s="170">
        <f>Q283*H283</f>
        <v>0</v>
      </c>
      <c r="S283" s="170">
        <v>0.0032499999999999999</v>
      </c>
      <c r="T283" s="171">
        <f>S283*H283</f>
        <v>0.012024999999999999</v>
      </c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R283" s="172" t="s">
        <v>217</v>
      </c>
      <c r="AT283" s="172" t="s">
        <v>123</v>
      </c>
      <c r="AU283" s="172" t="s">
        <v>77</v>
      </c>
      <c r="AY283" s="19" t="s">
        <v>121</v>
      </c>
      <c r="BE283" s="173">
        <f>IF(N283="základní",J283,0)</f>
        <v>0</v>
      </c>
      <c r="BF283" s="173">
        <f>IF(N283="snížená",J283,0)</f>
        <v>0</v>
      </c>
      <c r="BG283" s="173">
        <f>IF(N283="zákl. přenesená",J283,0)</f>
        <v>0</v>
      </c>
      <c r="BH283" s="173">
        <f>IF(N283="sníž. přenesená",J283,0)</f>
        <v>0</v>
      </c>
      <c r="BI283" s="173">
        <f>IF(N283="nulová",J283,0)</f>
        <v>0</v>
      </c>
      <c r="BJ283" s="19" t="s">
        <v>15</v>
      </c>
      <c r="BK283" s="173">
        <f>ROUND(I283*H283,2)</f>
        <v>0</v>
      </c>
      <c r="BL283" s="19" t="s">
        <v>217</v>
      </c>
      <c r="BM283" s="172" t="s">
        <v>507</v>
      </c>
    </row>
    <row r="284" s="2" customFormat="1">
      <c r="A284" s="38"/>
      <c r="B284" s="39"/>
      <c r="C284" s="38"/>
      <c r="D284" s="174" t="s">
        <v>130</v>
      </c>
      <c r="E284" s="38"/>
      <c r="F284" s="175" t="s">
        <v>508</v>
      </c>
      <c r="G284" s="38"/>
      <c r="H284" s="38"/>
      <c r="I284" s="176"/>
      <c r="J284" s="38"/>
      <c r="K284" s="38"/>
      <c r="L284" s="39"/>
      <c r="M284" s="177"/>
      <c r="N284" s="178"/>
      <c r="O284" s="72"/>
      <c r="P284" s="72"/>
      <c r="Q284" s="72"/>
      <c r="R284" s="72"/>
      <c r="S284" s="72"/>
      <c r="T284" s="73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T284" s="19" t="s">
        <v>130</v>
      </c>
      <c r="AU284" s="19" t="s">
        <v>77</v>
      </c>
    </row>
    <row r="285" s="13" customFormat="1">
      <c r="A285" s="13"/>
      <c r="B285" s="179"/>
      <c r="C285" s="13"/>
      <c r="D285" s="180" t="s">
        <v>132</v>
      </c>
      <c r="E285" s="181" t="s">
        <v>3</v>
      </c>
      <c r="F285" s="182" t="s">
        <v>509</v>
      </c>
      <c r="G285" s="13"/>
      <c r="H285" s="183">
        <v>3.7000000000000002</v>
      </c>
      <c r="I285" s="184"/>
      <c r="J285" s="13"/>
      <c r="K285" s="13"/>
      <c r="L285" s="179"/>
      <c r="M285" s="185"/>
      <c r="N285" s="186"/>
      <c r="O285" s="186"/>
      <c r="P285" s="186"/>
      <c r="Q285" s="186"/>
      <c r="R285" s="186"/>
      <c r="S285" s="186"/>
      <c r="T285" s="187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1" t="s">
        <v>132</v>
      </c>
      <c r="AU285" s="181" t="s">
        <v>77</v>
      </c>
      <c r="AV285" s="13" t="s">
        <v>77</v>
      </c>
      <c r="AW285" s="13" t="s">
        <v>31</v>
      </c>
      <c r="AX285" s="13" t="s">
        <v>15</v>
      </c>
      <c r="AY285" s="181" t="s">
        <v>121</v>
      </c>
    </row>
    <row r="286" s="2" customFormat="1" ht="16.5" customHeight="1">
      <c r="A286" s="38"/>
      <c r="B286" s="160"/>
      <c r="C286" s="161" t="s">
        <v>510</v>
      </c>
      <c r="D286" s="161" t="s">
        <v>123</v>
      </c>
      <c r="E286" s="162" t="s">
        <v>511</v>
      </c>
      <c r="F286" s="163" t="s">
        <v>512</v>
      </c>
      <c r="G286" s="164" t="s">
        <v>143</v>
      </c>
      <c r="H286" s="165">
        <v>5.7999999999999998</v>
      </c>
      <c r="I286" s="166"/>
      <c r="J286" s="167">
        <f>ROUND(I286*H286,2)</f>
        <v>0</v>
      </c>
      <c r="K286" s="163" t="s">
        <v>127</v>
      </c>
      <c r="L286" s="39"/>
      <c r="M286" s="168" t="s">
        <v>3</v>
      </c>
      <c r="N286" s="169" t="s">
        <v>40</v>
      </c>
      <c r="O286" s="72"/>
      <c r="P286" s="170">
        <f>O286*H286</f>
        <v>0</v>
      </c>
      <c r="Q286" s="170">
        <v>0</v>
      </c>
      <c r="R286" s="170">
        <f>Q286*H286</f>
        <v>0</v>
      </c>
      <c r="S286" s="170">
        <v>0.035299999999999998</v>
      </c>
      <c r="T286" s="171">
        <f>S286*H286</f>
        <v>0.20473999999999998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72" t="s">
        <v>217</v>
      </c>
      <c r="AT286" s="172" t="s">
        <v>123</v>
      </c>
      <c r="AU286" s="172" t="s">
        <v>77</v>
      </c>
      <c r="AY286" s="19" t="s">
        <v>121</v>
      </c>
      <c r="BE286" s="173">
        <f>IF(N286="základní",J286,0)</f>
        <v>0</v>
      </c>
      <c r="BF286" s="173">
        <f>IF(N286="snížená",J286,0)</f>
        <v>0</v>
      </c>
      <c r="BG286" s="173">
        <f>IF(N286="zákl. přenesená",J286,0)</f>
        <v>0</v>
      </c>
      <c r="BH286" s="173">
        <f>IF(N286="sníž. přenesená",J286,0)</f>
        <v>0</v>
      </c>
      <c r="BI286" s="173">
        <f>IF(N286="nulová",J286,0)</f>
        <v>0</v>
      </c>
      <c r="BJ286" s="19" t="s">
        <v>15</v>
      </c>
      <c r="BK286" s="173">
        <f>ROUND(I286*H286,2)</f>
        <v>0</v>
      </c>
      <c r="BL286" s="19" t="s">
        <v>217</v>
      </c>
      <c r="BM286" s="172" t="s">
        <v>513</v>
      </c>
    </row>
    <row r="287" s="2" customFormat="1">
      <c r="A287" s="38"/>
      <c r="B287" s="39"/>
      <c r="C287" s="38"/>
      <c r="D287" s="174" t="s">
        <v>130</v>
      </c>
      <c r="E287" s="38"/>
      <c r="F287" s="175" t="s">
        <v>514</v>
      </c>
      <c r="G287" s="38"/>
      <c r="H287" s="38"/>
      <c r="I287" s="176"/>
      <c r="J287" s="38"/>
      <c r="K287" s="38"/>
      <c r="L287" s="39"/>
      <c r="M287" s="177"/>
      <c r="N287" s="178"/>
      <c r="O287" s="72"/>
      <c r="P287" s="72"/>
      <c r="Q287" s="72"/>
      <c r="R287" s="72"/>
      <c r="S287" s="72"/>
      <c r="T287" s="73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T287" s="19" t="s">
        <v>130</v>
      </c>
      <c r="AU287" s="19" t="s">
        <v>77</v>
      </c>
    </row>
    <row r="288" s="15" customFormat="1">
      <c r="A288" s="15"/>
      <c r="B288" s="196"/>
      <c r="C288" s="15"/>
      <c r="D288" s="180" t="s">
        <v>132</v>
      </c>
      <c r="E288" s="197" t="s">
        <v>3</v>
      </c>
      <c r="F288" s="198" t="s">
        <v>515</v>
      </c>
      <c r="G288" s="15"/>
      <c r="H288" s="197" t="s">
        <v>3</v>
      </c>
      <c r="I288" s="199"/>
      <c r="J288" s="15"/>
      <c r="K288" s="15"/>
      <c r="L288" s="196"/>
      <c r="M288" s="200"/>
      <c r="N288" s="201"/>
      <c r="O288" s="201"/>
      <c r="P288" s="201"/>
      <c r="Q288" s="201"/>
      <c r="R288" s="201"/>
      <c r="S288" s="201"/>
      <c r="T288" s="202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T288" s="197" t="s">
        <v>132</v>
      </c>
      <c r="AU288" s="197" t="s">
        <v>77</v>
      </c>
      <c r="AV288" s="15" t="s">
        <v>15</v>
      </c>
      <c r="AW288" s="15" t="s">
        <v>31</v>
      </c>
      <c r="AX288" s="15" t="s">
        <v>69</v>
      </c>
      <c r="AY288" s="197" t="s">
        <v>121</v>
      </c>
    </row>
    <row r="289" s="13" customFormat="1">
      <c r="A289" s="13"/>
      <c r="B289" s="179"/>
      <c r="C289" s="13"/>
      <c r="D289" s="180" t="s">
        <v>132</v>
      </c>
      <c r="E289" s="181" t="s">
        <v>3</v>
      </c>
      <c r="F289" s="182" t="s">
        <v>516</v>
      </c>
      <c r="G289" s="13"/>
      <c r="H289" s="183">
        <v>2.5</v>
      </c>
      <c r="I289" s="184"/>
      <c r="J289" s="13"/>
      <c r="K289" s="13"/>
      <c r="L289" s="179"/>
      <c r="M289" s="185"/>
      <c r="N289" s="186"/>
      <c r="O289" s="186"/>
      <c r="P289" s="186"/>
      <c r="Q289" s="186"/>
      <c r="R289" s="186"/>
      <c r="S289" s="186"/>
      <c r="T289" s="187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1" t="s">
        <v>132</v>
      </c>
      <c r="AU289" s="181" t="s">
        <v>77</v>
      </c>
      <c r="AV289" s="13" t="s">
        <v>77</v>
      </c>
      <c r="AW289" s="13" t="s">
        <v>31</v>
      </c>
      <c r="AX289" s="13" t="s">
        <v>69</v>
      </c>
      <c r="AY289" s="181" t="s">
        <v>121</v>
      </c>
    </row>
    <row r="290" s="15" customFormat="1">
      <c r="A290" s="15"/>
      <c r="B290" s="196"/>
      <c r="C290" s="15"/>
      <c r="D290" s="180" t="s">
        <v>132</v>
      </c>
      <c r="E290" s="197" t="s">
        <v>3</v>
      </c>
      <c r="F290" s="198" t="s">
        <v>517</v>
      </c>
      <c r="G290" s="15"/>
      <c r="H290" s="197" t="s">
        <v>3</v>
      </c>
      <c r="I290" s="199"/>
      <c r="J290" s="15"/>
      <c r="K290" s="15"/>
      <c r="L290" s="196"/>
      <c r="M290" s="200"/>
      <c r="N290" s="201"/>
      <c r="O290" s="201"/>
      <c r="P290" s="201"/>
      <c r="Q290" s="201"/>
      <c r="R290" s="201"/>
      <c r="S290" s="201"/>
      <c r="T290" s="202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197" t="s">
        <v>132</v>
      </c>
      <c r="AU290" s="197" t="s">
        <v>77</v>
      </c>
      <c r="AV290" s="15" t="s">
        <v>15</v>
      </c>
      <c r="AW290" s="15" t="s">
        <v>31</v>
      </c>
      <c r="AX290" s="15" t="s">
        <v>69</v>
      </c>
      <c r="AY290" s="197" t="s">
        <v>121</v>
      </c>
    </row>
    <row r="291" s="13" customFormat="1">
      <c r="A291" s="13"/>
      <c r="B291" s="179"/>
      <c r="C291" s="13"/>
      <c r="D291" s="180" t="s">
        <v>132</v>
      </c>
      <c r="E291" s="181" t="s">
        <v>3</v>
      </c>
      <c r="F291" s="182" t="s">
        <v>240</v>
      </c>
      <c r="G291" s="13"/>
      <c r="H291" s="183">
        <v>3.2999999999999998</v>
      </c>
      <c r="I291" s="184"/>
      <c r="J291" s="13"/>
      <c r="K291" s="13"/>
      <c r="L291" s="179"/>
      <c r="M291" s="185"/>
      <c r="N291" s="186"/>
      <c r="O291" s="186"/>
      <c r="P291" s="186"/>
      <c r="Q291" s="186"/>
      <c r="R291" s="186"/>
      <c r="S291" s="186"/>
      <c r="T291" s="187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1" t="s">
        <v>132</v>
      </c>
      <c r="AU291" s="181" t="s">
        <v>77</v>
      </c>
      <c r="AV291" s="13" t="s">
        <v>77</v>
      </c>
      <c r="AW291" s="13" t="s">
        <v>31</v>
      </c>
      <c r="AX291" s="13" t="s">
        <v>69</v>
      </c>
      <c r="AY291" s="181" t="s">
        <v>121</v>
      </c>
    </row>
    <row r="292" s="14" customFormat="1">
      <c r="A292" s="14"/>
      <c r="B292" s="188"/>
      <c r="C292" s="14"/>
      <c r="D292" s="180" t="s">
        <v>132</v>
      </c>
      <c r="E292" s="189" t="s">
        <v>3</v>
      </c>
      <c r="F292" s="190" t="s">
        <v>139</v>
      </c>
      <c r="G292" s="14"/>
      <c r="H292" s="191">
        <v>5.7999999999999998</v>
      </c>
      <c r="I292" s="192"/>
      <c r="J292" s="14"/>
      <c r="K292" s="14"/>
      <c r="L292" s="188"/>
      <c r="M292" s="193"/>
      <c r="N292" s="194"/>
      <c r="O292" s="194"/>
      <c r="P292" s="194"/>
      <c r="Q292" s="194"/>
      <c r="R292" s="194"/>
      <c r="S292" s="194"/>
      <c r="T292" s="195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189" t="s">
        <v>132</v>
      </c>
      <c r="AU292" s="189" t="s">
        <v>77</v>
      </c>
      <c r="AV292" s="14" t="s">
        <v>128</v>
      </c>
      <c r="AW292" s="14" t="s">
        <v>31</v>
      </c>
      <c r="AX292" s="14" t="s">
        <v>15</v>
      </c>
      <c r="AY292" s="189" t="s">
        <v>121</v>
      </c>
    </row>
    <row r="293" s="2" customFormat="1" ht="33" customHeight="1">
      <c r="A293" s="38"/>
      <c r="B293" s="160"/>
      <c r="C293" s="161" t="s">
        <v>518</v>
      </c>
      <c r="D293" s="161" t="s">
        <v>123</v>
      </c>
      <c r="E293" s="162" t="s">
        <v>519</v>
      </c>
      <c r="F293" s="163" t="s">
        <v>520</v>
      </c>
      <c r="G293" s="164" t="s">
        <v>258</v>
      </c>
      <c r="H293" s="165">
        <v>3.7000000000000002</v>
      </c>
      <c r="I293" s="166"/>
      <c r="J293" s="167">
        <f>ROUND(I293*H293,2)</f>
        <v>0</v>
      </c>
      <c r="K293" s="163" t="s">
        <v>127</v>
      </c>
      <c r="L293" s="39"/>
      <c r="M293" s="168" t="s">
        <v>3</v>
      </c>
      <c r="N293" s="169" t="s">
        <v>40</v>
      </c>
      <c r="O293" s="72"/>
      <c r="P293" s="170">
        <f>O293*H293</f>
        <v>0</v>
      </c>
      <c r="Q293" s="170">
        <v>0.00042999999999999999</v>
      </c>
      <c r="R293" s="170">
        <f>Q293*H293</f>
        <v>0.001591</v>
      </c>
      <c r="S293" s="170">
        <v>0</v>
      </c>
      <c r="T293" s="171">
        <f>S293*H293</f>
        <v>0</v>
      </c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R293" s="172" t="s">
        <v>217</v>
      </c>
      <c r="AT293" s="172" t="s">
        <v>123</v>
      </c>
      <c r="AU293" s="172" t="s">
        <v>77</v>
      </c>
      <c r="AY293" s="19" t="s">
        <v>121</v>
      </c>
      <c r="BE293" s="173">
        <f>IF(N293="základní",J293,0)</f>
        <v>0</v>
      </c>
      <c r="BF293" s="173">
        <f>IF(N293="snížená",J293,0)</f>
        <v>0</v>
      </c>
      <c r="BG293" s="173">
        <f>IF(N293="zákl. přenesená",J293,0)</f>
        <v>0</v>
      </c>
      <c r="BH293" s="173">
        <f>IF(N293="sníž. přenesená",J293,0)</f>
        <v>0</v>
      </c>
      <c r="BI293" s="173">
        <f>IF(N293="nulová",J293,0)</f>
        <v>0</v>
      </c>
      <c r="BJ293" s="19" t="s">
        <v>15</v>
      </c>
      <c r="BK293" s="173">
        <f>ROUND(I293*H293,2)</f>
        <v>0</v>
      </c>
      <c r="BL293" s="19" t="s">
        <v>217</v>
      </c>
      <c r="BM293" s="172" t="s">
        <v>521</v>
      </c>
    </row>
    <row r="294" s="2" customFormat="1">
      <c r="A294" s="38"/>
      <c r="B294" s="39"/>
      <c r="C294" s="38"/>
      <c r="D294" s="174" t="s">
        <v>130</v>
      </c>
      <c r="E294" s="38"/>
      <c r="F294" s="175" t="s">
        <v>522</v>
      </c>
      <c r="G294" s="38"/>
      <c r="H294" s="38"/>
      <c r="I294" s="176"/>
      <c r="J294" s="38"/>
      <c r="K294" s="38"/>
      <c r="L294" s="39"/>
      <c r="M294" s="177"/>
      <c r="N294" s="178"/>
      <c r="O294" s="72"/>
      <c r="P294" s="72"/>
      <c r="Q294" s="72"/>
      <c r="R294" s="72"/>
      <c r="S294" s="72"/>
      <c r="T294" s="73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T294" s="19" t="s">
        <v>130</v>
      </c>
      <c r="AU294" s="19" t="s">
        <v>77</v>
      </c>
    </row>
    <row r="295" s="2" customFormat="1" ht="16.5" customHeight="1">
      <c r="A295" s="38"/>
      <c r="B295" s="160"/>
      <c r="C295" s="204" t="s">
        <v>523</v>
      </c>
      <c r="D295" s="204" t="s">
        <v>524</v>
      </c>
      <c r="E295" s="205" t="s">
        <v>525</v>
      </c>
      <c r="F295" s="206" t="s">
        <v>526</v>
      </c>
      <c r="G295" s="207" t="s">
        <v>258</v>
      </c>
      <c r="H295" s="208">
        <v>4.0700000000000003</v>
      </c>
      <c r="I295" s="209"/>
      <c r="J295" s="210">
        <f>ROUND(I295*H295,2)</f>
        <v>0</v>
      </c>
      <c r="K295" s="206" t="s">
        <v>127</v>
      </c>
      <c r="L295" s="211"/>
      <c r="M295" s="212" t="s">
        <v>3</v>
      </c>
      <c r="N295" s="213" t="s">
        <v>40</v>
      </c>
      <c r="O295" s="72"/>
      <c r="P295" s="170">
        <f>O295*H295</f>
        <v>0</v>
      </c>
      <c r="Q295" s="170">
        <v>0.00089999999999999998</v>
      </c>
      <c r="R295" s="170">
        <f>Q295*H295</f>
        <v>0.003663</v>
      </c>
      <c r="S295" s="170">
        <v>0</v>
      </c>
      <c r="T295" s="171">
        <f>S295*H295</f>
        <v>0</v>
      </c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R295" s="172" t="s">
        <v>302</v>
      </c>
      <c r="AT295" s="172" t="s">
        <v>524</v>
      </c>
      <c r="AU295" s="172" t="s">
        <v>77</v>
      </c>
      <c r="AY295" s="19" t="s">
        <v>121</v>
      </c>
      <c r="BE295" s="173">
        <f>IF(N295="základní",J295,0)</f>
        <v>0</v>
      </c>
      <c r="BF295" s="173">
        <f>IF(N295="snížená",J295,0)</f>
        <v>0</v>
      </c>
      <c r="BG295" s="173">
        <f>IF(N295="zákl. přenesená",J295,0)</f>
        <v>0</v>
      </c>
      <c r="BH295" s="173">
        <f>IF(N295="sníž. přenesená",J295,0)</f>
        <v>0</v>
      </c>
      <c r="BI295" s="173">
        <f>IF(N295="nulová",J295,0)</f>
        <v>0</v>
      </c>
      <c r="BJ295" s="19" t="s">
        <v>15</v>
      </c>
      <c r="BK295" s="173">
        <f>ROUND(I295*H295,2)</f>
        <v>0</v>
      </c>
      <c r="BL295" s="19" t="s">
        <v>217</v>
      </c>
      <c r="BM295" s="172" t="s">
        <v>527</v>
      </c>
    </row>
    <row r="296" s="13" customFormat="1">
      <c r="A296" s="13"/>
      <c r="B296" s="179"/>
      <c r="C296" s="13"/>
      <c r="D296" s="180" t="s">
        <v>132</v>
      </c>
      <c r="E296" s="13"/>
      <c r="F296" s="182" t="s">
        <v>528</v>
      </c>
      <c r="G296" s="13"/>
      <c r="H296" s="183">
        <v>4.0700000000000003</v>
      </c>
      <c r="I296" s="184"/>
      <c r="J296" s="13"/>
      <c r="K296" s="13"/>
      <c r="L296" s="179"/>
      <c r="M296" s="185"/>
      <c r="N296" s="186"/>
      <c r="O296" s="186"/>
      <c r="P296" s="186"/>
      <c r="Q296" s="186"/>
      <c r="R296" s="186"/>
      <c r="S296" s="186"/>
      <c r="T296" s="187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181" t="s">
        <v>132</v>
      </c>
      <c r="AU296" s="181" t="s">
        <v>77</v>
      </c>
      <c r="AV296" s="13" t="s">
        <v>77</v>
      </c>
      <c r="AW296" s="13" t="s">
        <v>4</v>
      </c>
      <c r="AX296" s="13" t="s">
        <v>15</v>
      </c>
      <c r="AY296" s="181" t="s">
        <v>121</v>
      </c>
    </row>
    <row r="297" s="2" customFormat="1" ht="16.5" customHeight="1">
      <c r="A297" s="38"/>
      <c r="B297" s="160"/>
      <c r="C297" s="161" t="s">
        <v>529</v>
      </c>
      <c r="D297" s="161" t="s">
        <v>123</v>
      </c>
      <c r="E297" s="162" t="s">
        <v>530</v>
      </c>
      <c r="F297" s="163" t="s">
        <v>531</v>
      </c>
      <c r="G297" s="164" t="s">
        <v>258</v>
      </c>
      <c r="H297" s="165">
        <v>3.7000000000000002</v>
      </c>
      <c r="I297" s="166"/>
      <c r="J297" s="167">
        <f>ROUND(I297*H297,2)</f>
        <v>0</v>
      </c>
      <c r="K297" s="163" t="s">
        <v>127</v>
      </c>
      <c r="L297" s="39"/>
      <c r="M297" s="168" t="s">
        <v>3</v>
      </c>
      <c r="N297" s="169" t="s">
        <v>40</v>
      </c>
      <c r="O297" s="72"/>
      <c r="P297" s="170">
        <f>O297*H297</f>
        <v>0</v>
      </c>
      <c r="Q297" s="170">
        <v>3.0000000000000001E-05</v>
      </c>
      <c r="R297" s="170">
        <f>Q297*H297</f>
        <v>0.00011100000000000002</v>
      </c>
      <c r="S297" s="170">
        <v>0</v>
      </c>
      <c r="T297" s="171">
        <f>S297*H297</f>
        <v>0</v>
      </c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R297" s="172" t="s">
        <v>217</v>
      </c>
      <c r="AT297" s="172" t="s">
        <v>123</v>
      </c>
      <c r="AU297" s="172" t="s">
        <v>77</v>
      </c>
      <c r="AY297" s="19" t="s">
        <v>121</v>
      </c>
      <c r="BE297" s="173">
        <f>IF(N297="základní",J297,0)</f>
        <v>0</v>
      </c>
      <c r="BF297" s="173">
        <f>IF(N297="snížená",J297,0)</f>
        <v>0</v>
      </c>
      <c r="BG297" s="173">
        <f>IF(N297="zákl. přenesená",J297,0)</f>
        <v>0</v>
      </c>
      <c r="BH297" s="173">
        <f>IF(N297="sníž. přenesená",J297,0)</f>
        <v>0</v>
      </c>
      <c r="BI297" s="173">
        <f>IF(N297="nulová",J297,0)</f>
        <v>0</v>
      </c>
      <c r="BJ297" s="19" t="s">
        <v>15</v>
      </c>
      <c r="BK297" s="173">
        <f>ROUND(I297*H297,2)</f>
        <v>0</v>
      </c>
      <c r="BL297" s="19" t="s">
        <v>217</v>
      </c>
      <c r="BM297" s="172" t="s">
        <v>532</v>
      </c>
    </row>
    <row r="298" s="2" customFormat="1">
      <c r="A298" s="38"/>
      <c r="B298" s="39"/>
      <c r="C298" s="38"/>
      <c r="D298" s="174" t="s">
        <v>130</v>
      </c>
      <c r="E298" s="38"/>
      <c r="F298" s="175" t="s">
        <v>533</v>
      </c>
      <c r="G298" s="38"/>
      <c r="H298" s="38"/>
      <c r="I298" s="176"/>
      <c r="J298" s="38"/>
      <c r="K298" s="38"/>
      <c r="L298" s="39"/>
      <c r="M298" s="177"/>
      <c r="N298" s="178"/>
      <c r="O298" s="72"/>
      <c r="P298" s="72"/>
      <c r="Q298" s="72"/>
      <c r="R298" s="72"/>
      <c r="S298" s="72"/>
      <c r="T298" s="73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T298" s="19" t="s">
        <v>130</v>
      </c>
      <c r="AU298" s="19" t="s">
        <v>77</v>
      </c>
    </row>
    <row r="299" s="2" customFormat="1" ht="37.8" customHeight="1">
      <c r="A299" s="38"/>
      <c r="B299" s="160"/>
      <c r="C299" s="161" t="s">
        <v>534</v>
      </c>
      <c r="D299" s="161" t="s">
        <v>123</v>
      </c>
      <c r="E299" s="162" t="s">
        <v>535</v>
      </c>
      <c r="F299" s="163" t="s">
        <v>536</v>
      </c>
      <c r="G299" s="164" t="s">
        <v>258</v>
      </c>
      <c r="H299" s="165">
        <v>1.6000000000000001</v>
      </c>
      <c r="I299" s="166"/>
      <c r="J299" s="167">
        <f>ROUND(I299*H299,2)</f>
        <v>0</v>
      </c>
      <c r="K299" s="163" t="s">
        <v>3</v>
      </c>
      <c r="L299" s="39"/>
      <c r="M299" s="168" t="s">
        <v>3</v>
      </c>
      <c r="N299" s="169" t="s">
        <v>40</v>
      </c>
      <c r="O299" s="72"/>
      <c r="P299" s="170">
        <f>O299*H299</f>
        <v>0</v>
      </c>
      <c r="Q299" s="170">
        <v>0.0015299999999999999</v>
      </c>
      <c r="R299" s="170">
        <f>Q299*H299</f>
        <v>0.0024480000000000001</v>
      </c>
      <c r="S299" s="170">
        <v>0</v>
      </c>
      <c r="T299" s="171">
        <f>S299*H299</f>
        <v>0</v>
      </c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R299" s="172" t="s">
        <v>217</v>
      </c>
      <c r="AT299" s="172" t="s">
        <v>123</v>
      </c>
      <c r="AU299" s="172" t="s">
        <v>77</v>
      </c>
      <c r="AY299" s="19" t="s">
        <v>121</v>
      </c>
      <c r="BE299" s="173">
        <f>IF(N299="základní",J299,0)</f>
        <v>0</v>
      </c>
      <c r="BF299" s="173">
        <f>IF(N299="snížená",J299,0)</f>
        <v>0</v>
      </c>
      <c r="BG299" s="173">
        <f>IF(N299="zákl. přenesená",J299,0)</f>
        <v>0</v>
      </c>
      <c r="BH299" s="173">
        <f>IF(N299="sníž. přenesená",J299,0)</f>
        <v>0</v>
      </c>
      <c r="BI299" s="173">
        <f>IF(N299="nulová",J299,0)</f>
        <v>0</v>
      </c>
      <c r="BJ299" s="19" t="s">
        <v>15</v>
      </c>
      <c r="BK299" s="173">
        <f>ROUND(I299*H299,2)</f>
        <v>0</v>
      </c>
      <c r="BL299" s="19" t="s">
        <v>217</v>
      </c>
      <c r="BM299" s="172" t="s">
        <v>537</v>
      </c>
    </row>
    <row r="300" s="13" customFormat="1">
      <c r="A300" s="13"/>
      <c r="B300" s="179"/>
      <c r="C300" s="13"/>
      <c r="D300" s="180" t="s">
        <v>132</v>
      </c>
      <c r="E300" s="181" t="s">
        <v>3</v>
      </c>
      <c r="F300" s="182" t="s">
        <v>538</v>
      </c>
      <c r="G300" s="13"/>
      <c r="H300" s="183">
        <v>1.6000000000000001</v>
      </c>
      <c r="I300" s="184"/>
      <c r="J300" s="13"/>
      <c r="K300" s="13"/>
      <c r="L300" s="179"/>
      <c r="M300" s="185"/>
      <c r="N300" s="186"/>
      <c r="O300" s="186"/>
      <c r="P300" s="186"/>
      <c r="Q300" s="186"/>
      <c r="R300" s="186"/>
      <c r="S300" s="186"/>
      <c r="T300" s="187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1" t="s">
        <v>132</v>
      </c>
      <c r="AU300" s="181" t="s">
        <v>77</v>
      </c>
      <c r="AV300" s="13" t="s">
        <v>77</v>
      </c>
      <c r="AW300" s="13" t="s">
        <v>31</v>
      </c>
      <c r="AX300" s="13" t="s">
        <v>15</v>
      </c>
      <c r="AY300" s="181" t="s">
        <v>121</v>
      </c>
    </row>
    <row r="301" s="2" customFormat="1" ht="37.8" customHeight="1">
      <c r="A301" s="38"/>
      <c r="B301" s="160"/>
      <c r="C301" s="161" t="s">
        <v>539</v>
      </c>
      <c r="D301" s="161" t="s">
        <v>123</v>
      </c>
      <c r="E301" s="162" t="s">
        <v>540</v>
      </c>
      <c r="F301" s="163" t="s">
        <v>541</v>
      </c>
      <c r="G301" s="164" t="s">
        <v>258</v>
      </c>
      <c r="H301" s="165">
        <v>2.3999999999999999</v>
      </c>
      <c r="I301" s="166"/>
      <c r="J301" s="167">
        <f>ROUND(I301*H301,2)</f>
        <v>0</v>
      </c>
      <c r="K301" s="163" t="s">
        <v>3</v>
      </c>
      <c r="L301" s="39"/>
      <c r="M301" s="168" t="s">
        <v>3</v>
      </c>
      <c r="N301" s="169" t="s">
        <v>40</v>
      </c>
      <c r="O301" s="72"/>
      <c r="P301" s="170">
        <f>O301*H301</f>
        <v>0</v>
      </c>
      <c r="Q301" s="170">
        <v>0.0010200000000000001</v>
      </c>
      <c r="R301" s="170">
        <f>Q301*H301</f>
        <v>0.0024480000000000001</v>
      </c>
      <c r="S301" s="170">
        <v>0</v>
      </c>
      <c r="T301" s="171">
        <f>S301*H301</f>
        <v>0</v>
      </c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R301" s="172" t="s">
        <v>217</v>
      </c>
      <c r="AT301" s="172" t="s">
        <v>123</v>
      </c>
      <c r="AU301" s="172" t="s">
        <v>77</v>
      </c>
      <c r="AY301" s="19" t="s">
        <v>121</v>
      </c>
      <c r="BE301" s="173">
        <f>IF(N301="základní",J301,0)</f>
        <v>0</v>
      </c>
      <c r="BF301" s="173">
        <f>IF(N301="snížená",J301,0)</f>
        <v>0</v>
      </c>
      <c r="BG301" s="173">
        <f>IF(N301="zákl. přenesená",J301,0)</f>
        <v>0</v>
      </c>
      <c r="BH301" s="173">
        <f>IF(N301="sníž. přenesená",J301,0)</f>
        <v>0</v>
      </c>
      <c r="BI301" s="173">
        <f>IF(N301="nulová",J301,0)</f>
        <v>0</v>
      </c>
      <c r="BJ301" s="19" t="s">
        <v>15</v>
      </c>
      <c r="BK301" s="173">
        <f>ROUND(I301*H301,2)</f>
        <v>0</v>
      </c>
      <c r="BL301" s="19" t="s">
        <v>217</v>
      </c>
      <c r="BM301" s="172" t="s">
        <v>542</v>
      </c>
    </row>
    <row r="302" s="13" customFormat="1">
      <c r="A302" s="13"/>
      <c r="B302" s="179"/>
      <c r="C302" s="13"/>
      <c r="D302" s="180" t="s">
        <v>132</v>
      </c>
      <c r="E302" s="181" t="s">
        <v>3</v>
      </c>
      <c r="F302" s="182" t="s">
        <v>543</v>
      </c>
      <c r="G302" s="13"/>
      <c r="H302" s="183">
        <v>2.3999999999999999</v>
      </c>
      <c r="I302" s="184"/>
      <c r="J302" s="13"/>
      <c r="K302" s="13"/>
      <c r="L302" s="179"/>
      <c r="M302" s="185"/>
      <c r="N302" s="186"/>
      <c r="O302" s="186"/>
      <c r="P302" s="186"/>
      <c r="Q302" s="186"/>
      <c r="R302" s="186"/>
      <c r="S302" s="186"/>
      <c r="T302" s="187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181" t="s">
        <v>132</v>
      </c>
      <c r="AU302" s="181" t="s">
        <v>77</v>
      </c>
      <c r="AV302" s="13" t="s">
        <v>77</v>
      </c>
      <c r="AW302" s="13" t="s">
        <v>31</v>
      </c>
      <c r="AX302" s="13" t="s">
        <v>15</v>
      </c>
      <c r="AY302" s="181" t="s">
        <v>121</v>
      </c>
    </row>
    <row r="303" s="2" customFormat="1" ht="37.8" customHeight="1">
      <c r="A303" s="38"/>
      <c r="B303" s="160"/>
      <c r="C303" s="161" t="s">
        <v>544</v>
      </c>
      <c r="D303" s="161" t="s">
        <v>123</v>
      </c>
      <c r="E303" s="162" t="s">
        <v>545</v>
      </c>
      <c r="F303" s="163" t="s">
        <v>546</v>
      </c>
      <c r="G303" s="164" t="s">
        <v>143</v>
      </c>
      <c r="H303" s="165">
        <v>5.7999999999999998</v>
      </c>
      <c r="I303" s="166"/>
      <c r="J303" s="167">
        <f>ROUND(I303*H303,2)</f>
        <v>0</v>
      </c>
      <c r="K303" s="163" t="s">
        <v>3</v>
      </c>
      <c r="L303" s="39"/>
      <c r="M303" s="168" t="s">
        <v>3</v>
      </c>
      <c r="N303" s="169" t="s">
        <v>40</v>
      </c>
      <c r="O303" s="72"/>
      <c r="P303" s="170">
        <f>O303*H303</f>
        <v>0</v>
      </c>
      <c r="Q303" s="170">
        <v>0.0063</v>
      </c>
      <c r="R303" s="170">
        <f>Q303*H303</f>
        <v>0.036539999999999996</v>
      </c>
      <c r="S303" s="170">
        <v>0</v>
      </c>
      <c r="T303" s="171">
        <f>S303*H303</f>
        <v>0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72" t="s">
        <v>217</v>
      </c>
      <c r="AT303" s="172" t="s">
        <v>123</v>
      </c>
      <c r="AU303" s="172" t="s">
        <v>77</v>
      </c>
      <c r="AY303" s="19" t="s">
        <v>121</v>
      </c>
      <c r="BE303" s="173">
        <f>IF(N303="základní",J303,0)</f>
        <v>0</v>
      </c>
      <c r="BF303" s="173">
        <f>IF(N303="snížená",J303,0)</f>
        <v>0</v>
      </c>
      <c r="BG303" s="173">
        <f>IF(N303="zákl. přenesená",J303,0)</f>
        <v>0</v>
      </c>
      <c r="BH303" s="173">
        <f>IF(N303="sníž. přenesená",J303,0)</f>
        <v>0</v>
      </c>
      <c r="BI303" s="173">
        <f>IF(N303="nulová",J303,0)</f>
        <v>0</v>
      </c>
      <c r="BJ303" s="19" t="s">
        <v>15</v>
      </c>
      <c r="BK303" s="173">
        <f>ROUND(I303*H303,2)</f>
        <v>0</v>
      </c>
      <c r="BL303" s="19" t="s">
        <v>217</v>
      </c>
      <c r="BM303" s="172" t="s">
        <v>547</v>
      </c>
    </row>
    <row r="304" s="15" customFormat="1">
      <c r="A304" s="15"/>
      <c r="B304" s="196"/>
      <c r="C304" s="15"/>
      <c r="D304" s="180" t="s">
        <v>132</v>
      </c>
      <c r="E304" s="197" t="s">
        <v>3</v>
      </c>
      <c r="F304" s="198" t="s">
        <v>515</v>
      </c>
      <c r="G304" s="15"/>
      <c r="H304" s="197" t="s">
        <v>3</v>
      </c>
      <c r="I304" s="199"/>
      <c r="J304" s="15"/>
      <c r="K304" s="15"/>
      <c r="L304" s="196"/>
      <c r="M304" s="200"/>
      <c r="N304" s="201"/>
      <c r="O304" s="201"/>
      <c r="P304" s="201"/>
      <c r="Q304" s="201"/>
      <c r="R304" s="201"/>
      <c r="S304" s="201"/>
      <c r="T304" s="202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T304" s="197" t="s">
        <v>132</v>
      </c>
      <c r="AU304" s="197" t="s">
        <v>77</v>
      </c>
      <c r="AV304" s="15" t="s">
        <v>15</v>
      </c>
      <c r="AW304" s="15" t="s">
        <v>31</v>
      </c>
      <c r="AX304" s="15" t="s">
        <v>69</v>
      </c>
      <c r="AY304" s="197" t="s">
        <v>121</v>
      </c>
    </row>
    <row r="305" s="13" customFormat="1">
      <c r="A305" s="13"/>
      <c r="B305" s="179"/>
      <c r="C305" s="13"/>
      <c r="D305" s="180" t="s">
        <v>132</v>
      </c>
      <c r="E305" s="181" t="s">
        <v>3</v>
      </c>
      <c r="F305" s="182" t="s">
        <v>516</v>
      </c>
      <c r="G305" s="13"/>
      <c r="H305" s="183">
        <v>2.5</v>
      </c>
      <c r="I305" s="184"/>
      <c r="J305" s="13"/>
      <c r="K305" s="13"/>
      <c r="L305" s="179"/>
      <c r="M305" s="185"/>
      <c r="N305" s="186"/>
      <c r="O305" s="186"/>
      <c r="P305" s="186"/>
      <c r="Q305" s="186"/>
      <c r="R305" s="186"/>
      <c r="S305" s="186"/>
      <c r="T305" s="187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1" t="s">
        <v>132</v>
      </c>
      <c r="AU305" s="181" t="s">
        <v>77</v>
      </c>
      <c r="AV305" s="13" t="s">
        <v>77</v>
      </c>
      <c r="AW305" s="13" t="s">
        <v>31</v>
      </c>
      <c r="AX305" s="13" t="s">
        <v>69</v>
      </c>
      <c r="AY305" s="181" t="s">
        <v>121</v>
      </c>
    </row>
    <row r="306" s="15" customFormat="1">
      <c r="A306" s="15"/>
      <c r="B306" s="196"/>
      <c r="C306" s="15"/>
      <c r="D306" s="180" t="s">
        <v>132</v>
      </c>
      <c r="E306" s="197" t="s">
        <v>3</v>
      </c>
      <c r="F306" s="198" t="s">
        <v>517</v>
      </c>
      <c r="G306" s="15"/>
      <c r="H306" s="197" t="s">
        <v>3</v>
      </c>
      <c r="I306" s="199"/>
      <c r="J306" s="15"/>
      <c r="K306" s="15"/>
      <c r="L306" s="196"/>
      <c r="M306" s="200"/>
      <c r="N306" s="201"/>
      <c r="O306" s="201"/>
      <c r="P306" s="201"/>
      <c r="Q306" s="201"/>
      <c r="R306" s="201"/>
      <c r="S306" s="201"/>
      <c r="T306" s="202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T306" s="197" t="s">
        <v>132</v>
      </c>
      <c r="AU306" s="197" t="s">
        <v>77</v>
      </c>
      <c r="AV306" s="15" t="s">
        <v>15</v>
      </c>
      <c r="AW306" s="15" t="s">
        <v>31</v>
      </c>
      <c r="AX306" s="15" t="s">
        <v>69</v>
      </c>
      <c r="AY306" s="197" t="s">
        <v>121</v>
      </c>
    </row>
    <row r="307" s="13" customFormat="1">
      <c r="A307" s="13"/>
      <c r="B307" s="179"/>
      <c r="C307" s="13"/>
      <c r="D307" s="180" t="s">
        <v>132</v>
      </c>
      <c r="E307" s="181" t="s">
        <v>3</v>
      </c>
      <c r="F307" s="182" t="s">
        <v>240</v>
      </c>
      <c r="G307" s="13"/>
      <c r="H307" s="183">
        <v>3.2999999999999998</v>
      </c>
      <c r="I307" s="184"/>
      <c r="J307" s="13"/>
      <c r="K307" s="13"/>
      <c r="L307" s="179"/>
      <c r="M307" s="185"/>
      <c r="N307" s="186"/>
      <c r="O307" s="186"/>
      <c r="P307" s="186"/>
      <c r="Q307" s="186"/>
      <c r="R307" s="186"/>
      <c r="S307" s="186"/>
      <c r="T307" s="187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1" t="s">
        <v>132</v>
      </c>
      <c r="AU307" s="181" t="s">
        <v>77</v>
      </c>
      <c r="AV307" s="13" t="s">
        <v>77</v>
      </c>
      <c r="AW307" s="13" t="s">
        <v>31</v>
      </c>
      <c r="AX307" s="13" t="s">
        <v>69</v>
      </c>
      <c r="AY307" s="181" t="s">
        <v>121</v>
      </c>
    </row>
    <row r="308" s="14" customFormat="1">
      <c r="A308" s="14"/>
      <c r="B308" s="188"/>
      <c r="C308" s="14"/>
      <c r="D308" s="180" t="s">
        <v>132</v>
      </c>
      <c r="E308" s="189" t="s">
        <v>3</v>
      </c>
      <c r="F308" s="190" t="s">
        <v>139</v>
      </c>
      <c r="G308" s="14"/>
      <c r="H308" s="191">
        <v>5.7999999999999998</v>
      </c>
      <c r="I308" s="192"/>
      <c r="J308" s="14"/>
      <c r="K308" s="14"/>
      <c r="L308" s="188"/>
      <c r="M308" s="193"/>
      <c r="N308" s="194"/>
      <c r="O308" s="194"/>
      <c r="P308" s="194"/>
      <c r="Q308" s="194"/>
      <c r="R308" s="194"/>
      <c r="S308" s="194"/>
      <c r="T308" s="195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189" t="s">
        <v>132</v>
      </c>
      <c r="AU308" s="189" t="s">
        <v>77</v>
      </c>
      <c r="AV308" s="14" t="s">
        <v>128</v>
      </c>
      <c r="AW308" s="14" t="s">
        <v>31</v>
      </c>
      <c r="AX308" s="14" t="s">
        <v>15</v>
      </c>
      <c r="AY308" s="189" t="s">
        <v>121</v>
      </c>
    </row>
    <row r="309" s="2" customFormat="1" ht="16.5" customHeight="1">
      <c r="A309" s="38"/>
      <c r="B309" s="160"/>
      <c r="C309" s="204" t="s">
        <v>548</v>
      </c>
      <c r="D309" s="204" t="s">
        <v>524</v>
      </c>
      <c r="E309" s="205" t="s">
        <v>549</v>
      </c>
      <c r="F309" s="206" t="s">
        <v>550</v>
      </c>
      <c r="G309" s="207" t="s">
        <v>143</v>
      </c>
      <c r="H309" s="208">
        <v>7.4359999999999999</v>
      </c>
      <c r="I309" s="209"/>
      <c r="J309" s="210">
        <f>ROUND(I309*H309,2)</f>
        <v>0</v>
      </c>
      <c r="K309" s="206" t="s">
        <v>3</v>
      </c>
      <c r="L309" s="211"/>
      <c r="M309" s="212" t="s">
        <v>3</v>
      </c>
      <c r="N309" s="213" t="s">
        <v>40</v>
      </c>
      <c r="O309" s="72"/>
      <c r="P309" s="170">
        <f>O309*H309</f>
        <v>0</v>
      </c>
      <c r="Q309" s="170">
        <v>0.017999999999999999</v>
      </c>
      <c r="R309" s="170">
        <f>Q309*H309</f>
        <v>0.133848</v>
      </c>
      <c r="S309" s="170">
        <v>0</v>
      </c>
      <c r="T309" s="171">
        <f>S309*H309</f>
        <v>0</v>
      </c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R309" s="172" t="s">
        <v>302</v>
      </c>
      <c r="AT309" s="172" t="s">
        <v>524</v>
      </c>
      <c r="AU309" s="172" t="s">
        <v>77</v>
      </c>
      <c r="AY309" s="19" t="s">
        <v>121</v>
      </c>
      <c r="BE309" s="173">
        <f>IF(N309="základní",J309,0)</f>
        <v>0</v>
      </c>
      <c r="BF309" s="173">
        <f>IF(N309="snížená",J309,0)</f>
        <v>0</v>
      </c>
      <c r="BG309" s="173">
        <f>IF(N309="zákl. přenesená",J309,0)</f>
        <v>0</v>
      </c>
      <c r="BH309" s="173">
        <f>IF(N309="sníž. přenesená",J309,0)</f>
        <v>0</v>
      </c>
      <c r="BI309" s="173">
        <f>IF(N309="nulová",J309,0)</f>
        <v>0</v>
      </c>
      <c r="BJ309" s="19" t="s">
        <v>15</v>
      </c>
      <c r="BK309" s="173">
        <f>ROUND(I309*H309,2)</f>
        <v>0</v>
      </c>
      <c r="BL309" s="19" t="s">
        <v>217</v>
      </c>
      <c r="BM309" s="172" t="s">
        <v>551</v>
      </c>
    </row>
    <row r="310" s="13" customFormat="1">
      <c r="A310" s="13"/>
      <c r="B310" s="179"/>
      <c r="C310" s="13"/>
      <c r="D310" s="180" t="s">
        <v>132</v>
      </c>
      <c r="E310" s="181" t="s">
        <v>3</v>
      </c>
      <c r="F310" s="182" t="s">
        <v>552</v>
      </c>
      <c r="G310" s="13"/>
      <c r="H310" s="183">
        <v>5.7999999999999998</v>
      </c>
      <c r="I310" s="184"/>
      <c r="J310" s="13"/>
      <c r="K310" s="13"/>
      <c r="L310" s="179"/>
      <c r="M310" s="185"/>
      <c r="N310" s="186"/>
      <c r="O310" s="186"/>
      <c r="P310" s="186"/>
      <c r="Q310" s="186"/>
      <c r="R310" s="186"/>
      <c r="S310" s="186"/>
      <c r="T310" s="187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1" t="s">
        <v>132</v>
      </c>
      <c r="AU310" s="181" t="s">
        <v>77</v>
      </c>
      <c r="AV310" s="13" t="s">
        <v>77</v>
      </c>
      <c r="AW310" s="13" t="s">
        <v>31</v>
      </c>
      <c r="AX310" s="13" t="s">
        <v>69</v>
      </c>
      <c r="AY310" s="181" t="s">
        <v>121</v>
      </c>
    </row>
    <row r="311" s="13" customFormat="1">
      <c r="A311" s="13"/>
      <c r="B311" s="179"/>
      <c r="C311" s="13"/>
      <c r="D311" s="180" t="s">
        <v>132</v>
      </c>
      <c r="E311" s="181" t="s">
        <v>3</v>
      </c>
      <c r="F311" s="182" t="s">
        <v>553</v>
      </c>
      <c r="G311" s="13"/>
      <c r="H311" s="183">
        <v>0.47999999999999998</v>
      </c>
      <c r="I311" s="184"/>
      <c r="J311" s="13"/>
      <c r="K311" s="13"/>
      <c r="L311" s="179"/>
      <c r="M311" s="185"/>
      <c r="N311" s="186"/>
      <c r="O311" s="186"/>
      <c r="P311" s="186"/>
      <c r="Q311" s="186"/>
      <c r="R311" s="186"/>
      <c r="S311" s="186"/>
      <c r="T311" s="187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1" t="s">
        <v>132</v>
      </c>
      <c r="AU311" s="181" t="s">
        <v>77</v>
      </c>
      <c r="AV311" s="13" t="s">
        <v>77</v>
      </c>
      <c r="AW311" s="13" t="s">
        <v>31</v>
      </c>
      <c r="AX311" s="13" t="s">
        <v>69</v>
      </c>
      <c r="AY311" s="181" t="s">
        <v>121</v>
      </c>
    </row>
    <row r="312" s="13" customFormat="1">
      <c r="A312" s="13"/>
      <c r="B312" s="179"/>
      <c r="C312" s="13"/>
      <c r="D312" s="180" t="s">
        <v>132</v>
      </c>
      <c r="E312" s="181" t="s">
        <v>3</v>
      </c>
      <c r="F312" s="182" t="s">
        <v>554</v>
      </c>
      <c r="G312" s="13"/>
      <c r="H312" s="183">
        <v>0.47999999999999998</v>
      </c>
      <c r="I312" s="184"/>
      <c r="J312" s="13"/>
      <c r="K312" s="13"/>
      <c r="L312" s="179"/>
      <c r="M312" s="185"/>
      <c r="N312" s="186"/>
      <c r="O312" s="186"/>
      <c r="P312" s="186"/>
      <c r="Q312" s="186"/>
      <c r="R312" s="186"/>
      <c r="S312" s="186"/>
      <c r="T312" s="187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1" t="s">
        <v>132</v>
      </c>
      <c r="AU312" s="181" t="s">
        <v>77</v>
      </c>
      <c r="AV312" s="13" t="s">
        <v>77</v>
      </c>
      <c r="AW312" s="13" t="s">
        <v>31</v>
      </c>
      <c r="AX312" s="13" t="s">
        <v>69</v>
      </c>
      <c r="AY312" s="181" t="s">
        <v>121</v>
      </c>
    </row>
    <row r="313" s="14" customFormat="1">
      <c r="A313" s="14"/>
      <c r="B313" s="188"/>
      <c r="C313" s="14"/>
      <c r="D313" s="180" t="s">
        <v>132</v>
      </c>
      <c r="E313" s="189" t="s">
        <v>3</v>
      </c>
      <c r="F313" s="190" t="s">
        <v>139</v>
      </c>
      <c r="G313" s="14"/>
      <c r="H313" s="191">
        <v>6.7599999999999998</v>
      </c>
      <c r="I313" s="192"/>
      <c r="J313" s="14"/>
      <c r="K313" s="14"/>
      <c r="L313" s="188"/>
      <c r="M313" s="193"/>
      <c r="N313" s="194"/>
      <c r="O313" s="194"/>
      <c r="P313" s="194"/>
      <c r="Q313" s="194"/>
      <c r="R313" s="194"/>
      <c r="S313" s="194"/>
      <c r="T313" s="195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189" t="s">
        <v>132</v>
      </c>
      <c r="AU313" s="189" t="s">
        <v>77</v>
      </c>
      <c r="AV313" s="14" t="s">
        <v>128</v>
      </c>
      <c r="AW313" s="14" t="s">
        <v>31</v>
      </c>
      <c r="AX313" s="14" t="s">
        <v>15</v>
      </c>
      <c r="AY313" s="189" t="s">
        <v>121</v>
      </c>
    </row>
    <row r="314" s="13" customFormat="1">
      <c r="A314" s="13"/>
      <c r="B314" s="179"/>
      <c r="C314" s="13"/>
      <c r="D314" s="180" t="s">
        <v>132</v>
      </c>
      <c r="E314" s="13"/>
      <c r="F314" s="182" t="s">
        <v>555</v>
      </c>
      <c r="G314" s="13"/>
      <c r="H314" s="183">
        <v>7.4359999999999999</v>
      </c>
      <c r="I314" s="184"/>
      <c r="J314" s="13"/>
      <c r="K314" s="13"/>
      <c r="L314" s="179"/>
      <c r="M314" s="185"/>
      <c r="N314" s="186"/>
      <c r="O314" s="186"/>
      <c r="P314" s="186"/>
      <c r="Q314" s="186"/>
      <c r="R314" s="186"/>
      <c r="S314" s="186"/>
      <c r="T314" s="187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181" t="s">
        <v>132</v>
      </c>
      <c r="AU314" s="181" t="s">
        <v>77</v>
      </c>
      <c r="AV314" s="13" t="s">
        <v>77</v>
      </c>
      <c r="AW314" s="13" t="s">
        <v>4</v>
      </c>
      <c r="AX314" s="13" t="s">
        <v>15</v>
      </c>
      <c r="AY314" s="181" t="s">
        <v>121</v>
      </c>
    </row>
    <row r="315" s="2" customFormat="1" ht="24.15" customHeight="1">
      <c r="A315" s="38"/>
      <c r="B315" s="160"/>
      <c r="C315" s="161" t="s">
        <v>556</v>
      </c>
      <c r="D315" s="161" t="s">
        <v>123</v>
      </c>
      <c r="E315" s="162" t="s">
        <v>557</v>
      </c>
      <c r="F315" s="163" t="s">
        <v>558</v>
      </c>
      <c r="G315" s="164" t="s">
        <v>143</v>
      </c>
      <c r="H315" s="165">
        <v>6.7599999999999998</v>
      </c>
      <c r="I315" s="166"/>
      <c r="J315" s="167">
        <f>ROUND(I315*H315,2)</f>
        <v>0</v>
      </c>
      <c r="K315" s="163" t="s">
        <v>127</v>
      </c>
      <c r="L315" s="39"/>
      <c r="M315" s="168" t="s">
        <v>3</v>
      </c>
      <c r="N315" s="169" t="s">
        <v>40</v>
      </c>
      <c r="O315" s="72"/>
      <c r="P315" s="170">
        <f>O315*H315</f>
        <v>0</v>
      </c>
      <c r="Q315" s="170">
        <v>5.0000000000000002E-05</v>
      </c>
      <c r="R315" s="170">
        <f>Q315*H315</f>
        <v>0.00033800000000000003</v>
      </c>
      <c r="S315" s="170">
        <v>0</v>
      </c>
      <c r="T315" s="171">
        <f>S315*H315</f>
        <v>0</v>
      </c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R315" s="172" t="s">
        <v>217</v>
      </c>
      <c r="AT315" s="172" t="s">
        <v>123</v>
      </c>
      <c r="AU315" s="172" t="s">
        <v>77</v>
      </c>
      <c r="AY315" s="19" t="s">
        <v>121</v>
      </c>
      <c r="BE315" s="173">
        <f>IF(N315="základní",J315,0)</f>
        <v>0</v>
      </c>
      <c r="BF315" s="173">
        <f>IF(N315="snížená",J315,0)</f>
        <v>0</v>
      </c>
      <c r="BG315" s="173">
        <f>IF(N315="zákl. přenesená",J315,0)</f>
        <v>0</v>
      </c>
      <c r="BH315" s="173">
        <f>IF(N315="sníž. přenesená",J315,0)</f>
        <v>0</v>
      </c>
      <c r="BI315" s="173">
        <f>IF(N315="nulová",J315,0)</f>
        <v>0</v>
      </c>
      <c r="BJ315" s="19" t="s">
        <v>15</v>
      </c>
      <c r="BK315" s="173">
        <f>ROUND(I315*H315,2)</f>
        <v>0</v>
      </c>
      <c r="BL315" s="19" t="s">
        <v>217</v>
      </c>
      <c r="BM315" s="172" t="s">
        <v>559</v>
      </c>
    </row>
    <row r="316" s="2" customFormat="1">
      <c r="A316" s="38"/>
      <c r="B316" s="39"/>
      <c r="C316" s="38"/>
      <c r="D316" s="174" t="s">
        <v>130</v>
      </c>
      <c r="E316" s="38"/>
      <c r="F316" s="175" t="s">
        <v>560</v>
      </c>
      <c r="G316" s="38"/>
      <c r="H316" s="38"/>
      <c r="I316" s="176"/>
      <c r="J316" s="38"/>
      <c r="K316" s="38"/>
      <c r="L316" s="39"/>
      <c r="M316" s="177"/>
      <c r="N316" s="178"/>
      <c r="O316" s="72"/>
      <c r="P316" s="72"/>
      <c r="Q316" s="72"/>
      <c r="R316" s="72"/>
      <c r="S316" s="72"/>
      <c r="T316" s="73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T316" s="19" t="s">
        <v>130</v>
      </c>
      <c r="AU316" s="19" t="s">
        <v>77</v>
      </c>
    </row>
    <row r="317" s="13" customFormat="1">
      <c r="A317" s="13"/>
      <c r="B317" s="179"/>
      <c r="C317" s="13"/>
      <c r="D317" s="180" t="s">
        <v>132</v>
      </c>
      <c r="E317" s="181" t="s">
        <v>3</v>
      </c>
      <c r="F317" s="182" t="s">
        <v>552</v>
      </c>
      <c r="G317" s="13"/>
      <c r="H317" s="183">
        <v>5.7999999999999998</v>
      </c>
      <c r="I317" s="184"/>
      <c r="J317" s="13"/>
      <c r="K317" s="13"/>
      <c r="L317" s="179"/>
      <c r="M317" s="185"/>
      <c r="N317" s="186"/>
      <c r="O317" s="186"/>
      <c r="P317" s="186"/>
      <c r="Q317" s="186"/>
      <c r="R317" s="186"/>
      <c r="S317" s="186"/>
      <c r="T317" s="187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1" t="s">
        <v>132</v>
      </c>
      <c r="AU317" s="181" t="s">
        <v>77</v>
      </c>
      <c r="AV317" s="13" t="s">
        <v>77</v>
      </c>
      <c r="AW317" s="13" t="s">
        <v>31</v>
      </c>
      <c r="AX317" s="13" t="s">
        <v>69</v>
      </c>
      <c r="AY317" s="181" t="s">
        <v>121</v>
      </c>
    </row>
    <row r="318" s="13" customFormat="1">
      <c r="A318" s="13"/>
      <c r="B318" s="179"/>
      <c r="C318" s="13"/>
      <c r="D318" s="180" t="s">
        <v>132</v>
      </c>
      <c r="E318" s="181" t="s">
        <v>3</v>
      </c>
      <c r="F318" s="182" t="s">
        <v>553</v>
      </c>
      <c r="G318" s="13"/>
      <c r="H318" s="183">
        <v>0.47999999999999998</v>
      </c>
      <c r="I318" s="184"/>
      <c r="J318" s="13"/>
      <c r="K318" s="13"/>
      <c r="L318" s="179"/>
      <c r="M318" s="185"/>
      <c r="N318" s="186"/>
      <c r="O318" s="186"/>
      <c r="P318" s="186"/>
      <c r="Q318" s="186"/>
      <c r="R318" s="186"/>
      <c r="S318" s="186"/>
      <c r="T318" s="187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1" t="s">
        <v>132</v>
      </c>
      <c r="AU318" s="181" t="s">
        <v>77</v>
      </c>
      <c r="AV318" s="13" t="s">
        <v>77</v>
      </c>
      <c r="AW318" s="13" t="s">
        <v>31</v>
      </c>
      <c r="AX318" s="13" t="s">
        <v>69</v>
      </c>
      <c r="AY318" s="181" t="s">
        <v>121</v>
      </c>
    </row>
    <row r="319" s="13" customFormat="1">
      <c r="A319" s="13"/>
      <c r="B319" s="179"/>
      <c r="C319" s="13"/>
      <c r="D319" s="180" t="s">
        <v>132</v>
      </c>
      <c r="E319" s="181" t="s">
        <v>3</v>
      </c>
      <c r="F319" s="182" t="s">
        <v>554</v>
      </c>
      <c r="G319" s="13"/>
      <c r="H319" s="183">
        <v>0.47999999999999998</v>
      </c>
      <c r="I319" s="184"/>
      <c r="J319" s="13"/>
      <c r="K319" s="13"/>
      <c r="L319" s="179"/>
      <c r="M319" s="185"/>
      <c r="N319" s="186"/>
      <c r="O319" s="186"/>
      <c r="P319" s="186"/>
      <c r="Q319" s="186"/>
      <c r="R319" s="186"/>
      <c r="S319" s="186"/>
      <c r="T319" s="187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181" t="s">
        <v>132</v>
      </c>
      <c r="AU319" s="181" t="s">
        <v>77</v>
      </c>
      <c r="AV319" s="13" t="s">
        <v>77</v>
      </c>
      <c r="AW319" s="13" t="s">
        <v>31</v>
      </c>
      <c r="AX319" s="13" t="s">
        <v>69</v>
      </c>
      <c r="AY319" s="181" t="s">
        <v>121</v>
      </c>
    </row>
    <row r="320" s="14" customFormat="1">
      <c r="A320" s="14"/>
      <c r="B320" s="188"/>
      <c r="C320" s="14"/>
      <c r="D320" s="180" t="s">
        <v>132</v>
      </c>
      <c r="E320" s="189" t="s">
        <v>3</v>
      </c>
      <c r="F320" s="190" t="s">
        <v>139</v>
      </c>
      <c r="G320" s="14"/>
      <c r="H320" s="191">
        <v>6.7599999999999998</v>
      </c>
      <c r="I320" s="192"/>
      <c r="J320" s="14"/>
      <c r="K320" s="14"/>
      <c r="L320" s="188"/>
      <c r="M320" s="193"/>
      <c r="N320" s="194"/>
      <c r="O320" s="194"/>
      <c r="P320" s="194"/>
      <c r="Q320" s="194"/>
      <c r="R320" s="194"/>
      <c r="S320" s="194"/>
      <c r="T320" s="195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189" t="s">
        <v>132</v>
      </c>
      <c r="AU320" s="189" t="s">
        <v>77</v>
      </c>
      <c r="AV320" s="14" t="s">
        <v>128</v>
      </c>
      <c r="AW320" s="14" t="s">
        <v>31</v>
      </c>
      <c r="AX320" s="14" t="s">
        <v>15</v>
      </c>
      <c r="AY320" s="189" t="s">
        <v>121</v>
      </c>
    </row>
    <row r="321" s="2" customFormat="1" ht="49.05" customHeight="1">
      <c r="A321" s="38"/>
      <c r="B321" s="160"/>
      <c r="C321" s="161" t="s">
        <v>561</v>
      </c>
      <c r="D321" s="161" t="s">
        <v>123</v>
      </c>
      <c r="E321" s="162" t="s">
        <v>562</v>
      </c>
      <c r="F321" s="163" t="s">
        <v>563</v>
      </c>
      <c r="G321" s="164" t="s">
        <v>165</v>
      </c>
      <c r="H321" s="165">
        <v>0.183</v>
      </c>
      <c r="I321" s="166"/>
      <c r="J321" s="167">
        <f>ROUND(I321*H321,2)</f>
        <v>0</v>
      </c>
      <c r="K321" s="163" t="s">
        <v>127</v>
      </c>
      <c r="L321" s="39"/>
      <c r="M321" s="168" t="s">
        <v>3</v>
      </c>
      <c r="N321" s="169" t="s">
        <v>40</v>
      </c>
      <c r="O321" s="72"/>
      <c r="P321" s="170">
        <f>O321*H321</f>
        <v>0</v>
      </c>
      <c r="Q321" s="170">
        <v>0</v>
      </c>
      <c r="R321" s="170">
        <f>Q321*H321</f>
        <v>0</v>
      </c>
      <c r="S321" s="170">
        <v>0</v>
      </c>
      <c r="T321" s="171">
        <f>S321*H321</f>
        <v>0</v>
      </c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R321" s="172" t="s">
        <v>217</v>
      </c>
      <c r="AT321" s="172" t="s">
        <v>123</v>
      </c>
      <c r="AU321" s="172" t="s">
        <v>77</v>
      </c>
      <c r="AY321" s="19" t="s">
        <v>121</v>
      </c>
      <c r="BE321" s="173">
        <f>IF(N321="základní",J321,0)</f>
        <v>0</v>
      </c>
      <c r="BF321" s="173">
        <f>IF(N321="snížená",J321,0)</f>
        <v>0</v>
      </c>
      <c r="BG321" s="173">
        <f>IF(N321="zákl. přenesená",J321,0)</f>
        <v>0</v>
      </c>
      <c r="BH321" s="173">
        <f>IF(N321="sníž. přenesená",J321,0)</f>
        <v>0</v>
      </c>
      <c r="BI321" s="173">
        <f>IF(N321="nulová",J321,0)</f>
        <v>0</v>
      </c>
      <c r="BJ321" s="19" t="s">
        <v>15</v>
      </c>
      <c r="BK321" s="173">
        <f>ROUND(I321*H321,2)</f>
        <v>0</v>
      </c>
      <c r="BL321" s="19" t="s">
        <v>217</v>
      </c>
      <c r="BM321" s="172" t="s">
        <v>564</v>
      </c>
    </row>
    <row r="322" s="2" customFormat="1">
      <c r="A322" s="38"/>
      <c r="B322" s="39"/>
      <c r="C322" s="38"/>
      <c r="D322" s="174" t="s">
        <v>130</v>
      </c>
      <c r="E322" s="38"/>
      <c r="F322" s="175" t="s">
        <v>565</v>
      </c>
      <c r="G322" s="38"/>
      <c r="H322" s="38"/>
      <c r="I322" s="176"/>
      <c r="J322" s="38"/>
      <c r="K322" s="38"/>
      <c r="L322" s="39"/>
      <c r="M322" s="177"/>
      <c r="N322" s="178"/>
      <c r="O322" s="72"/>
      <c r="P322" s="72"/>
      <c r="Q322" s="72"/>
      <c r="R322" s="72"/>
      <c r="S322" s="72"/>
      <c r="T322" s="73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T322" s="19" t="s">
        <v>130</v>
      </c>
      <c r="AU322" s="19" t="s">
        <v>77</v>
      </c>
    </row>
    <row r="323" s="12" customFormat="1" ht="22.8" customHeight="1">
      <c r="A323" s="12"/>
      <c r="B323" s="147"/>
      <c r="C323" s="12"/>
      <c r="D323" s="148" t="s">
        <v>68</v>
      </c>
      <c r="E323" s="158" t="s">
        <v>566</v>
      </c>
      <c r="F323" s="158" t="s">
        <v>567</v>
      </c>
      <c r="G323" s="12"/>
      <c r="H323" s="12"/>
      <c r="I323" s="150"/>
      <c r="J323" s="159">
        <f>BK323</f>
        <v>0</v>
      </c>
      <c r="K323" s="12"/>
      <c r="L323" s="147"/>
      <c r="M323" s="152"/>
      <c r="N323" s="153"/>
      <c r="O323" s="153"/>
      <c r="P323" s="154">
        <f>SUM(P324:P328)</f>
        <v>0</v>
      </c>
      <c r="Q323" s="153"/>
      <c r="R323" s="154">
        <f>SUM(R324:R328)</f>
        <v>0.012494999999999999</v>
      </c>
      <c r="S323" s="153"/>
      <c r="T323" s="155">
        <f>SUM(T324:T328)</f>
        <v>0</v>
      </c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R323" s="148" t="s">
        <v>77</v>
      </c>
      <c r="AT323" s="156" t="s">
        <v>68</v>
      </c>
      <c r="AU323" s="156" t="s">
        <v>15</v>
      </c>
      <c r="AY323" s="148" t="s">
        <v>121</v>
      </c>
      <c r="BK323" s="157">
        <f>SUM(BK324:BK328)</f>
        <v>0</v>
      </c>
    </row>
    <row r="324" s="2" customFormat="1" ht="33" customHeight="1">
      <c r="A324" s="38"/>
      <c r="B324" s="160"/>
      <c r="C324" s="161" t="s">
        <v>568</v>
      </c>
      <c r="D324" s="161" t="s">
        <v>123</v>
      </c>
      <c r="E324" s="162" t="s">
        <v>569</v>
      </c>
      <c r="F324" s="163" t="s">
        <v>570</v>
      </c>
      <c r="G324" s="164" t="s">
        <v>143</v>
      </c>
      <c r="H324" s="165">
        <v>25.5</v>
      </c>
      <c r="I324" s="166"/>
      <c r="J324" s="167">
        <f>ROUND(I324*H324,2)</f>
        <v>0</v>
      </c>
      <c r="K324" s="163" t="s">
        <v>127</v>
      </c>
      <c r="L324" s="39"/>
      <c r="M324" s="168" t="s">
        <v>3</v>
      </c>
      <c r="N324" s="169" t="s">
        <v>40</v>
      </c>
      <c r="O324" s="72"/>
      <c r="P324" s="170">
        <f>O324*H324</f>
        <v>0</v>
      </c>
      <c r="Q324" s="170">
        <v>0.00020000000000000001</v>
      </c>
      <c r="R324" s="170">
        <f>Q324*H324</f>
        <v>0.0051000000000000004</v>
      </c>
      <c r="S324" s="170">
        <v>0</v>
      </c>
      <c r="T324" s="171">
        <f>S324*H324</f>
        <v>0</v>
      </c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R324" s="172" t="s">
        <v>217</v>
      </c>
      <c r="AT324" s="172" t="s">
        <v>123</v>
      </c>
      <c r="AU324" s="172" t="s">
        <v>77</v>
      </c>
      <c r="AY324" s="19" t="s">
        <v>121</v>
      </c>
      <c r="BE324" s="173">
        <f>IF(N324="základní",J324,0)</f>
        <v>0</v>
      </c>
      <c r="BF324" s="173">
        <f>IF(N324="snížená",J324,0)</f>
        <v>0</v>
      </c>
      <c r="BG324" s="173">
        <f>IF(N324="zákl. přenesená",J324,0)</f>
        <v>0</v>
      </c>
      <c r="BH324" s="173">
        <f>IF(N324="sníž. přenesená",J324,0)</f>
        <v>0</v>
      </c>
      <c r="BI324" s="173">
        <f>IF(N324="nulová",J324,0)</f>
        <v>0</v>
      </c>
      <c r="BJ324" s="19" t="s">
        <v>15</v>
      </c>
      <c r="BK324" s="173">
        <f>ROUND(I324*H324,2)</f>
        <v>0</v>
      </c>
      <c r="BL324" s="19" t="s">
        <v>217</v>
      </c>
      <c r="BM324" s="172" t="s">
        <v>571</v>
      </c>
    </row>
    <row r="325" s="2" customFormat="1">
      <c r="A325" s="38"/>
      <c r="B325" s="39"/>
      <c r="C325" s="38"/>
      <c r="D325" s="174" t="s">
        <v>130</v>
      </c>
      <c r="E325" s="38"/>
      <c r="F325" s="175" t="s">
        <v>572</v>
      </c>
      <c r="G325" s="38"/>
      <c r="H325" s="38"/>
      <c r="I325" s="176"/>
      <c r="J325" s="38"/>
      <c r="K325" s="38"/>
      <c r="L325" s="39"/>
      <c r="M325" s="177"/>
      <c r="N325" s="178"/>
      <c r="O325" s="72"/>
      <c r="P325" s="72"/>
      <c r="Q325" s="72"/>
      <c r="R325" s="72"/>
      <c r="S325" s="72"/>
      <c r="T325" s="73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T325" s="19" t="s">
        <v>130</v>
      </c>
      <c r="AU325" s="19" t="s">
        <v>77</v>
      </c>
    </row>
    <row r="326" s="13" customFormat="1">
      <c r="A326" s="13"/>
      <c r="B326" s="179"/>
      <c r="C326" s="13"/>
      <c r="D326" s="180" t="s">
        <v>132</v>
      </c>
      <c r="E326" s="181" t="s">
        <v>3</v>
      </c>
      <c r="F326" s="182" t="s">
        <v>573</v>
      </c>
      <c r="G326" s="13"/>
      <c r="H326" s="183">
        <v>25.5</v>
      </c>
      <c r="I326" s="184"/>
      <c r="J326" s="13"/>
      <c r="K326" s="13"/>
      <c r="L326" s="179"/>
      <c r="M326" s="185"/>
      <c r="N326" s="186"/>
      <c r="O326" s="186"/>
      <c r="P326" s="186"/>
      <c r="Q326" s="186"/>
      <c r="R326" s="186"/>
      <c r="S326" s="186"/>
      <c r="T326" s="187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1" t="s">
        <v>132</v>
      </c>
      <c r="AU326" s="181" t="s">
        <v>77</v>
      </c>
      <c r="AV326" s="13" t="s">
        <v>77</v>
      </c>
      <c r="AW326" s="13" t="s">
        <v>31</v>
      </c>
      <c r="AX326" s="13" t="s">
        <v>15</v>
      </c>
      <c r="AY326" s="181" t="s">
        <v>121</v>
      </c>
    </row>
    <row r="327" s="2" customFormat="1" ht="37.8" customHeight="1">
      <c r="A327" s="38"/>
      <c r="B327" s="160"/>
      <c r="C327" s="161" t="s">
        <v>574</v>
      </c>
      <c r="D327" s="161" t="s">
        <v>123</v>
      </c>
      <c r="E327" s="162" t="s">
        <v>575</v>
      </c>
      <c r="F327" s="163" t="s">
        <v>576</v>
      </c>
      <c r="G327" s="164" t="s">
        <v>143</v>
      </c>
      <c r="H327" s="165">
        <v>25.5</v>
      </c>
      <c r="I327" s="166"/>
      <c r="J327" s="167">
        <f>ROUND(I327*H327,2)</f>
        <v>0</v>
      </c>
      <c r="K327" s="163" t="s">
        <v>127</v>
      </c>
      <c r="L327" s="39"/>
      <c r="M327" s="168" t="s">
        <v>3</v>
      </c>
      <c r="N327" s="169" t="s">
        <v>40</v>
      </c>
      <c r="O327" s="72"/>
      <c r="P327" s="170">
        <f>O327*H327</f>
        <v>0</v>
      </c>
      <c r="Q327" s="170">
        <v>0.00029</v>
      </c>
      <c r="R327" s="170">
        <f>Q327*H327</f>
        <v>0.0073949999999999997</v>
      </c>
      <c r="S327" s="170">
        <v>0</v>
      </c>
      <c r="T327" s="171">
        <f>S327*H327</f>
        <v>0</v>
      </c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R327" s="172" t="s">
        <v>217</v>
      </c>
      <c r="AT327" s="172" t="s">
        <v>123</v>
      </c>
      <c r="AU327" s="172" t="s">
        <v>77</v>
      </c>
      <c r="AY327" s="19" t="s">
        <v>121</v>
      </c>
      <c r="BE327" s="173">
        <f>IF(N327="základní",J327,0)</f>
        <v>0</v>
      </c>
      <c r="BF327" s="173">
        <f>IF(N327="snížená",J327,0)</f>
        <v>0</v>
      </c>
      <c r="BG327" s="173">
        <f>IF(N327="zákl. přenesená",J327,0)</f>
        <v>0</v>
      </c>
      <c r="BH327" s="173">
        <f>IF(N327="sníž. přenesená",J327,0)</f>
        <v>0</v>
      </c>
      <c r="BI327" s="173">
        <f>IF(N327="nulová",J327,0)</f>
        <v>0</v>
      </c>
      <c r="BJ327" s="19" t="s">
        <v>15</v>
      </c>
      <c r="BK327" s="173">
        <f>ROUND(I327*H327,2)</f>
        <v>0</v>
      </c>
      <c r="BL327" s="19" t="s">
        <v>217</v>
      </c>
      <c r="BM327" s="172" t="s">
        <v>577</v>
      </c>
    </row>
    <row r="328" s="2" customFormat="1">
      <c r="A328" s="38"/>
      <c r="B328" s="39"/>
      <c r="C328" s="38"/>
      <c r="D328" s="174" t="s">
        <v>130</v>
      </c>
      <c r="E328" s="38"/>
      <c r="F328" s="175" t="s">
        <v>578</v>
      </c>
      <c r="G328" s="38"/>
      <c r="H328" s="38"/>
      <c r="I328" s="176"/>
      <c r="J328" s="38"/>
      <c r="K328" s="38"/>
      <c r="L328" s="39"/>
      <c r="M328" s="177"/>
      <c r="N328" s="178"/>
      <c r="O328" s="72"/>
      <c r="P328" s="72"/>
      <c r="Q328" s="72"/>
      <c r="R328" s="72"/>
      <c r="S328" s="72"/>
      <c r="T328" s="73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T328" s="19" t="s">
        <v>130</v>
      </c>
      <c r="AU328" s="19" t="s">
        <v>77</v>
      </c>
    </row>
    <row r="329" s="12" customFormat="1" ht="25.92" customHeight="1">
      <c r="A329" s="12"/>
      <c r="B329" s="147"/>
      <c r="C329" s="12"/>
      <c r="D329" s="148" t="s">
        <v>68</v>
      </c>
      <c r="E329" s="149" t="s">
        <v>579</v>
      </c>
      <c r="F329" s="149" t="s">
        <v>580</v>
      </c>
      <c r="G329" s="12"/>
      <c r="H329" s="12"/>
      <c r="I329" s="150"/>
      <c r="J329" s="151">
        <f>BK329</f>
        <v>0</v>
      </c>
      <c r="K329" s="12"/>
      <c r="L329" s="147"/>
      <c r="M329" s="152"/>
      <c r="N329" s="153"/>
      <c r="O329" s="153"/>
      <c r="P329" s="154">
        <f>SUM(P330:P331)</f>
        <v>0</v>
      </c>
      <c r="Q329" s="153"/>
      <c r="R329" s="154">
        <f>SUM(R330:R331)</f>
        <v>0</v>
      </c>
      <c r="S329" s="153"/>
      <c r="T329" s="155">
        <f>SUM(T330:T331)</f>
        <v>0</v>
      </c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R329" s="148" t="s">
        <v>151</v>
      </c>
      <c r="AT329" s="156" t="s">
        <v>68</v>
      </c>
      <c r="AU329" s="156" t="s">
        <v>69</v>
      </c>
      <c r="AY329" s="148" t="s">
        <v>121</v>
      </c>
      <c r="BK329" s="157">
        <f>SUM(BK330:BK331)</f>
        <v>0</v>
      </c>
    </row>
    <row r="330" s="2" customFormat="1" ht="16.5" customHeight="1">
      <c r="A330" s="38"/>
      <c r="B330" s="160"/>
      <c r="C330" s="161" t="s">
        <v>581</v>
      </c>
      <c r="D330" s="161" t="s">
        <v>123</v>
      </c>
      <c r="E330" s="162" t="s">
        <v>582</v>
      </c>
      <c r="F330" s="163" t="s">
        <v>583</v>
      </c>
      <c r="G330" s="164" t="s">
        <v>459</v>
      </c>
      <c r="H330" s="165">
        <v>1</v>
      </c>
      <c r="I330" s="166"/>
      <c r="J330" s="167">
        <f>ROUND(I330*H330,2)</f>
        <v>0</v>
      </c>
      <c r="K330" s="163" t="s">
        <v>3</v>
      </c>
      <c r="L330" s="39"/>
      <c r="M330" s="168" t="s">
        <v>3</v>
      </c>
      <c r="N330" s="169" t="s">
        <v>40</v>
      </c>
      <c r="O330" s="72"/>
      <c r="P330" s="170">
        <f>O330*H330</f>
        <v>0</v>
      </c>
      <c r="Q330" s="170">
        <v>0</v>
      </c>
      <c r="R330" s="170">
        <f>Q330*H330</f>
        <v>0</v>
      </c>
      <c r="S330" s="170">
        <v>0</v>
      </c>
      <c r="T330" s="171">
        <f>S330*H330</f>
        <v>0</v>
      </c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R330" s="172" t="s">
        <v>128</v>
      </c>
      <c r="AT330" s="172" t="s">
        <v>123</v>
      </c>
      <c r="AU330" s="172" t="s">
        <v>15</v>
      </c>
      <c r="AY330" s="19" t="s">
        <v>121</v>
      </c>
      <c r="BE330" s="173">
        <f>IF(N330="základní",J330,0)</f>
        <v>0</v>
      </c>
      <c r="BF330" s="173">
        <f>IF(N330="snížená",J330,0)</f>
        <v>0</v>
      </c>
      <c r="BG330" s="173">
        <f>IF(N330="zákl. přenesená",J330,0)</f>
        <v>0</v>
      </c>
      <c r="BH330" s="173">
        <f>IF(N330="sníž. přenesená",J330,0)</f>
        <v>0</v>
      </c>
      <c r="BI330" s="173">
        <f>IF(N330="nulová",J330,0)</f>
        <v>0</v>
      </c>
      <c r="BJ330" s="19" t="s">
        <v>15</v>
      </c>
      <c r="BK330" s="173">
        <f>ROUND(I330*H330,2)</f>
        <v>0</v>
      </c>
      <c r="BL330" s="19" t="s">
        <v>128</v>
      </c>
      <c r="BM330" s="172" t="s">
        <v>584</v>
      </c>
    </row>
    <row r="331" s="2" customFormat="1" ht="16.5" customHeight="1">
      <c r="A331" s="38"/>
      <c r="B331" s="160"/>
      <c r="C331" s="161" t="s">
        <v>585</v>
      </c>
      <c r="D331" s="161" t="s">
        <v>123</v>
      </c>
      <c r="E331" s="162" t="s">
        <v>586</v>
      </c>
      <c r="F331" s="163" t="s">
        <v>587</v>
      </c>
      <c r="G331" s="164" t="s">
        <v>459</v>
      </c>
      <c r="H331" s="165">
        <v>1</v>
      </c>
      <c r="I331" s="166"/>
      <c r="J331" s="167">
        <f>ROUND(I331*H331,2)</f>
        <v>0</v>
      </c>
      <c r="K331" s="163" t="s">
        <v>3</v>
      </c>
      <c r="L331" s="39"/>
      <c r="M331" s="214" t="s">
        <v>3</v>
      </c>
      <c r="N331" s="215" t="s">
        <v>40</v>
      </c>
      <c r="O331" s="216"/>
      <c r="P331" s="217">
        <f>O331*H331</f>
        <v>0</v>
      </c>
      <c r="Q331" s="217">
        <v>0</v>
      </c>
      <c r="R331" s="217">
        <f>Q331*H331</f>
        <v>0</v>
      </c>
      <c r="S331" s="217">
        <v>0</v>
      </c>
      <c r="T331" s="218">
        <f>S331*H331</f>
        <v>0</v>
      </c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R331" s="172" t="s">
        <v>128</v>
      </c>
      <c r="AT331" s="172" t="s">
        <v>123</v>
      </c>
      <c r="AU331" s="172" t="s">
        <v>15</v>
      </c>
      <c r="AY331" s="19" t="s">
        <v>121</v>
      </c>
      <c r="BE331" s="173">
        <f>IF(N331="základní",J331,0)</f>
        <v>0</v>
      </c>
      <c r="BF331" s="173">
        <f>IF(N331="snížená",J331,0)</f>
        <v>0</v>
      </c>
      <c r="BG331" s="173">
        <f>IF(N331="zákl. přenesená",J331,0)</f>
        <v>0</v>
      </c>
      <c r="BH331" s="173">
        <f>IF(N331="sníž. přenesená",J331,0)</f>
        <v>0</v>
      </c>
      <c r="BI331" s="173">
        <f>IF(N331="nulová",J331,0)</f>
        <v>0</v>
      </c>
      <c r="BJ331" s="19" t="s">
        <v>15</v>
      </c>
      <c r="BK331" s="173">
        <f>ROUND(I331*H331,2)</f>
        <v>0</v>
      </c>
      <c r="BL331" s="19" t="s">
        <v>128</v>
      </c>
      <c r="BM331" s="172" t="s">
        <v>588</v>
      </c>
    </row>
    <row r="332" s="2" customFormat="1" ht="6.96" customHeight="1">
      <c r="A332" s="38"/>
      <c r="B332" s="55"/>
      <c r="C332" s="56"/>
      <c r="D332" s="56"/>
      <c r="E332" s="56"/>
      <c r="F332" s="56"/>
      <c r="G332" s="56"/>
      <c r="H332" s="56"/>
      <c r="I332" s="56"/>
      <c r="J332" s="56"/>
      <c r="K332" s="56"/>
      <c r="L332" s="39"/>
      <c r="M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</row>
  </sheetData>
  <autoFilter ref="C99:K331"/>
  <mergeCells count="9">
    <mergeCell ref="E7:H7"/>
    <mergeCell ref="E9:H9"/>
    <mergeCell ref="E18:H18"/>
    <mergeCell ref="E27:H27"/>
    <mergeCell ref="E48:H48"/>
    <mergeCell ref="E50:H50"/>
    <mergeCell ref="E90:H90"/>
    <mergeCell ref="E92:H92"/>
    <mergeCell ref="L2:V2"/>
  </mergeCells>
  <hyperlinks>
    <hyperlink ref="F104" r:id="rId1" display="https://podminky.urs.cz/item/CS_URS_2022_02/132211401"/>
    <hyperlink ref="F107" r:id="rId2" display="https://podminky.urs.cz/item/CS_URS_2022_02/132254102"/>
    <hyperlink ref="F111" r:id="rId3" display="https://podminky.urs.cz/item/CS_URS_2022_02/151101101"/>
    <hyperlink ref="F114" r:id="rId4" display="https://podminky.urs.cz/item/CS_URS_2022_02/151101111"/>
    <hyperlink ref="F116" r:id="rId5" display="https://podminky.urs.cz/item/CS_URS_2022_02/162751117"/>
    <hyperlink ref="F118" r:id="rId6" display="https://podminky.urs.cz/item/CS_URS_2022_02/162751119"/>
    <hyperlink ref="F121" r:id="rId7" display="https://podminky.urs.cz/item/CS_URS_2022_02/171201231"/>
    <hyperlink ref="F124" r:id="rId8" display="https://podminky.urs.cz/item/CS_URS_2022_02/171251201"/>
    <hyperlink ref="F126" r:id="rId9" display="https://podminky.urs.cz/item/CS_URS_2022_02/174151101"/>
    <hyperlink ref="F129" r:id="rId10" display="https://podminky.urs.cz/item/CS_URS_2022_02/274351121"/>
    <hyperlink ref="F132" r:id="rId11" display="https://podminky.urs.cz/item/CS_URS_2022_02/274351122"/>
    <hyperlink ref="F134" r:id="rId12" display="https://podminky.urs.cz/item/CS_URS_2022_02/274361821"/>
    <hyperlink ref="F138" r:id="rId13" display="https://podminky.urs.cz/item/CS_URS_2022_02/274362021"/>
    <hyperlink ref="F141" r:id="rId14" display="https://podminky.urs.cz/item/CS_URS_2022_02/279311115"/>
    <hyperlink ref="F146" r:id="rId15" display="https://podminky.urs.cz/item/CS_URS_2022_02/611131121"/>
    <hyperlink ref="F150" r:id="rId16" display="https://podminky.urs.cz/item/CS_URS_2022_02/611142001"/>
    <hyperlink ref="F152" r:id="rId17" display="https://podminky.urs.cz/item/CS_URS_2022_02/611321111"/>
    <hyperlink ref="F154" r:id="rId18" display="https://podminky.urs.cz/item/CS_URS_2022_02/611321131"/>
    <hyperlink ref="F156" r:id="rId19" display="https://podminky.urs.cz/item/CS_URS_2022_02/612131121"/>
    <hyperlink ref="F164" r:id="rId20" display="https://podminky.urs.cz/item/CS_URS_2022_02/612142001"/>
    <hyperlink ref="F166" r:id="rId21" display="https://podminky.urs.cz/item/CS_URS_2022_02/612321131"/>
    <hyperlink ref="F168" r:id="rId22" display="https://podminky.urs.cz/item/CS_URS_2022_02/612321111"/>
    <hyperlink ref="F171" r:id="rId23" display="https://podminky.urs.cz/item/CS_URS_2022_02/619995001"/>
    <hyperlink ref="F176" r:id="rId24" display="https://podminky.urs.cz/item/CS_URS_2022_02/622131121"/>
    <hyperlink ref="F180" r:id="rId25" display="https://podminky.urs.cz/item/CS_URS_2022_02/622321111"/>
    <hyperlink ref="F182" r:id="rId26" display="https://podminky.urs.cz/item/CS_URS_2022_02/622142001"/>
    <hyperlink ref="F184" r:id="rId27" display="https://podminky.urs.cz/item/CS_URS_2022_02/622151001"/>
    <hyperlink ref="F186" r:id="rId28" display="https://podminky.urs.cz/item/CS_URS_2022_02/622531012"/>
    <hyperlink ref="F201" r:id="rId29" display="https://podminky.urs.cz/item/CS_URS_2022_02/941211111"/>
    <hyperlink ref="F204" r:id="rId30" display="https://podminky.urs.cz/item/CS_URS_2022_02/941211211"/>
    <hyperlink ref="F207" r:id="rId31" display="https://podminky.urs.cz/item/CS_URS_2022_02/941211811"/>
    <hyperlink ref="F209" r:id="rId32" display="https://podminky.urs.cz/item/CS_URS_2022_02/949101111"/>
    <hyperlink ref="F213" r:id="rId33" display="https://podminky.urs.cz/item/CS_URS_2022_02/952901111"/>
    <hyperlink ref="F217" r:id="rId34" display="https://podminky.urs.cz/item/CS_URS_2022_02/978011191"/>
    <hyperlink ref="F220" r:id="rId35" display="https://podminky.urs.cz/item/CS_URS_2022_02/978013191"/>
    <hyperlink ref="F224" r:id="rId36" display="https://podminky.urs.cz/item/CS_URS_2022_02/978015391"/>
    <hyperlink ref="F237" r:id="rId37" display="https://podminky.urs.cz/item/CS_URS_2022_02/997013213"/>
    <hyperlink ref="F239" r:id="rId38" display="https://podminky.urs.cz/item/CS_URS_2022_02/997013501"/>
    <hyperlink ref="F241" r:id="rId39" display="https://podminky.urs.cz/item/CS_URS_2022_02/997013509"/>
    <hyperlink ref="F244" r:id="rId40" display="https://podminky.urs.cz/item/CS_URS_2022_02/997013631"/>
    <hyperlink ref="F247" r:id="rId41" display="https://podminky.urs.cz/item/CS_URS_2022_02/998018002"/>
    <hyperlink ref="F257" r:id="rId42" display="https://podminky.urs.cz/item/CS_URS_2022_02/998713202"/>
    <hyperlink ref="F260" r:id="rId43" display="https://podminky.urs.cz/item/CS_URS_2022_02/721242106"/>
    <hyperlink ref="F262" r:id="rId44" display="https://podminky.urs.cz/item/CS_URS_2022_02/721242804"/>
    <hyperlink ref="F268" r:id="rId45" display="https://podminky.urs.cz/item/CS_URS_2022_02/763131821"/>
    <hyperlink ref="F275" r:id="rId46" display="https://podminky.urs.cz/item/CS_URS_2022_02/763131411"/>
    <hyperlink ref="F277" r:id="rId47" display="https://podminky.urs.cz/item/CS_URS_2022_02/998763302"/>
    <hyperlink ref="F280" r:id="rId48" display="https://podminky.urs.cz/item/CS_URS_2022_02/771111011"/>
    <hyperlink ref="F282" r:id="rId49" display="https://podminky.urs.cz/item/CS_URS_2022_02/771121011"/>
    <hyperlink ref="F284" r:id="rId50" display="https://podminky.urs.cz/item/CS_URS_2022_02/771473810"/>
    <hyperlink ref="F287" r:id="rId51" display="https://podminky.urs.cz/item/CS_URS_2022_02/771573810"/>
    <hyperlink ref="F294" r:id="rId52" display="https://podminky.urs.cz/item/CS_URS_2022_02/771474112"/>
    <hyperlink ref="F298" r:id="rId53" display="https://podminky.urs.cz/item/CS_URS_2022_02/771591115"/>
    <hyperlink ref="F316" r:id="rId54" display="https://podminky.urs.cz/item/CS_URS_2022_02/771592011"/>
    <hyperlink ref="F322" r:id="rId55" display="https://podminky.urs.cz/item/CS_URS_2022_02/998771102"/>
    <hyperlink ref="F325" r:id="rId56" display="https://podminky.urs.cz/item/CS_URS_2022_02/784181101"/>
    <hyperlink ref="F328" r:id="rId57" display="https://podminky.urs.cz/item/CS_URS_2022_02/78422110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58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19" customWidth="1"/>
    <col min="2" max="2" width="1.667969" style="219" customWidth="1"/>
    <col min="3" max="4" width="5" style="219" customWidth="1"/>
    <col min="5" max="5" width="11.66016" style="219" customWidth="1"/>
    <col min="6" max="6" width="9.160156" style="219" customWidth="1"/>
    <col min="7" max="7" width="5" style="219" customWidth="1"/>
    <col min="8" max="8" width="77.83203" style="219" customWidth="1"/>
    <col min="9" max="10" width="20" style="219" customWidth="1"/>
    <col min="11" max="11" width="1.667969" style="219" customWidth="1"/>
  </cols>
  <sheetData>
    <row r="1" s="1" customFormat="1" ht="37.5" customHeight="1"/>
    <row r="2" s="1" customFormat="1" ht="7.5" customHeight="1">
      <c r="B2" s="220"/>
      <c r="C2" s="221"/>
      <c r="D2" s="221"/>
      <c r="E2" s="221"/>
      <c r="F2" s="221"/>
      <c r="G2" s="221"/>
      <c r="H2" s="221"/>
      <c r="I2" s="221"/>
      <c r="J2" s="221"/>
      <c r="K2" s="222"/>
    </row>
    <row r="3" s="16" customFormat="1" ht="45" customHeight="1">
      <c r="B3" s="223"/>
      <c r="C3" s="224" t="s">
        <v>589</v>
      </c>
      <c r="D3" s="224"/>
      <c r="E3" s="224"/>
      <c r="F3" s="224"/>
      <c r="G3" s="224"/>
      <c r="H3" s="224"/>
      <c r="I3" s="224"/>
      <c r="J3" s="224"/>
      <c r="K3" s="225"/>
    </row>
    <row r="4" s="1" customFormat="1" ht="25.5" customHeight="1">
      <c r="B4" s="226"/>
      <c r="C4" s="227" t="s">
        <v>590</v>
      </c>
      <c r="D4" s="227"/>
      <c r="E4" s="227"/>
      <c r="F4" s="227"/>
      <c r="G4" s="227"/>
      <c r="H4" s="227"/>
      <c r="I4" s="227"/>
      <c r="J4" s="227"/>
      <c r="K4" s="228"/>
    </row>
    <row r="5" s="1" customFormat="1" ht="5.25" customHeight="1">
      <c r="B5" s="226"/>
      <c r="C5" s="229"/>
      <c r="D5" s="229"/>
      <c r="E5" s="229"/>
      <c r="F5" s="229"/>
      <c r="G5" s="229"/>
      <c r="H5" s="229"/>
      <c r="I5" s="229"/>
      <c r="J5" s="229"/>
      <c r="K5" s="228"/>
    </row>
    <row r="6" s="1" customFormat="1" ht="15" customHeight="1">
      <c r="B6" s="226"/>
      <c r="C6" s="230" t="s">
        <v>591</v>
      </c>
      <c r="D6" s="230"/>
      <c r="E6" s="230"/>
      <c r="F6" s="230"/>
      <c r="G6" s="230"/>
      <c r="H6" s="230"/>
      <c r="I6" s="230"/>
      <c r="J6" s="230"/>
      <c r="K6" s="228"/>
    </row>
    <row r="7" s="1" customFormat="1" ht="15" customHeight="1">
      <c r="B7" s="231"/>
      <c r="C7" s="230" t="s">
        <v>592</v>
      </c>
      <c r="D7" s="230"/>
      <c r="E7" s="230"/>
      <c r="F7" s="230"/>
      <c r="G7" s="230"/>
      <c r="H7" s="230"/>
      <c r="I7" s="230"/>
      <c r="J7" s="230"/>
      <c r="K7" s="228"/>
    </row>
    <row r="8" s="1" customFormat="1" ht="12.75" customHeight="1">
      <c r="B8" s="231"/>
      <c r="C8" s="230"/>
      <c r="D8" s="230"/>
      <c r="E8" s="230"/>
      <c r="F8" s="230"/>
      <c r="G8" s="230"/>
      <c r="H8" s="230"/>
      <c r="I8" s="230"/>
      <c r="J8" s="230"/>
      <c r="K8" s="228"/>
    </row>
    <row r="9" s="1" customFormat="1" ht="15" customHeight="1">
      <c r="B9" s="231"/>
      <c r="C9" s="230" t="s">
        <v>593</v>
      </c>
      <c r="D9" s="230"/>
      <c r="E9" s="230"/>
      <c r="F9" s="230"/>
      <c r="G9" s="230"/>
      <c r="H9" s="230"/>
      <c r="I9" s="230"/>
      <c r="J9" s="230"/>
      <c r="K9" s="228"/>
    </row>
    <row r="10" s="1" customFormat="1" ht="15" customHeight="1">
      <c r="B10" s="231"/>
      <c r="C10" s="230"/>
      <c r="D10" s="230" t="s">
        <v>594</v>
      </c>
      <c r="E10" s="230"/>
      <c r="F10" s="230"/>
      <c r="G10" s="230"/>
      <c r="H10" s="230"/>
      <c r="I10" s="230"/>
      <c r="J10" s="230"/>
      <c r="K10" s="228"/>
    </row>
    <row r="11" s="1" customFormat="1" ht="15" customHeight="1">
      <c r="B11" s="231"/>
      <c r="C11" s="232"/>
      <c r="D11" s="230" t="s">
        <v>595</v>
      </c>
      <c r="E11" s="230"/>
      <c r="F11" s="230"/>
      <c r="G11" s="230"/>
      <c r="H11" s="230"/>
      <c r="I11" s="230"/>
      <c r="J11" s="230"/>
      <c r="K11" s="228"/>
    </row>
    <row r="12" s="1" customFormat="1" ht="15" customHeight="1">
      <c r="B12" s="231"/>
      <c r="C12" s="232"/>
      <c r="D12" s="230"/>
      <c r="E12" s="230"/>
      <c r="F12" s="230"/>
      <c r="G12" s="230"/>
      <c r="H12" s="230"/>
      <c r="I12" s="230"/>
      <c r="J12" s="230"/>
      <c r="K12" s="228"/>
    </row>
    <row r="13" s="1" customFormat="1" ht="15" customHeight="1">
      <c r="B13" s="231"/>
      <c r="C13" s="232"/>
      <c r="D13" s="233" t="s">
        <v>596</v>
      </c>
      <c r="E13" s="230"/>
      <c r="F13" s="230"/>
      <c r="G13" s="230"/>
      <c r="H13" s="230"/>
      <c r="I13" s="230"/>
      <c r="J13" s="230"/>
      <c r="K13" s="228"/>
    </row>
    <row r="14" s="1" customFormat="1" ht="12.75" customHeight="1">
      <c r="B14" s="231"/>
      <c r="C14" s="232"/>
      <c r="D14" s="232"/>
      <c r="E14" s="232"/>
      <c r="F14" s="232"/>
      <c r="G14" s="232"/>
      <c r="H14" s="232"/>
      <c r="I14" s="232"/>
      <c r="J14" s="232"/>
      <c r="K14" s="228"/>
    </row>
    <row r="15" s="1" customFormat="1" ht="15" customHeight="1">
      <c r="B15" s="231"/>
      <c r="C15" s="232"/>
      <c r="D15" s="230" t="s">
        <v>597</v>
      </c>
      <c r="E15" s="230"/>
      <c r="F15" s="230"/>
      <c r="G15" s="230"/>
      <c r="H15" s="230"/>
      <c r="I15" s="230"/>
      <c r="J15" s="230"/>
      <c r="K15" s="228"/>
    </row>
    <row r="16" s="1" customFormat="1" ht="15" customHeight="1">
      <c r="B16" s="231"/>
      <c r="C16" s="232"/>
      <c r="D16" s="230" t="s">
        <v>598</v>
      </c>
      <c r="E16" s="230"/>
      <c r="F16" s="230"/>
      <c r="G16" s="230"/>
      <c r="H16" s="230"/>
      <c r="I16" s="230"/>
      <c r="J16" s="230"/>
      <c r="K16" s="228"/>
    </row>
    <row r="17" s="1" customFormat="1" ht="15" customHeight="1">
      <c r="B17" s="231"/>
      <c r="C17" s="232"/>
      <c r="D17" s="230" t="s">
        <v>599</v>
      </c>
      <c r="E17" s="230"/>
      <c r="F17" s="230"/>
      <c r="G17" s="230"/>
      <c r="H17" s="230"/>
      <c r="I17" s="230"/>
      <c r="J17" s="230"/>
      <c r="K17" s="228"/>
    </row>
    <row r="18" s="1" customFormat="1" ht="15" customHeight="1">
      <c r="B18" s="231"/>
      <c r="C18" s="232"/>
      <c r="D18" s="232"/>
      <c r="E18" s="234" t="s">
        <v>75</v>
      </c>
      <c r="F18" s="230" t="s">
        <v>600</v>
      </c>
      <c r="G18" s="230"/>
      <c r="H18" s="230"/>
      <c r="I18" s="230"/>
      <c r="J18" s="230"/>
      <c r="K18" s="228"/>
    </row>
    <row r="19" s="1" customFormat="1" ht="15" customHeight="1">
      <c r="B19" s="231"/>
      <c r="C19" s="232"/>
      <c r="D19" s="232"/>
      <c r="E19" s="234" t="s">
        <v>601</v>
      </c>
      <c r="F19" s="230" t="s">
        <v>602</v>
      </c>
      <c r="G19" s="230"/>
      <c r="H19" s="230"/>
      <c r="I19" s="230"/>
      <c r="J19" s="230"/>
      <c r="K19" s="228"/>
    </row>
    <row r="20" s="1" customFormat="1" ht="15" customHeight="1">
      <c r="B20" s="231"/>
      <c r="C20" s="232"/>
      <c r="D20" s="232"/>
      <c r="E20" s="234" t="s">
        <v>603</v>
      </c>
      <c r="F20" s="230" t="s">
        <v>604</v>
      </c>
      <c r="G20" s="230"/>
      <c r="H20" s="230"/>
      <c r="I20" s="230"/>
      <c r="J20" s="230"/>
      <c r="K20" s="228"/>
    </row>
    <row r="21" s="1" customFormat="1" ht="15" customHeight="1">
      <c r="B21" s="231"/>
      <c r="C21" s="232"/>
      <c r="D21" s="232"/>
      <c r="E21" s="234" t="s">
        <v>605</v>
      </c>
      <c r="F21" s="230" t="s">
        <v>606</v>
      </c>
      <c r="G21" s="230"/>
      <c r="H21" s="230"/>
      <c r="I21" s="230"/>
      <c r="J21" s="230"/>
      <c r="K21" s="228"/>
    </row>
    <row r="22" s="1" customFormat="1" ht="15" customHeight="1">
      <c r="B22" s="231"/>
      <c r="C22" s="232"/>
      <c r="D22" s="232"/>
      <c r="E22" s="234" t="s">
        <v>607</v>
      </c>
      <c r="F22" s="230" t="s">
        <v>608</v>
      </c>
      <c r="G22" s="230"/>
      <c r="H22" s="230"/>
      <c r="I22" s="230"/>
      <c r="J22" s="230"/>
      <c r="K22" s="228"/>
    </row>
    <row r="23" s="1" customFormat="1" ht="15" customHeight="1">
      <c r="B23" s="231"/>
      <c r="C23" s="232"/>
      <c r="D23" s="232"/>
      <c r="E23" s="234" t="s">
        <v>609</v>
      </c>
      <c r="F23" s="230" t="s">
        <v>610</v>
      </c>
      <c r="G23" s="230"/>
      <c r="H23" s="230"/>
      <c r="I23" s="230"/>
      <c r="J23" s="230"/>
      <c r="K23" s="228"/>
    </row>
    <row r="24" s="1" customFormat="1" ht="12.75" customHeight="1">
      <c r="B24" s="231"/>
      <c r="C24" s="232"/>
      <c r="D24" s="232"/>
      <c r="E24" s="232"/>
      <c r="F24" s="232"/>
      <c r="G24" s="232"/>
      <c r="H24" s="232"/>
      <c r="I24" s="232"/>
      <c r="J24" s="232"/>
      <c r="K24" s="228"/>
    </row>
    <row r="25" s="1" customFormat="1" ht="15" customHeight="1">
      <c r="B25" s="231"/>
      <c r="C25" s="230" t="s">
        <v>611</v>
      </c>
      <c r="D25" s="230"/>
      <c r="E25" s="230"/>
      <c r="F25" s="230"/>
      <c r="G25" s="230"/>
      <c r="H25" s="230"/>
      <c r="I25" s="230"/>
      <c r="J25" s="230"/>
      <c r="K25" s="228"/>
    </row>
    <row r="26" s="1" customFormat="1" ht="15" customHeight="1">
      <c r="B26" s="231"/>
      <c r="C26" s="230" t="s">
        <v>612</v>
      </c>
      <c r="D26" s="230"/>
      <c r="E26" s="230"/>
      <c r="F26" s="230"/>
      <c r="G26" s="230"/>
      <c r="H26" s="230"/>
      <c r="I26" s="230"/>
      <c r="J26" s="230"/>
      <c r="K26" s="228"/>
    </row>
    <row r="27" s="1" customFormat="1" ht="15" customHeight="1">
      <c r="B27" s="231"/>
      <c r="C27" s="230"/>
      <c r="D27" s="230" t="s">
        <v>613</v>
      </c>
      <c r="E27" s="230"/>
      <c r="F27" s="230"/>
      <c r="G27" s="230"/>
      <c r="H27" s="230"/>
      <c r="I27" s="230"/>
      <c r="J27" s="230"/>
      <c r="K27" s="228"/>
    </row>
    <row r="28" s="1" customFormat="1" ht="15" customHeight="1">
      <c r="B28" s="231"/>
      <c r="C28" s="232"/>
      <c r="D28" s="230" t="s">
        <v>614</v>
      </c>
      <c r="E28" s="230"/>
      <c r="F28" s="230"/>
      <c r="G28" s="230"/>
      <c r="H28" s="230"/>
      <c r="I28" s="230"/>
      <c r="J28" s="230"/>
      <c r="K28" s="228"/>
    </row>
    <row r="29" s="1" customFormat="1" ht="12.75" customHeight="1">
      <c r="B29" s="231"/>
      <c r="C29" s="232"/>
      <c r="D29" s="232"/>
      <c r="E29" s="232"/>
      <c r="F29" s="232"/>
      <c r="G29" s="232"/>
      <c r="H29" s="232"/>
      <c r="I29" s="232"/>
      <c r="J29" s="232"/>
      <c r="K29" s="228"/>
    </row>
    <row r="30" s="1" customFormat="1" ht="15" customHeight="1">
      <c r="B30" s="231"/>
      <c r="C30" s="232"/>
      <c r="D30" s="230" t="s">
        <v>615</v>
      </c>
      <c r="E30" s="230"/>
      <c r="F30" s="230"/>
      <c r="G30" s="230"/>
      <c r="H30" s="230"/>
      <c r="I30" s="230"/>
      <c r="J30" s="230"/>
      <c r="K30" s="228"/>
    </row>
    <row r="31" s="1" customFormat="1" ht="15" customHeight="1">
      <c r="B31" s="231"/>
      <c r="C31" s="232"/>
      <c r="D31" s="230" t="s">
        <v>616</v>
      </c>
      <c r="E31" s="230"/>
      <c r="F31" s="230"/>
      <c r="G31" s="230"/>
      <c r="H31" s="230"/>
      <c r="I31" s="230"/>
      <c r="J31" s="230"/>
      <c r="K31" s="228"/>
    </row>
    <row r="32" s="1" customFormat="1" ht="12.75" customHeight="1">
      <c r="B32" s="231"/>
      <c r="C32" s="232"/>
      <c r="D32" s="232"/>
      <c r="E32" s="232"/>
      <c r="F32" s="232"/>
      <c r="G32" s="232"/>
      <c r="H32" s="232"/>
      <c r="I32" s="232"/>
      <c r="J32" s="232"/>
      <c r="K32" s="228"/>
    </row>
    <row r="33" s="1" customFormat="1" ht="15" customHeight="1">
      <c r="B33" s="231"/>
      <c r="C33" s="232"/>
      <c r="D33" s="230" t="s">
        <v>617</v>
      </c>
      <c r="E33" s="230"/>
      <c r="F33" s="230"/>
      <c r="G33" s="230"/>
      <c r="H33" s="230"/>
      <c r="I33" s="230"/>
      <c r="J33" s="230"/>
      <c r="K33" s="228"/>
    </row>
    <row r="34" s="1" customFormat="1" ht="15" customHeight="1">
      <c r="B34" s="231"/>
      <c r="C34" s="232"/>
      <c r="D34" s="230" t="s">
        <v>618</v>
      </c>
      <c r="E34" s="230"/>
      <c r="F34" s="230"/>
      <c r="G34" s="230"/>
      <c r="H34" s="230"/>
      <c r="I34" s="230"/>
      <c r="J34" s="230"/>
      <c r="K34" s="228"/>
    </row>
    <row r="35" s="1" customFormat="1" ht="15" customHeight="1">
      <c r="B35" s="231"/>
      <c r="C35" s="232"/>
      <c r="D35" s="230" t="s">
        <v>619</v>
      </c>
      <c r="E35" s="230"/>
      <c r="F35" s="230"/>
      <c r="G35" s="230"/>
      <c r="H35" s="230"/>
      <c r="I35" s="230"/>
      <c r="J35" s="230"/>
      <c r="K35" s="228"/>
    </row>
    <row r="36" s="1" customFormat="1" ht="15" customHeight="1">
      <c r="B36" s="231"/>
      <c r="C36" s="232"/>
      <c r="D36" s="230"/>
      <c r="E36" s="233" t="s">
        <v>107</v>
      </c>
      <c r="F36" s="230"/>
      <c r="G36" s="230" t="s">
        <v>620</v>
      </c>
      <c r="H36" s="230"/>
      <c r="I36" s="230"/>
      <c r="J36" s="230"/>
      <c r="K36" s="228"/>
    </row>
    <row r="37" s="1" customFormat="1" ht="30.75" customHeight="1">
      <c r="B37" s="231"/>
      <c r="C37" s="232"/>
      <c r="D37" s="230"/>
      <c r="E37" s="233" t="s">
        <v>621</v>
      </c>
      <c r="F37" s="230"/>
      <c r="G37" s="230" t="s">
        <v>622</v>
      </c>
      <c r="H37" s="230"/>
      <c r="I37" s="230"/>
      <c r="J37" s="230"/>
      <c r="K37" s="228"/>
    </row>
    <row r="38" s="1" customFormat="1" ht="15" customHeight="1">
      <c r="B38" s="231"/>
      <c r="C38" s="232"/>
      <c r="D38" s="230"/>
      <c r="E38" s="233" t="s">
        <v>50</v>
      </c>
      <c r="F38" s="230"/>
      <c r="G38" s="230" t="s">
        <v>623</v>
      </c>
      <c r="H38" s="230"/>
      <c r="I38" s="230"/>
      <c r="J38" s="230"/>
      <c r="K38" s="228"/>
    </row>
    <row r="39" s="1" customFormat="1" ht="15" customHeight="1">
      <c r="B39" s="231"/>
      <c r="C39" s="232"/>
      <c r="D39" s="230"/>
      <c r="E39" s="233" t="s">
        <v>51</v>
      </c>
      <c r="F39" s="230"/>
      <c r="G39" s="230" t="s">
        <v>624</v>
      </c>
      <c r="H39" s="230"/>
      <c r="I39" s="230"/>
      <c r="J39" s="230"/>
      <c r="K39" s="228"/>
    </row>
    <row r="40" s="1" customFormat="1" ht="15" customHeight="1">
      <c r="B40" s="231"/>
      <c r="C40" s="232"/>
      <c r="D40" s="230"/>
      <c r="E40" s="233" t="s">
        <v>108</v>
      </c>
      <c r="F40" s="230"/>
      <c r="G40" s="230" t="s">
        <v>625</v>
      </c>
      <c r="H40" s="230"/>
      <c r="I40" s="230"/>
      <c r="J40" s="230"/>
      <c r="K40" s="228"/>
    </row>
    <row r="41" s="1" customFormat="1" ht="15" customHeight="1">
      <c r="B41" s="231"/>
      <c r="C41" s="232"/>
      <c r="D41" s="230"/>
      <c r="E41" s="233" t="s">
        <v>109</v>
      </c>
      <c r="F41" s="230"/>
      <c r="G41" s="230" t="s">
        <v>626</v>
      </c>
      <c r="H41" s="230"/>
      <c r="I41" s="230"/>
      <c r="J41" s="230"/>
      <c r="K41" s="228"/>
    </row>
    <row r="42" s="1" customFormat="1" ht="15" customHeight="1">
      <c r="B42" s="231"/>
      <c r="C42" s="232"/>
      <c r="D42" s="230"/>
      <c r="E42" s="233" t="s">
        <v>627</v>
      </c>
      <c r="F42" s="230"/>
      <c r="G42" s="230" t="s">
        <v>628</v>
      </c>
      <c r="H42" s="230"/>
      <c r="I42" s="230"/>
      <c r="J42" s="230"/>
      <c r="K42" s="228"/>
    </row>
    <row r="43" s="1" customFormat="1" ht="15" customHeight="1">
      <c r="B43" s="231"/>
      <c r="C43" s="232"/>
      <c r="D43" s="230"/>
      <c r="E43" s="233"/>
      <c r="F43" s="230"/>
      <c r="G43" s="230" t="s">
        <v>629</v>
      </c>
      <c r="H43" s="230"/>
      <c r="I43" s="230"/>
      <c r="J43" s="230"/>
      <c r="K43" s="228"/>
    </row>
    <row r="44" s="1" customFormat="1" ht="15" customHeight="1">
      <c r="B44" s="231"/>
      <c r="C44" s="232"/>
      <c r="D44" s="230"/>
      <c r="E44" s="233" t="s">
        <v>630</v>
      </c>
      <c r="F44" s="230"/>
      <c r="G44" s="230" t="s">
        <v>631</v>
      </c>
      <c r="H44" s="230"/>
      <c r="I44" s="230"/>
      <c r="J44" s="230"/>
      <c r="K44" s="228"/>
    </row>
    <row r="45" s="1" customFormat="1" ht="15" customHeight="1">
      <c r="B45" s="231"/>
      <c r="C45" s="232"/>
      <c r="D45" s="230"/>
      <c r="E45" s="233" t="s">
        <v>111</v>
      </c>
      <c r="F45" s="230"/>
      <c r="G45" s="230" t="s">
        <v>632</v>
      </c>
      <c r="H45" s="230"/>
      <c r="I45" s="230"/>
      <c r="J45" s="230"/>
      <c r="K45" s="228"/>
    </row>
    <row r="46" s="1" customFormat="1" ht="12.75" customHeight="1">
      <c r="B46" s="231"/>
      <c r="C46" s="232"/>
      <c r="D46" s="230"/>
      <c r="E46" s="230"/>
      <c r="F46" s="230"/>
      <c r="G46" s="230"/>
      <c r="H46" s="230"/>
      <c r="I46" s="230"/>
      <c r="J46" s="230"/>
      <c r="K46" s="228"/>
    </row>
    <row r="47" s="1" customFormat="1" ht="15" customHeight="1">
      <c r="B47" s="231"/>
      <c r="C47" s="232"/>
      <c r="D47" s="230" t="s">
        <v>633</v>
      </c>
      <c r="E47" s="230"/>
      <c r="F47" s="230"/>
      <c r="G47" s="230"/>
      <c r="H47" s="230"/>
      <c r="I47" s="230"/>
      <c r="J47" s="230"/>
      <c r="K47" s="228"/>
    </row>
    <row r="48" s="1" customFormat="1" ht="15" customHeight="1">
      <c r="B48" s="231"/>
      <c r="C48" s="232"/>
      <c r="D48" s="232"/>
      <c r="E48" s="230" t="s">
        <v>634</v>
      </c>
      <c r="F48" s="230"/>
      <c r="G48" s="230"/>
      <c r="H48" s="230"/>
      <c r="I48" s="230"/>
      <c r="J48" s="230"/>
      <c r="K48" s="228"/>
    </row>
    <row r="49" s="1" customFormat="1" ht="15" customHeight="1">
      <c r="B49" s="231"/>
      <c r="C49" s="232"/>
      <c r="D49" s="232"/>
      <c r="E49" s="230" t="s">
        <v>635</v>
      </c>
      <c r="F49" s="230"/>
      <c r="G49" s="230"/>
      <c r="H49" s="230"/>
      <c r="I49" s="230"/>
      <c r="J49" s="230"/>
      <c r="K49" s="228"/>
    </row>
    <row r="50" s="1" customFormat="1" ht="15" customHeight="1">
      <c r="B50" s="231"/>
      <c r="C50" s="232"/>
      <c r="D50" s="232"/>
      <c r="E50" s="230" t="s">
        <v>636</v>
      </c>
      <c r="F50" s="230"/>
      <c r="G50" s="230"/>
      <c r="H50" s="230"/>
      <c r="I50" s="230"/>
      <c r="J50" s="230"/>
      <c r="K50" s="228"/>
    </row>
    <row r="51" s="1" customFormat="1" ht="15" customHeight="1">
      <c r="B51" s="231"/>
      <c r="C51" s="232"/>
      <c r="D51" s="230" t="s">
        <v>637</v>
      </c>
      <c r="E51" s="230"/>
      <c r="F51" s="230"/>
      <c r="G51" s="230"/>
      <c r="H51" s="230"/>
      <c r="I51" s="230"/>
      <c r="J51" s="230"/>
      <c r="K51" s="228"/>
    </row>
    <row r="52" s="1" customFormat="1" ht="25.5" customHeight="1">
      <c r="B52" s="226"/>
      <c r="C52" s="227" t="s">
        <v>638</v>
      </c>
      <c r="D52" s="227"/>
      <c r="E52" s="227"/>
      <c r="F52" s="227"/>
      <c r="G52" s="227"/>
      <c r="H52" s="227"/>
      <c r="I52" s="227"/>
      <c r="J52" s="227"/>
      <c r="K52" s="228"/>
    </row>
    <row r="53" s="1" customFormat="1" ht="5.25" customHeight="1">
      <c r="B53" s="226"/>
      <c r="C53" s="229"/>
      <c r="D53" s="229"/>
      <c r="E53" s="229"/>
      <c r="F53" s="229"/>
      <c r="G53" s="229"/>
      <c r="H53" s="229"/>
      <c r="I53" s="229"/>
      <c r="J53" s="229"/>
      <c r="K53" s="228"/>
    </row>
    <row r="54" s="1" customFormat="1" ht="15" customHeight="1">
      <c r="B54" s="226"/>
      <c r="C54" s="230" t="s">
        <v>639</v>
      </c>
      <c r="D54" s="230"/>
      <c r="E54" s="230"/>
      <c r="F54" s="230"/>
      <c r="G54" s="230"/>
      <c r="H54" s="230"/>
      <c r="I54" s="230"/>
      <c r="J54" s="230"/>
      <c r="K54" s="228"/>
    </row>
    <row r="55" s="1" customFormat="1" ht="15" customHeight="1">
      <c r="B55" s="226"/>
      <c r="C55" s="230" t="s">
        <v>640</v>
      </c>
      <c r="D55" s="230"/>
      <c r="E55" s="230"/>
      <c r="F55" s="230"/>
      <c r="G55" s="230"/>
      <c r="H55" s="230"/>
      <c r="I55" s="230"/>
      <c r="J55" s="230"/>
      <c r="K55" s="228"/>
    </row>
    <row r="56" s="1" customFormat="1" ht="12.75" customHeight="1">
      <c r="B56" s="226"/>
      <c r="C56" s="230"/>
      <c r="D56" s="230"/>
      <c r="E56" s="230"/>
      <c r="F56" s="230"/>
      <c r="G56" s="230"/>
      <c r="H56" s="230"/>
      <c r="I56" s="230"/>
      <c r="J56" s="230"/>
      <c r="K56" s="228"/>
    </row>
    <row r="57" s="1" customFormat="1" ht="15" customHeight="1">
      <c r="B57" s="226"/>
      <c r="C57" s="230" t="s">
        <v>641</v>
      </c>
      <c r="D57" s="230"/>
      <c r="E57" s="230"/>
      <c r="F57" s="230"/>
      <c r="G57" s="230"/>
      <c r="H57" s="230"/>
      <c r="I57" s="230"/>
      <c r="J57" s="230"/>
      <c r="K57" s="228"/>
    </row>
    <row r="58" s="1" customFormat="1" ht="15" customHeight="1">
      <c r="B58" s="226"/>
      <c r="C58" s="232"/>
      <c r="D58" s="230" t="s">
        <v>642</v>
      </c>
      <c r="E58" s="230"/>
      <c r="F58" s="230"/>
      <c r="G58" s="230"/>
      <c r="H58" s="230"/>
      <c r="I58" s="230"/>
      <c r="J58" s="230"/>
      <c r="K58" s="228"/>
    </row>
    <row r="59" s="1" customFormat="1" ht="15" customHeight="1">
      <c r="B59" s="226"/>
      <c r="C59" s="232"/>
      <c r="D59" s="230" t="s">
        <v>643</v>
      </c>
      <c r="E59" s="230"/>
      <c r="F59" s="230"/>
      <c r="G59" s="230"/>
      <c r="H59" s="230"/>
      <c r="I59" s="230"/>
      <c r="J59" s="230"/>
      <c r="K59" s="228"/>
    </row>
    <row r="60" s="1" customFormat="1" ht="15" customHeight="1">
      <c r="B60" s="226"/>
      <c r="C60" s="232"/>
      <c r="D60" s="230" t="s">
        <v>644</v>
      </c>
      <c r="E60" s="230"/>
      <c r="F60" s="230"/>
      <c r="G60" s="230"/>
      <c r="H60" s="230"/>
      <c r="I60" s="230"/>
      <c r="J60" s="230"/>
      <c r="K60" s="228"/>
    </row>
    <row r="61" s="1" customFormat="1" ht="15" customHeight="1">
      <c r="B61" s="226"/>
      <c r="C61" s="232"/>
      <c r="D61" s="230" t="s">
        <v>645</v>
      </c>
      <c r="E61" s="230"/>
      <c r="F61" s="230"/>
      <c r="G61" s="230"/>
      <c r="H61" s="230"/>
      <c r="I61" s="230"/>
      <c r="J61" s="230"/>
      <c r="K61" s="228"/>
    </row>
    <row r="62" s="1" customFormat="1" ht="15" customHeight="1">
      <c r="B62" s="226"/>
      <c r="C62" s="232"/>
      <c r="D62" s="235" t="s">
        <v>646</v>
      </c>
      <c r="E62" s="235"/>
      <c r="F62" s="235"/>
      <c r="G62" s="235"/>
      <c r="H62" s="235"/>
      <c r="I62" s="235"/>
      <c r="J62" s="235"/>
      <c r="K62" s="228"/>
    </row>
    <row r="63" s="1" customFormat="1" ht="15" customHeight="1">
      <c r="B63" s="226"/>
      <c r="C63" s="232"/>
      <c r="D63" s="230" t="s">
        <v>647</v>
      </c>
      <c r="E63" s="230"/>
      <c r="F63" s="230"/>
      <c r="G63" s="230"/>
      <c r="H63" s="230"/>
      <c r="I63" s="230"/>
      <c r="J63" s="230"/>
      <c r="K63" s="228"/>
    </row>
    <row r="64" s="1" customFormat="1" ht="12.75" customHeight="1">
      <c r="B64" s="226"/>
      <c r="C64" s="232"/>
      <c r="D64" s="232"/>
      <c r="E64" s="236"/>
      <c r="F64" s="232"/>
      <c r="G64" s="232"/>
      <c r="H64" s="232"/>
      <c r="I64" s="232"/>
      <c r="J64" s="232"/>
      <c r="K64" s="228"/>
    </row>
    <row r="65" s="1" customFormat="1" ht="15" customHeight="1">
      <c r="B65" s="226"/>
      <c r="C65" s="232"/>
      <c r="D65" s="230" t="s">
        <v>648</v>
      </c>
      <c r="E65" s="230"/>
      <c r="F65" s="230"/>
      <c r="G65" s="230"/>
      <c r="H65" s="230"/>
      <c r="I65" s="230"/>
      <c r="J65" s="230"/>
      <c r="K65" s="228"/>
    </row>
    <row r="66" s="1" customFormat="1" ht="15" customHeight="1">
      <c r="B66" s="226"/>
      <c r="C66" s="232"/>
      <c r="D66" s="235" t="s">
        <v>649</v>
      </c>
      <c r="E66" s="235"/>
      <c r="F66" s="235"/>
      <c r="G66" s="235"/>
      <c r="H66" s="235"/>
      <c r="I66" s="235"/>
      <c r="J66" s="235"/>
      <c r="K66" s="228"/>
    </row>
    <row r="67" s="1" customFormat="1" ht="15" customHeight="1">
      <c r="B67" s="226"/>
      <c r="C67" s="232"/>
      <c r="D67" s="230" t="s">
        <v>650</v>
      </c>
      <c r="E67" s="230"/>
      <c r="F67" s="230"/>
      <c r="G67" s="230"/>
      <c r="H67" s="230"/>
      <c r="I67" s="230"/>
      <c r="J67" s="230"/>
      <c r="K67" s="228"/>
    </row>
    <row r="68" s="1" customFormat="1" ht="15" customHeight="1">
      <c r="B68" s="226"/>
      <c r="C68" s="232"/>
      <c r="D68" s="230" t="s">
        <v>651</v>
      </c>
      <c r="E68" s="230"/>
      <c r="F68" s="230"/>
      <c r="G68" s="230"/>
      <c r="H68" s="230"/>
      <c r="I68" s="230"/>
      <c r="J68" s="230"/>
      <c r="K68" s="228"/>
    </row>
    <row r="69" s="1" customFormat="1" ht="15" customHeight="1">
      <c r="B69" s="226"/>
      <c r="C69" s="232"/>
      <c r="D69" s="230" t="s">
        <v>652</v>
      </c>
      <c r="E69" s="230"/>
      <c r="F69" s="230"/>
      <c r="G69" s="230"/>
      <c r="H69" s="230"/>
      <c r="I69" s="230"/>
      <c r="J69" s="230"/>
      <c r="K69" s="228"/>
    </row>
    <row r="70" s="1" customFormat="1" ht="15" customHeight="1">
      <c r="B70" s="226"/>
      <c r="C70" s="232"/>
      <c r="D70" s="230" t="s">
        <v>653</v>
      </c>
      <c r="E70" s="230"/>
      <c r="F70" s="230"/>
      <c r="G70" s="230"/>
      <c r="H70" s="230"/>
      <c r="I70" s="230"/>
      <c r="J70" s="230"/>
      <c r="K70" s="228"/>
    </row>
    <row r="71" s="1" customFormat="1" ht="12.75" customHeight="1">
      <c r="B71" s="237"/>
      <c r="C71" s="238"/>
      <c r="D71" s="238"/>
      <c r="E71" s="238"/>
      <c r="F71" s="238"/>
      <c r="G71" s="238"/>
      <c r="H71" s="238"/>
      <c r="I71" s="238"/>
      <c r="J71" s="238"/>
      <c r="K71" s="239"/>
    </row>
    <row r="72" s="1" customFormat="1" ht="18.75" customHeight="1">
      <c r="B72" s="240"/>
      <c r="C72" s="240"/>
      <c r="D72" s="240"/>
      <c r="E72" s="240"/>
      <c r="F72" s="240"/>
      <c r="G72" s="240"/>
      <c r="H72" s="240"/>
      <c r="I72" s="240"/>
      <c r="J72" s="240"/>
      <c r="K72" s="241"/>
    </row>
    <row r="73" s="1" customFormat="1" ht="18.75" customHeight="1">
      <c r="B73" s="241"/>
      <c r="C73" s="241"/>
      <c r="D73" s="241"/>
      <c r="E73" s="241"/>
      <c r="F73" s="241"/>
      <c r="G73" s="241"/>
      <c r="H73" s="241"/>
      <c r="I73" s="241"/>
      <c r="J73" s="241"/>
      <c r="K73" s="241"/>
    </row>
    <row r="74" s="1" customFormat="1" ht="7.5" customHeight="1">
      <c r="B74" s="242"/>
      <c r="C74" s="243"/>
      <c r="D74" s="243"/>
      <c r="E74" s="243"/>
      <c r="F74" s="243"/>
      <c r="G74" s="243"/>
      <c r="H74" s="243"/>
      <c r="I74" s="243"/>
      <c r="J74" s="243"/>
      <c r="K74" s="244"/>
    </row>
    <row r="75" s="1" customFormat="1" ht="45" customHeight="1">
      <c r="B75" s="245"/>
      <c r="C75" s="246" t="s">
        <v>654</v>
      </c>
      <c r="D75" s="246"/>
      <c r="E75" s="246"/>
      <c r="F75" s="246"/>
      <c r="G75" s="246"/>
      <c r="H75" s="246"/>
      <c r="I75" s="246"/>
      <c r="J75" s="246"/>
      <c r="K75" s="247"/>
    </row>
    <row r="76" s="1" customFormat="1" ht="17.25" customHeight="1">
      <c r="B76" s="245"/>
      <c r="C76" s="248" t="s">
        <v>655</v>
      </c>
      <c r="D76" s="248"/>
      <c r="E76" s="248"/>
      <c r="F76" s="248" t="s">
        <v>656</v>
      </c>
      <c r="G76" s="249"/>
      <c r="H76" s="248" t="s">
        <v>51</v>
      </c>
      <c r="I76" s="248" t="s">
        <v>54</v>
      </c>
      <c r="J76" s="248" t="s">
        <v>657</v>
      </c>
      <c r="K76" s="247"/>
    </row>
    <row r="77" s="1" customFormat="1" ht="17.25" customHeight="1">
      <c r="B77" s="245"/>
      <c r="C77" s="250" t="s">
        <v>658</v>
      </c>
      <c r="D77" s="250"/>
      <c r="E77" s="250"/>
      <c r="F77" s="251" t="s">
        <v>659</v>
      </c>
      <c r="G77" s="252"/>
      <c r="H77" s="250"/>
      <c r="I77" s="250"/>
      <c r="J77" s="250" t="s">
        <v>660</v>
      </c>
      <c r="K77" s="247"/>
    </row>
    <row r="78" s="1" customFormat="1" ht="5.25" customHeight="1">
      <c r="B78" s="245"/>
      <c r="C78" s="253"/>
      <c r="D78" s="253"/>
      <c r="E78" s="253"/>
      <c r="F78" s="253"/>
      <c r="G78" s="254"/>
      <c r="H78" s="253"/>
      <c r="I78" s="253"/>
      <c r="J78" s="253"/>
      <c r="K78" s="247"/>
    </row>
    <row r="79" s="1" customFormat="1" ht="15" customHeight="1">
      <c r="B79" s="245"/>
      <c r="C79" s="233" t="s">
        <v>50</v>
      </c>
      <c r="D79" s="255"/>
      <c r="E79" s="255"/>
      <c r="F79" s="256" t="s">
        <v>661</v>
      </c>
      <c r="G79" s="257"/>
      <c r="H79" s="233" t="s">
        <v>662</v>
      </c>
      <c r="I79" s="233" t="s">
        <v>663</v>
      </c>
      <c r="J79" s="233">
        <v>20</v>
      </c>
      <c r="K79" s="247"/>
    </row>
    <row r="80" s="1" customFormat="1" ht="15" customHeight="1">
      <c r="B80" s="245"/>
      <c r="C80" s="233" t="s">
        <v>664</v>
      </c>
      <c r="D80" s="233"/>
      <c r="E80" s="233"/>
      <c r="F80" s="256" t="s">
        <v>661</v>
      </c>
      <c r="G80" s="257"/>
      <c r="H80" s="233" t="s">
        <v>665</v>
      </c>
      <c r="I80" s="233" t="s">
        <v>663</v>
      </c>
      <c r="J80" s="233">
        <v>120</v>
      </c>
      <c r="K80" s="247"/>
    </row>
    <row r="81" s="1" customFormat="1" ht="15" customHeight="1">
      <c r="B81" s="258"/>
      <c r="C81" s="233" t="s">
        <v>666</v>
      </c>
      <c r="D81" s="233"/>
      <c r="E81" s="233"/>
      <c r="F81" s="256" t="s">
        <v>667</v>
      </c>
      <c r="G81" s="257"/>
      <c r="H81" s="233" t="s">
        <v>668</v>
      </c>
      <c r="I81" s="233" t="s">
        <v>663</v>
      </c>
      <c r="J81" s="233">
        <v>50</v>
      </c>
      <c r="K81" s="247"/>
    </row>
    <row r="82" s="1" customFormat="1" ht="15" customHeight="1">
      <c r="B82" s="258"/>
      <c r="C82" s="233" t="s">
        <v>669</v>
      </c>
      <c r="D82" s="233"/>
      <c r="E82" s="233"/>
      <c r="F82" s="256" t="s">
        <v>661</v>
      </c>
      <c r="G82" s="257"/>
      <c r="H82" s="233" t="s">
        <v>670</v>
      </c>
      <c r="I82" s="233" t="s">
        <v>671</v>
      </c>
      <c r="J82" s="233"/>
      <c r="K82" s="247"/>
    </row>
    <row r="83" s="1" customFormat="1" ht="15" customHeight="1">
      <c r="B83" s="258"/>
      <c r="C83" s="259" t="s">
        <v>672</v>
      </c>
      <c r="D83" s="259"/>
      <c r="E83" s="259"/>
      <c r="F83" s="260" t="s">
        <v>667</v>
      </c>
      <c r="G83" s="259"/>
      <c r="H83" s="259" t="s">
        <v>673</v>
      </c>
      <c r="I83" s="259" t="s">
        <v>663</v>
      </c>
      <c r="J83" s="259">
        <v>15</v>
      </c>
      <c r="K83" s="247"/>
    </row>
    <row r="84" s="1" customFormat="1" ht="15" customHeight="1">
      <c r="B84" s="258"/>
      <c r="C84" s="259" t="s">
        <v>674</v>
      </c>
      <c r="D84" s="259"/>
      <c r="E84" s="259"/>
      <c r="F84" s="260" t="s">
        <v>667</v>
      </c>
      <c r="G84" s="259"/>
      <c r="H84" s="259" t="s">
        <v>675</v>
      </c>
      <c r="I84" s="259" t="s">
        <v>663</v>
      </c>
      <c r="J84" s="259">
        <v>15</v>
      </c>
      <c r="K84" s="247"/>
    </row>
    <row r="85" s="1" customFormat="1" ht="15" customHeight="1">
      <c r="B85" s="258"/>
      <c r="C85" s="259" t="s">
        <v>676</v>
      </c>
      <c r="D85" s="259"/>
      <c r="E85" s="259"/>
      <c r="F85" s="260" t="s">
        <v>667</v>
      </c>
      <c r="G85" s="259"/>
      <c r="H85" s="259" t="s">
        <v>677</v>
      </c>
      <c r="I85" s="259" t="s">
        <v>663</v>
      </c>
      <c r="J85" s="259">
        <v>20</v>
      </c>
      <c r="K85" s="247"/>
    </row>
    <row r="86" s="1" customFormat="1" ht="15" customHeight="1">
      <c r="B86" s="258"/>
      <c r="C86" s="259" t="s">
        <v>678</v>
      </c>
      <c r="D86" s="259"/>
      <c r="E86" s="259"/>
      <c r="F86" s="260" t="s">
        <v>667</v>
      </c>
      <c r="G86" s="259"/>
      <c r="H86" s="259" t="s">
        <v>679</v>
      </c>
      <c r="I86" s="259" t="s">
        <v>663</v>
      </c>
      <c r="J86" s="259">
        <v>20</v>
      </c>
      <c r="K86" s="247"/>
    </row>
    <row r="87" s="1" customFormat="1" ht="15" customHeight="1">
      <c r="B87" s="258"/>
      <c r="C87" s="233" t="s">
        <v>680</v>
      </c>
      <c r="D87" s="233"/>
      <c r="E87" s="233"/>
      <c r="F87" s="256" t="s">
        <v>667</v>
      </c>
      <c r="G87" s="257"/>
      <c r="H87" s="233" t="s">
        <v>681</v>
      </c>
      <c r="I87" s="233" t="s">
        <v>663</v>
      </c>
      <c r="J87" s="233">
        <v>50</v>
      </c>
      <c r="K87" s="247"/>
    </row>
    <row r="88" s="1" customFormat="1" ht="15" customHeight="1">
      <c r="B88" s="258"/>
      <c r="C88" s="233" t="s">
        <v>682</v>
      </c>
      <c r="D88" s="233"/>
      <c r="E88" s="233"/>
      <c r="F88" s="256" t="s">
        <v>667</v>
      </c>
      <c r="G88" s="257"/>
      <c r="H88" s="233" t="s">
        <v>683</v>
      </c>
      <c r="I88" s="233" t="s">
        <v>663</v>
      </c>
      <c r="J88" s="233">
        <v>20</v>
      </c>
      <c r="K88" s="247"/>
    </row>
    <row r="89" s="1" customFormat="1" ht="15" customHeight="1">
      <c r="B89" s="258"/>
      <c r="C89" s="233" t="s">
        <v>684</v>
      </c>
      <c r="D89" s="233"/>
      <c r="E89" s="233"/>
      <c r="F89" s="256" t="s">
        <v>667</v>
      </c>
      <c r="G89" s="257"/>
      <c r="H89" s="233" t="s">
        <v>685</v>
      </c>
      <c r="I89" s="233" t="s">
        <v>663</v>
      </c>
      <c r="J89" s="233">
        <v>20</v>
      </c>
      <c r="K89" s="247"/>
    </row>
    <row r="90" s="1" customFormat="1" ht="15" customHeight="1">
      <c r="B90" s="258"/>
      <c r="C90" s="233" t="s">
        <v>686</v>
      </c>
      <c r="D90" s="233"/>
      <c r="E90" s="233"/>
      <c r="F90" s="256" t="s">
        <v>667</v>
      </c>
      <c r="G90" s="257"/>
      <c r="H90" s="233" t="s">
        <v>687</v>
      </c>
      <c r="I90" s="233" t="s">
        <v>663</v>
      </c>
      <c r="J90" s="233">
        <v>50</v>
      </c>
      <c r="K90" s="247"/>
    </row>
    <row r="91" s="1" customFormat="1" ht="15" customHeight="1">
      <c r="B91" s="258"/>
      <c r="C91" s="233" t="s">
        <v>688</v>
      </c>
      <c r="D91" s="233"/>
      <c r="E91" s="233"/>
      <c r="F91" s="256" t="s">
        <v>667</v>
      </c>
      <c r="G91" s="257"/>
      <c r="H91" s="233" t="s">
        <v>688</v>
      </c>
      <c r="I91" s="233" t="s">
        <v>663</v>
      </c>
      <c r="J91" s="233">
        <v>50</v>
      </c>
      <c r="K91" s="247"/>
    </row>
    <row r="92" s="1" customFormat="1" ht="15" customHeight="1">
      <c r="B92" s="258"/>
      <c r="C92" s="233" t="s">
        <v>689</v>
      </c>
      <c r="D92" s="233"/>
      <c r="E92" s="233"/>
      <c r="F92" s="256" t="s">
        <v>667</v>
      </c>
      <c r="G92" s="257"/>
      <c r="H92" s="233" t="s">
        <v>690</v>
      </c>
      <c r="I92" s="233" t="s">
        <v>663</v>
      </c>
      <c r="J92" s="233">
        <v>255</v>
      </c>
      <c r="K92" s="247"/>
    </row>
    <row r="93" s="1" customFormat="1" ht="15" customHeight="1">
      <c r="B93" s="258"/>
      <c r="C93" s="233" t="s">
        <v>691</v>
      </c>
      <c r="D93" s="233"/>
      <c r="E93" s="233"/>
      <c r="F93" s="256" t="s">
        <v>661</v>
      </c>
      <c r="G93" s="257"/>
      <c r="H93" s="233" t="s">
        <v>692</v>
      </c>
      <c r="I93" s="233" t="s">
        <v>693</v>
      </c>
      <c r="J93" s="233"/>
      <c r="K93" s="247"/>
    </row>
    <row r="94" s="1" customFormat="1" ht="15" customHeight="1">
      <c r="B94" s="258"/>
      <c r="C94" s="233" t="s">
        <v>694</v>
      </c>
      <c r="D94" s="233"/>
      <c r="E94" s="233"/>
      <c r="F94" s="256" t="s">
        <v>661</v>
      </c>
      <c r="G94" s="257"/>
      <c r="H94" s="233" t="s">
        <v>695</v>
      </c>
      <c r="I94" s="233" t="s">
        <v>696</v>
      </c>
      <c r="J94" s="233"/>
      <c r="K94" s="247"/>
    </row>
    <row r="95" s="1" customFormat="1" ht="15" customHeight="1">
      <c r="B95" s="258"/>
      <c r="C95" s="233" t="s">
        <v>697</v>
      </c>
      <c r="D95" s="233"/>
      <c r="E95" s="233"/>
      <c r="F95" s="256" t="s">
        <v>661</v>
      </c>
      <c r="G95" s="257"/>
      <c r="H95" s="233" t="s">
        <v>697</v>
      </c>
      <c r="I95" s="233" t="s">
        <v>696</v>
      </c>
      <c r="J95" s="233"/>
      <c r="K95" s="247"/>
    </row>
    <row r="96" s="1" customFormat="1" ht="15" customHeight="1">
      <c r="B96" s="258"/>
      <c r="C96" s="233" t="s">
        <v>35</v>
      </c>
      <c r="D96" s="233"/>
      <c r="E96" s="233"/>
      <c r="F96" s="256" t="s">
        <v>661</v>
      </c>
      <c r="G96" s="257"/>
      <c r="H96" s="233" t="s">
        <v>698</v>
      </c>
      <c r="I96" s="233" t="s">
        <v>696</v>
      </c>
      <c r="J96" s="233"/>
      <c r="K96" s="247"/>
    </row>
    <row r="97" s="1" customFormat="1" ht="15" customHeight="1">
      <c r="B97" s="258"/>
      <c r="C97" s="233" t="s">
        <v>45</v>
      </c>
      <c r="D97" s="233"/>
      <c r="E97" s="233"/>
      <c r="F97" s="256" t="s">
        <v>661</v>
      </c>
      <c r="G97" s="257"/>
      <c r="H97" s="233" t="s">
        <v>699</v>
      </c>
      <c r="I97" s="233" t="s">
        <v>696</v>
      </c>
      <c r="J97" s="233"/>
      <c r="K97" s="247"/>
    </row>
    <row r="98" s="1" customFormat="1" ht="15" customHeight="1">
      <c r="B98" s="261"/>
      <c r="C98" s="262"/>
      <c r="D98" s="262"/>
      <c r="E98" s="262"/>
      <c r="F98" s="262"/>
      <c r="G98" s="262"/>
      <c r="H98" s="262"/>
      <c r="I98" s="262"/>
      <c r="J98" s="262"/>
      <c r="K98" s="263"/>
    </row>
    <row r="99" s="1" customFormat="1" ht="18.75" customHeight="1">
      <c r="B99" s="264"/>
      <c r="C99" s="265"/>
      <c r="D99" s="265"/>
      <c r="E99" s="265"/>
      <c r="F99" s="265"/>
      <c r="G99" s="265"/>
      <c r="H99" s="265"/>
      <c r="I99" s="265"/>
      <c r="J99" s="265"/>
      <c r="K99" s="264"/>
    </row>
    <row r="100" s="1" customFormat="1" ht="18.75" customHeight="1">
      <c r="B100" s="241"/>
      <c r="C100" s="241"/>
      <c r="D100" s="241"/>
      <c r="E100" s="241"/>
      <c r="F100" s="241"/>
      <c r="G100" s="241"/>
      <c r="H100" s="241"/>
      <c r="I100" s="241"/>
      <c r="J100" s="241"/>
      <c r="K100" s="241"/>
    </row>
    <row r="101" s="1" customFormat="1" ht="7.5" customHeight="1">
      <c r="B101" s="242"/>
      <c r="C101" s="243"/>
      <c r="D101" s="243"/>
      <c r="E101" s="243"/>
      <c r="F101" s="243"/>
      <c r="G101" s="243"/>
      <c r="H101" s="243"/>
      <c r="I101" s="243"/>
      <c r="J101" s="243"/>
      <c r="K101" s="244"/>
    </row>
    <row r="102" s="1" customFormat="1" ht="45" customHeight="1">
      <c r="B102" s="245"/>
      <c r="C102" s="246" t="s">
        <v>700</v>
      </c>
      <c r="D102" s="246"/>
      <c r="E102" s="246"/>
      <c r="F102" s="246"/>
      <c r="G102" s="246"/>
      <c r="H102" s="246"/>
      <c r="I102" s="246"/>
      <c r="J102" s="246"/>
      <c r="K102" s="247"/>
    </row>
    <row r="103" s="1" customFormat="1" ht="17.25" customHeight="1">
      <c r="B103" s="245"/>
      <c r="C103" s="248" t="s">
        <v>655</v>
      </c>
      <c r="D103" s="248"/>
      <c r="E103" s="248"/>
      <c r="F103" s="248" t="s">
        <v>656</v>
      </c>
      <c r="G103" s="249"/>
      <c r="H103" s="248" t="s">
        <v>51</v>
      </c>
      <c r="I103" s="248" t="s">
        <v>54</v>
      </c>
      <c r="J103" s="248" t="s">
        <v>657</v>
      </c>
      <c r="K103" s="247"/>
    </row>
    <row r="104" s="1" customFormat="1" ht="17.25" customHeight="1">
      <c r="B104" s="245"/>
      <c r="C104" s="250" t="s">
        <v>658</v>
      </c>
      <c r="D104" s="250"/>
      <c r="E104" s="250"/>
      <c r="F104" s="251" t="s">
        <v>659</v>
      </c>
      <c r="G104" s="252"/>
      <c r="H104" s="250"/>
      <c r="I104" s="250"/>
      <c r="J104" s="250" t="s">
        <v>660</v>
      </c>
      <c r="K104" s="247"/>
    </row>
    <row r="105" s="1" customFormat="1" ht="5.25" customHeight="1">
      <c r="B105" s="245"/>
      <c r="C105" s="248"/>
      <c r="D105" s="248"/>
      <c r="E105" s="248"/>
      <c r="F105" s="248"/>
      <c r="G105" s="266"/>
      <c r="H105" s="248"/>
      <c r="I105" s="248"/>
      <c r="J105" s="248"/>
      <c r="K105" s="247"/>
    </row>
    <row r="106" s="1" customFormat="1" ht="15" customHeight="1">
      <c r="B106" s="245"/>
      <c r="C106" s="233" t="s">
        <v>50</v>
      </c>
      <c r="D106" s="255"/>
      <c r="E106" s="255"/>
      <c r="F106" s="256" t="s">
        <v>661</v>
      </c>
      <c r="G106" s="233"/>
      <c r="H106" s="233" t="s">
        <v>701</v>
      </c>
      <c r="I106" s="233" t="s">
        <v>663</v>
      </c>
      <c r="J106" s="233">
        <v>20</v>
      </c>
      <c r="K106" s="247"/>
    </row>
    <row r="107" s="1" customFormat="1" ht="15" customHeight="1">
      <c r="B107" s="245"/>
      <c r="C107" s="233" t="s">
        <v>664</v>
      </c>
      <c r="D107" s="233"/>
      <c r="E107" s="233"/>
      <c r="F107" s="256" t="s">
        <v>661</v>
      </c>
      <c r="G107" s="233"/>
      <c r="H107" s="233" t="s">
        <v>701</v>
      </c>
      <c r="I107" s="233" t="s">
        <v>663</v>
      </c>
      <c r="J107" s="233">
        <v>120</v>
      </c>
      <c r="K107" s="247"/>
    </row>
    <row r="108" s="1" customFormat="1" ht="15" customHeight="1">
      <c r="B108" s="258"/>
      <c r="C108" s="233" t="s">
        <v>666</v>
      </c>
      <c r="D108" s="233"/>
      <c r="E108" s="233"/>
      <c r="F108" s="256" t="s">
        <v>667</v>
      </c>
      <c r="G108" s="233"/>
      <c r="H108" s="233" t="s">
        <v>701</v>
      </c>
      <c r="I108" s="233" t="s">
        <v>663</v>
      </c>
      <c r="J108" s="233">
        <v>50</v>
      </c>
      <c r="K108" s="247"/>
    </row>
    <row r="109" s="1" customFormat="1" ht="15" customHeight="1">
      <c r="B109" s="258"/>
      <c r="C109" s="233" t="s">
        <v>669</v>
      </c>
      <c r="D109" s="233"/>
      <c r="E109" s="233"/>
      <c r="F109" s="256" t="s">
        <v>661</v>
      </c>
      <c r="G109" s="233"/>
      <c r="H109" s="233" t="s">
        <v>701</v>
      </c>
      <c r="I109" s="233" t="s">
        <v>671</v>
      </c>
      <c r="J109" s="233"/>
      <c r="K109" s="247"/>
    </row>
    <row r="110" s="1" customFormat="1" ht="15" customHeight="1">
      <c r="B110" s="258"/>
      <c r="C110" s="233" t="s">
        <v>680</v>
      </c>
      <c r="D110" s="233"/>
      <c r="E110" s="233"/>
      <c r="F110" s="256" t="s">
        <v>667</v>
      </c>
      <c r="G110" s="233"/>
      <c r="H110" s="233" t="s">
        <v>701</v>
      </c>
      <c r="I110" s="233" t="s">
        <v>663</v>
      </c>
      <c r="J110" s="233">
        <v>50</v>
      </c>
      <c r="K110" s="247"/>
    </row>
    <row r="111" s="1" customFormat="1" ht="15" customHeight="1">
      <c r="B111" s="258"/>
      <c r="C111" s="233" t="s">
        <v>688</v>
      </c>
      <c r="D111" s="233"/>
      <c r="E111" s="233"/>
      <c r="F111" s="256" t="s">
        <v>667</v>
      </c>
      <c r="G111" s="233"/>
      <c r="H111" s="233" t="s">
        <v>701</v>
      </c>
      <c r="I111" s="233" t="s">
        <v>663</v>
      </c>
      <c r="J111" s="233">
        <v>50</v>
      </c>
      <c r="K111" s="247"/>
    </row>
    <row r="112" s="1" customFormat="1" ht="15" customHeight="1">
      <c r="B112" s="258"/>
      <c r="C112" s="233" t="s">
        <v>686</v>
      </c>
      <c r="D112" s="233"/>
      <c r="E112" s="233"/>
      <c r="F112" s="256" t="s">
        <v>667</v>
      </c>
      <c r="G112" s="233"/>
      <c r="H112" s="233" t="s">
        <v>701</v>
      </c>
      <c r="I112" s="233" t="s">
        <v>663</v>
      </c>
      <c r="J112" s="233">
        <v>50</v>
      </c>
      <c r="K112" s="247"/>
    </row>
    <row r="113" s="1" customFormat="1" ht="15" customHeight="1">
      <c r="B113" s="258"/>
      <c r="C113" s="233" t="s">
        <v>50</v>
      </c>
      <c r="D113" s="233"/>
      <c r="E113" s="233"/>
      <c r="F113" s="256" t="s">
        <v>661</v>
      </c>
      <c r="G113" s="233"/>
      <c r="H113" s="233" t="s">
        <v>702</v>
      </c>
      <c r="I113" s="233" t="s">
        <v>663</v>
      </c>
      <c r="J113" s="233">
        <v>20</v>
      </c>
      <c r="K113" s="247"/>
    </row>
    <row r="114" s="1" customFormat="1" ht="15" customHeight="1">
      <c r="B114" s="258"/>
      <c r="C114" s="233" t="s">
        <v>703</v>
      </c>
      <c r="D114" s="233"/>
      <c r="E114" s="233"/>
      <c r="F114" s="256" t="s">
        <v>661</v>
      </c>
      <c r="G114" s="233"/>
      <c r="H114" s="233" t="s">
        <v>704</v>
      </c>
      <c r="I114" s="233" t="s">
        <v>663</v>
      </c>
      <c r="J114" s="233">
        <v>120</v>
      </c>
      <c r="K114" s="247"/>
    </row>
    <row r="115" s="1" customFormat="1" ht="15" customHeight="1">
      <c r="B115" s="258"/>
      <c r="C115" s="233" t="s">
        <v>35</v>
      </c>
      <c r="D115" s="233"/>
      <c r="E115" s="233"/>
      <c r="F115" s="256" t="s">
        <v>661</v>
      </c>
      <c r="G115" s="233"/>
      <c r="H115" s="233" t="s">
        <v>705</v>
      </c>
      <c r="I115" s="233" t="s">
        <v>696</v>
      </c>
      <c r="J115" s="233"/>
      <c r="K115" s="247"/>
    </row>
    <row r="116" s="1" customFormat="1" ht="15" customHeight="1">
      <c r="B116" s="258"/>
      <c r="C116" s="233" t="s">
        <v>45</v>
      </c>
      <c r="D116" s="233"/>
      <c r="E116" s="233"/>
      <c r="F116" s="256" t="s">
        <v>661</v>
      </c>
      <c r="G116" s="233"/>
      <c r="H116" s="233" t="s">
        <v>706</v>
      </c>
      <c r="I116" s="233" t="s">
        <v>696</v>
      </c>
      <c r="J116" s="233"/>
      <c r="K116" s="247"/>
    </row>
    <row r="117" s="1" customFormat="1" ht="15" customHeight="1">
      <c r="B117" s="258"/>
      <c r="C117" s="233" t="s">
        <v>54</v>
      </c>
      <c r="D117" s="233"/>
      <c r="E117" s="233"/>
      <c r="F117" s="256" t="s">
        <v>661</v>
      </c>
      <c r="G117" s="233"/>
      <c r="H117" s="233" t="s">
        <v>707</v>
      </c>
      <c r="I117" s="233" t="s">
        <v>708</v>
      </c>
      <c r="J117" s="233"/>
      <c r="K117" s="247"/>
    </row>
    <row r="118" s="1" customFormat="1" ht="15" customHeight="1">
      <c r="B118" s="261"/>
      <c r="C118" s="267"/>
      <c r="D118" s="267"/>
      <c r="E118" s="267"/>
      <c r="F118" s="267"/>
      <c r="G118" s="267"/>
      <c r="H118" s="267"/>
      <c r="I118" s="267"/>
      <c r="J118" s="267"/>
      <c r="K118" s="263"/>
    </row>
    <row r="119" s="1" customFormat="1" ht="18.75" customHeight="1">
      <c r="B119" s="268"/>
      <c r="C119" s="269"/>
      <c r="D119" s="269"/>
      <c r="E119" s="269"/>
      <c r="F119" s="270"/>
      <c r="G119" s="269"/>
      <c r="H119" s="269"/>
      <c r="I119" s="269"/>
      <c r="J119" s="269"/>
      <c r="K119" s="268"/>
    </row>
    <row r="120" s="1" customFormat="1" ht="18.75" customHeight="1">
      <c r="B120" s="241"/>
      <c r="C120" s="241"/>
      <c r="D120" s="241"/>
      <c r="E120" s="241"/>
      <c r="F120" s="241"/>
      <c r="G120" s="241"/>
      <c r="H120" s="241"/>
      <c r="I120" s="241"/>
      <c r="J120" s="241"/>
      <c r="K120" s="241"/>
    </row>
    <row r="121" s="1" customFormat="1" ht="7.5" customHeight="1">
      <c r="B121" s="271"/>
      <c r="C121" s="272"/>
      <c r="D121" s="272"/>
      <c r="E121" s="272"/>
      <c r="F121" s="272"/>
      <c r="G121" s="272"/>
      <c r="H121" s="272"/>
      <c r="I121" s="272"/>
      <c r="J121" s="272"/>
      <c r="K121" s="273"/>
    </row>
    <row r="122" s="1" customFormat="1" ht="45" customHeight="1">
      <c r="B122" s="274"/>
      <c r="C122" s="224" t="s">
        <v>709</v>
      </c>
      <c r="D122" s="224"/>
      <c r="E122" s="224"/>
      <c r="F122" s="224"/>
      <c r="G122" s="224"/>
      <c r="H122" s="224"/>
      <c r="I122" s="224"/>
      <c r="J122" s="224"/>
      <c r="K122" s="275"/>
    </row>
    <row r="123" s="1" customFormat="1" ht="17.25" customHeight="1">
      <c r="B123" s="276"/>
      <c r="C123" s="248" t="s">
        <v>655</v>
      </c>
      <c r="D123" s="248"/>
      <c r="E123" s="248"/>
      <c r="F123" s="248" t="s">
        <v>656</v>
      </c>
      <c r="G123" s="249"/>
      <c r="H123" s="248" t="s">
        <v>51</v>
      </c>
      <c r="I123" s="248" t="s">
        <v>54</v>
      </c>
      <c r="J123" s="248" t="s">
        <v>657</v>
      </c>
      <c r="K123" s="277"/>
    </row>
    <row r="124" s="1" customFormat="1" ht="17.25" customHeight="1">
      <c r="B124" s="276"/>
      <c r="C124" s="250" t="s">
        <v>658</v>
      </c>
      <c r="D124" s="250"/>
      <c r="E124" s="250"/>
      <c r="F124" s="251" t="s">
        <v>659</v>
      </c>
      <c r="G124" s="252"/>
      <c r="H124" s="250"/>
      <c r="I124" s="250"/>
      <c r="J124" s="250" t="s">
        <v>660</v>
      </c>
      <c r="K124" s="277"/>
    </row>
    <row r="125" s="1" customFormat="1" ht="5.25" customHeight="1">
      <c r="B125" s="278"/>
      <c r="C125" s="253"/>
      <c r="D125" s="253"/>
      <c r="E125" s="253"/>
      <c r="F125" s="253"/>
      <c r="G125" s="279"/>
      <c r="H125" s="253"/>
      <c r="I125" s="253"/>
      <c r="J125" s="253"/>
      <c r="K125" s="280"/>
    </row>
    <row r="126" s="1" customFormat="1" ht="15" customHeight="1">
      <c r="B126" s="278"/>
      <c r="C126" s="233" t="s">
        <v>664</v>
      </c>
      <c r="D126" s="255"/>
      <c r="E126" s="255"/>
      <c r="F126" s="256" t="s">
        <v>661</v>
      </c>
      <c r="G126" s="233"/>
      <c r="H126" s="233" t="s">
        <v>701</v>
      </c>
      <c r="I126" s="233" t="s">
        <v>663</v>
      </c>
      <c r="J126" s="233">
        <v>120</v>
      </c>
      <c r="K126" s="281"/>
    </row>
    <row r="127" s="1" customFormat="1" ht="15" customHeight="1">
      <c r="B127" s="278"/>
      <c r="C127" s="233" t="s">
        <v>710</v>
      </c>
      <c r="D127" s="233"/>
      <c r="E127" s="233"/>
      <c r="F127" s="256" t="s">
        <v>661</v>
      </c>
      <c r="G127" s="233"/>
      <c r="H127" s="233" t="s">
        <v>711</v>
      </c>
      <c r="I127" s="233" t="s">
        <v>663</v>
      </c>
      <c r="J127" s="233" t="s">
        <v>712</v>
      </c>
      <c r="K127" s="281"/>
    </row>
    <row r="128" s="1" customFormat="1" ht="15" customHeight="1">
      <c r="B128" s="278"/>
      <c r="C128" s="233" t="s">
        <v>609</v>
      </c>
      <c r="D128" s="233"/>
      <c r="E128" s="233"/>
      <c r="F128" s="256" t="s">
        <v>661</v>
      </c>
      <c r="G128" s="233"/>
      <c r="H128" s="233" t="s">
        <v>713</v>
      </c>
      <c r="I128" s="233" t="s">
        <v>663</v>
      </c>
      <c r="J128" s="233" t="s">
        <v>712</v>
      </c>
      <c r="K128" s="281"/>
    </row>
    <row r="129" s="1" customFormat="1" ht="15" customHeight="1">
      <c r="B129" s="278"/>
      <c r="C129" s="233" t="s">
        <v>672</v>
      </c>
      <c r="D129" s="233"/>
      <c r="E129" s="233"/>
      <c r="F129" s="256" t="s">
        <v>667</v>
      </c>
      <c r="G129" s="233"/>
      <c r="H129" s="233" t="s">
        <v>673</v>
      </c>
      <c r="I129" s="233" t="s">
        <v>663</v>
      </c>
      <c r="J129" s="233">
        <v>15</v>
      </c>
      <c r="K129" s="281"/>
    </row>
    <row r="130" s="1" customFormat="1" ht="15" customHeight="1">
      <c r="B130" s="278"/>
      <c r="C130" s="259" t="s">
        <v>674</v>
      </c>
      <c r="D130" s="259"/>
      <c r="E130" s="259"/>
      <c r="F130" s="260" t="s">
        <v>667</v>
      </c>
      <c r="G130" s="259"/>
      <c r="H130" s="259" t="s">
        <v>675</v>
      </c>
      <c r="I130" s="259" t="s">
        <v>663</v>
      </c>
      <c r="J130" s="259">
        <v>15</v>
      </c>
      <c r="K130" s="281"/>
    </row>
    <row r="131" s="1" customFormat="1" ht="15" customHeight="1">
      <c r="B131" s="278"/>
      <c r="C131" s="259" t="s">
        <v>676</v>
      </c>
      <c r="D131" s="259"/>
      <c r="E131" s="259"/>
      <c r="F131" s="260" t="s">
        <v>667</v>
      </c>
      <c r="G131" s="259"/>
      <c r="H131" s="259" t="s">
        <v>677</v>
      </c>
      <c r="I131" s="259" t="s">
        <v>663</v>
      </c>
      <c r="J131" s="259">
        <v>20</v>
      </c>
      <c r="K131" s="281"/>
    </row>
    <row r="132" s="1" customFormat="1" ht="15" customHeight="1">
      <c r="B132" s="278"/>
      <c r="C132" s="259" t="s">
        <v>678</v>
      </c>
      <c r="D132" s="259"/>
      <c r="E132" s="259"/>
      <c r="F132" s="260" t="s">
        <v>667</v>
      </c>
      <c r="G132" s="259"/>
      <c r="H132" s="259" t="s">
        <v>679</v>
      </c>
      <c r="I132" s="259" t="s">
        <v>663</v>
      </c>
      <c r="J132" s="259">
        <v>20</v>
      </c>
      <c r="K132" s="281"/>
    </row>
    <row r="133" s="1" customFormat="1" ht="15" customHeight="1">
      <c r="B133" s="278"/>
      <c r="C133" s="233" t="s">
        <v>666</v>
      </c>
      <c r="D133" s="233"/>
      <c r="E133" s="233"/>
      <c r="F133" s="256" t="s">
        <v>667</v>
      </c>
      <c r="G133" s="233"/>
      <c r="H133" s="233" t="s">
        <v>701</v>
      </c>
      <c r="I133" s="233" t="s">
        <v>663</v>
      </c>
      <c r="J133" s="233">
        <v>50</v>
      </c>
      <c r="K133" s="281"/>
    </row>
    <row r="134" s="1" customFormat="1" ht="15" customHeight="1">
      <c r="B134" s="278"/>
      <c r="C134" s="233" t="s">
        <v>680</v>
      </c>
      <c r="D134" s="233"/>
      <c r="E134" s="233"/>
      <c r="F134" s="256" t="s">
        <v>667</v>
      </c>
      <c r="G134" s="233"/>
      <c r="H134" s="233" t="s">
        <v>701</v>
      </c>
      <c r="I134" s="233" t="s">
        <v>663</v>
      </c>
      <c r="J134" s="233">
        <v>50</v>
      </c>
      <c r="K134" s="281"/>
    </row>
    <row r="135" s="1" customFormat="1" ht="15" customHeight="1">
      <c r="B135" s="278"/>
      <c r="C135" s="233" t="s">
        <v>686</v>
      </c>
      <c r="D135" s="233"/>
      <c r="E135" s="233"/>
      <c r="F135" s="256" t="s">
        <v>667</v>
      </c>
      <c r="G135" s="233"/>
      <c r="H135" s="233" t="s">
        <v>701</v>
      </c>
      <c r="I135" s="233" t="s">
        <v>663</v>
      </c>
      <c r="J135" s="233">
        <v>50</v>
      </c>
      <c r="K135" s="281"/>
    </row>
    <row r="136" s="1" customFormat="1" ht="15" customHeight="1">
      <c r="B136" s="278"/>
      <c r="C136" s="233" t="s">
        <v>688</v>
      </c>
      <c r="D136" s="233"/>
      <c r="E136" s="233"/>
      <c r="F136" s="256" t="s">
        <v>667</v>
      </c>
      <c r="G136" s="233"/>
      <c r="H136" s="233" t="s">
        <v>701</v>
      </c>
      <c r="I136" s="233" t="s">
        <v>663</v>
      </c>
      <c r="J136" s="233">
        <v>50</v>
      </c>
      <c r="K136" s="281"/>
    </row>
    <row r="137" s="1" customFormat="1" ht="15" customHeight="1">
      <c r="B137" s="278"/>
      <c r="C137" s="233" t="s">
        <v>689</v>
      </c>
      <c r="D137" s="233"/>
      <c r="E137" s="233"/>
      <c r="F137" s="256" t="s">
        <v>667</v>
      </c>
      <c r="G137" s="233"/>
      <c r="H137" s="233" t="s">
        <v>714</v>
      </c>
      <c r="I137" s="233" t="s">
        <v>663</v>
      </c>
      <c r="J137" s="233">
        <v>255</v>
      </c>
      <c r="K137" s="281"/>
    </row>
    <row r="138" s="1" customFormat="1" ht="15" customHeight="1">
      <c r="B138" s="278"/>
      <c r="C138" s="233" t="s">
        <v>691</v>
      </c>
      <c r="D138" s="233"/>
      <c r="E138" s="233"/>
      <c r="F138" s="256" t="s">
        <v>661</v>
      </c>
      <c r="G138" s="233"/>
      <c r="H138" s="233" t="s">
        <v>715</v>
      </c>
      <c r="I138" s="233" t="s">
        <v>693</v>
      </c>
      <c r="J138" s="233"/>
      <c r="K138" s="281"/>
    </row>
    <row r="139" s="1" customFormat="1" ht="15" customHeight="1">
      <c r="B139" s="278"/>
      <c r="C139" s="233" t="s">
        <v>694</v>
      </c>
      <c r="D139" s="233"/>
      <c r="E139" s="233"/>
      <c r="F139" s="256" t="s">
        <v>661</v>
      </c>
      <c r="G139" s="233"/>
      <c r="H139" s="233" t="s">
        <v>716</v>
      </c>
      <c r="I139" s="233" t="s">
        <v>696</v>
      </c>
      <c r="J139" s="233"/>
      <c r="K139" s="281"/>
    </row>
    <row r="140" s="1" customFormat="1" ht="15" customHeight="1">
      <c r="B140" s="278"/>
      <c r="C140" s="233" t="s">
        <v>697</v>
      </c>
      <c r="D140" s="233"/>
      <c r="E140" s="233"/>
      <c r="F140" s="256" t="s">
        <v>661</v>
      </c>
      <c r="G140" s="233"/>
      <c r="H140" s="233" t="s">
        <v>697</v>
      </c>
      <c r="I140" s="233" t="s">
        <v>696</v>
      </c>
      <c r="J140" s="233"/>
      <c r="K140" s="281"/>
    </row>
    <row r="141" s="1" customFormat="1" ht="15" customHeight="1">
      <c r="B141" s="278"/>
      <c r="C141" s="233" t="s">
        <v>35</v>
      </c>
      <c r="D141" s="233"/>
      <c r="E141" s="233"/>
      <c r="F141" s="256" t="s">
        <v>661</v>
      </c>
      <c r="G141" s="233"/>
      <c r="H141" s="233" t="s">
        <v>717</v>
      </c>
      <c r="I141" s="233" t="s">
        <v>696</v>
      </c>
      <c r="J141" s="233"/>
      <c r="K141" s="281"/>
    </row>
    <row r="142" s="1" customFormat="1" ht="15" customHeight="1">
      <c r="B142" s="278"/>
      <c r="C142" s="233" t="s">
        <v>718</v>
      </c>
      <c r="D142" s="233"/>
      <c r="E142" s="233"/>
      <c r="F142" s="256" t="s">
        <v>661</v>
      </c>
      <c r="G142" s="233"/>
      <c r="H142" s="233" t="s">
        <v>719</v>
      </c>
      <c r="I142" s="233" t="s">
        <v>696</v>
      </c>
      <c r="J142" s="233"/>
      <c r="K142" s="281"/>
    </row>
    <row r="143" s="1" customFormat="1" ht="15" customHeight="1">
      <c r="B143" s="282"/>
      <c r="C143" s="283"/>
      <c r="D143" s="283"/>
      <c r="E143" s="283"/>
      <c r="F143" s="283"/>
      <c r="G143" s="283"/>
      <c r="H143" s="283"/>
      <c r="I143" s="283"/>
      <c r="J143" s="283"/>
      <c r="K143" s="284"/>
    </row>
    <row r="144" s="1" customFormat="1" ht="18.75" customHeight="1">
      <c r="B144" s="269"/>
      <c r="C144" s="269"/>
      <c r="D144" s="269"/>
      <c r="E144" s="269"/>
      <c r="F144" s="270"/>
      <c r="G144" s="269"/>
      <c r="H144" s="269"/>
      <c r="I144" s="269"/>
      <c r="J144" s="269"/>
      <c r="K144" s="269"/>
    </row>
    <row r="145" s="1" customFormat="1" ht="18.75" customHeight="1">
      <c r="B145" s="241"/>
      <c r="C145" s="241"/>
      <c r="D145" s="241"/>
      <c r="E145" s="241"/>
      <c r="F145" s="241"/>
      <c r="G145" s="241"/>
      <c r="H145" s="241"/>
      <c r="I145" s="241"/>
      <c r="J145" s="241"/>
      <c r="K145" s="241"/>
    </row>
    <row r="146" s="1" customFormat="1" ht="7.5" customHeight="1">
      <c r="B146" s="242"/>
      <c r="C146" s="243"/>
      <c r="D146" s="243"/>
      <c r="E146" s="243"/>
      <c r="F146" s="243"/>
      <c r="G146" s="243"/>
      <c r="H146" s="243"/>
      <c r="I146" s="243"/>
      <c r="J146" s="243"/>
      <c r="K146" s="244"/>
    </row>
    <row r="147" s="1" customFormat="1" ht="45" customHeight="1">
      <c r="B147" s="245"/>
      <c r="C147" s="246" t="s">
        <v>720</v>
      </c>
      <c r="D147" s="246"/>
      <c r="E147" s="246"/>
      <c r="F147" s="246"/>
      <c r="G147" s="246"/>
      <c r="H147" s="246"/>
      <c r="I147" s="246"/>
      <c r="J147" s="246"/>
      <c r="K147" s="247"/>
    </row>
    <row r="148" s="1" customFormat="1" ht="17.25" customHeight="1">
      <c r="B148" s="245"/>
      <c r="C148" s="248" t="s">
        <v>655</v>
      </c>
      <c r="D148" s="248"/>
      <c r="E148" s="248"/>
      <c r="F148" s="248" t="s">
        <v>656</v>
      </c>
      <c r="G148" s="249"/>
      <c r="H148" s="248" t="s">
        <v>51</v>
      </c>
      <c r="I148" s="248" t="s">
        <v>54</v>
      </c>
      <c r="J148" s="248" t="s">
        <v>657</v>
      </c>
      <c r="K148" s="247"/>
    </row>
    <row r="149" s="1" customFormat="1" ht="17.25" customHeight="1">
      <c r="B149" s="245"/>
      <c r="C149" s="250" t="s">
        <v>658</v>
      </c>
      <c r="D149" s="250"/>
      <c r="E149" s="250"/>
      <c r="F149" s="251" t="s">
        <v>659</v>
      </c>
      <c r="G149" s="252"/>
      <c r="H149" s="250"/>
      <c r="I149" s="250"/>
      <c r="J149" s="250" t="s">
        <v>660</v>
      </c>
      <c r="K149" s="247"/>
    </row>
    <row r="150" s="1" customFormat="1" ht="5.25" customHeight="1">
      <c r="B150" s="258"/>
      <c r="C150" s="253"/>
      <c r="D150" s="253"/>
      <c r="E150" s="253"/>
      <c r="F150" s="253"/>
      <c r="G150" s="254"/>
      <c r="H150" s="253"/>
      <c r="I150" s="253"/>
      <c r="J150" s="253"/>
      <c r="K150" s="281"/>
    </row>
    <row r="151" s="1" customFormat="1" ht="15" customHeight="1">
      <c r="B151" s="258"/>
      <c r="C151" s="285" t="s">
        <v>664</v>
      </c>
      <c r="D151" s="233"/>
      <c r="E151" s="233"/>
      <c r="F151" s="286" t="s">
        <v>661</v>
      </c>
      <c r="G151" s="233"/>
      <c r="H151" s="285" t="s">
        <v>701</v>
      </c>
      <c r="I151" s="285" t="s">
        <v>663</v>
      </c>
      <c r="J151" s="285">
        <v>120</v>
      </c>
      <c r="K151" s="281"/>
    </row>
    <row r="152" s="1" customFormat="1" ht="15" customHeight="1">
      <c r="B152" s="258"/>
      <c r="C152" s="285" t="s">
        <v>710</v>
      </c>
      <c r="D152" s="233"/>
      <c r="E152" s="233"/>
      <c r="F152" s="286" t="s">
        <v>661</v>
      </c>
      <c r="G152" s="233"/>
      <c r="H152" s="285" t="s">
        <v>721</v>
      </c>
      <c r="I152" s="285" t="s">
        <v>663</v>
      </c>
      <c r="J152" s="285" t="s">
        <v>712</v>
      </c>
      <c r="K152" s="281"/>
    </row>
    <row r="153" s="1" customFormat="1" ht="15" customHeight="1">
      <c r="B153" s="258"/>
      <c r="C153" s="285" t="s">
        <v>609</v>
      </c>
      <c r="D153" s="233"/>
      <c r="E153" s="233"/>
      <c r="F153" s="286" t="s">
        <v>661</v>
      </c>
      <c r="G153" s="233"/>
      <c r="H153" s="285" t="s">
        <v>722</v>
      </c>
      <c r="I153" s="285" t="s">
        <v>663</v>
      </c>
      <c r="J153" s="285" t="s">
        <v>712</v>
      </c>
      <c r="K153" s="281"/>
    </row>
    <row r="154" s="1" customFormat="1" ht="15" customHeight="1">
      <c r="B154" s="258"/>
      <c r="C154" s="285" t="s">
        <v>666</v>
      </c>
      <c r="D154" s="233"/>
      <c r="E154" s="233"/>
      <c r="F154" s="286" t="s">
        <v>667</v>
      </c>
      <c r="G154" s="233"/>
      <c r="H154" s="285" t="s">
        <v>701</v>
      </c>
      <c r="I154" s="285" t="s">
        <v>663</v>
      </c>
      <c r="J154" s="285">
        <v>50</v>
      </c>
      <c r="K154" s="281"/>
    </row>
    <row r="155" s="1" customFormat="1" ht="15" customHeight="1">
      <c r="B155" s="258"/>
      <c r="C155" s="285" t="s">
        <v>669</v>
      </c>
      <c r="D155" s="233"/>
      <c r="E155" s="233"/>
      <c r="F155" s="286" t="s">
        <v>661</v>
      </c>
      <c r="G155" s="233"/>
      <c r="H155" s="285" t="s">
        <v>701</v>
      </c>
      <c r="I155" s="285" t="s">
        <v>671</v>
      </c>
      <c r="J155" s="285"/>
      <c r="K155" s="281"/>
    </row>
    <row r="156" s="1" customFormat="1" ht="15" customHeight="1">
      <c r="B156" s="258"/>
      <c r="C156" s="285" t="s">
        <v>680</v>
      </c>
      <c r="D156" s="233"/>
      <c r="E156" s="233"/>
      <c r="F156" s="286" t="s">
        <v>667</v>
      </c>
      <c r="G156" s="233"/>
      <c r="H156" s="285" t="s">
        <v>701</v>
      </c>
      <c r="I156" s="285" t="s">
        <v>663</v>
      </c>
      <c r="J156" s="285">
        <v>50</v>
      </c>
      <c r="K156" s="281"/>
    </row>
    <row r="157" s="1" customFormat="1" ht="15" customHeight="1">
      <c r="B157" s="258"/>
      <c r="C157" s="285" t="s">
        <v>688</v>
      </c>
      <c r="D157" s="233"/>
      <c r="E157" s="233"/>
      <c r="F157" s="286" t="s">
        <v>667</v>
      </c>
      <c r="G157" s="233"/>
      <c r="H157" s="285" t="s">
        <v>701</v>
      </c>
      <c r="I157" s="285" t="s">
        <v>663</v>
      </c>
      <c r="J157" s="285">
        <v>50</v>
      </c>
      <c r="K157" s="281"/>
    </row>
    <row r="158" s="1" customFormat="1" ht="15" customHeight="1">
      <c r="B158" s="258"/>
      <c r="C158" s="285" t="s">
        <v>686</v>
      </c>
      <c r="D158" s="233"/>
      <c r="E158" s="233"/>
      <c r="F158" s="286" t="s">
        <v>667</v>
      </c>
      <c r="G158" s="233"/>
      <c r="H158" s="285" t="s">
        <v>701</v>
      </c>
      <c r="I158" s="285" t="s">
        <v>663</v>
      </c>
      <c r="J158" s="285">
        <v>50</v>
      </c>
      <c r="K158" s="281"/>
    </row>
    <row r="159" s="1" customFormat="1" ht="15" customHeight="1">
      <c r="B159" s="258"/>
      <c r="C159" s="285" t="s">
        <v>82</v>
      </c>
      <c r="D159" s="233"/>
      <c r="E159" s="233"/>
      <c r="F159" s="286" t="s">
        <v>661</v>
      </c>
      <c r="G159" s="233"/>
      <c r="H159" s="285" t="s">
        <v>723</v>
      </c>
      <c r="I159" s="285" t="s">
        <v>663</v>
      </c>
      <c r="J159" s="285" t="s">
        <v>724</v>
      </c>
      <c r="K159" s="281"/>
    </row>
    <row r="160" s="1" customFormat="1" ht="15" customHeight="1">
      <c r="B160" s="258"/>
      <c r="C160" s="285" t="s">
        <v>725</v>
      </c>
      <c r="D160" s="233"/>
      <c r="E160" s="233"/>
      <c r="F160" s="286" t="s">
        <v>661</v>
      </c>
      <c r="G160" s="233"/>
      <c r="H160" s="285" t="s">
        <v>726</v>
      </c>
      <c r="I160" s="285" t="s">
        <v>696</v>
      </c>
      <c r="J160" s="285"/>
      <c r="K160" s="281"/>
    </row>
    <row r="161" s="1" customFormat="1" ht="15" customHeight="1">
      <c r="B161" s="287"/>
      <c r="C161" s="267"/>
      <c r="D161" s="267"/>
      <c r="E161" s="267"/>
      <c r="F161" s="267"/>
      <c r="G161" s="267"/>
      <c r="H161" s="267"/>
      <c r="I161" s="267"/>
      <c r="J161" s="267"/>
      <c r="K161" s="288"/>
    </row>
    <row r="162" s="1" customFormat="1" ht="18.75" customHeight="1">
      <c r="B162" s="269"/>
      <c r="C162" s="279"/>
      <c r="D162" s="279"/>
      <c r="E162" s="279"/>
      <c r="F162" s="289"/>
      <c r="G162" s="279"/>
      <c r="H162" s="279"/>
      <c r="I162" s="279"/>
      <c r="J162" s="279"/>
      <c r="K162" s="269"/>
    </row>
    <row r="163" s="1" customFormat="1" ht="18.75" customHeight="1">
      <c r="B163" s="241"/>
      <c r="C163" s="241"/>
      <c r="D163" s="241"/>
      <c r="E163" s="241"/>
      <c r="F163" s="241"/>
      <c r="G163" s="241"/>
      <c r="H163" s="241"/>
      <c r="I163" s="241"/>
      <c r="J163" s="241"/>
      <c r="K163" s="241"/>
    </row>
    <row r="164" s="1" customFormat="1" ht="7.5" customHeight="1">
      <c r="B164" s="220"/>
      <c r="C164" s="221"/>
      <c r="D164" s="221"/>
      <c r="E164" s="221"/>
      <c r="F164" s="221"/>
      <c r="G164" s="221"/>
      <c r="H164" s="221"/>
      <c r="I164" s="221"/>
      <c r="J164" s="221"/>
      <c r="K164" s="222"/>
    </row>
    <row r="165" s="1" customFormat="1" ht="45" customHeight="1">
      <c r="B165" s="223"/>
      <c r="C165" s="224" t="s">
        <v>727</v>
      </c>
      <c r="D165" s="224"/>
      <c r="E165" s="224"/>
      <c r="F165" s="224"/>
      <c r="G165" s="224"/>
      <c r="H165" s="224"/>
      <c r="I165" s="224"/>
      <c r="J165" s="224"/>
      <c r="K165" s="225"/>
    </row>
    <row r="166" s="1" customFormat="1" ht="17.25" customHeight="1">
      <c r="B166" s="223"/>
      <c r="C166" s="248" t="s">
        <v>655</v>
      </c>
      <c r="D166" s="248"/>
      <c r="E166" s="248"/>
      <c r="F166" s="248" t="s">
        <v>656</v>
      </c>
      <c r="G166" s="290"/>
      <c r="H166" s="291" t="s">
        <v>51</v>
      </c>
      <c r="I166" s="291" t="s">
        <v>54</v>
      </c>
      <c r="J166" s="248" t="s">
        <v>657</v>
      </c>
      <c r="K166" s="225"/>
    </row>
    <row r="167" s="1" customFormat="1" ht="17.25" customHeight="1">
      <c r="B167" s="226"/>
      <c r="C167" s="250" t="s">
        <v>658</v>
      </c>
      <c r="D167" s="250"/>
      <c r="E167" s="250"/>
      <c r="F167" s="251" t="s">
        <v>659</v>
      </c>
      <c r="G167" s="292"/>
      <c r="H167" s="293"/>
      <c r="I167" s="293"/>
      <c r="J167" s="250" t="s">
        <v>660</v>
      </c>
      <c r="K167" s="228"/>
    </row>
    <row r="168" s="1" customFormat="1" ht="5.25" customHeight="1">
      <c r="B168" s="258"/>
      <c r="C168" s="253"/>
      <c r="D168" s="253"/>
      <c r="E168" s="253"/>
      <c r="F168" s="253"/>
      <c r="G168" s="254"/>
      <c r="H168" s="253"/>
      <c r="I168" s="253"/>
      <c r="J168" s="253"/>
      <c r="K168" s="281"/>
    </row>
    <row r="169" s="1" customFormat="1" ht="15" customHeight="1">
      <c r="B169" s="258"/>
      <c r="C169" s="233" t="s">
        <v>664</v>
      </c>
      <c r="D169" s="233"/>
      <c r="E169" s="233"/>
      <c r="F169" s="256" t="s">
        <v>661</v>
      </c>
      <c r="G169" s="233"/>
      <c r="H169" s="233" t="s">
        <v>701</v>
      </c>
      <c r="I169" s="233" t="s">
        <v>663</v>
      </c>
      <c r="J169" s="233">
        <v>120</v>
      </c>
      <c r="K169" s="281"/>
    </row>
    <row r="170" s="1" customFormat="1" ht="15" customHeight="1">
      <c r="B170" s="258"/>
      <c r="C170" s="233" t="s">
        <v>710</v>
      </c>
      <c r="D170" s="233"/>
      <c r="E170" s="233"/>
      <c r="F170" s="256" t="s">
        <v>661</v>
      </c>
      <c r="G170" s="233"/>
      <c r="H170" s="233" t="s">
        <v>711</v>
      </c>
      <c r="I170" s="233" t="s">
        <v>663</v>
      </c>
      <c r="J170" s="233" t="s">
        <v>712</v>
      </c>
      <c r="K170" s="281"/>
    </row>
    <row r="171" s="1" customFormat="1" ht="15" customHeight="1">
      <c r="B171" s="258"/>
      <c r="C171" s="233" t="s">
        <v>609</v>
      </c>
      <c r="D171" s="233"/>
      <c r="E171" s="233"/>
      <c r="F171" s="256" t="s">
        <v>661</v>
      </c>
      <c r="G171" s="233"/>
      <c r="H171" s="233" t="s">
        <v>728</v>
      </c>
      <c r="I171" s="233" t="s">
        <v>663</v>
      </c>
      <c r="J171" s="233" t="s">
        <v>712</v>
      </c>
      <c r="K171" s="281"/>
    </row>
    <row r="172" s="1" customFormat="1" ht="15" customHeight="1">
      <c r="B172" s="258"/>
      <c r="C172" s="233" t="s">
        <v>666</v>
      </c>
      <c r="D172" s="233"/>
      <c r="E172" s="233"/>
      <c r="F172" s="256" t="s">
        <v>667</v>
      </c>
      <c r="G172" s="233"/>
      <c r="H172" s="233" t="s">
        <v>728</v>
      </c>
      <c r="I172" s="233" t="s">
        <v>663</v>
      </c>
      <c r="J172" s="233">
        <v>50</v>
      </c>
      <c r="K172" s="281"/>
    </row>
    <row r="173" s="1" customFormat="1" ht="15" customHeight="1">
      <c r="B173" s="258"/>
      <c r="C173" s="233" t="s">
        <v>669</v>
      </c>
      <c r="D173" s="233"/>
      <c r="E173" s="233"/>
      <c r="F173" s="256" t="s">
        <v>661</v>
      </c>
      <c r="G173" s="233"/>
      <c r="H173" s="233" t="s">
        <v>728</v>
      </c>
      <c r="I173" s="233" t="s">
        <v>671</v>
      </c>
      <c r="J173" s="233"/>
      <c r="K173" s="281"/>
    </row>
    <row r="174" s="1" customFormat="1" ht="15" customHeight="1">
      <c r="B174" s="258"/>
      <c r="C174" s="233" t="s">
        <v>680</v>
      </c>
      <c r="D174" s="233"/>
      <c r="E174" s="233"/>
      <c r="F174" s="256" t="s">
        <v>667</v>
      </c>
      <c r="G174" s="233"/>
      <c r="H174" s="233" t="s">
        <v>728</v>
      </c>
      <c r="I174" s="233" t="s">
        <v>663</v>
      </c>
      <c r="J174" s="233">
        <v>50</v>
      </c>
      <c r="K174" s="281"/>
    </row>
    <row r="175" s="1" customFormat="1" ht="15" customHeight="1">
      <c r="B175" s="258"/>
      <c r="C175" s="233" t="s">
        <v>688</v>
      </c>
      <c r="D175" s="233"/>
      <c r="E175" s="233"/>
      <c r="F175" s="256" t="s">
        <v>667</v>
      </c>
      <c r="G175" s="233"/>
      <c r="H175" s="233" t="s">
        <v>728</v>
      </c>
      <c r="I175" s="233" t="s">
        <v>663</v>
      </c>
      <c r="J175" s="233">
        <v>50</v>
      </c>
      <c r="K175" s="281"/>
    </row>
    <row r="176" s="1" customFormat="1" ht="15" customHeight="1">
      <c r="B176" s="258"/>
      <c r="C176" s="233" t="s">
        <v>686</v>
      </c>
      <c r="D176" s="233"/>
      <c r="E176" s="233"/>
      <c r="F176" s="256" t="s">
        <v>667</v>
      </c>
      <c r="G176" s="233"/>
      <c r="H176" s="233" t="s">
        <v>728</v>
      </c>
      <c r="I176" s="233" t="s">
        <v>663</v>
      </c>
      <c r="J176" s="233">
        <v>50</v>
      </c>
      <c r="K176" s="281"/>
    </row>
    <row r="177" s="1" customFormat="1" ht="15" customHeight="1">
      <c r="B177" s="258"/>
      <c r="C177" s="233" t="s">
        <v>107</v>
      </c>
      <c r="D177" s="233"/>
      <c r="E177" s="233"/>
      <c r="F177" s="256" t="s">
        <v>661</v>
      </c>
      <c r="G177" s="233"/>
      <c r="H177" s="233" t="s">
        <v>729</v>
      </c>
      <c r="I177" s="233" t="s">
        <v>730</v>
      </c>
      <c r="J177" s="233"/>
      <c r="K177" s="281"/>
    </row>
    <row r="178" s="1" customFormat="1" ht="15" customHeight="1">
      <c r="B178" s="258"/>
      <c r="C178" s="233" t="s">
        <v>54</v>
      </c>
      <c r="D178" s="233"/>
      <c r="E178" s="233"/>
      <c r="F178" s="256" t="s">
        <v>661</v>
      </c>
      <c r="G178" s="233"/>
      <c r="H178" s="233" t="s">
        <v>731</v>
      </c>
      <c r="I178" s="233" t="s">
        <v>732</v>
      </c>
      <c r="J178" s="233">
        <v>1</v>
      </c>
      <c r="K178" s="281"/>
    </row>
    <row r="179" s="1" customFormat="1" ht="15" customHeight="1">
      <c r="B179" s="258"/>
      <c r="C179" s="233" t="s">
        <v>50</v>
      </c>
      <c r="D179" s="233"/>
      <c r="E179" s="233"/>
      <c r="F179" s="256" t="s">
        <v>661</v>
      </c>
      <c r="G179" s="233"/>
      <c r="H179" s="233" t="s">
        <v>733</v>
      </c>
      <c r="I179" s="233" t="s">
        <v>663</v>
      </c>
      <c r="J179" s="233">
        <v>20</v>
      </c>
      <c r="K179" s="281"/>
    </row>
    <row r="180" s="1" customFormat="1" ht="15" customHeight="1">
      <c r="B180" s="258"/>
      <c r="C180" s="233" t="s">
        <v>51</v>
      </c>
      <c r="D180" s="233"/>
      <c r="E180" s="233"/>
      <c r="F180" s="256" t="s">
        <v>661</v>
      </c>
      <c r="G180" s="233"/>
      <c r="H180" s="233" t="s">
        <v>734</v>
      </c>
      <c r="I180" s="233" t="s">
        <v>663</v>
      </c>
      <c r="J180" s="233">
        <v>255</v>
      </c>
      <c r="K180" s="281"/>
    </row>
    <row r="181" s="1" customFormat="1" ht="15" customHeight="1">
      <c r="B181" s="258"/>
      <c r="C181" s="233" t="s">
        <v>108</v>
      </c>
      <c r="D181" s="233"/>
      <c r="E181" s="233"/>
      <c r="F181" s="256" t="s">
        <v>661</v>
      </c>
      <c r="G181" s="233"/>
      <c r="H181" s="233" t="s">
        <v>625</v>
      </c>
      <c r="I181" s="233" t="s">
        <v>663</v>
      </c>
      <c r="J181" s="233">
        <v>10</v>
      </c>
      <c r="K181" s="281"/>
    </row>
    <row r="182" s="1" customFormat="1" ht="15" customHeight="1">
      <c r="B182" s="258"/>
      <c r="C182" s="233" t="s">
        <v>109</v>
      </c>
      <c r="D182" s="233"/>
      <c r="E182" s="233"/>
      <c r="F182" s="256" t="s">
        <v>661</v>
      </c>
      <c r="G182" s="233"/>
      <c r="H182" s="233" t="s">
        <v>735</v>
      </c>
      <c r="I182" s="233" t="s">
        <v>696</v>
      </c>
      <c r="J182" s="233"/>
      <c r="K182" s="281"/>
    </row>
    <row r="183" s="1" customFormat="1" ht="15" customHeight="1">
      <c r="B183" s="258"/>
      <c r="C183" s="233" t="s">
        <v>736</v>
      </c>
      <c r="D183" s="233"/>
      <c r="E183" s="233"/>
      <c r="F183" s="256" t="s">
        <v>661</v>
      </c>
      <c r="G183" s="233"/>
      <c r="H183" s="233" t="s">
        <v>737</v>
      </c>
      <c r="I183" s="233" t="s">
        <v>696</v>
      </c>
      <c r="J183" s="233"/>
      <c r="K183" s="281"/>
    </row>
    <row r="184" s="1" customFormat="1" ht="15" customHeight="1">
      <c r="B184" s="258"/>
      <c r="C184" s="233" t="s">
        <v>725</v>
      </c>
      <c r="D184" s="233"/>
      <c r="E184" s="233"/>
      <c r="F184" s="256" t="s">
        <v>661</v>
      </c>
      <c r="G184" s="233"/>
      <c r="H184" s="233" t="s">
        <v>738</v>
      </c>
      <c r="I184" s="233" t="s">
        <v>696</v>
      </c>
      <c r="J184" s="233"/>
      <c r="K184" s="281"/>
    </row>
    <row r="185" s="1" customFormat="1" ht="15" customHeight="1">
      <c r="B185" s="258"/>
      <c r="C185" s="233" t="s">
        <v>111</v>
      </c>
      <c r="D185" s="233"/>
      <c r="E185" s="233"/>
      <c r="F185" s="256" t="s">
        <v>667</v>
      </c>
      <c r="G185" s="233"/>
      <c r="H185" s="233" t="s">
        <v>739</v>
      </c>
      <c r="I185" s="233" t="s">
        <v>663</v>
      </c>
      <c r="J185" s="233">
        <v>50</v>
      </c>
      <c r="K185" s="281"/>
    </row>
    <row r="186" s="1" customFormat="1" ht="15" customHeight="1">
      <c r="B186" s="258"/>
      <c r="C186" s="233" t="s">
        <v>740</v>
      </c>
      <c r="D186" s="233"/>
      <c r="E186" s="233"/>
      <c r="F186" s="256" t="s">
        <v>667</v>
      </c>
      <c r="G186" s="233"/>
      <c r="H186" s="233" t="s">
        <v>741</v>
      </c>
      <c r="I186" s="233" t="s">
        <v>742</v>
      </c>
      <c r="J186" s="233"/>
      <c r="K186" s="281"/>
    </row>
    <row r="187" s="1" customFormat="1" ht="15" customHeight="1">
      <c r="B187" s="258"/>
      <c r="C187" s="233" t="s">
        <v>743</v>
      </c>
      <c r="D187" s="233"/>
      <c r="E187" s="233"/>
      <c r="F187" s="256" t="s">
        <v>667</v>
      </c>
      <c r="G187" s="233"/>
      <c r="H187" s="233" t="s">
        <v>744</v>
      </c>
      <c r="I187" s="233" t="s">
        <v>742</v>
      </c>
      <c r="J187" s="233"/>
      <c r="K187" s="281"/>
    </row>
    <row r="188" s="1" customFormat="1" ht="15" customHeight="1">
      <c r="B188" s="258"/>
      <c r="C188" s="233" t="s">
        <v>745</v>
      </c>
      <c r="D188" s="233"/>
      <c r="E188" s="233"/>
      <c r="F188" s="256" t="s">
        <v>667</v>
      </c>
      <c r="G188" s="233"/>
      <c r="H188" s="233" t="s">
        <v>746</v>
      </c>
      <c r="I188" s="233" t="s">
        <v>742</v>
      </c>
      <c r="J188" s="233"/>
      <c r="K188" s="281"/>
    </row>
    <row r="189" s="1" customFormat="1" ht="15" customHeight="1">
      <c r="B189" s="258"/>
      <c r="C189" s="294" t="s">
        <v>747</v>
      </c>
      <c r="D189" s="233"/>
      <c r="E189" s="233"/>
      <c r="F189" s="256" t="s">
        <v>667</v>
      </c>
      <c r="G189" s="233"/>
      <c r="H189" s="233" t="s">
        <v>748</v>
      </c>
      <c r="I189" s="233" t="s">
        <v>749</v>
      </c>
      <c r="J189" s="295" t="s">
        <v>750</v>
      </c>
      <c r="K189" s="281"/>
    </row>
    <row r="190" s="1" customFormat="1" ht="15" customHeight="1">
      <c r="B190" s="258"/>
      <c r="C190" s="294" t="s">
        <v>39</v>
      </c>
      <c r="D190" s="233"/>
      <c r="E190" s="233"/>
      <c r="F190" s="256" t="s">
        <v>661</v>
      </c>
      <c r="G190" s="233"/>
      <c r="H190" s="230" t="s">
        <v>751</v>
      </c>
      <c r="I190" s="233" t="s">
        <v>752</v>
      </c>
      <c r="J190" s="233"/>
      <c r="K190" s="281"/>
    </row>
    <row r="191" s="1" customFormat="1" ht="15" customHeight="1">
      <c r="B191" s="258"/>
      <c r="C191" s="294" t="s">
        <v>753</v>
      </c>
      <c r="D191" s="233"/>
      <c r="E191" s="233"/>
      <c r="F191" s="256" t="s">
        <v>661</v>
      </c>
      <c r="G191" s="233"/>
      <c r="H191" s="233" t="s">
        <v>754</v>
      </c>
      <c r="I191" s="233" t="s">
        <v>696</v>
      </c>
      <c r="J191" s="233"/>
      <c r="K191" s="281"/>
    </row>
    <row r="192" s="1" customFormat="1" ht="15" customHeight="1">
      <c r="B192" s="258"/>
      <c r="C192" s="294" t="s">
        <v>755</v>
      </c>
      <c r="D192" s="233"/>
      <c r="E192" s="233"/>
      <c r="F192" s="256" t="s">
        <v>661</v>
      </c>
      <c r="G192" s="233"/>
      <c r="H192" s="233" t="s">
        <v>756</v>
      </c>
      <c r="I192" s="233" t="s">
        <v>696</v>
      </c>
      <c r="J192" s="233"/>
      <c r="K192" s="281"/>
    </row>
    <row r="193" s="1" customFormat="1" ht="15" customHeight="1">
      <c r="B193" s="258"/>
      <c r="C193" s="294" t="s">
        <v>757</v>
      </c>
      <c r="D193" s="233"/>
      <c r="E193" s="233"/>
      <c r="F193" s="256" t="s">
        <v>667</v>
      </c>
      <c r="G193" s="233"/>
      <c r="H193" s="233" t="s">
        <v>758</v>
      </c>
      <c r="I193" s="233" t="s">
        <v>696</v>
      </c>
      <c r="J193" s="233"/>
      <c r="K193" s="281"/>
    </row>
    <row r="194" s="1" customFormat="1" ht="15" customHeight="1">
      <c r="B194" s="287"/>
      <c r="C194" s="296"/>
      <c r="D194" s="267"/>
      <c r="E194" s="267"/>
      <c r="F194" s="267"/>
      <c r="G194" s="267"/>
      <c r="H194" s="267"/>
      <c r="I194" s="267"/>
      <c r="J194" s="267"/>
      <c r="K194" s="288"/>
    </row>
    <row r="195" s="1" customFormat="1" ht="18.75" customHeight="1">
      <c r="B195" s="269"/>
      <c r="C195" s="279"/>
      <c r="D195" s="279"/>
      <c r="E195" s="279"/>
      <c r="F195" s="289"/>
      <c r="G195" s="279"/>
      <c r="H195" s="279"/>
      <c r="I195" s="279"/>
      <c r="J195" s="279"/>
      <c r="K195" s="269"/>
    </row>
    <row r="196" s="1" customFormat="1" ht="18.75" customHeight="1">
      <c r="B196" s="269"/>
      <c r="C196" s="279"/>
      <c r="D196" s="279"/>
      <c r="E196" s="279"/>
      <c r="F196" s="289"/>
      <c r="G196" s="279"/>
      <c r="H196" s="279"/>
      <c r="I196" s="279"/>
      <c r="J196" s="279"/>
      <c r="K196" s="269"/>
    </row>
    <row r="197" s="1" customFormat="1" ht="18.75" customHeight="1">
      <c r="B197" s="241"/>
      <c r="C197" s="241"/>
      <c r="D197" s="241"/>
      <c r="E197" s="241"/>
      <c r="F197" s="241"/>
      <c r="G197" s="241"/>
      <c r="H197" s="241"/>
      <c r="I197" s="241"/>
      <c r="J197" s="241"/>
      <c r="K197" s="241"/>
    </row>
    <row r="198" s="1" customFormat="1" ht="13.5">
      <c r="B198" s="220"/>
      <c r="C198" s="221"/>
      <c r="D198" s="221"/>
      <c r="E198" s="221"/>
      <c r="F198" s="221"/>
      <c r="G198" s="221"/>
      <c r="H198" s="221"/>
      <c r="I198" s="221"/>
      <c r="J198" s="221"/>
      <c r="K198" s="222"/>
    </row>
    <row r="199" s="1" customFormat="1" ht="21">
      <c r="B199" s="223"/>
      <c r="C199" s="224" t="s">
        <v>759</v>
      </c>
      <c r="D199" s="224"/>
      <c r="E199" s="224"/>
      <c r="F199" s="224"/>
      <c r="G199" s="224"/>
      <c r="H199" s="224"/>
      <c r="I199" s="224"/>
      <c r="J199" s="224"/>
      <c r="K199" s="225"/>
    </row>
    <row r="200" s="1" customFormat="1" ht="25.5" customHeight="1">
      <c r="B200" s="223"/>
      <c r="C200" s="297" t="s">
        <v>760</v>
      </c>
      <c r="D200" s="297"/>
      <c r="E200" s="297"/>
      <c r="F200" s="297" t="s">
        <v>761</v>
      </c>
      <c r="G200" s="298"/>
      <c r="H200" s="297" t="s">
        <v>762</v>
      </c>
      <c r="I200" s="297"/>
      <c r="J200" s="297"/>
      <c r="K200" s="225"/>
    </row>
    <row r="201" s="1" customFormat="1" ht="5.25" customHeight="1">
      <c r="B201" s="258"/>
      <c r="C201" s="253"/>
      <c r="D201" s="253"/>
      <c r="E201" s="253"/>
      <c r="F201" s="253"/>
      <c r="G201" s="279"/>
      <c r="H201" s="253"/>
      <c r="I201" s="253"/>
      <c r="J201" s="253"/>
      <c r="K201" s="281"/>
    </row>
    <row r="202" s="1" customFormat="1" ht="15" customHeight="1">
      <c r="B202" s="258"/>
      <c r="C202" s="233" t="s">
        <v>752</v>
      </c>
      <c r="D202" s="233"/>
      <c r="E202" s="233"/>
      <c r="F202" s="256" t="s">
        <v>40</v>
      </c>
      <c r="G202" s="233"/>
      <c r="H202" s="233" t="s">
        <v>763</v>
      </c>
      <c r="I202" s="233"/>
      <c r="J202" s="233"/>
      <c r="K202" s="281"/>
    </row>
    <row r="203" s="1" customFormat="1" ht="15" customHeight="1">
      <c r="B203" s="258"/>
      <c r="C203" s="233"/>
      <c r="D203" s="233"/>
      <c r="E203" s="233"/>
      <c r="F203" s="256" t="s">
        <v>41</v>
      </c>
      <c r="G203" s="233"/>
      <c r="H203" s="233" t="s">
        <v>764</v>
      </c>
      <c r="I203" s="233"/>
      <c r="J203" s="233"/>
      <c r="K203" s="281"/>
    </row>
    <row r="204" s="1" customFormat="1" ht="15" customHeight="1">
      <c r="B204" s="258"/>
      <c r="C204" s="233"/>
      <c r="D204" s="233"/>
      <c r="E204" s="233"/>
      <c r="F204" s="256" t="s">
        <v>44</v>
      </c>
      <c r="G204" s="233"/>
      <c r="H204" s="233" t="s">
        <v>765</v>
      </c>
      <c r="I204" s="233"/>
      <c r="J204" s="233"/>
      <c r="K204" s="281"/>
    </row>
    <row r="205" s="1" customFormat="1" ht="15" customHeight="1">
      <c r="B205" s="258"/>
      <c r="C205" s="233"/>
      <c r="D205" s="233"/>
      <c r="E205" s="233"/>
      <c r="F205" s="256" t="s">
        <v>42</v>
      </c>
      <c r="G205" s="233"/>
      <c r="H205" s="233" t="s">
        <v>766</v>
      </c>
      <c r="I205" s="233"/>
      <c r="J205" s="233"/>
      <c r="K205" s="281"/>
    </row>
    <row r="206" s="1" customFormat="1" ht="15" customHeight="1">
      <c r="B206" s="258"/>
      <c r="C206" s="233"/>
      <c r="D206" s="233"/>
      <c r="E206" s="233"/>
      <c r="F206" s="256" t="s">
        <v>43</v>
      </c>
      <c r="G206" s="233"/>
      <c r="H206" s="233" t="s">
        <v>767</v>
      </c>
      <c r="I206" s="233"/>
      <c r="J206" s="233"/>
      <c r="K206" s="281"/>
    </row>
    <row r="207" s="1" customFormat="1" ht="15" customHeight="1">
      <c r="B207" s="258"/>
      <c r="C207" s="233"/>
      <c r="D207" s="233"/>
      <c r="E207" s="233"/>
      <c r="F207" s="256"/>
      <c r="G207" s="233"/>
      <c r="H207" s="233"/>
      <c r="I207" s="233"/>
      <c r="J207" s="233"/>
      <c r="K207" s="281"/>
    </row>
    <row r="208" s="1" customFormat="1" ht="15" customHeight="1">
      <c r="B208" s="258"/>
      <c r="C208" s="233" t="s">
        <v>708</v>
      </c>
      <c r="D208" s="233"/>
      <c r="E208" s="233"/>
      <c r="F208" s="256" t="s">
        <v>75</v>
      </c>
      <c r="G208" s="233"/>
      <c r="H208" s="233" t="s">
        <v>768</v>
      </c>
      <c r="I208" s="233"/>
      <c r="J208" s="233"/>
      <c r="K208" s="281"/>
    </row>
    <row r="209" s="1" customFormat="1" ht="15" customHeight="1">
      <c r="B209" s="258"/>
      <c r="C209" s="233"/>
      <c r="D209" s="233"/>
      <c r="E209" s="233"/>
      <c r="F209" s="256" t="s">
        <v>603</v>
      </c>
      <c r="G209" s="233"/>
      <c r="H209" s="233" t="s">
        <v>604</v>
      </c>
      <c r="I209" s="233"/>
      <c r="J209" s="233"/>
      <c r="K209" s="281"/>
    </row>
    <row r="210" s="1" customFormat="1" ht="15" customHeight="1">
      <c r="B210" s="258"/>
      <c r="C210" s="233"/>
      <c r="D210" s="233"/>
      <c r="E210" s="233"/>
      <c r="F210" s="256" t="s">
        <v>601</v>
      </c>
      <c r="G210" s="233"/>
      <c r="H210" s="233" t="s">
        <v>769</v>
      </c>
      <c r="I210" s="233"/>
      <c r="J210" s="233"/>
      <c r="K210" s="281"/>
    </row>
    <row r="211" s="1" customFormat="1" ht="15" customHeight="1">
      <c r="B211" s="299"/>
      <c r="C211" s="233"/>
      <c r="D211" s="233"/>
      <c r="E211" s="233"/>
      <c r="F211" s="256" t="s">
        <v>605</v>
      </c>
      <c r="G211" s="294"/>
      <c r="H211" s="285" t="s">
        <v>606</v>
      </c>
      <c r="I211" s="285"/>
      <c r="J211" s="285"/>
      <c r="K211" s="300"/>
    </row>
    <row r="212" s="1" customFormat="1" ht="15" customHeight="1">
      <c r="B212" s="299"/>
      <c r="C212" s="233"/>
      <c r="D212" s="233"/>
      <c r="E212" s="233"/>
      <c r="F212" s="256" t="s">
        <v>607</v>
      </c>
      <c r="G212" s="294"/>
      <c r="H212" s="285" t="s">
        <v>770</v>
      </c>
      <c r="I212" s="285"/>
      <c r="J212" s="285"/>
      <c r="K212" s="300"/>
    </row>
    <row r="213" s="1" customFormat="1" ht="15" customHeight="1">
      <c r="B213" s="299"/>
      <c r="C213" s="233"/>
      <c r="D213" s="233"/>
      <c r="E213" s="233"/>
      <c r="F213" s="256"/>
      <c r="G213" s="294"/>
      <c r="H213" s="285"/>
      <c r="I213" s="285"/>
      <c r="J213" s="285"/>
      <c r="K213" s="300"/>
    </row>
    <row r="214" s="1" customFormat="1" ht="15" customHeight="1">
      <c r="B214" s="299"/>
      <c r="C214" s="233" t="s">
        <v>732</v>
      </c>
      <c r="D214" s="233"/>
      <c r="E214" s="233"/>
      <c r="F214" s="256">
        <v>1</v>
      </c>
      <c r="G214" s="294"/>
      <c r="H214" s="285" t="s">
        <v>771</v>
      </c>
      <c r="I214" s="285"/>
      <c r="J214" s="285"/>
      <c r="K214" s="300"/>
    </row>
    <row r="215" s="1" customFormat="1" ht="15" customHeight="1">
      <c r="B215" s="299"/>
      <c r="C215" s="233"/>
      <c r="D215" s="233"/>
      <c r="E215" s="233"/>
      <c r="F215" s="256">
        <v>2</v>
      </c>
      <c r="G215" s="294"/>
      <c r="H215" s="285" t="s">
        <v>772</v>
      </c>
      <c r="I215" s="285"/>
      <c r="J215" s="285"/>
      <c r="K215" s="300"/>
    </row>
    <row r="216" s="1" customFormat="1" ht="15" customHeight="1">
      <c r="B216" s="299"/>
      <c r="C216" s="233"/>
      <c r="D216" s="233"/>
      <c r="E216" s="233"/>
      <c r="F216" s="256">
        <v>3</v>
      </c>
      <c r="G216" s="294"/>
      <c r="H216" s="285" t="s">
        <v>773</v>
      </c>
      <c r="I216" s="285"/>
      <c r="J216" s="285"/>
      <c r="K216" s="300"/>
    </row>
    <row r="217" s="1" customFormat="1" ht="15" customHeight="1">
      <c r="B217" s="299"/>
      <c r="C217" s="233"/>
      <c r="D217" s="233"/>
      <c r="E217" s="233"/>
      <c r="F217" s="256">
        <v>4</v>
      </c>
      <c r="G217" s="294"/>
      <c r="H217" s="285" t="s">
        <v>774</v>
      </c>
      <c r="I217" s="285"/>
      <c r="J217" s="285"/>
      <c r="K217" s="300"/>
    </row>
    <row r="218" s="1" customFormat="1" ht="12.75" customHeight="1">
      <c r="B218" s="301"/>
      <c r="C218" s="302"/>
      <c r="D218" s="302"/>
      <c r="E218" s="302"/>
      <c r="F218" s="302"/>
      <c r="G218" s="302"/>
      <c r="H218" s="302"/>
      <c r="I218" s="302"/>
      <c r="J218" s="302"/>
      <c r="K218" s="303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Petra Turková</dc:creator>
  <cp:lastModifiedBy>Petra Turková</cp:lastModifiedBy>
  <dcterms:created xsi:type="dcterms:W3CDTF">2022-07-14T11:46:42Z</dcterms:created>
  <dcterms:modified xsi:type="dcterms:W3CDTF">2022-07-14T11:46:44Z</dcterms:modified>
</cp:coreProperties>
</file>