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09 OSBN\05 zakázky malého rozsahu\2022\Amfiteátr\"/>
    </mc:Choice>
  </mc:AlternateContent>
  <bookViews>
    <workbookView xWindow="0" yWindow="0" windowWidth="28770" windowHeight="12270" activeTab="2"/>
  </bookViews>
  <sheets>
    <sheet name="Rekapitulace stavby" sheetId="1" r:id="rId1"/>
    <sheet name="2 - Hlediště" sheetId="3" r:id="rId2"/>
    <sheet name="VRN - Ostatní a vedlejší ..." sheetId="4" r:id="rId3"/>
    <sheet name="Pokyny pro vyplnění" sheetId="5" r:id="rId4"/>
  </sheets>
  <definedNames>
    <definedName name="_xlnm._FilterDatabase" localSheetId="1" hidden="1">'2 - Hlediště'!$C$96:$K$283</definedName>
    <definedName name="_xlnm._FilterDatabase" localSheetId="2" hidden="1">'VRN - Ostatní a vedlejší ...'!$C$79:$K$87</definedName>
    <definedName name="_xlnm.Print_Titles" localSheetId="1">'2 - Hlediště'!$96:$96</definedName>
    <definedName name="_xlnm.Print_Titles" localSheetId="0">'Rekapitulace stavby'!$52:$52</definedName>
    <definedName name="_xlnm.Print_Titles" localSheetId="2">'VRN - Ostatní a vedlejší ...'!$79:$79</definedName>
    <definedName name="_xlnm.Print_Area" localSheetId="1">'2 - Hlediště'!$C$4:$J$39,'2 - Hlediště'!$C$45:$J$78,'2 - Hlediště'!$C$84:$K$283</definedName>
    <definedName name="_xlnm.Print_Area" localSheetId="3">'Pokyny pro vyplnění'!$B$2:$K$71,'Pokyny pro vyplnění'!$B$74:$K$118,'Pokyny pro vyplnění'!$B$121:$K$161,'Pokyny pro vyplnění'!$B$164:$K$218</definedName>
    <definedName name="_xlnm.Print_Area" localSheetId="0">'Rekapitulace stavby'!$D$4:$AO$36,'Rekapitulace stavby'!$C$42:$AQ$58</definedName>
    <definedName name="_xlnm.Print_Area" localSheetId="2">'VRN - Ostatní a vedlejší ...'!$C$4:$J$39,'VRN - Ostatní a vedlejší ...'!$C$45:$J$61,'VRN - Ostatní a vedlejší ...'!$C$67:$K$87</definedName>
  </definedNames>
  <calcPr calcId="162913"/>
</workbook>
</file>

<file path=xl/calcChain.xml><?xml version="1.0" encoding="utf-8"?>
<calcChain xmlns="http://schemas.openxmlformats.org/spreadsheetml/2006/main">
  <c r="J37" i="4" l="1"/>
  <c r="J36" i="4"/>
  <c r="AY57" i="1"/>
  <c r="J35" i="4"/>
  <c r="AX57" i="1" s="1"/>
  <c r="BI87" i="4"/>
  <c r="BH87" i="4"/>
  <c r="BG87" i="4"/>
  <c r="BF87" i="4"/>
  <c r="T87" i="4"/>
  <c r="R87" i="4"/>
  <c r="P87" i="4"/>
  <c r="BI86" i="4"/>
  <c r="BH86" i="4"/>
  <c r="BG86" i="4"/>
  <c r="BF86" i="4"/>
  <c r="T86" i="4"/>
  <c r="R86" i="4"/>
  <c r="P86" i="4"/>
  <c r="BI85" i="4"/>
  <c r="BH85" i="4"/>
  <c r="BG85" i="4"/>
  <c r="BF85" i="4"/>
  <c r="T85" i="4"/>
  <c r="R85" i="4"/>
  <c r="P85" i="4"/>
  <c r="BI84" i="4"/>
  <c r="BH84" i="4"/>
  <c r="BG84" i="4"/>
  <c r="BF84" i="4"/>
  <c r="T84" i="4"/>
  <c r="R84" i="4"/>
  <c r="P84" i="4"/>
  <c r="BI83" i="4"/>
  <c r="BH83" i="4"/>
  <c r="BG83" i="4"/>
  <c r="BF83" i="4"/>
  <c r="T83" i="4"/>
  <c r="R83" i="4"/>
  <c r="P83" i="4"/>
  <c r="BI82" i="4"/>
  <c r="BH82" i="4"/>
  <c r="BG82" i="4"/>
  <c r="BF82" i="4"/>
  <c r="T82" i="4"/>
  <c r="R82" i="4"/>
  <c r="P82" i="4"/>
  <c r="F74" i="4"/>
  <c r="E72" i="4"/>
  <c r="F52" i="4"/>
  <c r="E50" i="4"/>
  <c r="J24" i="4"/>
  <c r="E24" i="4"/>
  <c r="J77" i="4" s="1"/>
  <c r="J23" i="4"/>
  <c r="J21" i="4"/>
  <c r="E21" i="4"/>
  <c r="J76" i="4" s="1"/>
  <c r="J20" i="4"/>
  <c r="J18" i="4"/>
  <c r="E18" i="4"/>
  <c r="F55" i="4" s="1"/>
  <c r="J17" i="4"/>
  <c r="J15" i="4"/>
  <c r="E15" i="4"/>
  <c r="F54" i="4" s="1"/>
  <c r="J14" i="4"/>
  <c r="J12" i="4"/>
  <c r="J74" i="4"/>
  <c r="E7" i="4"/>
  <c r="E70" i="4"/>
  <c r="J37" i="3"/>
  <c r="J36" i="3"/>
  <c r="AY56" i="1" s="1"/>
  <c r="J35" i="3"/>
  <c r="AX56" i="1" s="1"/>
  <c r="BI283" i="3"/>
  <c r="BH283" i="3"/>
  <c r="BG283" i="3"/>
  <c r="BF283" i="3"/>
  <c r="T283" i="3"/>
  <c r="R283" i="3"/>
  <c r="P283" i="3"/>
  <c r="BI278" i="3"/>
  <c r="BH278" i="3"/>
  <c r="BG278" i="3"/>
  <c r="BF278" i="3"/>
  <c r="T278" i="3"/>
  <c r="R278" i="3"/>
  <c r="P278" i="3"/>
  <c r="BI275" i="3"/>
  <c r="BH275" i="3"/>
  <c r="BG275" i="3"/>
  <c r="BF275" i="3"/>
  <c r="T275" i="3"/>
  <c r="R275" i="3"/>
  <c r="P275" i="3"/>
  <c r="BI274" i="3"/>
  <c r="BH274" i="3"/>
  <c r="BG274" i="3"/>
  <c r="BF274" i="3"/>
  <c r="T274" i="3"/>
  <c r="R274" i="3"/>
  <c r="P274" i="3"/>
  <c r="BI273" i="3"/>
  <c r="BH273" i="3"/>
  <c r="BG273" i="3"/>
  <c r="BF273" i="3"/>
  <c r="T273" i="3"/>
  <c r="R273" i="3"/>
  <c r="P273" i="3"/>
  <c r="BI272" i="3"/>
  <c r="BH272" i="3"/>
  <c r="BG272" i="3"/>
  <c r="BF272" i="3"/>
  <c r="T272" i="3"/>
  <c r="R272" i="3"/>
  <c r="P272" i="3"/>
  <c r="BI270" i="3"/>
  <c r="BH270" i="3"/>
  <c r="BG270" i="3"/>
  <c r="BF270" i="3"/>
  <c r="T270" i="3"/>
  <c r="R270" i="3"/>
  <c r="P270" i="3"/>
  <c r="BI269" i="3"/>
  <c r="BH269" i="3"/>
  <c r="BG269" i="3"/>
  <c r="BF269" i="3"/>
  <c r="T269" i="3"/>
  <c r="R269" i="3"/>
  <c r="P269" i="3"/>
  <c r="BI267" i="3"/>
  <c r="BH267" i="3"/>
  <c r="BG267" i="3"/>
  <c r="BF267" i="3"/>
  <c r="T267" i="3"/>
  <c r="R267" i="3"/>
  <c r="P267" i="3"/>
  <c r="BI266" i="3"/>
  <c r="BH266" i="3"/>
  <c r="BG266" i="3"/>
  <c r="BF266" i="3"/>
  <c r="T266" i="3"/>
  <c r="R266" i="3"/>
  <c r="P266" i="3"/>
  <c r="BI265" i="3"/>
  <c r="BH265" i="3"/>
  <c r="BG265" i="3"/>
  <c r="BF265" i="3"/>
  <c r="T265" i="3"/>
  <c r="R265" i="3"/>
  <c r="P265" i="3"/>
  <c r="BI260" i="3"/>
  <c r="BH260" i="3"/>
  <c r="BG260" i="3"/>
  <c r="BF260" i="3"/>
  <c r="T260" i="3"/>
  <c r="R260" i="3"/>
  <c r="P260" i="3"/>
  <c r="BI257" i="3"/>
  <c r="BH257" i="3"/>
  <c r="BG257" i="3"/>
  <c r="BF257" i="3"/>
  <c r="T257" i="3"/>
  <c r="T256" i="3" s="1"/>
  <c r="R257" i="3"/>
  <c r="R256" i="3" s="1"/>
  <c r="P257" i="3"/>
  <c r="P256" i="3" s="1"/>
  <c r="BI255" i="3"/>
  <c r="BH255" i="3"/>
  <c r="BG255" i="3"/>
  <c r="BF255" i="3"/>
  <c r="T255" i="3"/>
  <c r="R255" i="3"/>
  <c r="P255" i="3"/>
  <c r="BI253" i="3"/>
  <c r="BH253" i="3"/>
  <c r="BG253" i="3"/>
  <c r="BF253" i="3"/>
  <c r="T253" i="3"/>
  <c r="R253" i="3"/>
  <c r="P253" i="3"/>
  <c r="BI252" i="3"/>
  <c r="BH252" i="3"/>
  <c r="BG252" i="3"/>
  <c r="BF252" i="3"/>
  <c r="T252" i="3"/>
  <c r="R252" i="3"/>
  <c r="P252" i="3"/>
  <c r="BI251" i="3"/>
  <c r="BH251" i="3"/>
  <c r="BG251" i="3"/>
  <c r="BF251" i="3"/>
  <c r="T251" i="3"/>
  <c r="R251" i="3"/>
  <c r="P251" i="3"/>
  <c r="BI249" i="3"/>
  <c r="BH249" i="3"/>
  <c r="BG249" i="3"/>
  <c r="BF249" i="3"/>
  <c r="T249" i="3"/>
  <c r="R249" i="3"/>
  <c r="P249" i="3"/>
  <c r="BI240" i="3"/>
  <c r="BH240" i="3"/>
  <c r="BG240" i="3"/>
  <c r="BF240" i="3"/>
  <c r="T240" i="3"/>
  <c r="R240" i="3"/>
  <c r="P240" i="3"/>
  <c r="BI238" i="3"/>
  <c r="BH238" i="3"/>
  <c r="BG238" i="3"/>
  <c r="BF238" i="3"/>
  <c r="T238" i="3"/>
  <c r="R238" i="3"/>
  <c r="P238" i="3"/>
  <c r="BI235" i="3"/>
  <c r="BH235" i="3"/>
  <c r="BG235" i="3"/>
  <c r="BF235" i="3"/>
  <c r="T235" i="3"/>
  <c r="R235" i="3"/>
  <c r="P235" i="3"/>
  <c r="BI230" i="3"/>
  <c r="BH230" i="3"/>
  <c r="BG230" i="3"/>
  <c r="BF230" i="3"/>
  <c r="T230" i="3"/>
  <c r="R230" i="3"/>
  <c r="P230" i="3"/>
  <c r="BI227" i="3"/>
  <c r="BH227" i="3"/>
  <c r="BG227" i="3"/>
  <c r="BF227" i="3"/>
  <c r="T227" i="3"/>
  <c r="R227" i="3"/>
  <c r="P227" i="3"/>
  <c r="BI225" i="3"/>
  <c r="BH225" i="3"/>
  <c r="BG225" i="3"/>
  <c r="BF225" i="3"/>
  <c r="T225" i="3"/>
  <c r="R225" i="3"/>
  <c r="P225" i="3"/>
  <c r="BI223" i="3"/>
  <c r="BH223" i="3"/>
  <c r="BG223" i="3"/>
  <c r="BF223" i="3"/>
  <c r="T223" i="3"/>
  <c r="R223" i="3"/>
  <c r="P223" i="3"/>
  <c r="BI220" i="3"/>
  <c r="BH220" i="3"/>
  <c r="BG220" i="3"/>
  <c r="BF220" i="3"/>
  <c r="T220" i="3"/>
  <c r="R220" i="3"/>
  <c r="P220" i="3"/>
  <c r="BI219" i="3"/>
  <c r="BH219" i="3"/>
  <c r="BG219" i="3"/>
  <c r="BF219" i="3"/>
  <c r="T219" i="3"/>
  <c r="R219" i="3"/>
  <c r="P219" i="3"/>
  <c r="BI211" i="3"/>
  <c r="BH211" i="3"/>
  <c r="BG211" i="3"/>
  <c r="BF211" i="3"/>
  <c r="T211" i="3"/>
  <c r="R211" i="3"/>
  <c r="P211" i="3"/>
  <c r="BI208" i="3"/>
  <c r="BH208" i="3"/>
  <c r="BG208" i="3"/>
  <c r="BF208" i="3"/>
  <c r="T208" i="3"/>
  <c r="T207" i="3" s="1"/>
  <c r="R208" i="3"/>
  <c r="R207" i="3" s="1"/>
  <c r="P208" i="3"/>
  <c r="P207" i="3" s="1"/>
  <c r="BI203" i="3"/>
  <c r="BH203" i="3"/>
  <c r="BG203" i="3"/>
  <c r="BF203" i="3"/>
  <c r="T203" i="3"/>
  <c r="R203" i="3"/>
  <c r="P203" i="3"/>
  <c r="BI200" i="3"/>
  <c r="BH200" i="3"/>
  <c r="BG200" i="3"/>
  <c r="BF200" i="3"/>
  <c r="T200" i="3"/>
  <c r="R200" i="3"/>
  <c r="P200" i="3"/>
  <c r="BI194" i="3"/>
  <c r="BH194" i="3"/>
  <c r="BG194" i="3"/>
  <c r="BF194" i="3"/>
  <c r="T194" i="3"/>
  <c r="R194" i="3"/>
  <c r="P194" i="3"/>
  <c r="BI193" i="3"/>
  <c r="BH193" i="3"/>
  <c r="BG193" i="3"/>
  <c r="BF193" i="3"/>
  <c r="T193" i="3"/>
  <c r="R193" i="3"/>
  <c r="P193" i="3"/>
  <c r="BI191" i="3"/>
  <c r="BH191" i="3"/>
  <c r="BG191" i="3"/>
  <c r="BF191" i="3"/>
  <c r="T191" i="3"/>
  <c r="R191" i="3"/>
  <c r="P191" i="3"/>
  <c r="BI190" i="3"/>
  <c r="BH190" i="3"/>
  <c r="BG190" i="3"/>
  <c r="BF190" i="3"/>
  <c r="T190" i="3"/>
  <c r="R190" i="3"/>
  <c r="P190" i="3"/>
  <c r="BI186" i="3"/>
  <c r="BH186" i="3"/>
  <c r="BG186" i="3"/>
  <c r="BF186" i="3"/>
  <c r="T186" i="3"/>
  <c r="R186" i="3"/>
  <c r="P186" i="3"/>
  <c r="BI181" i="3"/>
  <c r="BH181" i="3"/>
  <c r="BG181" i="3"/>
  <c r="BF181" i="3"/>
  <c r="T181" i="3"/>
  <c r="R181" i="3"/>
  <c r="P181"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69" i="3"/>
  <c r="BH169" i="3"/>
  <c r="BG169" i="3"/>
  <c r="BF169" i="3"/>
  <c r="T169" i="3"/>
  <c r="R169" i="3"/>
  <c r="P169" i="3"/>
  <c r="BI165" i="3"/>
  <c r="BH165" i="3"/>
  <c r="BG165" i="3"/>
  <c r="BF165" i="3"/>
  <c r="T165" i="3"/>
  <c r="R165" i="3"/>
  <c r="P165" i="3"/>
  <c r="BI157" i="3"/>
  <c r="BH157" i="3"/>
  <c r="BG157" i="3"/>
  <c r="BF157" i="3"/>
  <c r="T157" i="3"/>
  <c r="R157" i="3"/>
  <c r="P157" i="3"/>
  <c r="BI150" i="3"/>
  <c r="BH150" i="3"/>
  <c r="BG150" i="3"/>
  <c r="BF150" i="3"/>
  <c r="T150" i="3"/>
  <c r="R150" i="3"/>
  <c r="P150" i="3"/>
  <c r="BI144" i="3"/>
  <c r="BH144" i="3"/>
  <c r="BG144" i="3"/>
  <c r="BF144" i="3"/>
  <c r="T144" i="3"/>
  <c r="R144" i="3"/>
  <c r="P144" i="3"/>
  <c r="BI138" i="3"/>
  <c r="BH138" i="3"/>
  <c r="BG138" i="3"/>
  <c r="BF138" i="3"/>
  <c r="T138" i="3"/>
  <c r="R138" i="3"/>
  <c r="P138" i="3"/>
  <c r="BI135" i="3"/>
  <c r="BH135" i="3"/>
  <c r="BG135" i="3"/>
  <c r="BF135" i="3"/>
  <c r="T135" i="3"/>
  <c r="R135" i="3"/>
  <c r="P135" i="3"/>
  <c r="BI134" i="3"/>
  <c r="BH134" i="3"/>
  <c r="BG134" i="3"/>
  <c r="BF134" i="3"/>
  <c r="T134" i="3"/>
  <c r="R134" i="3"/>
  <c r="P134" i="3"/>
  <c r="BI132" i="3"/>
  <c r="BH132" i="3"/>
  <c r="BG132" i="3"/>
  <c r="BF132" i="3"/>
  <c r="T132" i="3"/>
  <c r="R132" i="3"/>
  <c r="P132" i="3"/>
  <c r="BI130" i="3"/>
  <c r="BH130" i="3"/>
  <c r="BG130" i="3"/>
  <c r="BF130" i="3"/>
  <c r="T130" i="3"/>
  <c r="R130" i="3"/>
  <c r="P130" i="3"/>
  <c r="BI120" i="3"/>
  <c r="BH120" i="3"/>
  <c r="BG120" i="3"/>
  <c r="BF120" i="3"/>
  <c r="T120" i="3"/>
  <c r="R120" i="3"/>
  <c r="P120" i="3"/>
  <c r="BI119" i="3"/>
  <c r="BH119" i="3"/>
  <c r="BG119" i="3"/>
  <c r="BF119" i="3"/>
  <c r="T119" i="3"/>
  <c r="R119" i="3"/>
  <c r="P119" i="3"/>
  <c r="BI117" i="3"/>
  <c r="BH117" i="3"/>
  <c r="BG117" i="3"/>
  <c r="BF117" i="3"/>
  <c r="T117" i="3"/>
  <c r="R117" i="3"/>
  <c r="P117" i="3"/>
  <c r="BI109" i="3"/>
  <c r="BH109" i="3"/>
  <c r="BG109" i="3"/>
  <c r="BF109" i="3"/>
  <c r="T109" i="3"/>
  <c r="R109" i="3"/>
  <c r="P109" i="3"/>
  <c r="BI103" i="3"/>
  <c r="BH103" i="3"/>
  <c r="BG103" i="3"/>
  <c r="BF103" i="3"/>
  <c r="T103" i="3"/>
  <c r="R103" i="3"/>
  <c r="P103" i="3"/>
  <c r="BI100" i="3"/>
  <c r="BH100" i="3"/>
  <c r="BG100" i="3"/>
  <c r="BF100" i="3"/>
  <c r="T100" i="3"/>
  <c r="R100" i="3"/>
  <c r="P100" i="3"/>
  <c r="F91" i="3"/>
  <c r="E89" i="3"/>
  <c r="F52" i="3"/>
  <c r="E50" i="3"/>
  <c r="J24" i="3"/>
  <c r="E24" i="3"/>
  <c r="J55" i="3" s="1"/>
  <c r="J23" i="3"/>
  <c r="J21" i="3"/>
  <c r="E21" i="3"/>
  <c r="J54" i="3" s="1"/>
  <c r="J20" i="3"/>
  <c r="J18" i="3"/>
  <c r="E18" i="3"/>
  <c r="F94" i="3" s="1"/>
  <c r="J17" i="3"/>
  <c r="J15" i="3"/>
  <c r="E15" i="3"/>
  <c r="F93" i="3" s="1"/>
  <c r="J14" i="3"/>
  <c r="J12" i="3"/>
  <c r="J91" i="3"/>
  <c r="E7" i="3"/>
  <c r="E87" i="3"/>
  <c r="AY55" i="1"/>
  <c r="AX55" i="1"/>
  <c r="L50" i="1"/>
  <c r="AM50" i="1"/>
  <c r="AM49" i="1"/>
  <c r="L49" i="1"/>
  <c r="AM47" i="1"/>
  <c r="L47" i="1"/>
  <c r="L45" i="1"/>
  <c r="L44" i="1"/>
  <c r="BK87" i="4"/>
  <c r="J220" i="3"/>
  <c r="BK103" i="3"/>
  <c r="AS54" i="1"/>
  <c r="J269" i="3"/>
  <c r="J208" i="3"/>
  <c r="J249" i="3"/>
  <c r="J165" i="3"/>
  <c r="J103" i="3"/>
  <c r="BK86" i="4"/>
  <c r="J267" i="3"/>
  <c r="J223" i="3"/>
  <c r="J130" i="3"/>
  <c r="BK165" i="3"/>
  <c r="J85" i="4"/>
  <c r="BK219" i="3"/>
  <c r="BK157" i="3"/>
  <c r="BK283" i="3"/>
  <c r="BK194" i="3"/>
  <c r="J82" i="4"/>
  <c r="J225" i="3"/>
  <c r="BK144" i="3"/>
  <c r="BK272" i="3"/>
  <c r="BK223" i="3"/>
  <c r="BK174" i="3"/>
  <c r="BK278" i="3"/>
  <c r="J172" i="3"/>
  <c r="BK267" i="3"/>
  <c r="J169" i="3"/>
  <c r="BK274" i="3"/>
  <c r="J257" i="3"/>
  <c r="BK150" i="3"/>
  <c r="BK273" i="3"/>
  <c r="J144" i="3"/>
  <c r="BK240" i="3"/>
  <c r="BK172" i="3"/>
  <c r="BK100" i="3"/>
  <c r="BK235" i="3"/>
  <c r="BK270" i="3"/>
  <c r="BK230" i="3"/>
  <c r="BK208" i="3"/>
  <c r="J117" i="3"/>
  <c r="J273" i="3"/>
  <c r="BK225" i="3"/>
  <c r="BK134" i="3"/>
  <c r="BK85" i="4"/>
  <c r="BK193" i="3"/>
  <c r="BK275" i="3"/>
  <c r="J200" i="3"/>
  <c r="BK132" i="3"/>
  <c r="J270" i="3"/>
  <c r="J240" i="3"/>
  <c r="BK255" i="3"/>
  <c r="J193" i="3"/>
  <c r="BK119" i="3"/>
  <c r="BK257" i="3"/>
  <c r="BK130" i="3"/>
  <c r="J83" i="4"/>
  <c r="BK227" i="3"/>
  <c r="J190" i="3"/>
  <c r="J265" i="3"/>
  <c r="BK211" i="3"/>
  <c r="BK117" i="3"/>
  <c r="F36" i="4"/>
  <c r="BC57" i="1"/>
  <c r="J272" i="3"/>
  <c r="J120" i="3"/>
  <c r="BK251" i="3"/>
  <c r="J150" i="3"/>
  <c r="BK82" i="4"/>
  <c r="J227" i="3"/>
  <c r="J109" i="3"/>
  <c r="BK176" i="3"/>
  <c r="J86" i="4"/>
  <c r="J235" i="3"/>
  <c r="J138" i="3"/>
  <c r="J278" i="3"/>
  <c r="BK169" i="3"/>
  <c r="BK265" i="3"/>
  <c r="BK220" i="3"/>
  <c r="J134" i="3"/>
  <c r="J275" i="3"/>
  <c r="BK252" i="3"/>
  <c r="BK200" i="3"/>
  <c r="J119" i="3"/>
  <c r="J260" i="3"/>
  <c r="J174" i="3"/>
  <c r="J252" i="3"/>
  <c r="J219" i="3"/>
  <c r="BK238" i="3"/>
  <c r="BK178" i="3"/>
  <c r="BK83" i="4"/>
  <c r="BK191" i="3"/>
  <c r="J100" i="3"/>
  <c r="J84" i="4"/>
  <c r="BK190" i="3"/>
  <c r="BK120" i="3"/>
  <c r="BK84" i="4"/>
  <c r="BK266" i="3"/>
  <c r="J178" i="3"/>
  <c r="J238" i="3"/>
  <c r="BK135" i="3"/>
  <c r="J87" i="4"/>
  <c r="BK269" i="3"/>
  <c r="BK203" i="3"/>
  <c r="J135" i="3"/>
  <c r="J203" i="3"/>
  <c r="J132" i="3"/>
  <c r="BK249" i="3"/>
  <c r="J194" i="3"/>
  <c r="J283" i="3"/>
  <c r="BK253" i="3"/>
  <c r="J191" i="3"/>
  <c r="J255" i="3"/>
  <c r="J186" i="3"/>
  <c r="J253" i="3"/>
  <c r="BK181" i="3"/>
  <c r="BK109" i="3"/>
  <c r="BK138" i="3"/>
  <c r="J266" i="3"/>
  <c r="BK260" i="3"/>
  <c r="J181" i="3"/>
  <c r="J176" i="3"/>
  <c r="J157" i="3"/>
  <c r="J251" i="3"/>
  <c r="J211" i="3"/>
  <c r="J274" i="3"/>
  <c r="J230" i="3"/>
  <c r="BK186" i="3"/>
  <c r="R164" i="3" l="1"/>
  <c r="P175" i="3"/>
  <c r="BK199" i="3"/>
  <c r="J199" i="3" s="1"/>
  <c r="J65" i="3" s="1"/>
  <c r="T199" i="3"/>
  <c r="R218" i="3"/>
  <c r="T226" i="3"/>
  <c r="T99" i="3"/>
  <c r="P180" i="3"/>
  <c r="BK226" i="3"/>
  <c r="J226" i="3" s="1"/>
  <c r="J70" i="3" s="1"/>
  <c r="T250" i="3"/>
  <c r="P259" i="3"/>
  <c r="BK268" i="3"/>
  <c r="J268" i="3"/>
  <c r="J75" i="3"/>
  <c r="BK277" i="3"/>
  <c r="J277" i="3" s="1"/>
  <c r="J77" i="3" s="1"/>
  <c r="BK164" i="3"/>
  <c r="J164" i="3" s="1"/>
  <c r="J62" i="3" s="1"/>
  <c r="T180" i="3"/>
  <c r="R199" i="3"/>
  <c r="BK218" i="3"/>
  <c r="J218" i="3" s="1"/>
  <c r="J67" i="3" s="1"/>
  <c r="R222" i="3"/>
  <c r="P250" i="3"/>
  <c r="T259" i="3"/>
  <c r="P271" i="3"/>
  <c r="BK99" i="3"/>
  <c r="J99" i="3"/>
  <c r="J61" i="3" s="1"/>
  <c r="P164" i="3"/>
  <c r="BK180" i="3"/>
  <c r="J180" i="3"/>
  <c r="J64" i="3" s="1"/>
  <c r="P199" i="3"/>
  <c r="P218" i="3"/>
  <c r="R226" i="3"/>
  <c r="T268" i="3"/>
  <c r="R277" i="3"/>
  <c r="BK81" i="4"/>
  <c r="J81" i="4"/>
  <c r="J60" i="4" s="1"/>
  <c r="P99" i="3"/>
  <c r="R180" i="3"/>
  <c r="P226" i="3"/>
  <c r="P221" i="3" s="1"/>
  <c r="BK259" i="3"/>
  <c r="J259" i="3" s="1"/>
  <c r="J74" i="3" s="1"/>
  <c r="P268" i="3"/>
  <c r="T271" i="3"/>
  <c r="R99" i="3"/>
  <c r="BK175" i="3"/>
  <c r="J175" i="3"/>
  <c r="J63" i="3"/>
  <c r="R175" i="3"/>
  <c r="BK222" i="3"/>
  <c r="J222" i="3"/>
  <c r="J69" i="3"/>
  <c r="T222" i="3"/>
  <c r="T221" i="3" s="1"/>
  <c r="R250" i="3"/>
  <c r="R259" i="3"/>
  <c r="R271" i="3"/>
  <c r="P81" i="4"/>
  <c r="P80" i="4"/>
  <c r="AU57" i="1"/>
  <c r="T164" i="3"/>
  <c r="T175" i="3"/>
  <c r="T218" i="3"/>
  <c r="P222" i="3"/>
  <c r="BK250" i="3"/>
  <c r="J250" i="3"/>
  <c r="J71" i="3" s="1"/>
  <c r="BK271" i="3"/>
  <c r="J271" i="3"/>
  <c r="J76" i="3"/>
  <c r="T277" i="3"/>
  <c r="R81" i="4"/>
  <c r="R80" i="4"/>
  <c r="R268" i="3"/>
  <c r="P277" i="3"/>
  <c r="T81" i="4"/>
  <c r="T80" i="4"/>
  <c r="J52" i="3"/>
  <c r="J93" i="3"/>
  <c r="BE103" i="3"/>
  <c r="BE130" i="3"/>
  <c r="BE165" i="3"/>
  <c r="F77" i="4"/>
  <c r="J94" i="3"/>
  <c r="BE135" i="3"/>
  <c r="BE169" i="3"/>
  <c r="BE181" i="3"/>
  <c r="BE238" i="3"/>
  <c r="BE253" i="3"/>
  <c r="BE257" i="3"/>
  <c r="BE275" i="3"/>
  <c r="BE278" i="3"/>
  <c r="J54" i="4"/>
  <c r="F54" i="3"/>
  <c r="BE186" i="3"/>
  <c r="BE191" i="3"/>
  <c r="BE267" i="3"/>
  <c r="BE274" i="3"/>
  <c r="E48" i="4"/>
  <c r="J55" i="4"/>
  <c r="BE109" i="3"/>
  <c r="BE150" i="3"/>
  <c r="BE251" i="3"/>
  <c r="BE266" i="3"/>
  <c r="J52" i="4"/>
  <c r="F76" i="4"/>
  <c r="BE83" i="4"/>
  <c r="BE86" i="4"/>
  <c r="E48" i="3"/>
  <c r="BE119" i="3"/>
  <c r="BE120" i="3"/>
  <c r="BE132" i="3"/>
  <c r="BE172" i="3"/>
  <c r="BE194" i="3"/>
  <c r="BE200" i="3"/>
  <c r="BE220" i="3"/>
  <c r="BE225" i="3"/>
  <c r="BE227" i="3"/>
  <c r="BE230" i="3"/>
  <c r="BE252" i="3"/>
  <c r="BE255" i="3"/>
  <c r="BE269" i="3"/>
  <c r="F55" i="3"/>
  <c r="BE100" i="3"/>
  <c r="BE190" i="3"/>
  <c r="BE193" i="3"/>
  <c r="BE203" i="3"/>
  <c r="BE208" i="3"/>
  <c r="BE219" i="3"/>
  <c r="BE235" i="3"/>
  <c r="BE260" i="3"/>
  <c r="BE283" i="3"/>
  <c r="BE85" i="4"/>
  <c r="BE117" i="3"/>
  <c r="BE138" i="3"/>
  <c r="BE174" i="3"/>
  <c r="BE211" i="3"/>
  <c r="BE223" i="3"/>
  <c r="BE240" i="3"/>
  <c r="BE270" i="3"/>
  <c r="BE272" i="3"/>
  <c r="BE273" i="3"/>
  <c r="BK207" i="3"/>
  <c r="J207" i="3"/>
  <c r="J66" i="3"/>
  <c r="BK256" i="3"/>
  <c r="J256" i="3" s="1"/>
  <c r="J72" i="3" s="1"/>
  <c r="BE82" i="4"/>
  <c r="BE134" i="3"/>
  <c r="BE144" i="3"/>
  <c r="BE157" i="3"/>
  <c r="BE176" i="3"/>
  <c r="BE178" i="3"/>
  <c r="BE249" i="3"/>
  <c r="BE265" i="3"/>
  <c r="BE84" i="4"/>
  <c r="BE87" i="4"/>
  <c r="BA55" i="1"/>
  <c r="F36" i="3"/>
  <c r="BC56" i="1" s="1"/>
  <c r="BB55" i="1"/>
  <c r="F35" i="3"/>
  <c r="BB56" i="1" s="1"/>
  <c r="F37" i="3"/>
  <c r="BD56" i="1"/>
  <c r="F34" i="4"/>
  <c r="BA57" i="1" s="1"/>
  <c r="BD55" i="1"/>
  <c r="F34" i="3"/>
  <c r="BA56" i="1" s="1"/>
  <c r="J34" i="3"/>
  <c r="AW56" i="1"/>
  <c r="J34" i="4"/>
  <c r="AW57" i="1" s="1"/>
  <c r="F35" i="4"/>
  <c r="BB57" i="1"/>
  <c r="BC55" i="1"/>
  <c r="F37" i="4"/>
  <c r="BD57" i="1"/>
  <c r="AW55" i="1"/>
  <c r="P98" i="3" l="1"/>
  <c r="T258" i="3"/>
  <c r="P258" i="3"/>
  <c r="AU55" i="1"/>
  <c r="R258" i="3"/>
  <c r="R97" i="3" s="1"/>
  <c r="R221" i="3"/>
  <c r="R98" i="3"/>
  <c r="T98" i="3"/>
  <c r="T97" i="3" s="1"/>
  <c r="BK221" i="3"/>
  <c r="J221" i="3" s="1"/>
  <c r="J68" i="3" s="1"/>
  <c r="BK258" i="3"/>
  <c r="J258" i="3"/>
  <c r="J73" i="3" s="1"/>
  <c r="BK80" i="4"/>
  <c r="J80" i="4"/>
  <c r="J59" i="4"/>
  <c r="F33" i="3"/>
  <c r="AZ56" i="1" s="1"/>
  <c r="J33" i="3"/>
  <c r="AV56" i="1"/>
  <c r="AT56" i="1"/>
  <c r="BD54" i="1"/>
  <c r="W33" i="1"/>
  <c r="F33" i="4"/>
  <c r="AZ57" i="1"/>
  <c r="AZ55" i="1"/>
  <c r="BB54" i="1"/>
  <c r="W31" i="1" s="1"/>
  <c r="BC54" i="1"/>
  <c r="AY54" i="1"/>
  <c r="J33" i="4"/>
  <c r="AV57" i="1"/>
  <c r="AT57" i="1" s="1"/>
  <c r="BA54" i="1"/>
  <c r="AW54" i="1"/>
  <c r="AK30" i="1" s="1"/>
  <c r="AV55" i="1"/>
  <c r="AT55" i="1"/>
  <c r="BK98" i="3" l="1"/>
  <c r="J98" i="3" s="1"/>
  <c r="J60" i="3" s="1"/>
  <c r="P97" i="3"/>
  <c r="AU56" i="1"/>
  <c r="BK97" i="3"/>
  <c r="J97" i="3" s="1"/>
  <c r="J30" i="3" s="1"/>
  <c r="AG56" i="1" s="1"/>
  <c r="AN56" i="1" s="1"/>
  <c r="AZ54" i="1"/>
  <c r="AV54" i="1" s="1"/>
  <c r="AK29" i="1" s="1"/>
  <c r="J30" i="4"/>
  <c r="AG57" i="1"/>
  <c r="AN57" i="1"/>
  <c r="W32" i="1"/>
  <c r="AU54" i="1"/>
  <c r="W30" i="1"/>
  <c r="AX54" i="1"/>
  <c r="J39" i="3" l="1"/>
  <c r="J59" i="3"/>
  <c r="J39" i="4"/>
  <c r="W29" i="1"/>
  <c r="AT54" i="1"/>
  <c r="AG54" i="1" l="1"/>
  <c r="AK26" i="1" s="1"/>
  <c r="AK35" i="1" s="1"/>
  <c r="AN54" i="1" l="1"/>
</calcChain>
</file>

<file path=xl/sharedStrings.xml><?xml version="1.0" encoding="utf-8"?>
<sst xmlns="http://schemas.openxmlformats.org/spreadsheetml/2006/main" count="2932" uniqueCount="657">
  <si>
    <t>Export Komplet</t>
  </si>
  <si>
    <t>VZ</t>
  </si>
  <si>
    <t>2.0</t>
  </si>
  <si>
    <t/>
  </si>
  <si>
    <t>False</t>
  </si>
  <si>
    <t>{e2bc0b46-77da-4307-a19b-8403de8671c3}</t>
  </si>
  <si>
    <t>&gt;&gt;  skryté sloupce  &lt;&lt;</t>
  </si>
  <si>
    <t>0,01</t>
  </si>
  <si>
    <t>21</t>
  </si>
  <si>
    <t>15</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</si>
  <si>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</si>
  <si>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</si>
  <si>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</si>
  <si>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</si>
  <si>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</si>
  <si>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</si>
  <si>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</si>
  <si>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</si>
  <si>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AMFITEÁTR - PROVIZORNÍ OPATŘENÍ, KOLÍN, KMOCHŮV OSTROV</t>
  </si>
  <si>
    <t>KSO:</t>
  </si>
  <si>
    <t>CC-CZ:</t>
  </si>
  <si>
    <t>Místo:</t>
  </si>
  <si>
    <t xml:space="preserve"> </t>
  </si>
  <si>
    <t>Datum:</t>
  </si>
  <si>
    <t>5. 5. 2021</t>
  </si>
  <si>
    <t>Zadavatel:</t>
  </si>
  <si>
    <t>IČ:</t>
  </si>
  <si>
    <t>DIČ:</t>
  </si>
  <si>
    <t>Uchazeč:</t>
  </si>
  <si>
    <t>Vyplň údaj</t>
  </si>
  <si>
    <t>Projektant:</t>
  </si>
  <si>
    <t>True</t>
  </si>
  <si>
    <t>Zpracovatel:</t>
  </si>
  <si>
    <t>Poznámka:</t>
  </si>
  <si>
    <t>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</si>
  <si>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</si>
  <si>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</si>
  <si>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</si>
  <si>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</si>
  <si>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</si>
  <si>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</si>
  <si>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</si>
  <si>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</si>
  <si>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</si>
  <si>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</si>
  <si>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</si>
  <si>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</si>
  <si>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</si>
  <si>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</si>
  <si>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</si>
  <si>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</si>
  <si>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</si>
  <si>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</si>
  <si>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</si>
  <si>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</si>
  <si>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</si>
  <si>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</si>
  <si>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</si>
  <si>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</si>
  <si>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</si>
  <si>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</si>
  <si>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</si>
  <si>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</si>
  <si>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</si>
  <si>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</si>
  <si>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</si>
  <si>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</si>
  <si>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</si>
  <si>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</si>
  <si>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</si>
  <si>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</si>
  <si>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</si>
  <si>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</si>
  <si>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</si>
  <si>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</si>
  <si>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{f40dd837-33aa-47ea-9d0e-78a168041393}</t>
  </si>
  <si>
    <t>2</t>
  </si>
  <si>
    <t>Hlediště</t>
  </si>
  <si>
    <t>{f45e6663-2d3b-4387-9fac-71420d7f6bc9}</t>
  </si>
  <si>
    <t>VRN</t>
  </si>
  <si>
    <t>Ostatní a vedlejší náklady</t>
  </si>
  <si>
    <t>{4cf9f270-83ba-45e8-ac11-ec5a623fae34}</t>
  </si>
  <si>
    <t>KRYCÍ LIST SOUPISU PRACÍ</t>
  </si>
  <si>
    <t>Objekt:</t>
  </si>
  <si>
    <t>REKAPITULACE ČLENĚNÍ SOUPISU PRACÍ</t>
  </si>
  <si>
    <t>Kód dílu - Popis</t>
  </si>
  <si>
    <t>Cena celkem [CZK]</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</si>
  <si>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</si>
  <si>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</si>
  <si>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</si>
  <si>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</si>
  <si>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</si>
  <si>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</si>
  <si>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</si>
  <si>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</si>
  <si>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93 - Různé dokončovací konstrukce a práce inženýrských staveb</t>
  </si>
  <si>
    <t xml:space="preserve">      96 - Bourání konstrukcí</t>
  </si>
  <si>
    <t xml:space="preserve">    997 - Přesun sutě</t>
  </si>
  <si>
    <t xml:space="preserve">    998 - Přesun hmot</t>
  </si>
  <si>
    <t>PSV - Práce a dodávky PSV</t>
  </si>
  <si>
    <t xml:space="preserve">    721 - Zdravotechnika - vnitřní kanalizace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</si>
  <si>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</si>
  <si>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</si>
  <si>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</si>
  <si>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</si>
  <si>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</si>
  <si>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</si>
  <si>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</si>
  <si>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</si>
  <si>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</si>
  <si>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</si>
  <si>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</si>
  <si>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</si>
  <si>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</si>
  <si>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</si>
  <si>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</si>
  <si>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</si>
  <si>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</si>
  <si>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</si>
  <si>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</si>
  <si>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</si>
  <si>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</si>
  <si>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2021 01</t>
  </si>
  <si>
    <t>4</t>
  </si>
  <si>
    <t>VV</t>
  </si>
  <si>
    <t>Součet</t>
  </si>
  <si>
    <t>m3</t>
  </si>
  <si>
    <t>pasy</t>
  </si>
  <si>
    <t>(1,8+1,8+1,0+1,0)*0,3*0,5*1,05</t>
  </si>
  <si>
    <t>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</si>
  <si>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</si>
  <si>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</si>
  <si>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</si>
  <si>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</si>
  <si>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</si>
  <si>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6</t>
  </si>
  <si>
    <t>171201231</t>
  </si>
  <si>
    <t>Poplatek za uložení stavebního odpadu na recyklační skládce (skládkovné) zeminy a kamení zatříděného do Katalogu odpadů pod kódem 17 05 04</t>
  </si>
  <si>
    <t>t</t>
  </si>
  <si>
    <t>7</t>
  </si>
  <si>
    <t>171251201</t>
  </si>
  <si>
    <t>Uložení sypaniny na skládky nebo meziskládky bez hutnění s upravením uložené sypaniny do předepsaného tvaru</t>
  </si>
  <si>
    <t>8</t>
  </si>
  <si>
    <t>9</t>
  </si>
  <si>
    <t>10</t>
  </si>
  <si>
    <t>M</t>
  </si>
  <si>
    <t>11</t>
  </si>
  <si>
    <t>451573111</t>
  </si>
  <si>
    <t>Lože pod potrubí, stoky a drobné objekty v otevřeném výkopu z písku a štěrkopísku do 63 mm</t>
  </si>
  <si>
    <t>Zakládání</t>
  </si>
  <si>
    <t>12</t>
  </si>
  <si>
    <t>13</t>
  </si>
  <si>
    <t>14</t>
  </si>
  <si>
    <t>274313711</t>
  </si>
  <si>
    <t>Základy z betonu prostého pasy betonu kamenem neprokládaného tř. C 20/25</t>
  </si>
  <si>
    <t>poklop šachty</t>
  </si>
  <si>
    <t>Vodorovné konstrukce</t>
  </si>
  <si>
    <t>411321515</t>
  </si>
  <si>
    <t>Stropy z betonu železového (bez výztuže) stropů deskových, plochých střech, desek balkonových, desek hřibových stropů včetně hlavic hřibových sloupů tř. C 20/25</t>
  </si>
  <si>
    <t xml:space="preserve">nad šachtu </t>
  </si>
  <si>
    <t>1,5*1,8*0,14</t>
  </si>
  <si>
    <t>-3,14*0,3*0,3*0,14</t>
  </si>
  <si>
    <t>16</t>
  </si>
  <si>
    <t>411351011</t>
  </si>
  <si>
    <t>Bednění stropních konstrukcí - bez podpěrné konstrukce desek tloušťky stropní desky přes 5 do 25 cm zřízení</t>
  </si>
  <si>
    <t>(1,5+1,5+1,8+1,8)*0,14</t>
  </si>
  <si>
    <t>1,3*1,0</t>
  </si>
  <si>
    <t>17</t>
  </si>
  <si>
    <t>411351012</t>
  </si>
  <si>
    <t>Bednění stropních konstrukcí - bez podpěrné konstrukce desek tloušťky stropní desky přes 5 do 25 cm odstranění</t>
  </si>
  <si>
    <t>18</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</si>
  <si>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</si>
  <si>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</si>
  <si>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1,5*1,8*0,00444*1,2*2</t>
  </si>
  <si>
    <t>-3,14*0,3*0,3*0,00444*1,2*2</t>
  </si>
  <si>
    <t>19</t>
  </si>
  <si>
    <t>411354311</t>
  </si>
  <si>
    <t>Podpěrná konstrukce stropů - desek, kleneb a skořepin výška podepření do 4 m tloušťka stropu přes 5 do 15 cm zřízení</t>
  </si>
  <si>
    <t>20</t>
  </si>
  <si>
    <t>411354312</t>
  </si>
  <si>
    <t>Podpěrná konstrukce stropů - desek, kleneb a skořepin výška podepření do 4 m tloušťka stropu přes 5 do 15 cm odstranění</t>
  </si>
  <si>
    <t>Komunikace pozemní</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</si>
  <si>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</si>
  <si>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</si>
  <si>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22</t>
  </si>
  <si>
    <t>59245212</t>
  </si>
  <si>
    <t>dlažba zámková tvaru I 196x161x60mm přírodní</t>
  </si>
  <si>
    <t>předpoklad 50% nových prvků</t>
  </si>
  <si>
    <t>Trubní vedení</t>
  </si>
  <si>
    <t>23</t>
  </si>
  <si>
    <t>899101211</t>
  </si>
  <si>
    <t>Demontáž poklopů litinových a ocelových včetně rámů, hmotnosti jednotlivě do 50 kg</t>
  </si>
  <si>
    <t>kus</t>
  </si>
  <si>
    <t>24</t>
  </si>
  <si>
    <t>K004</t>
  </si>
  <si>
    <t>D+M výklopný poklop B125 pr.600mm zabudovaný do ŽB desky</t>
  </si>
  <si>
    <t>25</t>
  </si>
  <si>
    <t>kpl</t>
  </si>
  <si>
    <t>Ostatní konstrukce a práce, bourání</t>
  </si>
  <si>
    <t>93</t>
  </si>
  <si>
    <t>Různé dokončovací konstrukce a práce inženýrských staveb</t>
  </si>
  <si>
    <t>26</t>
  </si>
  <si>
    <t>935932113</t>
  </si>
  <si>
    <t>Odvodňovací plastový žlab pro třídu zatížení A 15 vnitřní šířky 100 mm s krycím roštem můstkovým z pozinkované oceli</t>
  </si>
  <si>
    <t>m</t>
  </si>
  <si>
    <t>27</t>
  </si>
  <si>
    <t>935932611</t>
  </si>
  <si>
    <t>Odvodňovací plastový žlab vpusť s kalovým košem pro žlab vnitřní šířky 100 mm</t>
  </si>
  <si>
    <t>28</t>
  </si>
  <si>
    <t>29</t>
  </si>
  <si>
    <t>96</t>
  </si>
  <si>
    <t>Bourání konstrukcí</t>
  </si>
  <si>
    <t>30</t>
  </si>
  <si>
    <t>31</t>
  </si>
  <si>
    <t>997</t>
  </si>
  <si>
    <t>Přesun sutě</t>
  </si>
  <si>
    <t>32</t>
  </si>
  <si>
    <t>997013111</t>
  </si>
  <si>
    <t>Vnitrostaveništní doprava suti a vybouraných hmot vodorovně do 50 m svisle s použitím mechanizace pro budovy a haly výšky do 6 m</t>
  </si>
  <si>
    <t>33</t>
  </si>
  <si>
    <t>997013501</t>
  </si>
  <si>
    <t>Odvoz suti a vybouraných hmot na skládku nebo meziskládku se složením, na vzdálenost do 1 km</t>
  </si>
  <si>
    <t>34</t>
  </si>
  <si>
    <t>997013509</t>
  </si>
  <si>
    <t>Odvoz suti a vybouraných hmot na skládku nebo meziskládku se složením, na vzdálenost Příplatek k ceně za každý další i započatý 1 km přes 1 km</t>
  </si>
  <si>
    <t>35</t>
  </si>
  <si>
    <t>997013631</t>
  </si>
  <si>
    <t>Poplatek za uložení stavebního odpadu na skládce (skládkovné) směsného stavebního a demoličního zatříděného do Katalogu odpadů pod kódem 17 09 04</t>
  </si>
  <si>
    <t>998</t>
  </si>
  <si>
    <t>Přesun hmot</t>
  </si>
  <si>
    <t>36</t>
  </si>
  <si>
    <t>PSV</t>
  </si>
  <si>
    <t>Práce a dodávky PSV</t>
  </si>
  <si>
    <t>721</t>
  </si>
  <si>
    <t>Zdravotechnika - vnitřní kanalizace</t>
  </si>
  <si>
    <t>37</t>
  </si>
  <si>
    <t>721173315</t>
  </si>
  <si>
    <t>Potrubí z trub PVC SN4 dešťové DN 110</t>
  </si>
  <si>
    <t>38</t>
  </si>
  <si>
    <t>39</t>
  </si>
  <si>
    <t>48</t>
  </si>
  <si>
    <t>899722114</t>
  </si>
  <si>
    <t>Krytí potrubí z plastů výstražnou fólií z PVC šířky 40 cm</t>
  </si>
  <si>
    <t>40</t>
  </si>
  <si>
    <t>41</t>
  </si>
  <si>
    <t>K003</t>
  </si>
  <si>
    <t>Napojení nového dešťového potrubí na stávající</t>
  </si>
  <si>
    <t>42</t>
  </si>
  <si>
    <t>43</t>
  </si>
  <si>
    <t>998721101</t>
  </si>
  <si>
    <t>Přesun hmot pro vnitřní kanalizace stanovený z hmotnosti přesunovaného materiálu vodorovná dopravní vzdálenost do 50 m v objektech výšky do 6 m</t>
  </si>
  <si>
    <t>44</t>
  </si>
  <si>
    <t>45</t>
  </si>
  <si>
    <t>46</t>
  </si>
  <si>
    <t>47</t>
  </si>
  <si>
    <t>2 - Hlediště</t>
  </si>
  <si>
    <t xml:space="preserve">    3 - Svislé a kompletní konstrukce</t>
  </si>
  <si>
    <t xml:space="preserve">    6 - Úpravy povrchů, podlahy a osazování výplní</t>
  </si>
  <si>
    <t xml:space="preserve">    766 - Konstrukce truhlářské</t>
  </si>
  <si>
    <t xml:space="preserve">    767 - Konstrukce zámečnické</t>
  </si>
  <si>
    <t xml:space="preserve">    783 - Dokončovací práce - nátěry</t>
  </si>
  <si>
    <t>-1209850285</t>
  </si>
  <si>
    <t>KG</t>
  </si>
  <si>
    <t>(1,5+1,5+1,5+1,5)*0,6</t>
  </si>
  <si>
    <t>132212111</t>
  </si>
  <si>
    <t>Hloubení rýh šířky do 800 mm ručně zapažených i nezapažených, s urovnáním dna do předepsaného profilu a spádu v hornině třídy těžitelnosti I skupiny 3 soudržných</t>
  </si>
  <si>
    <t>249487284</t>
  </si>
  <si>
    <t>(1,5+1,5+1,5+1,5)*0,6*1,0</t>
  </si>
  <si>
    <t>139751101</t>
  </si>
  <si>
    <t>Vykopávka v uzavřených prostorech ručně v hornině třídy těžitelnosti I skupiny 1 až 3</t>
  </si>
  <si>
    <t>504950279</t>
  </si>
  <si>
    <t>drenáž</t>
  </si>
  <si>
    <t>(69,0-0,9*8)*0,8</t>
  </si>
  <si>
    <t>žlab</t>
  </si>
  <si>
    <t>(30-0,9*6)*0,15*0,15</t>
  </si>
  <si>
    <t>(1,5+2,0+1,5+2,0)*0,6*1,0</t>
  </si>
  <si>
    <t>162211311</t>
  </si>
  <si>
    <t>Vodorovné přemístění výkopku nebo sypaniny stavebním kolečkem s vyprázdněním kolečka na hromady nebo do dopravního prostředku na vzdálenost do 10 m z horniny třídy těžitelnosti I, skupiny 1 až 3</t>
  </si>
  <si>
    <t>684764085</t>
  </si>
  <si>
    <t>69,0*0,55</t>
  </si>
  <si>
    <t>162211319</t>
  </si>
  <si>
    <t>Vodorovné přemístění výkopku nebo sypaniny stavebním kolečkem s vyprázdněním kolečka na hromady nebo do dopravního prostředku na vzdálenost do 10 m Příplatek za každých dalších 10 m k ceně -1311</t>
  </si>
  <si>
    <t>-1560836183</t>
  </si>
  <si>
    <t>-79814119</t>
  </si>
  <si>
    <t>(1,5+1,5+1,5+1,5)*0,6*(0,1+0,3)</t>
  </si>
  <si>
    <t>(1,5+2,0+1,5+2,0)*0,6*(0,1+0,3)</t>
  </si>
  <si>
    <t>-1927870938</t>
  </si>
  <si>
    <t>41,952*5 'Přepočtené koeficientem množství</t>
  </si>
  <si>
    <t>-1909598533</t>
  </si>
  <si>
    <t>41,952*2 'Přepočtené koeficientem množství</t>
  </si>
  <si>
    <t>280420443</t>
  </si>
  <si>
    <t>174111101</t>
  </si>
  <si>
    <t>Zásyp sypaninou z jakékoliv horniny ručně s uložením výkopku ve vrstvách se zhutněním jam, šachet, rýh nebo kolem objektů v těchto vykopávkách</t>
  </si>
  <si>
    <t>-1104585430</t>
  </si>
  <si>
    <t>(1,5+1,5+1,5+1,5)*0,6*(1,0-0,4)</t>
  </si>
  <si>
    <t>174111102</t>
  </si>
  <si>
    <t>Zásyp sypaninou z jakékoliv horniny ručně s uložením výkopku ve vrstvách se zhutněním v uzavřených prostorách s urovnáním povrchu zásypu</t>
  </si>
  <si>
    <t>1975616287</t>
  </si>
  <si>
    <t>(69,0-0,9*8)*0,3</t>
  </si>
  <si>
    <t>(1,5+2,0+1,5+2,0)*0,6*(1,0-0,4)</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</si>
  <si>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</si>
  <si>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</si>
  <si>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601852402</t>
  </si>
  <si>
    <t>(69,0-0,9*8)*0,7</t>
  </si>
  <si>
    <t>(1,5+2,0+1,5+2,0)*0,6*0,3</t>
  </si>
  <si>
    <t>58344171-</t>
  </si>
  <si>
    <t>štěrkodrť frakce 16/32</t>
  </si>
  <si>
    <t>-459707756</t>
  </si>
  <si>
    <t>(69,0-0,9*8)*0,5</t>
  </si>
  <si>
    <t>32,16*1,8 'Přepočtené koeficientem množství</t>
  </si>
  <si>
    <t>1308344851</t>
  </si>
  <si>
    <t>(69,0-0,9*8)*0,4*0,1</t>
  </si>
  <si>
    <t>(1,5+2,0+1,5+2,0)*0,4*0,1</t>
  </si>
  <si>
    <t>(1,5+1,5+1,5+1,5)*0,6*0,1</t>
  </si>
  <si>
    <t>212755214</t>
  </si>
  <si>
    <t>Trativody bez lože z drenážních trubek plastových flexibilních D 100 mm</t>
  </si>
  <si>
    <t>-275059126</t>
  </si>
  <si>
    <t>12,5+12,5</t>
  </si>
  <si>
    <t>5,5*8</t>
  </si>
  <si>
    <t>-1883544015</t>
  </si>
  <si>
    <t>919726122</t>
  </si>
  <si>
    <t>Geotextilie netkaná pro ochranu, separaci nebo filtraci měrná hmotnost přes 200 do 300 g/m2</t>
  </si>
  <si>
    <t>303096248</t>
  </si>
  <si>
    <t>69,0*3,0</t>
  </si>
  <si>
    <t>K011</t>
  </si>
  <si>
    <t>D+M revizní šachta drenáže pr.315mm vč. poklopu</t>
  </si>
  <si>
    <t>-1518546252</t>
  </si>
  <si>
    <t>Svislé a kompletní konstrukce</t>
  </si>
  <si>
    <t>317234410</t>
  </si>
  <si>
    <t>Vyzdívka mezi nosníky cihlami pálenými na maltu cementovou</t>
  </si>
  <si>
    <t>-713728119</t>
  </si>
  <si>
    <t>0,93*0,3*0,14*(10+10)</t>
  </si>
  <si>
    <t>317944323</t>
  </si>
  <si>
    <t>Válcované nosníky dodatečně osazované do připravených otvorů bez zazdění hlav č. 14 až 22</t>
  </si>
  <si>
    <t>-795936224</t>
  </si>
  <si>
    <t>0,93*2*(10+10)*0,0129</t>
  </si>
  <si>
    <t>-173848194</t>
  </si>
  <si>
    <t>-384075351</t>
  </si>
  <si>
    <t>-2124505357</t>
  </si>
  <si>
    <t>2015522775</t>
  </si>
  <si>
    <t>-376674077</t>
  </si>
  <si>
    <t>1461537487</t>
  </si>
  <si>
    <t>-384157582</t>
  </si>
  <si>
    <t>-1444347176</t>
  </si>
  <si>
    <t>3,6*0,5</t>
  </si>
  <si>
    <t>1,8*1,03 'Přepočtené koeficientem množství</t>
  </si>
  <si>
    <t>Úpravy povrchů, podlahy a osazování výplní</t>
  </si>
  <si>
    <t>612325222</t>
  </si>
  <si>
    <t>Vápenocementová omítka jednotlivých malých ploch štuková na stěnách, plochy jednotlivě přes 0,09 do 0,25 m2</t>
  </si>
  <si>
    <t>185741431</t>
  </si>
  <si>
    <t>otvory 200x200</t>
  </si>
  <si>
    <t>612325225</t>
  </si>
  <si>
    <t>Vápenocementová omítka jednotlivých malých ploch štuková na stěnách, plochy jednotlivě přes 1,0 do 4 m2</t>
  </si>
  <si>
    <t>1389155065</t>
  </si>
  <si>
    <t>oprava omítek u vybouraných otvorů</t>
  </si>
  <si>
    <t>dveře</t>
  </si>
  <si>
    <t>otvory v bočních stěnách jeviště</t>
  </si>
  <si>
    <t>-912578593</t>
  </si>
  <si>
    <t>-1256095204</t>
  </si>
  <si>
    <t>-238049423</t>
  </si>
  <si>
    <t>15,0+15,0</t>
  </si>
  <si>
    <t>383039131</t>
  </si>
  <si>
    <t>971033351</t>
  </si>
  <si>
    <t>Vybourání otvorů ve zdivu základovém nebo nadzákladovém z cihel, tvárnic, příčkovek z cihel pálených na maltu vápennou nebo vápenocementovou plochy do 0,09 m2, tl. do 450 mm</t>
  </si>
  <si>
    <t>471704123</t>
  </si>
  <si>
    <t>971033541</t>
  </si>
  <si>
    <t>Vybourání otvorů ve zdivu základovém nebo nadzákladovém z cihel, tvárnic, příčkovek z cihel pálených na maltu vápennou nebo vápenocementovou plochy do 1 m2, tl. do 300 mm</t>
  </si>
  <si>
    <t>-1644742740</t>
  </si>
  <si>
    <t>větrací otvory</t>
  </si>
  <si>
    <t>0,63*0,63*0,3*(10+2)</t>
  </si>
  <si>
    <t>0,63*1,5*0,3*(8)</t>
  </si>
  <si>
    <t>971033641</t>
  </si>
  <si>
    <t>Vybourání otvorů ve zdivu základovém nebo nadzákladovém z cihel, tvárnic, příčkovek z cihel pálených na maltu vápennou nebo vápenocementovou plochy do 4 m2, tl. do 300 mm</t>
  </si>
  <si>
    <t>-1367532270</t>
  </si>
  <si>
    <t>0,9*2,0*0,3*2</t>
  </si>
  <si>
    <t>974031664</t>
  </si>
  <si>
    <t>Vysekání rýh ve zdivu cihelném na maltu vápennou nebo vápenocementovou pro vtahování nosníků do zdí, před vybouráním otvoru do hl. 150 mm, při v. nosníku do 150 mm</t>
  </si>
  <si>
    <t>487641707</t>
  </si>
  <si>
    <t>0,93*2*(10+10)</t>
  </si>
  <si>
    <t>977151125</t>
  </si>
  <si>
    <t>Jádrové vrty diamantovými korunkami do stavebních materiálů (železobetonu, betonu, cihel, obkladů, dlažeb, kamene) průměru přes 180 do 200 mm</t>
  </si>
  <si>
    <t>664498492</t>
  </si>
  <si>
    <t>prostupy základy</t>
  </si>
  <si>
    <t>0,9*8</t>
  </si>
  <si>
    <t>kanálek</t>
  </si>
  <si>
    <t>0,9*6</t>
  </si>
  <si>
    <t>kanalizace</t>
  </si>
  <si>
    <t>0,9*2</t>
  </si>
  <si>
    <t>57</t>
  </si>
  <si>
    <t>K013</t>
  </si>
  <si>
    <t>Statické zajištění navazujících konstrukcí při bourání</t>
  </si>
  <si>
    <t>761964099</t>
  </si>
  <si>
    <t>-733381494</t>
  </si>
  <si>
    <t>1862799043</t>
  </si>
  <si>
    <t>-869788098</t>
  </si>
  <si>
    <t>14,071*15 'Přepočtené koeficientem množství</t>
  </si>
  <si>
    <t>-1462494391</t>
  </si>
  <si>
    <t>998011001</t>
  </si>
  <si>
    <t>Přesun hmot pro budovy občanské výstavby, bydlení, výrobu a služby s nosnou svislou konstrukcí zděnou z cihel, tvárnic nebo kamene vodorovná dopravní vzdálenost do 100 m pro budovy výšky do 6 m</t>
  </si>
  <si>
    <t>-921951920</t>
  </si>
  <si>
    <t>-260945973</t>
  </si>
  <si>
    <t>(1,5+1,5+1,5+1,5+0,9*4)</t>
  </si>
  <si>
    <t>(1,5+2,0+1,5+2,0)</t>
  </si>
  <si>
    <t>460788662</t>
  </si>
  <si>
    <t>78205855</t>
  </si>
  <si>
    <t>-453910610</t>
  </si>
  <si>
    <t>766</t>
  </si>
  <si>
    <t>Konstrukce truhlářské</t>
  </si>
  <si>
    <t>49</t>
  </si>
  <si>
    <t>998766201</t>
  </si>
  <si>
    <t>Přesun hmot pro konstrukce truhlářské stanovený procentní sazbou (%) z ceny vodorovná dopravní vzdálenost do 50 m v objektech výšky do 6 m</t>
  </si>
  <si>
    <t>%</t>
  </si>
  <si>
    <t>-1517248659</t>
  </si>
  <si>
    <t>50</t>
  </si>
  <si>
    <t>K010</t>
  </si>
  <si>
    <t>D+M dveře vč. zárubně a kování</t>
  </si>
  <si>
    <t>-46963572</t>
  </si>
  <si>
    <t>767</t>
  </si>
  <si>
    <t>Konstrukce zámečnické</t>
  </si>
  <si>
    <t>51</t>
  </si>
  <si>
    <t>998767201</t>
  </si>
  <si>
    <t>Přesun hmot pro zámečnické konstrukce stanovený procentní sazbou (%) z ceny vodorovná dopravní vzdálenost do 50 m v objektech výšky do 6 m</t>
  </si>
  <si>
    <t>24121973</t>
  </si>
  <si>
    <t>52</t>
  </si>
  <si>
    <t>K008</t>
  </si>
  <si>
    <t>D+M protidešťová žaluzie TWG 630x630mm</t>
  </si>
  <si>
    <t>1454117847</t>
  </si>
  <si>
    <t>53</t>
  </si>
  <si>
    <t>K0081</t>
  </si>
  <si>
    <t>D+M protidešťová žaluzie TWG 630x1500mm</t>
  </si>
  <si>
    <t>-1776412720</t>
  </si>
  <si>
    <t>54</t>
  </si>
  <si>
    <t>K009</t>
  </si>
  <si>
    <t>D+M protidešťová žaluzie TWG 200x200mm</t>
  </si>
  <si>
    <t>336175408</t>
  </si>
  <si>
    <t>7+8</t>
  </si>
  <si>
    <t>783</t>
  </si>
  <si>
    <t>Dokončovací práce - nátěry</t>
  </si>
  <si>
    <t>55</t>
  </si>
  <si>
    <t>783823135</t>
  </si>
  <si>
    <t>Penetrační nátěr omítek hladkých omítek hladkých, zrnitých tenkovrstvých nebo štukových stupně členitosti 1 a 2 silikonový</t>
  </si>
  <si>
    <t>-2046432268</t>
  </si>
  <si>
    <t>viz. oprava omítek</t>
  </si>
  <si>
    <t>15*0,25</t>
  </si>
  <si>
    <t>10*4,0</t>
  </si>
  <si>
    <t>56</t>
  </si>
  <si>
    <t>783827425</t>
  </si>
  <si>
    <t>Krycí (ochranný ) nátěr omítek dvojnásobný hladkých omítek hladkých, zrnitých tenkovrstvých nebo štukových stupně členitosti 1 a 2 silikonový</t>
  </si>
  <si>
    <t>-638434756</t>
  </si>
  <si>
    <t>VRN - Ostatní a vedlejší náklady</t>
  </si>
  <si>
    <t>vrn - Vedlejší rozpočtové náklady</t>
  </si>
  <si>
    <t>vrn</t>
  </si>
  <si>
    <t>Vedlejší rozpočtové náklady</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</si>
  <si>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</si>
  <si>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t>
  </si>
  <si>
    <t>276331980</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</si>
  <si>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</si>
  <si>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t>
  </si>
  <si>
    <t>1103611635</t>
  </si>
  <si>
    <t>x8</t>
  </si>
  <si>
    <t>Revize a zkoušky</t>
  </si>
  <si>
    <t>-1501792828</t>
  </si>
  <si>
    <t>x1</t>
  </si>
  <si>
    <t>Geodetické práce_x000D_
geodetické zaměření skutečného provedení, zhotovení geometrického plánu, vytýčení sítí atd.</t>
  </si>
  <si>
    <t>-206058012</t>
  </si>
  <si>
    <t>K012</t>
  </si>
  <si>
    <t>Příplatek za ztížené pracovní podmínky (práce ve stísněném prostoru atd.)</t>
  </si>
  <si>
    <t>-405960034</t>
  </si>
  <si>
    <t>K209</t>
  </si>
  <si>
    <t>Rozpočtová rezerva- uchazeč vyplní čátku 100.000,- Čerpání pouze se souhlasem investora na základě předloženého soupisu více a méně prací</t>
  </si>
  <si>
    <t>-1355064655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</si>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</sst>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29"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7"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4" fillId="0" borderId="23" xfId="0" applyFont="1" applyBorder="1" applyAlignment="1" applyProtection="1">
      <alignment horizontal="center" vertical="center"/>
      <protection locked="0"/>
    </xf>
    <xf numFmtId="49" fontId="34" fillId="0" borderId="23" xfId="0" applyNumberFormat="1" applyFont="1" applyBorder="1" applyAlignment="1" applyProtection="1">
      <alignment horizontal="left" vertical="center" wrapText="1"/>
      <protection locked="0"/>
    </xf>
    <xf numFmtId="0" fontId="34" fillId="0" borderId="23" xfId="0" applyFont="1" applyBorder="1" applyAlignment="1" applyProtection="1">
      <alignment horizontal="left" vertical="center" wrapText="1"/>
      <protection locked="0"/>
    </xf>
    <xf numFmtId="0" fontId="34" fillId="0" borderId="23" xfId="0" applyFont="1" applyBorder="1" applyAlignment="1" applyProtection="1">
      <alignment horizontal="center" vertical="center" wrapText="1"/>
      <protection locked="0"/>
    </xf>
    <xf numFmtId="167" fontId="34" fillId="0" borderId="23" xfId="0" applyNumberFormat="1" applyFont="1" applyBorder="1" applyAlignment="1" applyProtection="1">
      <alignment vertical="center"/>
      <protection locked="0"/>
    </xf>
    <xf numFmtId="4" fontId="34" fillId="3"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protection locked="0"/>
    </xf>
    <xf numFmtId="0" fontId="35" fillId="0" borderId="4" xfId="0" applyFont="1" applyBorder="1" applyAlignment="1">
      <alignment vertical="center"/>
    </xf>
    <xf numFmtId="0" fontId="34" fillId="3" borderId="15"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167" fontId="21" fillId="3" borderId="23" xfId="0" applyNumberFormat="1" applyFont="1" applyFill="1" applyBorder="1" applyAlignment="1" applyProtection="1">
      <alignment vertical="center"/>
      <protection locked="0"/>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3" fillId="2"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opLeftCell="A34" workbookViewId="0">
      <selection activeCell="AG56" sqref="AG56:AM56"/>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97" t="s">
        <v>6</v>
      </c>
      <c r="AS2" s="280"/>
      <c r="AT2" s="280"/>
      <c r="AU2" s="280"/>
      <c r="AV2" s="280"/>
      <c r="AW2" s="280"/>
      <c r="AX2" s="280"/>
      <c r="AY2" s="280"/>
      <c r="AZ2" s="280"/>
      <c r="BA2" s="280"/>
      <c r="BB2" s="280"/>
      <c r="BC2" s="280"/>
      <c r="BD2" s="280"/>
      <c r="BE2" s="280"/>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E4" s="24" t="s">
        <v>12</v>
      </c>
      <c r="BS4" s="18" t="s">
        <v>13</v>
      </c>
    </row>
    <row r="5" spans="1:74" s="1" customFormat="1" ht="12" customHeight="1">
      <c r="B5" s="21"/>
      <c r="D5" s="25" t="s">
        <v>14</v>
      </c>
      <c r="K5" s="279" t="s">
        <v>15</v>
      </c>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R5" s="21"/>
      <c r="BE5" s="276" t="s">
        <v>16</v>
      </c>
      <c r="BS5" s="18" t="s">
        <v>7</v>
      </c>
    </row>
    <row r="6" spans="1:74" s="1" customFormat="1" ht="36.950000000000003" customHeight="1">
      <c r="B6" s="21"/>
      <c r="D6" s="27" t="s">
        <v>17</v>
      </c>
      <c r="K6" s="281" t="s">
        <v>18</v>
      </c>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c r="AR6" s="21"/>
      <c r="BE6" s="277"/>
      <c r="BS6" s="18" t="s">
        <v>7</v>
      </c>
    </row>
    <row r="7" spans="1:74" s="1" customFormat="1" ht="12" customHeight="1">
      <c r="B7" s="21"/>
      <c r="D7" s="28" t="s">
        <v>19</v>
      </c>
      <c r="K7" s="26" t="s">
        <v>3</v>
      </c>
      <c r="AK7" s="28" t="s">
        <v>20</v>
      </c>
      <c r="AN7" s="26" t="s">
        <v>3</v>
      </c>
      <c r="AR7" s="21"/>
      <c r="BE7" s="277"/>
      <c r="BS7" s="18" t="s">
        <v>7</v>
      </c>
    </row>
    <row r="8" spans="1:74" s="1" customFormat="1" ht="12" customHeight="1">
      <c r="B8" s="21"/>
      <c r="D8" s="28" t="s">
        <v>21</v>
      </c>
      <c r="K8" s="26" t="s">
        <v>22</v>
      </c>
      <c r="AK8" s="28" t="s">
        <v>23</v>
      </c>
      <c r="AN8" s="29" t="s">
        <v>24</v>
      </c>
      <c r="AR8" s="21"/>
      <c r="BE8" s="277"/>
      <c r="BS8" s="18" t="s">
        <v>7</v>
      </c>
    </row>
    <row r="9" spans="1:74" s="1" customFormat="1" ht="14.45" customHeight="1">
      <c r="B9" s="21"/>
      <c r="AR9" s="21"/>
      <c r="BE9" s="277"/>
      <c r="BS9" s="18" t="s">
        <v>7</v>
      </c>
    </row>
    <row r="10" spans="1:74" s="1" customFormat="1" ht="12" customHeight="1">
      <c r="B10" s="21"/>
      <c r="D10" s="28" t="s">
        <v>25</v>
      </c>
      <c r="AK10" s="28" t="s">
        <v>26</v>
      </c>
      <c r="AN10" s="26" t="s">
        <v>3</v>
      </c>
      <c r="AR10" s="21"/>
      <c r="BE10" s="277"/>
      <c r="BS10" s="18" t="s">
        <v>7</v>
      </c>
    </row>
    <row r="11" spans="1:74" s="1" customFormat="1" ht="18.399999999999999" customHeight="1">
      <c r="B11" s="21"/>
      <c r="E11" s="26" t="s">
        <v>22</v>
      </c>
      <c r="AK11" s="28" t="s">
        <v>27</v>
      </c>
      <c r="AN11" s="26" t="s">
        <v>3</v>
      </c>
      <c r="AR11" s="21"/>
      <c r="BE11" s="277"/>
      <c r="BS11" s="18" t="s">
        <v>7</v>
      </c>
    </row>
    <row r="12" spans="1:74" s="1" customFormat="1" ht="6.95" customHeight="1">
      <c r="B12" s="21"/>
      <c r="AR12" s="21"/>
      <c r="BE12" s="277"/>
      <c r="BS12" s="18" t="s">
        <v>7</v>
      </c>
    </row>
    <row r="13" spans="1:74" s="1" customFormat="1" ht="12" customHeight="1">
      <c r="B13" s="21"/>
      <c r="D13" s="28" t="s">
        <v>28</v>
      </c>
      <c r="AK13" s="28" t="s">
        <v>26</v>
      </c>
      <c r="AN13" s="30" t="s">
        <v>29</v>
      </c>
      <c r="AR13" s="21"/>
      <c r="BE13" s="277"/>
      <c r="BS13" s="18" t="s">
        <v>7</v>
      </c>
    </row>
    <row r="14" spans="1:74" ht="12.75">
      <c r="B14" s="21"/>
      <c r="E14" s="282" t="s">
        <v>29</v>
      </c>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 t="s">
        <v>27</v>
      </c>
      <c r="AN14" s="30" t="s">
        <v>29</v>
      </c>
      <c r="AR14" s="21"/>
      <c r="BE14" s="277"/>
      <c r="BS14" s="18" t="s">
        <v>7</v>
      </c>
    </row>
    <row r="15" spans="1:74" s="1" customFormat="1" ht="6.95" customHeight="1">
      <c r="B15" s="21"/>
      <c r="AR15" s="21"/>
      <c r="BE15" s="277"/>
      <c r="BS15" s="18" t="s">
        <v>4</v>
      </c>
    </row>
    <row r="16" spans="1:74" s="1" customFormat="1" ht="12" customHeight="1">
      <c r="B16" s="21"/>
      <c r="D16" s="28" t="s">
        <v>30</v>
      </c>
      <c r="AK16" s="28" t="s">
        <v>26</v>
      </c>
      <c r="AN16" s="26" t="s">
        <v>3</v>
      </c>
      <c r="AR16" s="21"/>
      <c r="BE16" s="277"/>
      <c r="BS16" s="18" t="s">
        <v>4</v>
      </c>
    </row>
    <row r="17" spans="1:71" s="1" customFormat="1" ht="18.399999999999999" customHeight="1">
      <c r="B17" s="21"/>
      <c r="E17" s="26" t="s">
        <v>22</v>
      </c>
      <c r="AK17" s="28" t="s">
        <v>27</v>
      </c>
      <c r="AN17" s="26" t="s">
        <v>3</v>
      </c>
      <c r="AR17" s="21"/>
      <c r="BE17" s="277"/>
      <c r="BS17" s="18" t="s">
        <v>31</v>
      </c>
    </row>
    <row r="18" spans="1:71" s="1" customFormat="1" ht="6.95" customHeight="1">
      <c r="B18" s="21"/>
      <c r="AR18" s="21"/>
      <c r="BE18" s="277"/>
      <c r="BS18" s="18" t="s">
        <v>7</v>
      </c>
    </row>
    <row r="19" spans="1:71" s="1" customFormat="1" ht="12" customHeight="1">
      <c r="B19" s="21"/>
      <c r="D19" s="28" t="s">
        <v>32</v>
      </c>
      <c r="AK19" s="28" t="s">
        <v>26</v>
      </c>
      <c r="AN19" s="26" t="s">
        <v>3</v>
      </c>
      <c r="AR19" s="21"/>
      <c r="BE19" s="277"/>
      <c r="BS19" s="18" t="s">
        <v>7</v>
      </c>
    </row>
    <row r="20" spans="1:71" s="1" customFormat="1" ht="18.399999999999999" customHeight="1">
      <c r="B20" s="21"/>
      <c r="E20" s="26" t="s">
        <v>22</v>
      </c>
      <c r="AK20" s="28" t="s">
        <v>27</v>
      </c>
      <c r="AN20" s="26" t="s">
        <v>3</v>
      </c>
      <c r="AR20" s="21"/>
      <c r="BE20" s="277"/>
      <c r="BS20" s="18" t="s">
        <v>4</v>
      </c>
    </row>
    <row r="21" spans="1:71" s="1" customFormat="1" ht="6.95" customHeight="1">
      <c r="B21" s="21"/>
      <c r="AR21" s="21"/>
      <c r="BE21" s="277"/>
    </row>
    <row r="22" spans="1:71" s="1" customFormat="1" ht="12" customHeight="1">
      <c r="B22" s="21"/>
      <c r="D22" s="28" t="s">
        <v>33</v>
      </c>
      <c r="AR22" s="21"/>
      <c r="BE22" s="277"/>
    </row>
    <row r="23" spans="1:71" s="1" customFormat="1" ht="59.25" customHeight="1">
      <c r="B23" s="21"/>
      <c r="E23" s="284" t="s">
        <v>34</v>
      </c>
      <c r="F23" s="284"/>
      <c r="G23" s="284"/>
      <c r="H23" s="284"/>
      <c r="I23" s="284"/>
      <c r="J23" s="284"/>
      <c r="K23" s="284"/>
      <c r="L23" s="284"/>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4"/>
      <c r="AM23" s="284"/>
      <c r="AN23" s="284"/>
      <c r="AR23" s="21"/>
      <c r="BE23" s="277"/>
    </row>
    <row r="24" spans="1:71" s="1" customFormat="1" ht="6.95" customHeight="1">
      <c r="B24" s="21"/>
      <c r="AR24" s="21"/>
      <c r="BE24" s="277"/>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77"/>
    </row>
    <row r="26" spans="1:71" s="2" customFormat="1" ht="25.9" customHeight="1">
      <c r="A26" s="33"/>
      <c r="B26" s="34"/>
      <c r="C26" s="33"/>
      <c r="D26" s="35" t="s">
        <v>35</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85">
        <f>ROUND(AG54,2)</f>
        <v>0</v>
      </c>
      <c r="AL26" s="286"/>
      <c r="AM26" s="286"/>
      <c r="AN26" s="286"/>
      <c r="AO26" s="286"/>
      <c r="AP26" s="33"/>
      <c r="AQ26" s="33"/>
      <c r="AR26" s="34"/>
      <c r="BE26" s="277"/>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77"/>
    </row>
    <row r="28" spans="1:71" s="2" customFormat="1" ht="12.75">
      <c r="A28" s="33"/>
      <c r="B28" s="34"/>
      <c r="C28" s="33"/>
      <c r="D28" s="33"/>
      <c r="E28" s="33"/>
      <c r="F28" s="33"/>
      <c r="G28" s="33"/>
      <c r="H28" s="33"/>
      <c r="I28" s="33"/>
      <c r="J28" s="33"/>
      <c r="K28" s="33"/>
      <c r="L28" s="287" t="s">
        <v>36</v>
      </c>
      <c r="M28" s="287"/>
      <c r="N28" s="287"/>
      <c r="O28" s="287"/>
      <c r="P28" s="287"/>
      <c r="Q28" s="33"/>
      <c r="R28" s="33"/>
      <c r="S28" s="33"/>
      <c r="T28" s="33"/>
      <c r="U28" s="33"/>
      <c r="V28" s="33"/>
      <c r="W28" s="287" t="s">
        <v>37</v>
      </c>
      <c r="X28" s="287"/>
      <c r="Y28" s="287"/>
      <c r="Z28" s="287"/>
      <c r="AA28" s="287"/>
      <c r="AB28" s="287"/>
      <c r="AC28" s="287"/>
      <c r="AD28" s="287"/>
      <c r="AE28" s="287"/>
      <c r="AF28" s="33"/>
      <c r="AG28" s="33"/>
      <c r="AH28" s="33"/>
      <c r="AI28" s="33"/>
      <c r="AJ28" s="33"/>
      <c r="AK28" s="287" t="s">
        <v>38</v>
      </c>
      <c r="AL28" s="287"/>
      <c r="AM28" s="287"/>
      <c r="AN28" s="287"/>
      <c r="AO28" s="287"/>
      <c r="AP28" s="33"/>
      <c r="AQ28" s="33"/>
      <c r="AR28" s="34"/>
      <c r="BE28" s="277"/>
    </row>
    <row r="29" spans="1:71" s="3" customFormat="1" ht="14.45" customHeight="1">
      <c r="B29" s="38"/>
      <c r="D29" s="28" t="s">
        <v>39</v>
      </c>
      <c r="F29" s="28" t="s">
        <v>40</v>
      </c>
      <c r="L29" s="275">
        <v>0.21</v>
      </c>
      <c r="M29" s="274"/>
      <c r="N29" s="274"/>
      <c r="O29" s="274"/>
      <c r="P29" s="274"/>
      <c r="W29" s="273" t="e">
        <f>ROUND(AZ54, 2)</f>
        <v>#REF!</v>
      </c>
      <c r="X29" s="274"/>
      <c r="Y29" s="274"/>
      <c r="Z29" s="274"/>
      <c r="AA29" s="274"/>
      <c r="AB29" s="274"/>
      <c r="AC29" s="274"/>
      <c r="AD29" s="274"/>
      <c r="AE29" s="274"/>
      <c r="AK29" s="273" t="e">
        <f>ROUND(AV54, 2)</f>
        <v>#REF!</v>
      </c>
      <c r="AL29" s="274"/>
      <c r="AM29" s="274"/>
      <c r="AN29" s="274"/>
      <c r="AO29" s="274"/>
      <c r="AR29" s="38"/>
      <c r="BE29" s="278"/>
    </row>
    <row r="30" spans="1:71" s="3" customFormat="1" ht="14.45" customHeight="1">
      <c r="B30" s="38"/>
      <c r="F30" s="28" t="s">
        <v>41</v>
      </c>
      <c r="L30" s="275">
        <v>0.15</v>
      </c>
      <c r="M30" s="274"/>
      <c r="N30" s="274"/>
      <c r="O30" s="274"/>
      <c r="P30" s="274"/>
      <c r="W30" s="273" t="e">
        <f>ROUND(BA54, 2)</f>
        <v>#REF!</v>
      </c>
      <c r="X30" s="274"/>
      <c r="Y30" s="274"/>
      <c r="Z30" s="274"/>
      <c r="AA30" s="274"/>
      <c r="AB30" s="274"/>
      <c r="AC30" s="274"/>
      <c r="AD30" s="274"/>
      <c r="AE30" s="274"/>
      <c r="AK30" s="273" t="e">
        <f>ROUND(AW54, 2)</f>
        <v>#REF!</v>
      </c>
      <c r="AL30" s="274"/>
      <c r="AM30" s="274"/>
      <c r="AN30" s="274"/>
      <c r="AO30" s="274"/>
      <c r="AR30" s="38"/>
      <c r="BE30" s="278"/>
    </row>
    <row r="31" spans="1:71" s="3" customFormat="1" ht="14.45" hidden="1" customHeight="1">
      <c r="B31" s="38"/>
      <c r="F31" s="28" t="s">
        <v>42</v>
      </c>
      <c r="L31" s="275">
        <v>0.21</v>
      </c>
      <c r="M31" s="274"/>
      <c r="N31" s="274"/>
      <c r="O31" s="274"/>
      <c r="P31" s="274"/>
      <c r="W31" s="273" t="e">
        <f>ROUND(BB54, 2)</f>
        <v>#REF!</v>
      </c>
      <c r="X31" s="274"/>
      <c r="Y31" s="274"/>
      <c r="Z31" s="274"/>
      <c r="AA31" s="274"/>
      <c r="AB31" s="274"/>
      <c r="AC31" s="274"/>
      <c r="AD31" s="274"/>
      <c r="AE31" s="274"/>
      <c r="AK31" s="273">
        <v>0</v>
      </c>
      <c r="AL31" s="274"/>
      <c r="AM31" s="274"/>
      <c r="AN31" s="274"/>
      <c r="AO31" s="274"/>
      <c r="AR31" s="38"/>
      <c r="BE31" s="278"/>
    </row>
    <row r="32" spans="1:71" s="3" customFormat="1" ht="14.45" hidden="1" customHeight="1">
      <c r="B32" s="38"/>
      <c r="F32" s="28" t="s">
        <v>43</v>
      </c>
      <c r="L32" s="275">
        <v>0.15</v>
      </c>
      <c r="M32" s="274"/>
      <c r="N32" s="274"/>
      <c r="O32" s="274"/>
      <c r="P32" s="274"/>
      <c r="W32" s="273" t="e">
        <f>ROUND(BC54, 2)</f>
        <v>#REF!</v>
      </c>
      <c r="X32" s="274"/>
      <c r="Y32" s="274"/>
      <c r="Z32" s="274"/>
      <c r="AA32" s="274"/>
      <c r="AB32" s="274"/>
      <c r="AC32" s="274"/>
      <c r="AD32" s="274"/>
      <c r="AE32" s="274"/>
      <c r="AK32" s="273">
        <v>0</v>
      </c>
      <c r="AL32" s="274"/>
      <c r="AM32" s="274"/>
      <c r="AN32" s="274"/>
      <c r="AO32" s="274"/>
      <c r="AR32" s="38"/>
      <c r="BE32" s="278"/>
    </row>
    <row r="33" spans="1:57" s="3" customFormat="1" ht="14.45" hidden="1" customHeight="1">
      <c r="B33" s="38"/>
      <c r="F33" s="28" t="s">
        <v>44</v>
      </c>
      <c r="L33" s="275">
        <v>0</v>
      </c>
      <c r="M33" s="274"/>
      <c r="N33" s="274"/>
      <c r="O33" s="274"/>
      <c r="P33" s="274"/>
      <c r="W33" s="273" t="e">
        <f>ROUND(BD54, 2)</f>
        <v>#REF!</v>
      </c>
      <c r="X33" s="274"/>
      <c r="Y33" s="274"/>
      <c r="Z33" s="274"/>
      <c r="AA33" s="274"/>
      <c r="AB33" s="274"/>
      <c r="AC33" s="274"/>
      <c r="AD33" s="274"/>
      <c r="AE33" s="274"/>
      <c r="AK33" s="273">
        <v>0</v>
      </c>
      <c r="AL33" s="274"/>
      <c r="AM33" s="274"/>
      <c r="AN33" s="274"/>
      <c r="AO33" s="274"/>
      <c r="AR33" s="3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pans="1:57" s="2" customFormat="1" ht="25.9" customHeight="1">
      <c r="A35" s="33"/>
      <c r="B35" s="34"/>
      <c r="C35" s="39"/>
      <c r="D35" s="40" t="s">
        <v>45</v>
      </c>
      <c r="E35" s="41"/>
      <c r="F35" s="41"/>
      <c r="G35" s="41"/>
      <c r="H35" s="41"/>
      <c r="I35" s="41"/>
      <c r="J35" s="41"/>
      <c r="K35" s="41"/>
      <c r="L35" s="41"/>
      <c r="M35" s="41"/>
      <c r="N35" s="41"/>
      <c r="O35" s="41"/>
      <c r="P35" s="41"/>
      <c r="Q35" s="41"/>
      <c r="R35" s="41"/>
      <c r="S35" s="41"/>
      <c r="T35" s="42" t="s">
        <v>46</v>
      </c>
      <c r="U35" s="41"/>
      <c r="V35" s="41"/>
      <c r="W35" s="41"/>
      <c r="X35" s="307" t="s">
        <v>47</v>
      </c>
      <c r="Y35" s="308"/>
      <c r="Z35" s="308"/>
      <c r="AA35" s="308"/>
      <c r="AB35" s="308"/>
      <c r="AC35" s="41"/>
      <c r="AD35" s="41"/>
      <c r="AE35" s="41"/>
      <c r="AF35" s="41"/>
      <c r="AG35" s="41"/>
      <c r="AH35" s="41"/>
      <c r="AI35" s="41"/>
      <c r="AJ35" s="41"/>
      <c r="AK35" s="309" t="e">
        <f>SUM(AK26:AK33)</f>
        <v>#REF!</v>
      </c>
      <c r="AL35" s="308"/>
      <c r="AM35" s="308"/>
      <c r="AN35" s="308"/>
      <c r="AO35" s="310"/>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6.95" customHeight="1">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c r="BE37" s="33"/>
    </row>
    <row r="41" spans="1:57" s="2" customFormat="1" ht="6.95" customHeight="1">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c r="BE41" s="33"/>
    </row>
    <row r="42" spans="1:57" s="2" customFormat="1" ht="24.95" customHeight="1">
      <c r="A42" s="33"/>
      <c r="B42" s="34"/>
      <c r="C42" s="22" t="s">
        <v>48</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pans="1:57" s="2" customFormat="1" ht="6.95"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pans="1:57" s="4" customFormat="1" ht="12" customHeight="1">
      <c r="B44" s="47"/>
      <c r="C44" s="28" t="s">
        <v>14</v>
      </c>
      <c r="L44" s="4" t="str">
        <f>K5</f>
        <v>1</v>
      </c>
      <c r="AR44" s="47"/>
    </row>
    <row r="45" spans="1:57" s="5" customFormat="1" ht="36.950000000000003" customHeight="1">
      <c r="B45" s="48"/>
      <c r="C45" s="49" t="s">
        <v>17</v>
      </c>
      <c r="L45" s="298" t="str">
        <f>K6</f>
        <v>AMFITEÁTR - PROVIZORNÍ OPATŘENÍ, KOLÍN, KMOCHŮV OSTROV</v>
      </c>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R45" s="48"/>
    </row>
    <row r="46" spans="1:57" s="2" customFormat="1" ht="6.95"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pans="1:57" s="2" customFormat="1" ht="12" customHeight="1">
      <c r="A47" s="33"/>
      <c r="B47" s="34"/>
      <c r="C47" s="28" t="s">
        <v>21</v>
      </c>
      <c r="D47" s="33"/>
      <c r="E47" s="33"/>
      <c r="F47" s="33"/>
      <c r="G47" s="33"/>
      <c r="H47" s="33"/>
      <c r="I47" s="33"/>
      <c r="J47" s="33"/>
      <c r="K47" s="33"/>
      <c r="L47" s="50"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8" t="s">
        <v>23</v>
      </c>
      <c r="AJ47" s="33"/>
      <c r="AK47" s="33"/>
      <c r="AL47" s="33"/>
      <c r="AM47" s="300" t="str">
        <f>IF(AN8= "","",AN8)</f>
        <v>5. 5. 2021</v>
      </c>
      <c r="AN47" s="300"/>
      <c r="AO47" s="33"/>
      <c r="AP47" s="33"/>
      <c r="AQ47" s="33"/>
      <c r="AR47" s="34"/>
      <c r="BE47" s="33"/>
    </row>
    <row r="48" spans="1:57" s="2" customFormat="1" ht="6.95"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pans="1:91" s="2" customFormat="1" ht="15.2" customHeight="1">
      <c r="A49" s="33"/>
      <c r="B49" s="34"/>
      <c r="C49" s="28" t="s">
        <v>25</v>
      </c>
      <c r="D49" s="33"/>
      <c r="E49" s="33"/>
      <c r="F49" s="33"/>
      <c r="G49" s="33"/>
      <c r="H49" s="33"/>
      <c r="I49" s="33"/>
      <c r="J49" s="33"/>
      <c r="K49" s="33"/>
      <c r="L49" s="4" t="str">
        <f>IF(E11= "","",E11)</f>
        <v xml:space="preserve"> </v>
      </c>
      <c r="M49" s="33"/>
      <c r="N49" s="33"/>
      <c r="O49" s="33"/>
      <c r="P49" s="33"/>
      <c r="Q49" s="33"/>
      <c r="R49" s="33"/>
      <c r="S49" s="33"/>
      <c r="T49" s="33"/>
      <c r="U49" s="33"/>
      <c r="V49" s="33"/>
      <c r="W49" s="33"/>
      <c r="X49" s="33"/>
      <c r="Y49" s="33"/>
      <c r="Z49" s="33"/>
      <c r="AA49" s="33"/>
      <c r="AB49" s="33"/>
      <c r="AC49" s="33"/>
      <c r="AD49" s="33"/>
      <c r="AE49" s="33"/>
      <c r="AF49" s="33"/>
      <c r="AG49" s="33"/>
      <c r="AH49" s="33"/>
      <c r="AI49" s="28" t="s">
        <v>30</v>
      </c>
      <c r="AJ49" s="33"/>
      <c r="AK49" s="33"/>
      <c r="AL49" s="33"/>
      <c r="AM49" s="301" t="str">
        <f>IF(E17="","",E17)</f>
        <v xml:space="preserve"> </v>
      </c>
      <c r="AN49" s="302"/>
      <c r="AO49" s="302"/>
      <c r="AP49" s="302"/>
      <c r="AQ49" s="33"/>
      <c r="AR49" s="34"/>
      <c r="AS49" s="303" t="s">
        <v>49</v>
      </c>
      <c r="AT49" s="304"/>
      <c r="AU49" s="52"/>
      <c r="AV49" s="52"/>
      <c r="AW49" s="52"/>
      <c r="AX49" s="52"/>
      <c r="AY49" s="52"/>
      <c r="AZ49" s="52"/>
      <c r="BA49" s="52"/>
      <c r="BB49" s="52"/>
      <c r="BC49" s="52"/>
      <c r="BD49" s="53"/>
      <c r="BE49" s="33"/>
    </row>
    <row r="50" spans="1:91" s="2" customFormat="1" ht="15.2" customHeight="1">
      <c r="A50" s="33"/>
      <c r="B50" s="34"/>
      <c r="C50" s="28" t="s">
        <v>28</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8" t="s">
        <v>32</v>
      </c>
      <c r="AJ50" s="33"/>
      <c r="AK50" s="33"/>
      <c r="AL50" s="33"/>
      <c r="AM50" s="301" t="str">
        <f>IF(E20="","",E20)</f>
        <v xml:space="preserve"> </v>
      </c>
      <c r="AN50" s="302"/>
      <c r="AO50" s="302"/>
      <c r="AP50" s="302"/>
      <c r="AQ50" s="33"/>
      <c r="AR50" s="34"/>
      <c r="AS50" s="305"/>
      <c r="AT50" s="306"/>
      <c r="AU50" s="54"/>
      <c r="AV50" s="54"/>
      <c r="AW50" s="54"/>
      <c r="AX50" s="54"/>
      <c r="AY50" s="54"/>
      <c r="AZ50" s="54"/>
      <c r="BA50" s="54"/>
      <c r="BB50" s="54"/>
      <c r="BC50" s="54"/>
      <c r="BD50" s="55"/>
      <c r="BE50" s="33"/>
    </row>
    <row r="51" spans="1:91" s="2" customFormat="1" ht="10.9"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305"/>
      <c r="AT51" s="306"/>
      <c r="AU51" s="54"/>
      <c r="AV51" s="54"/>
      <c r="AW51" s="54"/>
      <c r="AX51" s="54"/>
      <c r="AY51" s="54"/>
      <c r="AZ51" s="54"/>
      <c r="BA51" s="54"/>
      <c r="BB51" s="54"/>
      <c r="BC51" s="54"/>
      <c r="BD51" s="55"/>
      <c r="BE51" s="33"/>
    </row>
    <row r="52" spans="1:91" s="2" customFormat="1" ht="29.25" customHeight="1">
      <c r="A52" s="33"/>
      <c r="B52" s="34"/>
      <c r="C52" s="291" t="s">
        <v>50</v>
      </c>
      <c r="D52" s="292"/>
      <c r="E52" s="292"/>
      <c r="F52" s="292"/>
      <c r="G52" s="292"/>
      <c r="H52" s="56"/>
      <c r="I52" s="293" t="s">
        <v>51</v>
      </c>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4" t="s">
        <v>52</v>
      </c>
      <c r="AH52" s="292"/>
      <c r="AI52" s="292"/>
      <c r="AJ52" s="292"/>
      <c r="AK52" s="292"/>
      <c r="AL52" s="292"/>
      <c r="AM52" s="292"/>
      <c r="AN52" s="293" t="s">
        <v>53</v>
      </c>
      <c r="AO52" s="292"/>
      <c r="AP52" s="292"/>
      <c r="AQ52" s="57" t="s">
        <v>54</v>
      </c>
      <c r="AR52" s="34"/>
      <c r="AS52" s="58" t="s">
        <v>55</v>
      </c>
      <c r="AT52" s="59" t="s">
        <v>56</v>
      </c>
      <c r="AU52" s="59" t="s">
        <v>57</v>
      </c>
      <c r="AV52" s="59" t="s">
        <v>58</v>
      </c>
      <c r="AW52" s="59" t="s">
        <v>59</v>
      </c>
      <c r="AX52" s="59" t="s">
        <v>60</v>
      </c>
      <c r="AY52" s="59" t="s">
        <v>61</v>
      </c>
      <c r="AZ52" s="59" t="s">
        <v>62</v>
      </c>
      <c r="BA52" s="59" t="s">
        <v>63</v>
      </c>
      <c r="BB52" s="59" t="s">
        <v>64</v>
      </c>
      <c r="BC52" s="59" t="s">
        <v>65</v>
      </c>
      <c r="BD52" s="60" t="s">
        <v>66</v>
      </c>
      <c r="BE52" s="33"/>
    </row>
    <row r="53" spans="1:91" s="2" customFormat="1" ht="10.9"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61"/>
      <c r="AT53" s="62"/>
      <c r="AU53" s="62"/>
      <c r="AV53" s="62"/>
      <c r="AW53" s="62"/>
      <c r="AX53" s="62"/>
      <c r="AY53" s="62"/>
      <c r="AZ53" s="62"/>
      <c r="BA53" s="62"/>
      <c r="BB53" s="62"/>
      <c r="BC53" s="62"/>
      <c r="BD53" s="63"/>
      <c r="BE53" s="33"/>
    </row>
    <row r="54" spans="1:91" s="6" customFormat="1" ht="32.450000000000003" customHeight="1">
      <c r="B54" s="64"/>
      <c r="C54" s="65" t="s">
        <v>67</v>
      </c>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295">
        <f>ROUND(SUM(AG55:AG57),2)</f>
        <v>0</v>
      </c>
      <c r="AH54" s="295"/>
      <c r="AI54" s="295"/>
      <c r="AJ54" s="295"/>
      <c r="AK54" s="295"/>
      <c r="AL54" s="295"/>
      <c r="AM54" s="295"/>
      <c r="AN54" s="296" t="e">
        <f>SUM(AG54,AT54)</f>
        <v>#REF!</v>
      </c>
      <c r="AO54" s="296"/>
      <c r="AP54" s="296"/>
      <c r="AQ54" s="68" t="s">
        <v>3</v>
      </c>
      <c r="AR54" s="64"/>
      <c r="AS54" s="69">
        <f>ROUND(SUM(AS55:AS57),2)</f>
        <v>0</v>
      </c>
      <c r="AT54" s="70" t="e">
        <f>ROUND(SUM(AV54:AW54),2)</f>
        <v>#REF!</v>
      </c>
      <c r="AU54" s="71" t="e">
        <f>ROUND(SUM(AU55:AU57),5)</f>
        <v>#REF!</v>
      </c>
      <c r="AV54" s="70" t="e">
        <f>ROUND(AZ54*L29,2)</f>
        <v>#REF!</v>
      </c>
      <c r="AW54" s="70" t="e">
        <f>ROUND(BA54*L30,2)</f>
        <v>#REF!</v>
      </c>
      <c r="AX54" s="70" t="e">
        <f>ROUND(BB54*L29,2)</f>
        <v>#REF!</v>
      </c>
      <c r="AY54" s="70" t="e">
        <f>ROUND(BC54*L30,2)</f>
        <v>#REF!</v>
      </c>
      <c r="AZ54" s="70" t="e">
        <f>ROUND(SUM(AZ55:AZ57),2)</f>
        <v>#REF!</v>
      </c>
      <c r="BA54" s="70" t="e">
        <f>ROUND(SUM(BA55:BA57),2)</f>
        <v>#REF!</v>
      </c>
      <c r="BB54" s="70" t="e">
        <f>ROUND(SUM(BB55:BB57),2)</f>
        <v>#REF!</v>
      </c>
      <c r="BC54" s="70" t="e">
        <f>ROUND(SUM(BC55:BC57),2)</f>
        <v>#REF!</v>
      </c>
      <c r="BD54" s="72" t="e">
        <f>ROUND(SUM(BD55:BD57),2)</f>
        <v>#REF!</v>
      </c>
      <c r="BS54" s="73" t="s">
        <v>68</v>
      </c>
      <c r="BT54" s="73" t="s">
        <v>69</v>
      </c>
      <c r="BU54" s="74" t="s">
        <v>70</v>
      </c>
      <c r="BV54" s="73" t="s">
        <v>71</v>
      </c>
      <c r="BW54" s="73" t="s">
        <v>5</v>
      </c>
      <c r="BX54" s="73" t="s">
        <v>72</v>
      </c>
      <c r="CL54" s="73" t="s">
        <v>3</v>
      </c>
    </row>
    <row r="55" spans="1:91" s="7" customFormat="1" ht="16.5" customHeight="1">
      <c r="A55" s="75" t="s">
        <v>73</v>
      </c>
      <c r="B55" s="76"/>
      <c r="C55" s="77"/>
      <c r="D55" s="290"/>
      <c r="E55" s="290"/>
      <c r="F55" s="290"/>
      <c r="G55" s="290"/>
      <c r="H55" s="290"/>
      <c r="I55" s="78"/>
      <c r="J55" s="290"/>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88"/>
      <c r="AH55" s="289"/>
      <c r="AI55" s="289"/>
      <c r="AJ55" s="289"/>
      <c r="AK55" s="289"/>
      <c r="AL55" s="289"/>
      <c r="AM55" s="289"/>
      <c r="AN55" s="288"/>
      <c r="AO55" s="289"/>
      <c r="AP55" s="289"/>
      <c r="AQ55" s="79"/>
      <c r="AR55" s="76"/>
      <c r="AS55" s="80">
        <v>0</v>
      </c>
      <c r="AT55" s="81" t="e">
        <f>ROUND(SUM(AV55:AW55),2)</f>
        <v>#REF!</v>
      </c>
      <c r="AU55" s="82" t="e">
        <f>#REF!</f>
        <v>#REF!</v>
      </c>
      <c r="AV55" s="81" t="e">
        <f>#REF!</f>
        <v>#REF!</v>
      </c>
      <c r="AW55" s="81" t="e">
        <f>#REF!</f>
        <v>#REF!</v>
      </c>
      <c r="AX55" s="81" t="e">
        <f>#REF!</f>
        <v>#REF!</v>
      </c>
      <c r="AY55" s="81" t="e">
        <f>#REF!</f>
        <v>#REF!</v>
      </c>
      <c r="AZ55" s="81" t="e">
        <f>#REF!</f>
        <v>#REF!</v>
      </c>
      <c r="BA55" s="81" t="e">
        <f>#REF!</f>
        <v>#REF!</v>
      </c>
      <c r="BB55" s="81" t="e">
        <f>#REF!</f>
        <v>#REF!</v>
      </c>
      <c r="BC55" s="81" t="e">
        <f>#REF!</f>
        <v>#REF!</v>
      </c>
      <c r="BD55" s="83" t="e">
        <f>#REF!</f>
        <v>#REF!</v>
      </c>
      <c r="BT55" s="84" t="s">
        <v>15</v>
      </c>
      <c r="BV55" s="84" t="s">
        <v>71</v>
      </c>
      <c r="BW55" s="84" t="s">
        <v>75</v>
      </c>
      <c r="BX55" s="84" t="s">
        <v>5</v>
      </c>
      <c r="CL55" s="84" t="s">
        <v>3</v>
      </c>
      <c r="CM55" s="84" t="s">
        <v>76</v>
      </c>
    </row>
    <row r="56" spans="1:91" s="7" customFormat="1" ht="16.5" customHeight="1">
      <c r="A56" s="75" t="s">
        <v>73</v>
      </c>
      <c r="B56" s="76"/>
      <c r="C56" s="77"/>
      <c r="D56" s="290">
        <v>1</v>
      </c>
      <c r="E56" s="290"/>
      <c r="F56" s="290"/>
      <c r="G56" s="290"/>
      <c r="H56" s="290"/>
      <c r="I56" s="78"/>
      <c r="J56" s="290" t="s">
        <v>77</v>
      </c>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88">
        <f>'2 - Hlediště'!J30</f>
        <v>0</v>
      </c>
      <c r="AH56" s="289"/>
      <c r="AI56" s="289"/>
      <c r="AJ56" s="289"/>
      <c r="AK56" s="289"/>
      <c r="AL56" s="289"/>
      <c r="AM56" s="289"/>
      <c r="AN56" s="288">
        <f>SUM(AG56,AT56)</f>
        <v>0</v>
      </c>
      <c r="AO56" s="289"/>
      <c r="AP56" s="289"/>
      <c r="AQ56" s="79" t="s">
        <v>74</v>
      </c>
      <c r="AR56" s="76"/>
      <c r="AS56" s="80">
        <v>0</v>
      </c>
      <c r="AT56" s="81">
        <f>ROUND(SUM(AV56:AW56),2)</f>
        <v>0</v>
      </c>
      <c r="AU56" s="82">
        <f>'2 - Hlediště'!P97</f>
        <v>0</v>
      </c>
      <c r="AV56" s="81">
        <f>'2 - Hlediště'!J33</f>
        <v>0</v>
      </c>
      <c r="AW56" s="81">
        <f>'2 - Hlediště'!J34</f>
        <v>0</v>
      </c>
      <c r="AX56" s="81">
        <f>'2 - Hlediště'!J35</f>
        <v>0</v>
      </c>
      <c r="AY56" s="81">
        <f>'2 - Hlediště'!J36</f>
        <v>0</v>
      </c>
      <c r="AZ56" s="81">
        <f>'2 - Hlediště'!F33</f>
        <v>0</v>
      </c>
      <c r="BA56" s="81">
        <f>'2 - Hlediště'!F34</f>
        <v>0</v>
      </c>
      <c r="BB56" s="81">
        <f>'2 - Hlediště'!F35</f>
        <v>0</v>
      </c>
      <c r="BC56" s="81">
        <f>'2 - Hlediště'!F36</f>
        <v>0</v>
      </c>
      <c r="BD56" s="83">
        <f>'2 - Hlediště'!F37</f>
        <v>0</v>
      </c>
      <c r="BT56" s="84" t="s">
        <v>15</v>
      </c>
      <c r="BV56" s="84" t="s">
        <v>71</v>
      </c>
      <c r="BW56" s="84" t="s">
        <v>78</v>
      </c>
      <c r="BX56" s="84" t="s">
        <v>5</v>
      </c>
      <c r="CL56" s="84" t="s">
        <v>3</v>
      </c>
      <c r="CM56" s="84" t="s">
        <v>76</v>
      </c>
    </row>
    <row r="57" spans="1:91" s="7" customFormat="1" ht="16.5" customHeight="1">
      <c r="A57" s="75" t="s">
        <v>73</v>
      </c>
      <c r="B57" s="76"/>
      <c r="C57" s="77"/>
      <c r="D57" s="290" t="s">
        <v>79</v>
      </c>
      <c r="E57" s="290"/>
      <c r="F57" s="290"/>
      <c r="G57" s="290"/>
      <c r="H57" s="290"/>
      <c r="I57" s="78"/>
      <c r="J57" s="290" t="s">
        <v>80</v>
      </c>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88">
        <f>'VRN - Ostatní a vedlejší ...'!J30</f>
        <v>0</v>
      </c>
      <c r="AH57" s="289"/>
      <c r="AI57" s="289"/>
      <c r="AJ57" s="289"/>
      <c r="AK57" s="289"/>
      <c r="AL57" s="289"/>
      <c r="AM57" s="289"/>
      <c r="AN57" s="288">
        <f>SUM(AG57,AT57)</f>
        <v>0</v>
      </c>
      <c r="AO57" s="289"/>
      <c r="AP57" s="289"/>
      <c r="AQ57" s="79" t="s">
        <v>74</v>
      </c>
      <c r="AR57" s="76"/>
      <c r="AS57" s="85">
        <v>0</v>
      </c>
      <c r="AT57" s="86">
        <f>ROUND(SUM(AV57:AW57),2)</f>
        <v>0</v>
      </c>
      <c r="AU57" s="87">
        <f>'VRN - Ostatní a vedlejší ...'!P80</f>
        <v>0</v>
      </c>
      <c r="AV57" s="86">
        <f>'VRN - Ostatní a vedlejší ...'!J33</f>
        <v>0</v>
      </c>
      <c r="AW57" s="86">
        <f>'VRN - Ostatní a vedlejší ...'!J34</f>
        <v>0</v>
      </c>
      <c r="AX57" s="86">
        <f>'VRN - Ostatní a vedlejší ...'!J35</f>
        <v>0</v>
      </c>
      <c r="AY57" s="86">
        <f>'VRN - Ostatní a vedlejší ...'!J36</f>
        <v>0</v>
      </c>
      <c r="AZ57" s="86">
        <f>'VRN - Ostatní a vedlejší ...'!F33</f>
        <v>0</v>
      </c>
      <c r="BA57" s="86">
        <f>'VRN - Ostatní a vedlejší ...'!F34</f>
        <v>0</v>
      </c>
      <c r="BB57" s="86">
        <f>'VRN - Ostatní a vedlejší ...'!F35</f>
        <v>0</v>
      </c>
      <c r="BC57" s="86">
        <f>'VRN - Ostatní a vedlejší ...'!F36</f>
        <v>0</v>
      </c>
      <c r="BD57" s="88">
        <f>'VRN - Ostatní a vedlejší ...'!F37</f>
        <v>0</v>
      </c>
      <c r="BT57" s="84" t="s">
        <v>15</v>
      </c>
      <c r="BV57" s="84" t="s">
        <v>71</v>
      </c>
      <c r="BW57" s="84" t="s">
        <v>81</v>
      </c>
      <c r="BX57" s="84" t="s">
        <v>5</v>
      </c>
      <c r="CL57" s="84" t="s">
        <v>3</v>
      </c>
      <c r="CM57" s="84" t="s">
        <v>76</v>
      </c>
    </row>
    <row r="58" spans="1:91" s="2" customFormat="1" ht="30" customHeight="1">
      <c r="A58" s="33"/>
      <c r="B58" s="34"/>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4"/>
      <c r="AS58" s="33"/>
      <c r="AT58" s="33"/>
      <c r="AU58" s="33"/>
      <c r="AV58" s="33"/>
      <c r="AW58" s="33"/>
      <c r="AX58" s="33"/>
      <c r="AY58" s="33"/>
      <c r="AZ58" s="33"/>
      <c r="BA58" s="33"/>
      <c r="BB58" s="33"/>
      <c r="BC58" s="33"/>
      <c r="BD58" s="33"/>
      <c r="BE58" s="33"/>
    </row>
    <row r="59" spans="1:91" s="2" customFormat="1" ht="6.95" customHeight="1">
      <c r="A59" s="33"/>
      <c r="B59" s="43"/>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34"/>
      <c r="AS59" s="33"/>
      <c r="AT59" s="33"/>
      <c r="AU59" s="33"/>
      <c r="AV59" s="33"/>
      <c r="AW59" s="33"/>
      <c r="AX59" s="33"/>
      <c r="AY59" s="33"/>
      <c r="AZ59" s="33"/>
      <c r="BA59" s="33"/>
      <c r="BB59" s="33"/>
      <c r="BC59" s="33"/>
      <c r="BD59" s="33"/>
      <c r="BE59" s="33"/>
    </row>
  </sheetData>
  <mergeCells count="50">
    <mergeCell ref="AR2:BE2"/>
    <mergeCell ref="AN56:AP56"/>
    <mergeCell ref="AG56:AM56"/>
    <mergeCell ref="D56:H56"/>
    <mergeCell ref="J56:AF56"/>
    <mergeCell ref="L45:AO45"/>
    <mergeCell ref="AM47:AN47"/>
    <mergeCell ref="AM49:AP49"/>
    <mergeCell ref="AS49:AT51"/>
    <mergeCell ref="AM50:AP50"/>
    <mergeCell ref="W33:AE33"/>
    <mergeCell ref="AK33:AO33"/>
    <mergeCell ref="L33:P33"/>
    <mergeCell ref="X35:AB35"/>
    <mergeCell ref="AK35:AO35"/>
    <mergeCell ref="AK31:AO31"/>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1:P31"/>
  </mergeCells>
  <hyperlinks>
    <hyperlink ref="A55" location="'1 - Jeviště'!C2" display="/"/>
    <hyperlink ref="A56" location="'2 - Hlediště'!C2" display="/"/>
    <hyperlink ref="A57" location="'VRN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4"/>
  <sheetViews>
    <sheetView showGridLines="0" topLeftCell="A238" workbookViewId="0">
      <selection activeCell="V257" sqref="V25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t="s">
        <v>6</v>
      </c>
      <c r="M2" s="280"/>
      <c r="N2" s="280"/>
      <c r="O2" s="280"/>
      <c r="P2" s="280"/>
      <c r="Q2" s="280"/>
      <c r="R2" s="280"/>
      <c r="S2" s="280"/>
      <c r="T2" s="280"/>
      <c r="U2" s="280"/>
      <c r="V2" s="280"/>
      <c r="AT2" s="18" t="s">
        <v>78</v>
      </c>
    </row>
    <row r="3" spans="1:46" s="1" customFormat="1" ht="6.95" customHeight="1">
      <c r="B3" s="19"/>
      <c r="C3" s="20"/>
      <c r="D3" s="20"/>
      <c r="E3" s="20"/>
      <c r="F3" s="20"/>
      <c r="G3" s="20"/>
      <c r="H3" s="20"/>
      <c r="I3" s="20"/>
      <c r="J3" s="20"/>
      <c r="K3" s="20"/>
      <c r="L3" s="21"/>
      <c r="AT3" s="18" t="s">
        <v>76</v>
      </c>
    </row>
    <row r="4" spans="1:46" s="1" customFormat="1" ht="24.95" customHeight="1">
      <c r="B4" s="21"/>
      <c r="D4" s="22" t="s">
        <v>82</v>
      </c>
      <c r="L4" s="21"/>
      <c r="M4" s="89" t="s">
        <v>11</v>
      </c>
      <c r="AT4" s="18" t="s">
        <v>4</v>
      </c>
    </row>
    <row r="5" spans="1:46" s="1" customFormat="1" ht="6.95" customHeight="1">
      <c r="B5" s="21"/>
      <c r="L5" s="21"/>
    </row>
    <row r="6" spans="1:46" s="1" customFormat="1" ht="12" customHeight="1">
      <c r="B6" s="21"/>
      <c r="D6" s="28" t="s">
        <v>17</v>
      </c>
      <c r="L6" s="21"/>
    </row>
    <row r="7" spans="1:46" s="1" customFormat="1" ht="26.25" customHeight="1">
      <c r="B7" s="21"/>
      <c r="E7" s="312" t="str">
        <f>'Rekapitulace stavby'!K6</f>
        <v>AMFITEÁTR - PROVIZORNÍ OPATŘENÍ, KOLÍN, KMOCHŮV OSTROV</v>
      </c>
      <c r="F7" s="313"/>
      <c r="G7" s="313"/>
      <c r="H7" s="313"/>
      <c r="L7" s="21"/>
    </row>
    <row r="8" spans="1:46" s="2" customFormat="1" ht="12" customHeight="1">
      <c r="A8" s="33"/>
      <c r="B8" s="34"/>
      <c r="C8" s="33"/>
      <c r="D8" s="28" t="s">
        <v>83</v>
      </c>
      <c r="E8" s="33"/>
      <c r="F8" s="33"/>
      <c r="G8" s="33"/>
      <c r="H8" s="33"/>
      <c r="I8" s="33"/>
      <c r="J8" s="33"/>
      <c r="K8" s="33"/>
      <c r="L8" s="90"/>
      <c r="S8" s="33"/>
      <c r="T8" s="33"/>
      <c r="U8" s="33"/>
      <c r="V8" s="33"/>
      <c r="W8" s="33"/>
      <c r="X8" s="33"/>
      <c r="Y8" s="33"/>
      <c r="Z8" s="33"/>
      <c r="AA8" s="33"/>
      <c r="AB8" s="33"/>
      <c r="AC8" s="33"/>
      <c r="AD8" s="33"/>
      <c r="AE8" s="33"/>
    </row>
    <row r="9" spans="1:46" s="2" customFormat="1" ht="16.5" customHeight="1">
      <c r="A9" s="33"/>
      <c r="B9" s="34"/>
      <c r="C9" s="33"/>
      <c r="D9" s="33"/>
      <c r="E9" s="298" t="s">
        <v>255</v>
      </c>
      <c r="F9" s="311"/>
      <c r="G9" s="311"/>
      <c r="H9" s="311"/>
      <c r="I9" s="33"/>
      <c r="J9" s="33"/>
      <c r="K9" s="33"/>
      <c r="L9" s="90"/>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90"/>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28" t="s">
        <v>20</v>
      </c>
      <c r="J11" s="26" t="s">
        <v>3</v>
      </c>
      <c r="K11" s="33"/>
      <c r="L11" s="90"/>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5. 5. 2021</v>
      </c>
      <c r="K12" s="33"/>
      <c r="L12" s="90"/>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0"/>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tr">
        <f>IF('Rekapitulace stavby'!AN10="","",'Rekapitulace stavby'!AN10)</f>
        <v/>
      </c>
      <c r="K14" s="33"/>
      <c r="L14" s="90"/>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27</v>
      </c>
      <c r="J15" s="26" t="str">
        <f>IF('Rekapitulace stavby'!AN11="","",'Rekapitulace stavby'!AN11)</f>
        <v/>
      </c>
      <c r="K15" s="33"/>
      <c r="L15" s="90"/>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0"/>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26</v>
      </c>
      <c r="J17" s="29" t="str">
        <f>'Rekapitulace stavby'!AN13</f>
        <v>Vyplň údaj</v>
      </c>
      <c r="K17" s="33"/>
      <c r="L17" s="90"/>
      <c r="S17" s="33"/>
      <c r="T17" s="33"/>
      <c r="U17" s="33"/>
      <c r="V17" s="33"/>
      <c r="W17" s="33"/>
      <c r="X17" s="33"/>
      <c r="Y17" s="33"/>
      <c r="Z17" s="33"/>
      <c r="AA17" s="33"/>
      <c r="AB17" s="33"/>
      <c r="AC17" s="33"/>
      <c r="AD17" s="33"/>
      <c r="AE17" s="33"/>
    </row>
    <row r="18" spans="1:31" s="2" customFormat="1" ht="18" customHeight="1">
      <c r="A18" s="33"/>
      <c r="B18" s="34"/>
      <c r="C18" s="33"/>
      <c r="D18" s="33"/>
      <c r="E18" s="314" t="str">
        <f>'Rekapitulace stavby'!E14</f>
        <v>Vyplň údaj</v>
      </c>
      <c r="F18" s="279"/>
      <c r="G18" s="279"/>
      <c r="H18" s="279"/>
      <c r="I18" s="28" t="s">
        <v>27</v>
      </c>
      <c r="J18" s="29" t="str">
        <f>'Rekapitulace stavby'!AN14</f>
        <v>Vyplň údaj</v>
      </c>
      <c r="K18" s="33"/>
      <c r="L18" s="90"/>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0"/>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26</v>
      </c>
      <c r="J20" s="26" t="str">
        <f>IF('Rekapitulace stavby'!AN16="","",'Rekapitulace stavby'!AN16)</f>
        <v/>
      </c>
      <c r="K20" s="33"/>
      <c r="L20" s="90"/>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27</v>
      </c>
      <c r="J21" s="26" t="str">
        <f>IF('Rekapitulace stavby'!AN17="","",'Rekapitulace stavby'!AN17)</f>
        <v/>
      </c>
      <c r="K21" s="33"/>
      <c r="L21" s="90"/>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0"/>
      <c r="S22" s="33"/>
      <c r="T22" s="33"/>
      <c r="U22" s="33"/>
      <c r="V22" s="33"/>
      <c r="W22" s="33"/>
      <c r="X22" s="33"/>
      <c r="Y22" s="33"/>
      <c r="Z22" s="33"/>
      <c r="AA22" s="33"/>
      <c r="AB22" s="33"/>
      <c r="AC22" s="33"/>
      <c r="AD22" s="33"/>
      <c r="AE22" s="33"/>
    </row>
    <row r="23" spans="1:31" s="2" customFormat="1" ht="12" customHeight="1">
      <c r="A23" s="33"/>
      <c r="B23" s="34"/>
      <c r="C23" s="33"/>
      <c r="D23" s="28" t="s">
        <v>32</v>
      </c>
      <c r="E23" s="33"/>
      <c r="F23" s="33"/>
      <c r="G23" s="33"/>
      <c r="H23" s="33"/>
      <c r="I23" s="28" t="s">
        <v>26</v>
      </c>
      <c r="J23" s="26" t="str">
        <f>IF('Rekapitulace stavby'!AN19="","",'Rekapitulace stavby'!AN19)</f>
        <v/>
      </c>
      <c r="K23" s="33"/>
      <c r="L23" s="90"/>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27</v>
      </c>
      <c r="J24" s="26" t="str">
        <f>IF('Rekapitulace stavby'!AN20="","",'Rekapitulace stavby'!AN20)</f>
        <v/>
      </c>
      <c r="K24" s="33"/>
      <c r="L24" s="90"/>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0"/>
      <c r="S25" s="33"/>
      <c r="T25" s="33"/>
      <c r="U25" s="33"/>
      <c r="V25" s="33"/>
      <c r="W25" s="33"/>
      <c r="X25" s="33"/>
      <c r="Y25" s="33"/>
      <c r="Z25" s="33"/>
      <c r="AA25" s="33"/>
      <c r="AB25" s="33"/>
      <c r="AC25" s="33"/>
      <c r="AD25" s="33"/>
      <c r="AE25" s="33"/>
    </row>
    <row r="26" spans="1:31" s="2" customFormat="1" ht="12" customHeight="1">
      <c r="A26" s="33"/>
      <c r="B26" s="34"/>
      <c r="C26" s="33"/>
      <c r="D26" s="28" t="s">
        <v>33</v>
      </c>
      <c r="E26" s="33"/>
      <c r="F26" s="33"/>
      <c r="G26" s="33"/>
      <c r="H26" s="33"/>
      <c r="I26" s="33"/>
      <c r="J26" s="33"/>
      <c r="K26" s="33"/>
      <c r="L26" s="90"/>
      <c r="S26" s="33"/>
      <c r="T26" s="33"/>
      <c r="U26" s="33"/>
      <c r="V26" s="33"/>
      <c r="W26" s="33"/>
      <c r="X26" s="33"/>
      <c r="Y26" s="33"/>
      <c r="Z26" s="33"/>
      <c r="AA26" s="33"/>
      <c r="AB26" s="33"/>
      <c r="AC26" s="33"/>
      <c r="AD26" s="33"/>
      <c r="AE26" s="33"/>
    </row>
    <row r="27" spans="1:31" s="8" customFormat="1" ht="16.5" customHeight="1">
      <c r="A27" s="91"/>
      <c r="B27" s="92"/>
      <c r="C27" s="91"/>
      <c r="D27" s="91"/>
      <c r="E27" s="284" t="s">
        <v>3</v>
      </c>
      <c r="F27" s="284"/>
      <c r="G27" s="284"/>
      <c r="H27" s="284"/>
      <c r="I27" s="91"/>
      <c r="J27" s="91"/>
      <c r="K27" s="91"/>
      <c r="L27" s="93"/>
      <c r="S27" s="91"/>
      <c r="T27" s="91"/>
      <c r="U27" s="91"/>
      <c r="V27" s="91"/>
      <c r="W27" s="91"/>
      <c r="X27" s="91"/>
      <c r="Y27" s="91"/>
      <c r="Z27" s="91"/>
      <c r="AA27" s="91"/>
      <c r="AB27" s="91"/>
      <c r="AC27" s="91"/>
      <c r="AD27" s="91"/>
      <c r="AE27" s="91"/>
    </row>
    <row r="28" spans="1:31" s="2" customFormat="1" ht="6.95" customHeight="1">
      <c r="A28" s="33"/>
      <c r="B28" s="34"/>
      <c r="C28" s="33"/>
      <c r="D28" s="33"/>
      <c r="E28" s="33"/>
      <c r="F28" s="33"/>
      <c r="G28" s="33"/>
      <c r="H28" s="33"/>
      <c r="I28" s="33"/>
      <c r="J28" s="33"/>
      <c r="K28" s="33"/>
      <c r="L28" s="90"/>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0"/>
      <c r="S29" s="33"/>
      <c r="T29" s="33"/>
      <c r="U29" s="33"/>
      <c r="V29" s="33"/>
      <c r="W29" s="33"/>
      <c r="X29" s="33"/>
      <c r="Y29" s="33"/>
      <c r="Z29" s="33"/>
      <c r="AA29" s="33"/>
      <c r="AB29" s="33"/>
      <c r="AC29" s="33"/>
      <c r="AD29" s="33"/>
      <c r="AE29" s="33"/>
    </row>
    <row r="30" spans="1:31" s="2" customFormat="1" ht="25.35" customHeight="1">
      <c r="A30" s="33"/>
      <c r="B30" s="34"/>
      <c r="C30" s="33"/>
      <c r="D30" s="94" t="s">
        <v>35</v>
      </c>
      <c r="E30" s="33"/>
      <c r="F30" s="33"/>
      <c r="G30" s="33"/>
      <c r="H30" s="33"/>
      <c r="I30" s="33"/>
      <c r="J30" s="67">
        <f>ROUND(J97, 2)</f>
        <v>0</v>
      </c>
      <c r="K30" s="33"/>
      <c r="L30" s="90"/>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0"/>
      <c r="S31" s="33"/>
      <c r="T31" s="33"/>
      <c r="U31" s="33"/>
      <c r="V31" s="33"/>
      <c r="W31" s="33"/>
      <c r="X31" s="33"/>
      <c r="Y31" s="33"/>
      <c r="Z31" s="33"/>
      <c r="AA31" s="33"/>
      <c r="AB31" s="33"/>
      <c r="AC31" s="33"/>
      <c r="AD31" s="33"/>
      <c r="AE31" s="33"/>
    </row>
    <row r="32" spans="1:31" s="2" customFormat="1" ht="14.45" customHeight="1">
      <c r="A32" s="33"/>
      <c r="B32" s="34"/>
      <c r="C32" s="33"/>
      <c r="D32" s="33"/>
      <c r="E32" s="33"/>
      <c r="F32" s="37" t="s">
        <v>37</v>
      </c>
      <c r="G32" s="33"/>
      <c r="H32" s="33"/>
      <c r="I32" s="37" t="s">
        <v>36</v>
      </c>
      <c r="J32" s="37" t="s">
        <v>38</v>
      </c>
      <c r="K32" s="33"/>
      <c r="L32" s="90"/>
      <c r="S32" s="33"/>
      <c r="T32" s="33"/>
      <c r="U32" s="33"/>
      <c r="V32" s="33"/>
      <c r="W32" s="33"/>
      <c r="X32" s="33"/>
      <c r="Y32" s="33"/>
      <c r="Z32" s="33"/>
      <c r="AA32" s="33"/>
      <c r="AB32" s="33"/>
      <c r="AC32" s="33"/>
      <c r="AD32" s="33"/>
      <c r="AE32" s="33"/>
    </row>
    <row r="33" spans="1:31" s="2" customFormat="1" ht="14.45" customHeight="1">
      <c r="A33" s="33"/>
      <c r="B33" s="34"/>
      <c r="C33" s="33"/>
      <c r="D33" s="95" t="s">
        <v>39</v>
      </c>
      <c r="E33" s="28" t="s">
        <v>40</v>
      </c>
      <c r="F33" s="96">
        <f>ROUND((SUM(BE97:BE283)),  2)</f>
        <v>0</v>
      </c>
      <c r="G33" s="33"/>
      <c r="H33" s="33"/>
      <c r="I33" s="97">
        <v>0.21</v>
      </c>
      <c r="J33" s="96">
        <f>ROUND(((SUM(BE97:BE283))*I33),  2)</f>
        <v>0</v>
      </c>
      <c r="K33" s="33"/>
      <c r="L33" s="90"/>
      <c r="S33" s="33"/>
      <c r="T33" s="33"/>
      <c r="U33" s="33"/>
      <c r="V33" s="33"/>
      <c r="W33" s="33"/>
      <c r="X33" s="33"/>
      <c r="Y33" s="33"/>
      <c r="Z33" s="33"/>
      <c r="AA33" s="33"/>
      <c r="AB33" s="33"/>
      <c r="AC33" s="33"/>
      <c r="AD33" s="33"/>
      <c r="AE33" s="33"/>
    </row>
    <row r="34" spans="1:31" s="2" customFormat="1" ht="14.45" customHeight="1">
      <c r="A34" s="33"/>
      <c r="B34" s="34"/>
      <c r="C34" s="33"/>
      <c r="D34" s="33"/>
      <c r="E34" s="28" t="s">
        <v>41</v>
      </c>
      <c r="F34" s="96">
        <f>ROUND((SUM(BF97:BF283)),  2)</f>
        <v>0</v>
      </c>
      <c r="G34" s="33"/>
      <c r="H34" s="33"/>
      <c r="I34" s="97">
        <v>0.15</v>
      </c>
      <c r="J34" s="96">
        <f>ROUND(((SUM(BF97:BF283))*I34),  2)</f>
        <v>0</v>
      </c>
      <c r="K34" s="33"/>
      <c r="L34" s="90"/>
      <c r="S34" s="33"/>
      <c r="T34" s="33"/>
      <c r="U34" s="33"/>
      <c r="V34" s="33"/>
      <c r="W34" s="33"/>
      <c r="X34" s="33"/>
      <c r="Y34" s="33"/>
      <c r="Z34" s="33"/>
      <c r="AA34" s="33"/>
      <c r="AB34" s="33"/>
      <c r="AC34" s="33"/>
      <c r="AD34" s="33"/>
      <c r="AE34" s="33"/>
    </row>
    <row r="35" spans="1:31" s="2" customFormat="1" ht="14.45" hidden="1" customHeight="1">
      <c r="A35" s="33"/>
      <c r="B35" s="34"/>
      <c r="C35" s="33"/>
      <c r="D35" s="33"/>
      <c r="E35" s="28" t="s">
        <v>42</v>
      </c>
      <c r="F35" s="96">
        <f>ROUND((SUM(BG97:BG283)),  2)</f>
        <v>0</v>
      </c>
      <c r="G35" s="33"/>
      <c r="H35" s="33"/>
      <c r="I35" s="97">
        <v>0.21</v>
      </c>
      <c r="J35" s="96">
        <f>0</f>
        <v>0</v>
      </c>
      <c r="K35" s="33"/>
      <c r="L35" s="90"/>
      <c r="S35" s="33"/>
      <c r="T35" s="33"/>
      <c r="U35" s="33"/>
      <c r="V35" s="33"/>
      <c r="W35" s="33"/>
      <c r="X35" s="33"/>
      <c r="Y35" s="33"/>
      <c r="Z35" s="33"/>
      <c r="AA35" s="33"/>
      <c r="AB35" s="33"/>
      <c r="AC35" s="33"/>
      <c r="AD35" s="33"/>
      <c r="AE35" s="33"/>
    </row>
    <row r="36" spans="1:31" s="2" customFormat="1" ht="14.45" hidden="1" customHeight="1">
      <c r="A36" s="33"/>
      <c r="B36" s="34"/>
      <c r="C36" s="33"/>
      <c r="D36" s="33"/>
      <c r="E36" s="28" t="s">
        <v>43</v>
      </c>
      <c r="F36" s="96">
        <f>ROUND((SUM(BH97:BH283)),  2)</f>
        <v>0</v>
      </c>
      <c r="G36" s="33"/>
      <c r="H36" s="33"/>
      <c r="I36" s="97">
        <v>0.15</v>
      </c>
      <c r="J36" s="96">
        <f>0</f>
        <v>0</v>
      </c>
      <c r="K36" s="33"/>
      <c r="L36" s="90"/>
      <c r="S36" s="33"/>
      <c r="T36" s="33"/>
      <c r="U36" s="33"/>
      <c r="V36" s="33"/>
      <c r="W36" s="33"/>
      <c r="X36" s="33"/>
      <c r="Y36" s="33"/>
      <c r="Z36" s="33"/>
      <c r="AA36" s="33"/>
      <c r="AB36" s="33"/>
      <c r="AC36" s="33"/>
      <c r="AD36" s="33"/>
      <c r="AE36" s="33"/>
    </row>
    <row r="37" spans="1:31" s="2" customFormat="1" ht="14.45" hidden="1" customHeight="1">
      <c r="A37" s="33"/>
      <c r="B37" s="34"/>
      <c r="C37" s="33"/>
      <c r="D37" s="33"/>
      <c r="E37" s="28" t="s">
        <v>44</v>
      </c>
      <c r="F37" s="96">
        <f>ROUND((SUM(BI97:BI283)),  2)</f>
        <v>0</v>
      </c>
      <c r="G37" s="33"/>
      <c r="H37" s="33"/>
      <c r="I37" s="97">
        <v>0</v>
      </c>
      <c r="J37" s="96">
        <f>0</f>
        <v>0</v>
      </c>
      <c r="K37" s="33"/>
      <c r="L37" s="90"/>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0"/>
      <c r="S38" s="33"/>
      <c r="T38" s="33"/>
      <c r="U38" s="33"/>
      <c r="V38" s="33"/>
      <c r="W38" s="33"/>
      <c r="X38" s="33"/>
      <c r="Y38" s="33"/>
      <c r="Z38" s="33"/>
      <c r="AA38" s="33"/>
      <c r="AB38" s="33"/>
      <c r="AC38" s="33"/>
      <c r="AD38" s="33"/>
      <c r="AE38" s="33"/>
    </row>
    <row r="39" spans="1:31" s="2" customFormat="1" ht="25.35" customHeight="1">
      <c r="A39" s="33"/>
      <c r="B39" s="34"/>
      <c r="C39" s="98"/>
      <c r="D39" s="99" t="s">
        <v>45</v>
      </c>
      <c r="E39" s="56"/>
      <c r="F39" s="56"/>
      <c r="G39" s="100" t="s">
        <v>46</v>
      </c>
      <c r="H39" s="101" t="s">
        <v>47</v>
      </c>
      <c r="I39" s="56"/>
      <c r="J39" s="102">
        <f>SUM(J30:J37)</f>
        <v>0</v>
      </c>
      <c r="K39" s="103"/>
      <c r="L39" s="90"/>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0"/>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0"/>
      <c r="S44" s="33"/>
      <c r="T44" s="33"/>
      <c r="U44" s="33"/>
      <c r="V44" s="33"/>
      <c r="W44" s="33"/>
      <c r="X44" s="33"/>
      <c r="Y44" s="33"/>
      <c r="Z44" s="33"/>
      <c r="AA44" s="33"/>
      <c r="AB44" s="33"/>
      <c r="AC44" s="33"/>
      <c r="AD44" s="33"/>
      <c r="AE44" s="33"/>
    </row>
    <row r="45" spans="1:31" s="2" customFormat="1" ht="24.95" customHeight="1">
      <c r="A45" s="33"/>
      <c r="B45" s="34"/>
      <c r="C45" s="22" t="s">
        <v>84</v>
      </c>
      <c r="D45" s="33"/>
      <c r="E45" s="33"/>
      <c r="F45" s="33"/>
      <c r="G45" s="33"/>
      <c r="H45" s="33"/>
      <c r="I45" s="33"/>
      <c r="J45" s="33"/>
      <c r="K45" s="33"/>
      <c r="L45" s="90"/>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0"/>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0"/>
      <c r="S47" s="33"/>
      <c r="T47" s="33"/>
      <c r="U47" s="33"/>
      <c r="V47" s="33"/>
      <c r="W47" s="33"/>
      <c r="X47" s="33"/>
      <c r="Y47" s="33"/>
      <c r="Z47" s="33"/>
      <c r="AA47" s="33"/>
      <c r="AB47" s="33"/>
      <c r="AC47" s="33"/>
      <c r="AD47" s="33"/>
      <c r="AE47" s="33"/>
    </row>
    <row r="48" spans="1:31" s="2" customFormat="1" ht="26.25" customHeight="1">
      <c r="A48" s="33"/>
      <c r="B48" s="34"/>
      <c r="C48" s="33"/>
      <c r="D48" s="33"/>
      <c r="E48" s="312" t="str">
        <f>E7</f>
        <v>AMFITEÁTR - PROVIZORNÍ OPATŘENÍ, KOLÍN, KMOCHŮV OSTROV</v>
      </c>
      <c r="F48" s="313"/>
      <c r="G48" s="313"/>
      <c r="H48" s="313"/>
      <c r="I48" s="33"/>
      <c r="J48" s="33"/>
      <c r="K48" s="33"/>
      <c r="L48" s="90"/>
      <c r="S48" s="33"/>
      <c r="T48" s="33"/>
      <c r="U48" s="33"/>
      <c r="V48" s="33"/>
      <c r="W48" s="33"/>
      <c r="X48" s="33"/>
      <c r="Y48" s="33"/>
      <c r="Z48" s="33"/>
      <c r="AA48" s="33"/>
      <c r="AB48" s="33"/>
      <c r="AC48" s="33"/>
      <c r="AD48" s="33"/>
      <c r="AE48" s="33"/>
    </row>
    <row r="49" spans="1:47" s="2" customFormat="1" ht="12" customHeight="1">
      <c r="A49" s="33"/>
      <c r="B49" s="34"/>
      <c r="C49" s="28" t="s">
        <v>83</v>
      </c>
      <c r="D49" s="33"/>
      <c r="E49" s="33"/>
      <c r="F49" s="33"/>
      <c r="G49" s="33"/>
      <c r="H49" s="33"/>
      <c r="I49" s="33"/>
      <c r="J49" s="33"/>
      <c r="K49" s="33"/>
      <c r="L49" s="90"/>
      <c r="S49" s="33"/>
      <c r="T49" s="33"/>
      <c r="U49" s="33"/>
      <c r="V49" s="33"/>
      <c r="W49" s="33"/>
      <c r="X49" s="33"/>
      <c r="Y49" s="33"/>
      <c r="Z49" s="33"/>
      <c r="AA49" s="33"/>
      <c r="AB49" s="33"/>
      <c r="AC49" s="33"/>
      <c r="AD49" s="33"/>
      <c r="AE49" s="33"/>
    </row>
    <row r="50" spans="1:47" s="2" customFormat="1" ht="16.5" customHeight="1">
      <c r="A50" s="33"/>
      <c r="B50" s="34"/>
      <c r="C50" s="33"/>
      <c r="D50" s="33"/>
      <c r="E50" s="298" t="str">
        <f>E9</f>
        <v>2 - Hlediště</v>
      </c>
      <c r="F50" s="311"/>
      <c r="G50" s="311"/>
      <c r="H50" s="311"/>
      <c r="I50" s="33"/>
      <c r="J50" s="33"/>
      <c r="K50" s="33"/>
      <c r="L50" s="90"/>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0"/>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 xml:space="preserve"> </v>
      </c>
      <c r="G52" s="33"/>
      <c r="H52" s="33"/>
      <c r="I52" s="28" t="s">
        <v>23</v>
      </c>
      <c r="J52" s="51" t="str">
        <f>IF(J12="","",J12)</f>
        <v>5. 5. 2021</v>
      </c>
      <c r="K52" s="33"/>
      <c r="L52" s="90"/>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0"/>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 xml:space="preserve"> </v>
      </c>
      <c r="G54" s="33"/>
      <c r="H54" s="33"/>
      <c r="I54" s="28" t="s">
        <v>30</v>
      </c>
      <c r="J54" s="31" t="str">
        <f>E21</f>
        <v xml:space="preserve"> </v>
      </c>
      <c r="K54" s="33"/>
      <c r="L54" s="90"/>
      <c r="S54" s="33"/>
      <c r="T54" s="33"/>
      <c r="U54" s="33"/>
      <c r="V54" s="33"/>
      <c r="W54" s="33"/>
      <c r="X54" s="33"/>
      <c r="Y54" s="33"/>
      <c r="Z54" s="33"/>
      <c r="AA54" s="33"/>
      <c r="AB54" s="33"/>
      <c r="AC54" s="33"/>
      <c r="AD54" s="33"/>
      <c r="AE54" s="33"/>
    </row>
    <row r="55" spans="1:47" s="2" customFormat="1" ht="15.2" customHeight="1">
      <c r="A55" s="33"/>
      <c r="B55" s="34"/>
      <c r="C55" s="28" t="s">
        <v>28</v>
      </c>
      <c r="D55" s="33"/>
      <c r="E55" s="33"/>
      <c r="F55" s="26" t="str">
        <f>IF(E18="","",E18)</f>
        <v>Vyplň údaj</v>
      </c>
      <c r="G55" s="33"/>
      <c r="H55" s="33"/>
      <c r="I55" s="28" t="s">
        <v>32</v>
      </c>
      <c r="J55" s="31" t="str">
        <f>E24</f>
        <v xml:space="preserve"> </v>
      </c>
      <c r="K55" s="33"/>
      <c r="L55" s="90"/>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0"/>
      <c r="S56" s="33"/>
      <c r="T56" s="33"/>
      <c r="U56" s="33"/>
      <c r="V56" s="33"/>
      <c r="W56" s="33"/>
      <c r="X56" s="33"/>
      <c r="Y56" s="33"/>
      <c r="Z56" s="33"/>
      <c r="AA56" s="33"/>
      <c r="AB56" s="33"/>
      <c r="AC56" s="33"/>
      <c r="AD56" s="33"/>
      <c r="AE56" s="33"/>
    </row>
    <row r="57" spans="1:47" s="2" customFormat="1" ht="29.25" customHeight="1">
      <c r="A57" s="33"/>
      <c r="B57" s="34"/>
      <c r="C57" s="104" t="s">
        <v>85</v>
      </c>
      <c r="D57" s="98"/>
      <c r="E57" s="98"/>
      <c r="F57" s="98"/>
      <c r="G57" s="98"/>
      <c r="H57" s="98"/>
      <c r="I57" s="98"/>
      <c r="J57" s="105" t="s">
        <v>86</v>
      </c>
      <c r="K57" s="98"/>
      <c r="L57" s="90"/>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0"/>
      <c r="S58" s="33"/>
      <c r="T58" s="33"/>
      <c r="U58" s="33"/>
      <c r="V58" s="33"/>
      <c r="W58" s="33"/>
      <c r="X58" s="33"/>
      <c r="Y58" s="33"/>
      <c r="Z58" s="33"/>
      <c r="AA58" s="33"/>
      <c r="AB58" s="33"/>
      <c r="AC58" s="33"/>
      <c r="AD58" s="33"/>
      <c r="AE58" s="33"/>
    </row>
    <row r="59" spans="1:47" s="2" customFormat="1" ht="22.9" customHeight="1">
      <c r="A59" s="33"/>
      <c r="B59" s="34"/>
      <c r="C59" s="106" t="s">
        <v>67</v>
      </c>
      <c r="D59" s="33"/>
      <c r="E59" s="33"/>
      <c r="F59" s="33"/>
      <c r="G59" s="33"/>
      <c r="H59" s="33"/>
      <c r="I59" s="33"/>
      <c r="J59" s="67">
        <f>J97</f>
        <v>0</v>
      </c>
      <c r="K59" s="33"/>
      <c r="L59" s="90"/>
      <c r="S59" s="33"/>
      <c r="T59" s="33"/>
      <c r="U59" s="33"/>
      <c r="V59" s="33"/>
      <c r="W59" s="33"/>
      <c r="X59" s="33"/>
      <c r="Y59" s="33"/>
      <c r="Z59" s="33"/>
      <c r="AA59" s="33"/>
      <c r="AB59" s="33"/>
      <c r="AC59" s="33"/>
      <c r="AD59" s="33"/>
      <c r="AE59" s="33"/>
      <c r="AU59" s="18" t="s">
        <v>87</v>
      </c>
    </row>
    <row r="60" spans="1:47" s="9" customFormat="1" ht="24.95" customHeight="1">
      <c r="B60" s="107"/>
      <c r="D60" s="108" t="s">
        <v>88</v>
      </c>
      <c r="E60" s="109"/>
      <c r="F60" s="109"/>
      <c r="G60" s="109"/>
      <c r="H60" s="109"/>
      <c r="I60" s="109"/>
      <c r="J60" s="110">
        <f>J98</f>
        <v>0</v>
      </c>
      <c r="L60" s="107"/>
    </row>
    <row r="61" spans="1:47" s="10" customFormat="1" ht="19.899999999999999" customHeight="1">
      <c r="B61" s="111"/>
      <c r="D61" s="112" t="s">
        <v>89</v>
      </c>
      <c r="E61" s="113"/>
      <c r="F61" s="113"/>
      <c r="G61" s="113"/>
      <c r="H61" s="113"/>
      <c r="I61" s="113"/>
      <c r="J61" s="114">
        <f>J99</f>
        <v>0</v>
      </c>
      <c r="L61" s="111"/>
    </row>
    <row r="62" spans="1:47" s="10" customFormat="1" ht="19.899999999999999" customHeight="1">
      <c r="B62" s="111"/>
      <c r="D62" s="112" t="s">
        <v>90</v>
      </c>
      <c r="E62" s="113"/>
      <c r="F62" s="113"/>
      <c r="G62" s="113"/>
      <c r="H62" s="113"/>
      <c r="I62" s="113"/>
      <c r="J62" s="114">
        <f>J164</f>
        <v>0</v>
      </c>
      <c r="L62" s="111"/>
    </row>
    <row r="63" spans="1:47" s="10" customFormat="1" ht="19.899999999999999" customHeight="1">
      <c r="B63" s="111"/>
      <c r="D63" s="112" t="s">
        <v>256</v>
      </c>
      <c r="E63" s="113"/>
      <c r="F63" s="113"/>
      <c r="G63" s="113"/>
      <c r="H63" s="113"/>
      <c r="I63" s="113"/>
      <c r="J63" s="114">
        <f>J175</f>
        <v>0</v>
      </c>
      <c r="L63" s="111"/>
    </row>
    <row r="64" spans="1:47" s="10" customFormat="1" ht="19.899999999999999" customHeight="1">
      <c r="B64" s="111"/>
      <c r="D64" s="112" t="s">
        <v>91</v>
      </c>
      <c r="E64" s="113"/>
      <c r="F64" s="113"/>
      <c r="G64" s="113"/>
      <c r="H64" s="113"/>
      <c r="I64" s="113"/>
      <c r="J64" s="114">
        <f>J180</f>
        <v>0</v>
      </c>
      <c r="L64" s="111"/>
    </row>
    <row r="65" spans="1:31" s="10" customFormat="1" ht="19.899999999999999" customHeight="1">
      <c r="B65" s="111"/>
      <c r="D65" s="112" t="s">
        <v>92</v>
      </c>
      <c r="E65" s="113"/>
      <c r="F65" s="113"/>
      <c r="G65" s="113"/>
      <c r="H65" s="113"/>
      <c r="I65" s="113"/>
      <c r="J65" s="114">
        <f>J199</f>
        <v>0</v>
      </c>
      <c r="L65" s="111"/>
    </row>
    <row r="66" spans="1:31" s="10" customFormat="1" ht="19.899999999999999" customHeight="1">
      <c r="B66" s="111"/>
      <c r="D66" s="112" t="s">
        <v>257</v>
      </c>
      <c r="E66" s="113"/>
      <c r="F66" s="113"/>
      <c r="G66" s="113"/>
      <c r="H66" s="113"/>
      <c r="I66" s="113"/>
      <c r="J66" s="114">
        <f>J207</f>
        <v>0</v>
      </c>
      <c r="L66" s="111"/>
    </row>
    <row r="67" spans="1:31" s="10" customFormat="1" ht="19.899999999999999" customHeight="1">
      <c r="B67" s="111"/>
      <c r="D67" s="112" t="s">
        <v>93</v>
      </c>
      <c r="E67" s="113"/>
      <c r="F67" s="113"/>
      <c r="G67" s="113"/>
      <c r="H67" s="113"/>
      <c r="I67" s="113"/>
      <c r="J67" s="114">
        <f>J218</f>
        <v>0</v>
      </c>
      <c r="L67" s="111"/>
    </row>
    <row r="68" spans="1:31" s="10" customFormat="1" ht="19.899999999999999" customHeight="1">
      <c r="B68" s="111"/>
      <c r="D68" s="112" t="s">
        <v>94</v>
      </c>
      <c r="E68" s="113"/>
      <c r="F68" s="113"/>
      <c r="G68" s="113"/>
      <c r="H68" s="113"/>
      <c r="I68" s="113"/>
      <c r="J68" s="114">
        <f>J221</f>
        <v>0</v>
      </c>
      <c r="L68" s="111"/>
    </row>
    <row r="69" spans="1:31" s="10" customFormat="1" ht="14.85" customHeight="1">
      <c r="B69" s="111"/>
      <c r="D69" s="112" t="s">
        <v>95</v>
      </c>
      <c r="E69" s="113"/>
      <c r="F69" s="113"/>
      <c r="G69" s="113"/>
      <c r="H69" s="113"/>
      <c r="I69" s="113"/>
      <c r="J69" s="114">
        <f>J222</f>
        <v>0</v>
      </c>
      <c r="L69" s="111"/>
    </row>
    <row r="70" spans="1:31" s="10" customFormat="1" ht="14.85" customHeight="1">
      <c r="B70" s="111"/>
      <c r="D70" s="112" t="s">
        <v>96</v>
      </c>
      <c r="E70" s="113"/>
      <c r="F70" s="113"/>
      <c r="G70" s="113"/>
      <c r="H70" s="113"/>
      <c r="I70" s="113"/>
      <c r="J70" s="114">
        <f>J226</f>
        <v>0</v>
      </c>
      <c r="L70" s="111"/>
    </row>
    <row r="71" spans="1:31" s="10" customFormat="1" ht="19.899999999999999" customHeight="1">
      <c r="B71" s="111"/>
      <c r="D71" s="112" t="s">
        <v>97</v>
      </c>
      <c r="E71" s="113"/>
      <c r="F71" s="113"/>
      <c r="G71" s="113"/>
      <c r="H71" s="113"/>
      <c r="I71" s="113"/>
      <c r="J71" s="114">
        <f>J250</f>
        <v>0</v>
      </c>
      <c r="L71" s="111"/>
    </row>
    <row r="72" spans="1:31" s="10" customFormat="1" ht="19.899999999999999" customHeight="1">
      <c r="B72" s="111"/>
      <c r="D72" s="112" t="s">
        <v>98</v>
      </c>
      <c r="E72" s="113"/>
      <c r="F72" s="113"/>
      <c r="G72" s="113"/>
      <c r="H72" s="113"/>
      <c r="I72" s="113"/>
      <c r="J72" s="114">
        <f>J256</f>
        <v>0</v>
      </c>
      <c r="L72" s="111"/>
    </row>
    <row r="73" spans="1:31" s="9" customFormat="1" ht="24.95" customHeight="1">
      <c r="B73" s="107"/>
      <c r="D73" s="108" t="s">
        <v>99</v>
      </c>
      <c r="E73" s="109"/>
      <c r="F73" s="109"/>
      <c r="G73" s="109"/>
      <c r="H73" s="109"/>
      <c r="I73" s="109"/>
      <c r="J73" s="110">
        <f>J258</f>
        <v>0</v>
      </c>
      <c r="L73" s="107"/>
    </row>
    <row r="74" spans="1:31" s="10" customFormat="1" ht="19.899999999999999" customHeight="1">
      <c r="B74" s="111"/>
      <c r="D74" s="112" t="s">
        <v>100</v>
      </c>
      <c r="E74" s="113"/>
      <c r="F74" s="113"/>
      <c r="G74" s="113"/>
      <c r="H74" s="113"/>
      <c r="I74" s="113"/>
      <c r="J74" s="114">
        <f>J259</f>
        <v>0</v>
      </c>
      <c r="L74" s="111"/>
    </row>
    <row r="75" spans="1:31" s="10" customFormat="1" ht="19.899999999999999" customHeight="1">
      <c r="B75" s="111"/>
      <c r="D75" s="112" t="s">
        <v>258</v>
      </c>
      <c r="E75" s="113"/>
      <c r="F75" s="113"/>
      <c r="G75" s="113"/>
      <c r="H75" s="113"/>
      <c r="I75" s="113"/>
      <c r="J75" s="114">
        <f>J268</f>
        <v>0</v>
      </c>
      <c r="L75" s="111"/>
    </row>
    <row r="76" spans="1:31" s="10" customFormat="1" ht="19.899999999999999" customHeight="1">
      <c r="B76" s="111"/>
      <c r="D76" s="112" t="s">
        <v>259</v>
      </c>
      <c r="E76" s="113"/>
      <c r="F76" s="113"/>
      <c r="G76" s="113"/>
      <c r="H76" s="113"/>
      <c r="I76" s="113"/>
      <c r="J76" s="114">
        <f>J271</f>
        <v>0</v>
      </c>
      <c r="L76" s="111"/>
    </row>
    <row r="77" spans="1:31" s="10" customFormat="1" ht="19.899999999999999" customHeight="1">
      <c r="B77" s="111"/>
      <c r="D77" s="112" t="s">
        <v>260</v>
      </c>
      <c r="E77" s="113"/>
      <c r="F77" s="113"/>
      <c r="G77" s="113"/>
      <c r="H77" s="113"/>
      <c r="I77" s="113"/>
      <c r="J77" s="114">
        <f>J277</f>
        <v>0</v>
      </c>
      <c r="L77" s="111"/>
    </row>
    <row r="78" spans="1:31" s="2" customFormat="1" ht="21.75" customHeight="1">
      <c r="A78" s="33"/>
      <c r="B78" s="34"/>
      <c r="C78" s="33"/>
      <c r="D78" s="33"/>
      <c r="E78" s="33"/>
      <c r="F78" s="33"/>
      <c r="G78" s="33"/>
      <c r="H78" s="33"/>
      <c r="I78" s="33"/>
      <c r="J78" s="33"/>
      <c r="K78" s="33"/>
      <c r="L78" s="90"/>
      <c r="S78" s="33"/>
      <c r="T78" s="33"/>
      <c r="U78" s="33"/>
      <c r="V78" s="33"/>
      <c r="W78" s="33"/>
      <c r="X78" s="33"/>
      <c r="Y78" s="33"/>
      <c r="Z78" s="33"/>
      <c r="AA78" s="33"/>
      <c r="AB78" s="33"/>
      <c r="AC78" s="33"/>
      <c r="AD78" s="33"/>
      <c r="AE78" s="33"/>
    </row>
    <row r="79" spans="1:31" s="2" customFormat="1" ht="6.95" customHeight="1">
      <c r="A79" s="33"/>
      <c r="B79" s="43"/>
      <c r="C79" s="44"/>
      <c r="D79" s="44"/>
      <c r="E79" s="44"/>
      <c r="F79" s="44"/>
      <c r="G79" s="44"/>
      <c r="H79" s="44"/>
      <c r="I79" s="44"/>
      <c r="J79" s="44"/>
      <c r="K79" s="44"/>
      <c r="L79" s="90"/>
      <c r="S79" s="33"/>
      <c r="T79" s="33"/>
      <c r="U79" s="33"/>
      <c r="V79" s="33"/>
      <c r="W79" s="33"/>
      <c r="X79" s="33"/>
      <c r="Y79" s="33"/>
      <c r="Z79" s="33"/>
      <c r="AA79" s="33"/>
      <c r="AB79" s="33"/>
      <c r="AC79" s="33"/>
      <c r="AD79" s="33"/>
      <c r="AE79" s="33"/>
    </row>
    <row r="83" spans="1:31" s="2" customFormat="1" ht="6.95" customHeight="1">
      <c r="A83" s="33"/>
      <c r="B83" s="45"/>
      <c r="C83" s="46"/>
      <c r="D83" s="46"/>
      <c r="E83" s="46"/>
      <c r="F83" s="46"/>
      <c r="G83" s="46"/>
      <c r="H83" s="46"/>
      <c r="I83" s="46"/>
      <c r="J83" s="46"/>
      <c r="K83" s="46"/>
      <c r="L83" s="90"/>
      <c r="S83" s="33"/>
      <c r="T83" s="33"/>
      <c r="U83" s="33"/>
      <c r="V83" s="33"/>
      <c r="W83" s="33"/>
      <c r="X83" s="33"/>
      <c r="Y83" s="33"/>
      <c r="Z83" s="33"/>
      <c r="AA83" s="33"/>
      <c r="AB83" s="33"/>
      <c r="AC83" s="33"/>
      <c r="AD83" s="33"/>
      <c r="AE83" s="33"/>
    </row>
    <row r="84" spans="1:31" s="2" customFormat="1" ht="24.95" customHeight="1">
      <c r="A84" s="33"/>
      <c r="B84" s="34"/>
      <c r="C84" s="22" t="s">
        <v>101</v>
      </c>
      <c r="D84" s="33"/>
      <c r="E84" s="33"/>
      <c r="F84" s="33"/>
      <c r="G84" s="33"/>
      <c r="H84" s="33"/>
      <c r="I84" s="33"/>
      <c r="J84" s="33"/>
      <c r="K84" s="33"/>
      <c r="L84" s="90"/>
      <c r="S84" s="33"/>
      <c r="T84" s="33"/>
      <c r="U84" s="33"/>
      <c r="V84" s="33"/>
      <c r="W84" s="33"/>
      <c r="X84" s="33"/>
      <c r="Y84" s="33"/>
      <c r="Z84" s="33"/>
      <c r="AA84" s="33"/>
      <c r="AB84" s="33"/>
      <c r="AC84" s="33"/>
      <c r="AD84" s="33"/>
      <c r="AE84" s="33"/>
    </row>
    <row r="85" spans="1:31" s="2" customFormat="1" ht="6.95" customHeight="1">
      <c r="A85" s="33"/>
      <c r="B85" s="34"/>
      <c r="C85" s="33"/>
      <c r="D85" s="33"/>
      <c r="E85" s="33"/>
      <c r="F85" s="33"/>
      <c r="G85" s="33"/>
      <c r="H85" s="33"/>
      <c r="I85" s="33"/>
      <c r="J85" s="33"/>
      <c r="K85" s="33"/>
      <c r="L85" s="90"/>
      <c r="S85" s="33"/>
      <c r="T85" s="33"/>
      <c r="U85" s="33"/>
      <c r="V85" s="33"/>
      <c r="W85" s="33"/>
      <c r="X85" s="33"/>
      <c r="Y85" s="33"/>
      <c r="Z85" s="33"/>
      <c r="AA85" s="33"/>
      <c r="AB85" s="33"/>
      <c r="AC85" s="33"/>
      <c r="AD85" s="33"/>
      <c r="AE85" s="33"/>
    </row>
    <row r="86" spans="1:31" s="2" customFormat="1" ht="12" customHeight="1">
      <c r="A86" s="33"/>
      <c r="B86" s="34"/>
      <c r="C86" s="28" t="s">
        <v>17</v>
      </c>
      <c r="D86" s="33"/>
      <c r="E86" s="33"/>
      <c r="F86" s="33"/>
      <c r="G86" s="33"/>
      <c r="H86" s="33"/>
      <c r="I86" s="33"/>
      <c r="J86" s="33"/>
      <c r="K86" s="33"/>
      <c r="L86" s="90"/>
      <c r="S86" s="33"/>
      <c r="T86" s="33"/>
      <c r="U86" s="33"/>
      <c r="V86" s="33"/>
      <c r="W86" s="33"/>
      <c r="X86" s="33"/>
      <c r="Y86" s="33"/>
      <c r="Z86" s="33"/>
      <c r="AA86" s="33"/>
      <c r="AB86" s="33"/>
      <c r="AC86" s="33"/>
      <c r="AD86" s="33"/>
      <c r="AE86" s="33"/>
    </row>
    <row r="87" spans="1:31" s="2" customFormat="1" ht="26.25" customHeight="1">
      <c r="A87" s="33"/>
      <c r="B87" s="34"/>
      <c r="C87" s="33"/>
      <c r="D87" s="33"/>
      <c r="E87" s="312" t="str">
        <f>E7</f>
        <v>AMFITEÁTR - PROVIZORNÍ OPATŘENÍ, KOLÍN, KMOCHŮV OSTROV</v>
      </c>
      <c r="F87" s="313"/>
      <c r="G87" s="313"/>
      <c r="H87" s="313"/>
      <c r="I87" s="33"/>
      <c r="J87" s="33"/>
      <c r="K87" s="33"/>
      <c r="L87" s="90"/>
      <c r="S87" s="33"/>
      <c r="T87" s="33"/>
      <c r="U87" s="33"/>
      <c r="V87" s="33"/>
      <c r="W87" s="33"/>
      <c r="X87" s="33"/>
      <c r="Y87" s="33"/>
      <c r="Z87" s="33"/>
      <c r="AA87" s="33"/>
      <c r="AB87" s="33"/>
      <c r="AC87" s="33"/>
      <c r="AD87" s="33"/>
      <c r="AE87" s="33"/>
    </row>
    <row r="88" spans="1:31" s="2" customFormat="1" ht="12" customHeight="1">
      <c r="A88" s="33"/>
      <c r="B88" s="34"/>
      <c r="C88" s="28" t="s">
        <v>83</v>
      </c>
      <c r="D88" s="33"/>
      <c r="E88" s="33"/>
      <c r="F88" s="33"/>
      <c r="G88" s="33"/>
      <c r="H88" s="33"/>
      <c r="I88" s="33"/>
      <c r="J88" s="33"/>
      <c r="K88" s="33"/>
      <c r="L88" s="90"/>
      <c r="S88" s="33"/>
      <c r="T88" s="33"/>
      <c r="U88" s="33"/>
      <c r="V88" s="33"/>
      <c r="W88" s="33"/>
      <c r="X88" s="33"/>
      <c r="Y88" s="33"/>
      <c r="Z88" s="33"/>
      <c r="AA88" s="33"/>
      <c r="AB88" s="33"/>
      <c r="AC88" s="33"/>
      <c r="AD88" s="33"/>
      <c r="AE88" s="33"/>
    </row>
    <row r="89" spans="1:31" s="2" customFormat="1" ht="16.5" customHeight="1">
      <c r="A89" s="33"/>
      <c r="B89" s="34"/>
      <c r="C89" s="33"/>
      <c r="D89" s="33"/>
      <c r="E89" s="298" t="str">
        <f>E9</f>
        <v>2 - Hlediště</v>
      </c>
      <c r="F89" s="311"/>
      <c r="G89" s="311"/>
      <c r="H89" s="311"/>
      <c r="I89" s="33"/>
      <c r="J89" s="33"/>
      <c r="K89" s="33"/>
      <c r="L89" s="90"/>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90"/>
      <c r="S90" s="33"/>
      <c r="T90" s="33"/>
      <c r="U90" s="33"/>
      <c r="V90" s="33"/>
      <c r="W90" s="33"/>
      <c r="X90" s="33"/>
      <c r="Y90" s="33"/>
      <c r="Z90" s="33"/>
      <c r="AA90" s="33"/>
      <c r="AB90" s="33"/>
      <c r="AC90" s="33"/>
      <c r="AD90" s="33"/>
      <c r="AE90" s="33"/>
    </row>
    <row r="91" spans="1:31" s="2" customFormat="1" ht="12" customHeight="1">
      <c r="A91" s="33"/>
      <c r="B91" s="34"/>
      <c r="C91" s="28" t="s">
        <v>21</v>
      </c>
      <c r="D91" s="33"/>
      <c r="E91" s="33"/>
      <c r="F91" s="26" t="str">
        <f>F12</f>
        <v xml:space="preserve"> </v>
      </c>
      <c r="G91" s="33"/>
      <c r="H91" s="33"/>
      <c r="I91" s="28" t="s">
        <v>23</v>
      </c>
      <c r="J91" s="51" t="str">
        <f>IF(J12="","",J12)</f>
        <v>5. 5. 2021</v>
      </c>
      <c r="K91" s="33"/>
      <c r="L91" s="90"/>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90"/>
      <c r="S92" s="33"/>
      <c r="T92" s="33"/>
      <c r="U92" s="33"/>
      <c r="V92" s="33"/>
      <c r="W92" s="33"/>
      <c r="X92" s="33"/>
      <c r="Y92" s="33"/>
      <c r="Z92" s="33"/>
      <c r="AA92" s="33"/>
      <c r="AB92" s="33"/>
      <c r="AC92" s="33"/>
      <c r="AD92" s="33"/>
      <c r="AE92" s="33"/>
    </row>
    <row r="93" spans="1:31" s="2" customFormat="1" ht="15.2" customHeight="1">
      <c r="A93" s="33"/>
      <c r="B93" s="34"/>
      <c r="C93" s="28" t="s">
        <v>25</v>
      </c>
      <c r="D93" s="33"/>
      <c r="E93" s="33"/>
      <c r="F93" s="26" t="str">
        <f>E15</f>
        <v xml:space="preserve"> </v>
      </c>
      <c r="G93" s="33"/>
      <c r="H93" s="33"/>
      <c r="I93" s="28" t="s">
        <v>30</v>
      </c>
      <c r="J93" s="31" t="str">
        <f>E21</f>
        <v xml:space="preserve"> </v>
      </c>
      <c r="K93" s="33"/>
      <c r="L93" s="90"/>
      <c r="S93" s="33"/>
      <c r="T93" s="33"/>
      <c r="U93" s="33"/>
      <c r="V93" s="33"/>
      <c r="W93" s="33"/>
      <c r="X93" s="33"/>
      <c r="Y93" s="33"/>
      <c r="Z93" s="33"/>
      <c r="AA93" s="33"/>
      <c r="AB93" s="33"/>
      <c r="AC93" s="33"/>
      <c r="AD93" s="33"/>
      <c r="AE93" s="33"/>
    </row>
    <row r="94" spans="1:31" s="2" customFormat="1" ht="15.2" customHeight="1">
      <c r="A94" s="33"/>
      <c r="B94" s="34"/>
      <c r="C94" s="28" t="s">
        <v>28</v>
      </c>
      <c r="D94" s="33"/>
      <c r="E94" s="33"/>
      <c r="F94" s="26" t="str">
        <f>IF(E18="","",E18)</f>
        <v>Vyplň údaj</v>
      </c>
      <c r="G94" s="33"/>
      <c r="H94" s="33"/>
      <c r="I94" s="28" t="s">
        <v>32</v>
      </c>
      <c r="J94" s="31" t="str">
        <f>E24</f>
        <v xml:space="preserve"> </v>
      </c>
      <c r="K94" s="33"/>
      <c r="L94" s="90"/>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90"/>
      <c r="S95" s="33"/>
      <c r="T95" s="33"/>
      <c r="U95" s="33"/>
      <c r="V95" s="33"/>
      <c r="W95" s="33"/>
      <c r="X95" s="33"/>
      <c r="Y95" s="33"/>
      <c r="Z95" s="33"/>
      <c r="AA95" s="33"/>
      <c r="AB95" s="33"/>
      <c r="AC95" s="33"/>
      <c r="AD95" s="33"/>
      <c r="AE95" s="33"/>
    </row>
    <row r="96" spans="1:31" s="11" customFormat="1" ht="29.25" customHeight="1">
      <c r="A96" s="115"/>
      <c r="B96" s="116"/>
      <c r="C96" s="117" t="s">
        <v>102</v>
      </c>
      <c r="D96" s="118" t="s">
        <v>54</v>
      </c>
      <c r="E96" s="118" t="s">
        <v>50</v>
      </c>
      <c r="F96" s="118" t="s">
        <v>51</v>
      </c>
      <c r="G96" s="118" t="s">
        <v>103</v>
      </c>
      <c r="H96" s="118" t="s">
        <v>104</v>
      </c>
      <c r="I96" s="118" t="s">
        <v>105</v>
      </c>
      <c r="J96" s="118" t="s">
        <v>86</v>
      </c>
      <c r="K96" s="119" t="s">
        <v>106</v>
      </c>
      <c r="L96" s="120"/>
      <c r="M96" s="58" t="s">
        <v>3</v>
      </c>
      <c r="N96" s="59" t="s">
        <v>39</v>
      </c>
      <c r="O96" s="59" t="s">
        <v>107</v>
      </c>
      <c r="P96" s="59" t="s">
        <v>108</v>
      </c>
      <c r="Q96" s="59" t="s">
        <v>109</v>
      </c>
      <c r="R96" s="59" t="s">
        <v>110</v>
      </c>
      <c r="S96" s="59" t="s">
        <v>111</v>
      </c>
      <c r="T96" s="60" t="s">
        <v>112</v>
      </c>
      <c r="U96" s="115"/>
      <c r="V96" s="115"/>
      <c r="W96" s="115"/>
      <c r="X96" s="115"/>
      <c r="Y96" s="115"/>
      <c r="Z96" s="115"/>
      <c r="AA96" s="115"/>
      <c r="AB96" s="115"/>
      <c r="AC96" s="115"/>
      <c r="AD96" s="115"/>
      <c r="AE96" s="115"/>
    </row>
    <row r="97" spans="1:65" s="2" customFormat="1" ht="22.9" customHeight="1">
      <c r="A97" s="33"/>
      <c r="B97" s="34"/>
      <c r="C97" s="65" t="s">
        <v>113</v>
      </c>
      <c r="D97" s="33"/>
      <c r="E97" s="33"/>
      <c r="F97" s="33"/>
      <c r="G97" s="33"/>
      <c r="H97" s="33"/>
      <c r="I97" s="33"/>
      <c r="J97" s="121">
        <f>BK97</f>
        <v>0</v>
      </c>
      <c r="K97" s="33"/>
      <c r="L97" s="34"/>
      <c r="M97" s="61"/>
      <c r="N97" s="52"/>
      <c r="O97" s="62"/>
      <c r="P97" s="122">
        <f>P98+P258</f>
        <v>0</v>
      </c>
      <c r="Q97" s="62"/>
      <c r="R97" s="122">
        <f>R98+R258</f>
        <v>68.446465679999989</v>
      </c>
      <c r="S97" s="62"/>
      <c r="T97" s="123">
        <f>T98+T258</f>
        <v>14.071400000000001</v>
      </c>
      <c r="U97" s="33"/>
      <c r="V97" s="33"/>
      <c r="W97" s="33"/>
      <c r="X97" s="33"/>
      <c r="Y97" s="33"/>
      <c r="Z97" s="33"/>
      <c r="AA97" s="33"/>
      <c r="AB97" s="33"/>
      <c r="AC97" s="33"/>
      <c r="AD97" s="33"/>
      <c r="AE97" s="33"/>
      <c r="AT97" s="18" t="s">
        <v>68</v>
      </c>
      <c r="AU97" s="18" t="s">
        <v>87</v>
      </c>
      <c r="BK97" s="124">
        <f>BK98+BK258</f>
        <v>0</v>
      </c>
    </row>
    <row r="98" spans="1:65" s="12" customFormat="1" ht="25.9" customHeight="1">
      <c r="B98" s="125"/>
      <c r="D98" s="126" t="s">
        <v>68</v>
      </c>
      <c r="E98" s="127" t="s">
        <v>114</v>
      </c>
      <c r="F98" s="127" t="s">
        <v>115</v>
      </c>
      <c r="I98" s="128"/>
      <c r="J98" s="129">
        <f>BK98</f>
        <v>0</v>
      </c>
      <c r="L98" s="125"/>
      <c r="M98" s="130"/>
      <c r="N98" s="131"/>
      <c r="O98" s="131"/>
      <c r="P98" s="132">
        <f>P99+P164+P175+P180+P199+P207+P218+P221+P250+P256</f>
        <v>0</v>
      </c>
      <c r="Q98" s="131"/>
      <c r="R98" s="132">
        <f>R99+R164+R175+R180+R199+R207+R218+R221+R250+R256</f>
        <v>68.378794679999984</v>
      </c>
      <c r="S98" s="131"/>
      <c r="T98" s="133">
        <f>T99+T164+T175+T180+T199+T207+T218+T221+T250+T256</f>
        <v>14.071400000000001</v>
      </c>
      <c r="AR98" s="126" t="s">
        <v>15</v>
      </c>
      <c r="AT98" s="134" t="s">
        <v>68</v>
      </c>
      <c r="AU98" s="134" t="s">
        <v>69</v>
      </c>
      <c r="AY98" s="126" t="s">
        <v>116</v>
      </c>
      <c r="BK98" s="135">
        <f>BK99+BK164+BK175+BK180+BK199+BK207+BK218+BK221+BK250+BK256</f>
        <v>0</v>
      </c>
    </row>
    <row r="99" spans="1:65" s="12" customFormat="1" ht="22.9" customHeight="1">
      <c r="B99" s="125"/>
      <c r="D99" s="126" t="s">
        <v>68</v>
      </c>
      <c r="E99" s="136" t="s">
        <v>15</v>
      </c>
      <c r="F99" s="136" t="s">
        <v>117</v>
      </c>
      <c r="I99" s="128"/>
      <c r="J99" s="137">
        <f>BK99</f>
        <v>0</v>
      </c>
      <c r="L99" s="125"/>
      <c r="M99" s="130"/>
      <c r="N99" s="131"/>
      <c r="O99" s="131"/>
      <c r="P99" s="132">
        <f>SUM(P100:P163)</f>
        <v>0</v>
      </c>
      <c r="Q99" s="131"/>
      <c r="R99" s="132">
        <f>SUM(R100:R163)</f>
        <v>57.887999999999998</v>
      </c>
      <c r="S99" s="131"/>
      <c r="T99" s="133">
        <f>SUM(T100:T163)</f>
        <v>0.93600000000000005</v>
      </c>
      <c r="AR99" s="126" t="s">
        <v>15</v>
      </c>
      <c r="AT99" s="134" t="s">
        <v>68</v>
      </c>
      <c r="AU99" s="134" t="s">
        <v>15</v>
      </c>
      <c r="AY99" s="126" t="s">
        <v>116</v>
      </c>
      <c r="BK99" s="135">
        <f>SUM(BK100:BK163)</f>
        <v>0</v>
      </c>
    </row>
    <row r="100" spans="1:65" s="2" customFormat="1" ht="60">
      <c r="A100" s="33"/>
      <c r="B100" s="138"/>
      <c r="C100" s="139" t="s">
        <v>15</v>
      </c>
      <c r="D100" s="139" t="s">
        <v>118</v>
      </c>
      <c r="E100" s="140" t="s">
        <v>119</v>
      </c>
      <c r="F100" s="141" t="s">
        <v>120</v>
      </c>
      <c r="G100" s="142" t="s">
        <v>121</v>
      </c>
      <c r="H100" s="143">
        <v>3.6</v>
      </c>
      <c r="I100" s="144"/>
      <c r="J100" s="145">
        <f>ROUND(I100*H100,2)</f>
        <v>0</v>
      </c>
      <c r="K100" s="141" t="s">
        <v>122</v>
      </c>
      <c r="L100" s="34"/>
      <c r="M100" s="146" t="s">
        <v>3</v>
      </c>
      <c r="N100" s="147" t="s">
        <v>40</v>
      </c>
      <c r="O100" s="54"/>
      <c r="P100" s="148">
        <f>O100*H100</f>
        <v>0</v>
      </c>
      <c r="Q100" s="148">
        <v>0</v>
      </c>
      <c r="R100" s="148">
        <f>Q100*H100</f>
        <v>0</v>
      </c>
      <c r="S100" s="148">
        <v>0.26</v>
      </c>
      <c r="T100" s="149">
        <f>S100*H100</f>
        <v>0.93600000000000005</v>
      </c>
      <c r="U100" s="33"/>
      <c r="V100" s="33"/>
      <c r="W100" s="33"/>
      <c r="X100" s="33"/>
      <c r="Y100" s="33"/>
      <c r="Z100" s="33"/>
      <c r="AA100" s="33"/>
      <c r="AB100" s="33"/>
      <c r="AC100" s="33"/>
      <c r="AD100" s="33"/>
      <c r="AE100" s="33"/>
      <c r="AR100" s="150" t="s">
        <v>123</v>
      </c>
      <c r="AT100" s="150" t="s">
        <v>118</v>
      </c>
      <c r="AU100" s="150" t="s">
        <v>76</v>
      </c>
      <c r="AY100" s="18" t="s">
        <v>116</v>
      </c>
      <c r="BE100" s="151">
        <f>IF(N100="základní",J100,0)</f>
        <v>0</v>
      </c>
      <c r="BF100" s="151">
        <f>IF(N100="snížená",J100,0)</f>
        <v>0</v>
      </c>
      <c r="BG100" s="151">
        <f>IF(N100="zákl. přenesená",J100,0)</f>
        <v>0</v>
      </c>
      <c r="BH100" s="151">
        <f>IF(N100="sníž. přenesená",J100,0)</f>
        <v>0</v>
      </c>
      <c r="BI100" s="151">
        <f>IF(N100="nulová",J100,0)</f>
        <v>0</v>
      </c>
      <c r="BJ100" s="18" t="s">
        <v>15</v>
      </c>
      <c r="BK100" s="151">
        <f>ROUND(I100*H100,2)</f>
        <v>0</v>
      </c>
      <c r="BL100" s="18" t="s">
        <v>123</v>
      </c>
      <c r="BM100" s="150" t="s">
        <v>261</v>
      </c>
    </row>
    <row r="101" spans="1:65" s="13" customFormat="1">
      <c r="B101" s="152"/>
      <c r="D101" s="153" t="s">
        <v>124</v>
      </c>
      <c r="E101" s="154" t="s">
        <v>3</v>
      </c>
      <c r="F101" s="155" t="s">
        <v>262</v>
      </c>
      <c r="H101" s="154" t="s">
        <v>3</v>
      </c>
      <c r="I101" s="156"/>
      <c r="L101" s="152"/>
      <c r="M101" s="157"/>
      <c r="N101" s="158"/>
      <c r="O101" s="158"/>
      <c r="P101" s="158"/>
      <c r="Q101" s="158"/>
      <c r="R101" s="158"/>
      <c r="S101" s="158"/>
      <c r="T101" s="159"/>
      <c r="AT101" s="154" t="s">
        <v>124</v>
      </c>
      <c r="AU101" s="154" t="s">
        <v>76</v>
      </c>
      <c r="AV101" s="13" t="s">
        <v>15</v>
      </c>
      <c r="AW101" s="13" t="s">
        <v>31</v>
      </c>
      <c r="AX101" s="13" t="s">
        <v>69</v>
      </c>
      <c r="AY101" s="154" t="s">
        <v>116</v>
      </c>
    </row>
    <row r="102" spans="1:65" s="14" customFormat="1">
      <c r="B102" s="160"/>
      <c r="D102" s="153" t="s">
        <v>124</v>
      </c>
      <c r="E102" s="161" t="s">
        <v>3</v>
      </c>
      <c r="F102" s="162" t="s">
        <v>263</v>
      </c>
      <c r="H102" s="163">
        <v>3.6</v>
      </c>
      <c r="I102" s="164"/>
      <c r="L102" s="160"/>
      <c r="M102" s="165"/>
      <c r="N102" s="166"/>
      <c r="O102" s="166"/>
      <c r="P102" s="166"/>
      <c r="Q102" s="166"/>
      <c r="R102" s="166"/>
      <c r="S102" s="166"/>
      <c r="T102" s="167"/>
      <c r="AT102" s="161" t="s">
        <v>124</v>
      </c>
      <c r="AU102" s="161" t="s">
        <v>76</v>
      </c>
      <c r="AV102" s="14" t="s">
        <v>76</v>
      </c>
      <c r="AW102" s="14" t="s">
        <v>31</v>
      </c>
      <c r="AX102" s="14" t="s">
        <v>15</v>
      </c>
      <c r="AY102" s="161" t="s">
        <v>116</v>
      </c>
    </row>
    <row r="103" spans="1:65" s="2" customFormat="1" ht="48">
      <c r="A103" s="33"/>
      <c r="B103" s="138"/>
      <c r="C103" s="139" t="s">
        <v>76</v>
      </c>
      <c r="D103" s="139" t="s">
        <v>118</v>
      </c>
      <c r="E103" s="140" t="s">
        <v>264</v>
      </c>
      <c r="F103" s="141" t="s">
        <v>265</v>
      </c>
      <c r="G103" s="142" t="s">
        <v>126</v>
      </c>
      <c r="H103" s="143">
        <v>4.4820000000000002</v>
      </c>
      <c r="I103" s="144"/>
      <c r="J103" s="145">
        <f>ROUND(I103*H103,2)</f>
        <v>0</v>
      </c>
      <c r="K103" s="141" t="s">
        <v>122</v>
      </c>
      <c r="L103" s="34"/>
      <c r="M103" s="146" t="s">
        <v>3</v>
      </c>
      <c r="N103" s="147" t="s">
        <v>40</v>
      </c>
      <c r="O103" s="54"/>
      <c r="P103" s="148">
        <f>O103*H103</f>
        <v>0</v>
      </c>
      <c r="Q103" s="148">
        <v>0</v>
      </c>
      <c r="R103" s="148">
        <f>Q103*H103</f>
        <v>0</v>
      </c>
      <c r="S103" s="148">
        <v>0</v>
      </c>
      <c r="T103" s="149">
        <f>S103*H103</f>
        <v>0</v>
      </c>
      <c r="U103" s="33"/>
      <c r="V103" s="33"/>
      <c r="W103" s="33"/>
      <c r="X103" s="33"/>
      <c r="Y103" s="33"/>
      <c r="Z103" s="33"/>
      <c r="AA103" s="33"/>
      <c r="AB103" s="33"/>
      <c r="AC103" s="33"/>
      <c r="AD103" s="33"/>
      <c r="AE103" s="33"/>
      <c r="AR103" s="150" t="s">
        <v>123</v>
      </c>
      <c r="AT103" s="150" t="s">
        <v>118</v>
      </c>
      <c r="AU103" s="150" t="s">
        <v>76</v>
      </c>
      <c r="AY103" s="18" t="s">
        <v>116</v>
      </c>
      <c r="BE103" s="151">
        <f>IF(N103="základní",J103,0)</f>
        <v>0</v>
      </c>
      <c r="BF103" s="151">
        <f>IF(N103="snížená",J103,0)</f>
        <v>0</v>
      </c>
      <c r="BG103" s="151">
        <f>IF(N103="zákl. přenesená",J103,0)</f>
        <v>0</v>
      </c>
      <c r="BH103" s="151">
        <f>IF(N103="sníž. přenesená",J103,0)</f>
        <v>0</v>
      </c>
      <c r="BI103" s="151">
        <f>IF(N103="nulová",J103,0)</f>
        <v>0</v>
      </c>
      <c r="BJ103" s="18" t="s">
        <v>15</v>
      </c>
      <c r="BK103" s="151">
        <f>ROUND(I103*H103,2)</f>
        <v>0</v>
      </c>
      <c r="BL103" s="18" t="s">
        <v>123</v>
      </c>
      <c r="BM103" s="150" t="s">
        <v>266</v>
      </c>
    </row>
    <row r="104" spans="1:65" s="13" customFormat="1">
      <c r="B104" s="152"/>
      <c r="D104" s="153" t="s">
        <v>124</v>
      </c>
      <c r="E104" s="154" t="s">
        <v>3</v>
      </c>
      <c r="F104" s="155" t="s">
        <v>262</v>
      </c>
      <c r="H104" s="154" t="s">
        <v>3</v>
      </c>
      <c r="I104" s="156"/>
      <c r="L104" s="152"/>
      <c r="M104" s="157"/>
      <c r="N104" s="158"/>
      <c r="O104" s="158"/>
      <c r="P104" s="158"/>
      <c r="Q104" s="158"/>
      <c r="R104" s="158"/>
      <c r="S104" s="158"/>
      <c r="T104" s="159"/>
      <c r="AT104" s="154" t="s">
        <v>124</v>
      </c>
      <c r="AU104" s="154" t="s">
        <v>76</v>
      </c>
      <c r="AV104" s="13" t="s">
        <v>15</v>
      </c>
      <c r="AW104" s="13" t="s">
        <v>31</v>
      </c>
      <c r="AX104" s="13" t="s">
        <v>69</v>
      </c>
      <c r="AY104" s="154" t="s">
        <v>116</v>
      </c>
    </row>
    <row r="105" spans="1:65" s="14" customFormat="1">
      <c r="B105" s="160"/>
      <c r="D105" s="153" t="s">
        <v>124</v>
      </c>
      <c r="E105" s="161" t="s">
        <v>3</v>
      </c>
      <c r="F105" s="162" t="s">
        <v>267</v>
      </c>
      <c r="H105" s="163">
        <v>3.6</v>
      </c>
      <c r="I105" s="164"/>
      <c r="L105" s="160"/>
      <c r="M105" s="165"/>
      <c r="N105" s="166"/>
      <c r="O105" s="166"/>
      <c r="P105" s="166"/>
      <c r="Q105" s="166"/>
      <c r="R105" s="166"/>
      <c r="S105" s="166"/>
      <c r="T105" s="167"/>
      <c r="AT105" s="161" t="s">
        <v>124</v>
      </c>
      <c r="AU105" s="161" t="s">
        <v>76</v>
      </c>
      <c r="AV105" s="14" t="s">
        <v>76</v>
      </c>
      <c r="AW105" s="14" t="s">
        <v>31</v>
      </c>
      <c r="AX105" s="14" t="s">
        <v>69</v>
      </c>
      <c r="AY105" s="161" t="s">
        <v>116</v>
      </c>
    </row>
    <row r="106" spans="1:65" s="13" customFormat="1">
      <c r="B106" s="152"/>
      <c r="D106" s="153" t="s">
        <v>124</v>
      </c>
      <c r="E106" s="154" t="s">
        <v>3</v>
      </c>
      <c r="F106" s="155" t="s">
        <v>127</v>
      </c>
      <c r="H106" s="154" t="s">
        <v>3</v>
      </c>
      <c r="I106" s="156"/>
      <c r="L106" s="152"/>
      <c r="M106" s="157"/>
      <c r="N106" s="158"/>
      <c r="O106" s="158"/>
      <c r="P106" s="158"/>
      <c r="Q106" s="158"/>
      <c r="R106" s="158"/>
      <c r="S106" s="158"/>
      <c r="T106" s="159"/>
      <c r="AT106" s="154" t="s">
        <v>124</v>
      </c>
      <c r="AU106" s="154" t="s">
        <v>76</v>
      </c>
      <c r="AV106" s="13" t="s">
        <v>15</v>
      </c>
      <c r="AW106" s="13" t="s">
        <v>31</v>
      </c>
      <c r="AX106" s="13" t="s">
        <v>69</v>
      </c>
      <c r="AY106" s="154" t="s">
        <v>116</v>
      </c>
    </row>
    <row r="107" spans="1:65" s="14" customFormat="1">
      <c r="B107" s="160"/>
      <c r="D107" s="153" t="s">
        <v>124</v>
      </c>
      <c r="E107" s="161" t="s">
        <v>3</v>
      </c>
      <c r="F107" s="162" t="s">
        <v>128</v>
      </c>
      <c r="H107" s="163">
        <v>0.88200000000000001</v>
      </c>
      <c r="I107" s="164"/>
      <c r="L107" s="160"/>
      <c r="M107" s="165"/>
      <c r="N107" s="166"/>
      <c r="O107" s="166"/>
      <c r="P107" s="166"/>
      <c r="Q107" s="166"/>
      <c r="R107" s="166"/>
      <c r="S107" s="166"/>
      <c r="T107" s="167"/>
      <c r="AT107" s="161" t="s">
        <v>124</v>
      </c>
      <c r="AU107" s="161" t="s">
        <v>76</v>
      </c>
      <c r="AV107" s="14" t="s">
        <v>76</v>
      </c>
      <c r="AW107" s="14" t="s">
        <v>31</v>
      </c>
      <c r="AX107" s="14" t="s">
        <v>69</v>
      </c>
      <c r="AY107" s="161" t="s">
        <v>116</v>
      </c>
    </row>
    <row r="108" spans="1:65" s="15" customFormat="1">
      <c r="B108" s="168"/>
      <c r="D108" s="153" t="s">
        <v>124</v>
      </c>
      <c r="E108" s="169" t="s">
        <v>3</v>
      </c>
      <c r="F108" s="170" t="s">
        <v>125</v>
      </c>
      <c r="H108" s="171">
        <v>4.4820000000000002</v>
      </c>
      <c r="I108" s="172"/>
      <c r="L108" s="168"/>
      <c r="M108" s="173"/>
      <c r="N108" s="174"/>
      <c r="O108" s="174"/>
      <c r="P108" s="174"/>
      <c r="Q108" s="174"/>
      <c r="R108" s="174"/>
      <c r="S108" s="174"/>
      <c r="T108" s="175"/>
      <c r="AT108" s="169" t="s">
        <v>124</v>
      </c>
      <c r="AU108" s="169" t="s">
        <v>76</v>
      </c>
      <c r="AV108" s="15" t="s">
        <v>123</v>
      </c>
      <c r="AW108" s="15" t="s">
        <v>31</v>
      </c>
      <c r="AX108" s="15" t="s">
        <v>15</v>
      </c>
      <c r="AY108" s="169" t="s">
        <v>116</v>
      </c>
    </row>
    <row r="109" spans="1:65" s="2" customFormat="1" ht="24">
      <c r="A109" s="33"/>
      <c r="B109" s="138"/>
      <c r="C109" s="139" t="s">
        <v>129</v>
      </c>
      <c r="D109" s="139" t="s">
        <v>118</v>
      </c>
      <c r="E109" s="140" t="s">
        <v>268</v>
      </c>
      <c r="F109" s="141" t="s">
        <v>269</v>
      </c>
      <c r="G109" s="142" t="s">
        <v>126</v>
      </c>
      <c r="H109" s="143">
        <v>54.194000000000003</v>
      </c>
      <c r="I109" s="144"/>
      <c r="J109" s="145">
        <f>ROUND(I109*H109,2)</f>
        <v>0</v>
      </c>
      <c r="K109" s="141" t="s">
        <v>122</v>
      </c>
      <c r="L109" s="34"/>
      <c r="M109" s="146" t="s">
        <v>3</v>
      </c>
      <c r="N109" s="147" t="s">
        <v>40</v>
      </c>
      <c r="O109" s="54"/>
      <c r="P109" s="148">
        <f>O109*H109</f>
        <v>0</v>
      </c>
      <c r="Q109" s="148">
        <v>0</v>
      </c>
      <c r="R109" s="148">
        <f>Q109*H109</f>
        <v>0</v>
      </c>
      <c r="S109" s="148">
        <v>0</v>
      </c>
      <c r="T109" s="149">
        <f>S109*H109</f>
        <v>0</v>
      </c>
      <c r="U109" s="33"/>
      <c r="V109" s="33"/>
      <c r="W109" s="33"/>
      <c r="X109" s="33"/>
      <c r="Y109" s="33"/>
      <c r="Z109" s="33"/>
      <c r="AA109" s="33"/>
      <c r="AB109" s="33"/>
      <c r="AC109" s="33"/>
      <c r="AD109" s="33"/>
      <c r="AE109" s="33"/>
      <c r="AR109" s="150" t="s">
        <v>123</v>
      </c>
      <c r="AT109" s="150" t="s">
        <v>118</v>
      </c>
      <c r="AU109" s="150" t="s">
        <v>76</v>
      </c>
      <c r="AY109" s="18" t="s">
        <v>116</v>
      </c>
      <c r="BE109" s="151">
        <f>IF(N109="základní",J109,0)</f>
        <v>0</v>
      </c>
      <c r="BF109" s="151">
        <f>IF(N109="snížená",J109,0)</f>
        <v>0</v>
      </c>
      <c r="BG109" s="151">
        <f>IF(N109="zákl. přenesená",J109,0)</f>
        <v>0</v>
      </c>
      <c r="BH109" s="151">
        <f>IF(N109="sníž. přenesená",J109,0)</f>
        <v>0</v>
      </c>
      <c r="BI109" s="151">
        <f>IF(N109="nulová",J109,0)</f>
        <v>0</v>
      </c>
      <c r="BJ109" s="18" t="s">
        <v>15</v>
      </c>
      <c r="BK109" s="151">
        <f>ROUND(I109*H109,2)</f>
        <v>0</v>
      </c>
      <c r="BL109" s="18" t="s">
        <v>123</v>
      </c>
      <c r="BM109" s="150" t="s">
        <v>270</v>
      </c>
    </row>
    <row r="110" spans="1:65" s="13" customFormat="1">
      <c r="B110" s="152"/>
      <c r="D110" s="153" t="s">
        <v>124</v>
      </c>
      <c r="E110" s="154" t="s">
        <v>3</v>
      </c>
      <c r="F110" s="155" t="s">
        <v>271</v>
      </c>
      <c r="H110" s="154" t="s">
        <v>3</v>
      </c>
      <c r="I110" s="156"/>
      <c r="L110" s="152"/>
      <c r="M110" s="157"/>
      <c r="N110" s="158"/>
      <c r="O110" s="158"/>
      <c r="P110" s="158"/>
      <c r="Q110" s="158"/>
      <c r="R110" s="158"/>
      <c r="S110" s="158"/>
      <c r="T110" s="159"/>
      <c r="AT110" s="154" t="s">
        <v>124</v>
      </c>
      <c r="AU110" s="154" t="s">
        <v>76</v>
      </c>
      <c r="AV110" s="13" t="s">
        <v>15</v>
      </c>
      <c r="AW110" s="13" t="s">
        <v>31</v>
      </c>
      <c r="AX110" s="13" t="s">
        <v>69</v>
      </c>
      <c r="AY110" s="154" t="s">
        <v>116</v>
      </c>
    </row>
    <row r="111" spans="1:65" s="14" customFormat="1">
      <c r="B111" s="160"/>
      <c r="D111" s="153" t="s">
        <v>124</v>
      </c>
      <c r="E111" s="161" t="s">
        <v>3</v>
      </c>
      <c r="F111" s="162" t="s">
        <v>272</v>
      </c>
      <c r="H111" s="163">
        <v>49.44</v>
      </c>
      <c r="I111" s="164"/>
      <c r="L111" s="160"/>
      <c r="M111" s="165"/>
      <c r="N111" s="166"/>
      <c r="O111" s="166"/>
      <c r="P111" s="166"/>
      <c r="Q111" s="166"/>
      <c r="R111" s="166"/>
      <c r="S111" s="166"/>
      <c r="T111" s="167"/>
      <c r="AT111" s="161" t="s">
        <v>124</v>
      </c>
      <c r="AU111" s="161" t="s">
        <v>76</v>
      </c>
      <c r="AV111" s="14" t="s">
        <v>76</v>
      </c>
      <c r="AW111" s="14" t="s">
        <v>31</v>
      </c>
      <c r="AX111" s="14" t="s">
        <v>69</v>
      </c>
      <c r="AY111" s="161" t="s">
        <v>116</v>
      </c>
    </row>
    <row r="112" spans="1:65" s="13" customFormat="1">
      <c r="B112" s="152"/>
      <c r="D112" s="153" t="s">
        <v>124</v>
      </c>
      <c r="E112" s="154" t="s">
        <v>3</v>
      </c>
      <c r="F112" s="155" t="s">
        <v>273</v>
      </c>
      <c r="H112" s="154" t="s">
        <v>3</v>
      </c>
      <c r="I112" s="156"/>
      <c r="L112" s="152"/>
      <c r="M112" s="157"/>
      <c r="N112" s="158"/>
      <c r="O112" s="158"/>
      <c r="P112" s="158"/>
      <c r="Q112" s="158"/>
      <c r="R112" s="158"/>
      <c r="S112" s="158"/>
      <c r="T112" s="159"/>
      <c r="AT112" s="154" t="s">
        <v>124</v>
      </c>
      <c r="AU112" s="154" t="s">
        <v>76</v>
      </c>
      <c r="AV112" s="13" t="s">
        <v>15</v>
      </c>
      <c r="AW112" s="13" t="s">
        <v>31</v>
      </c>
      <c r="AX112" s="13" t="s">
        <v>69</v>
      </c>
      <c r="AY112" s="154" t="s">
        <v>116</v>
      </c>
    </row>
    <row r="113" spans="1:65" s="14" customFormat="1">
      <c r="B113" s="160"/>
      <c r="D113" s="153" t="s">
        <v>124</v>
      </c>
      <c r="E113" s="161" t="s">
        <v>3</v>
      </c>
      <c r="F113" s="162" t="s">
        <v>274</v>
      </c>
      <c r="H113" s="163">
        <v>0.55400000000000005</v>
      </c>
      <c r="I113" s="164"/>
      <c r="L113" s="160"/>
      <c r="M113" s="165"/>
      <c r="N113" s="166"/>
      <c r="O113" s="166"/>
      <c r="P113" s="166"/>
      <c r="Q113" s="166"/>
      <c r="R113" s="166"/>
      <c r="S113" s="166"/>
      <c r="T113" s="167"/>
      <c r="AT113" s="161" t="s">
        <v>124</v>
      </c>
      <c r="AU113" s="161" t="s">
        <v>76</v>
      </c>
      <c r="AV113" s="14" t="s">
        <v>76</v>
      </c>
      <c r="AW113" s="14" t="s">
        <v>31</v>
      </c>
      <c r="AX113" s="14" t="s">
        <v>69</v>
      </c>
      <c r="AY113" s="161" t="s">
        <v>116</v>
      </c>
    </row>
    <row r="114" spans="1:65" s="13" customFormat="1">
      <c r="B114" s="152"/>
      <c r="D114" s="153" t="s">
        <v>124</v>
      </c>
      <c r="E114" s="154" t="s">
        <v>3</v>
      </c>
      <c r="F114" s="155" t="s">
        <v>262</v>
      </c>
      <c r="H114" s="154" t="s">
        <v>3</v>
      </c>
      <c r="I114" s="156"/>
      <c r="L114" s="152"/>
      <c r="M114" s="157"/>
      <c r="N114" s="158"/>
      <c r="O114" s="158"/>
      <c r="P114" s="158"/>
      <c r="Q114" s="158"/>
      <c r="R114" s="158"/>
      <c r="S114" s="158"/>
      <c r="T114" s="159"/>
      <c r="AT114" s="154" t="s">
        <v>124</v>
      </c>
      <c r="AU114" s="154" t="s">
        <v>76</v>
      </c>
      <c r="AV114" s="13" t="s">
        <v>15</v>
      </c>
      <c r="AW114" s="13" t="s">
        <v>31</v>
      </c>
      <c r="AX114" s="13" t="s">
        <v>69</v>
      </c>
      <c r="AY114" s="154" t="s">
        <v>116</v>
      </c>
    </row>
    <row r="115" spans="1:65" s="14" customFormat="1">
      <c r="B115" s="160"/>
      <c r="D115" s="153" t="s">
        <v>124</v>
      </c>
      <c r="E115" s="161" t="s">
        <v>3</v>
      </c>
      <c r="F115" s="162" t="s">
        <v>275</v>
      </c>
      <c r="H115" s="163">
        <v>4.2</v>
      </c>
      <c r="I115" s="164"/>
      <c r="L115" s="160"/>
      <c r="M115" s="165"/>
      <c r="N115" s="166"/>
      <c r="O115" s="166"/>
      <c r="P115" s="166"/>
      <c r="Q115" s="166"/>
      <c r="R115" s="166"/>
      <c r="S115" s="166"/>
      <c r="T115" s="167"/>
      <c r="AT115" s="161" t="s">
        <v>124</v>
      </c>
      <c r="AU115" s="161" t="s">
        <v>76</v>
      </c>
      <c r="AV115" s="14" t="s">
        <v>76</v>
      </c>
      <c r="AW115" s="14" t="s">
        <v>31</v>
      </c>
      <c r="AX115" s="14" t="s">
        <v>69</v>
      </c>
      <c r="AY115" s="161" t="s">
        <v>116</v>
      </c>
    </row>
    <row r="116" spans="1:65" s="15" customFormat="1">
      <c r="B116" s="168"/>
      <c r="D116" s="153" t="s">
        <v>124</v>
      </c>
      <c r="E116" s="169" t="s">
        <v>3</v>
      </c>
      <c r="F116" s="170" t="s">
        <v>125</v>
      </c>
      <c r="H116" s="171">
        <v>54.194000000000003</v>
      </c>
      <c r="I116" s="172"/>
      <c r="L116" s="168"/>
      <c r="M116" s="173"/>
      <c r="N116" s="174"/>
      <c r="O116" s="174"/>
      <c r="P116" s="174"/>
      <c r="Q116" s="174"/>
      <c r="R116" s="174"/>
      <c r="S116" s="174"/>
      <c r="T116" s="175"/>
      <c r="AT116" s="169" t="s">
        <v>124</v>
      </c>
      <c r="AU116" s="169" t="s">
        <v>76</v>
      </c>
      <c r="AV116" s="15" t="s">
        <v>123</v>
      </c>
      <c r="AW116" s="15" t="s">
        <v>31</v>
      </c>
      <c r="AX116" s="15" t="s">
        <v>15</v>
      </c>
      <c r="AY116" s="169" t="s">
        <v>116</v>
      </c>
    </row>
    <row r="117" spans="1:65" s="2" customFormat="1" ht="55.5" customHeight="1">
      <c r="A117" s="33"/>
      <c r="B117" s="138"/>
      <c r="C117" s="139" t="s">
        <v>123</v>
      </c>
      <c r="D117" s="139" t="s">
        <v>118</v>
      </c>
      <c r="E117" s="140" t="s">
        <v>276</v>
      </c>
      <c r="F117" s="141" t="s">
        <v>277</v>
      </c>
      <c r="G117" s="142" t="s">
        <v>126</v>
      </c>
      <c r="H117" s="143">
        <v>37.950000000000003</v>
      </c>
      <c r="I117" s="144"/>
      <c r="J117" s="145">
        <f>ROUND(I117*H117,2)</f>
        <v>0</v>
      </c>
      <c r="K117" s="141" t="s">
        <v>122</v>
      </c>
      <c r="L117" s="34"/>
      <c r="M117" s="146" t="s">
        <v>3</v>
      </c>
      <c r="N117" s="147" t="s">
        <v>40</v>
      </c>
      <c r="O117" s="54"/>
      <c r="P117" s="148">
        <f>O117*H117</f>
        <v>0</v>
      </c>
      <c r="Q117" s="148">
        <v>0</v>
      </c>
      <c r="R117" s="148">
        <f>Q117*H117</f>
        <v>0</v>
      </c>
      <c r="S117" s="148">
        <v>0</v>
      </c>
      <c r="T117" s="149">
        <f>S117*H117</f>
        <v>0</v>
      </c>
      <c r="U117" s="33"/>
      <c r="V117" s="33"/>
      <c r="W117" s="33"/>
      <c r="X117" s="33"/>
      <c r="Y117" s="33"/>
      <c r="Z117" s="33"/>
      <c r="AA117" s="33"/>
      <c r="AB117" s="33"/>
      <c r="AC117" s="33"/>
      <c r="AD117" s="33"/>
      <c r="AE117" s="33"/>
      <c r="AR117" s="150" t="s">
        <v>123</v>
      </c>
      <c r="AT117" s="150" t="s">
        <v>118</v>
      </c>
      <c r="AU117" s="150" t="s">
        <v>76</v>
      </c>
      <c r="AY117" s="18" t="s">
        <v>116</v>
      </c>
      <c r="BE117" s="151">
        <f>IF(N117="základní",J117,0)</f>
        <v>0</v>
      </c>
      <c r="BF117" s="151">
        <f>IF(N117="snížená",J117,0)</f>
        <v>0</v>
      </c>
      <c r="BG117" s="151">
        <f>IF(N117="zákl. přenesená",J117,0)</f>
        <v>0</v>
      </c>
      <c r="BH117" s="151">
        <f>IF(N117="sníž. přenesená",J117,0)</f>
        <v>0</v>
      </c>
      <c r="BI117" s="151">
        <f>IF(N117="nulová",J117,0)</f>
        <v>0</v>
      </c>
      <c r="BJ117" s="18" t="s">
        <v>15</v>
      </c>
      <c r="BK117" s="151">
        <f>ROUND(I117*H117,2)</f>
        <v>0</v>
      </c>
      <c r="BL117" s="18" t="s">
        <v>123</v>
      </c>
      <c r="BM117" s="150" t="s">
        <v>278</v>
      </c>
    </row>
    <row r="118" spans="1:65" s="14" customFormat="1">
      <c r="B118" s="160"/>
      <c r="D118" s="153" t="s">
        <v>124</v>
      </c>
      <c r="E118" s="161" t="s">
        <v>3</v>
      </c>
      <c r="F118" s="162" t="s">
        <v>279</v>
      </c>
      <c r="H118" s="163">
        <v>37.950000000000003</v>
      </c>
      <c r="I118" s="164"/>
      <c r="L118" s="160"/>
      <c r="M118" s="165"/>
      <c r="N118" s="166"/>
      <c r="O118" s="166"/>
      <c r="P118" s="166"/>
      <c r="Q118" s="166"/>
      <c r="R118" s="166"/>
      <c r="S118" s="166"/>
      <c r="T118" s="167"/>
      <c r="AT118" s="161" t="s">
        <v>124</v>
      </c>
      <c r="AU118" s="161" t="s">
        <v>76</v>
      </c>
      <c r="AV118" s="14" t="s">
        <v>76</v>
      </c>
      <c r="AW118" s="14" t="s">
        <v>31</v>
      </c>
      <c r="AX118" s="14" t="s">
        <v>15</v>
      </c>
      <c r="AY118" s="161" t="s">
        <v>116</v>
      </c>
    </row>
    <row r="119" spans="1:65" s="2" customFormat="1" ht="60">
      <c r="A119" s="33"/>
      <c r="B119" s="138"/>
      <c r="C119" s="139" t="s">
        <v>132</v>
      </c>
      <c r="D119" s="139" t="s">
        <v>118</v>
      </c>
      <c r="E119" s="140" t="s">
        <v>280</v>
      </c>
      <c r="F119" s="141" t="s">
        <v>281</v>
      </c>
      <c r="G119" s="142" t="s">
        <v>126</v>
      </c>
      <c r="H119" s="143">
        <v>37.950000000000003</v>
      </c>
      <c r="I119" s="144"/>
      <c r="J119" s="145">
        <f>ROUND(I119*H119,2)</f>
        <v>0</v>
      </c>
      <c r="K119" s="141" t="s">
        <v>122</v>
      </c>
      <c r="L119" s="34"/>
      <c r="M119" s="146" t="s">
        <v>3</v>
      </c>
      <c r="N119" s="147" t="s">
        <v>40</v>
      </c>
      <c r="O119" s="54"/>
      <c r="P119" s="148">
        <f>O119*H119</f>
        <v>0</v>
      </c>
      <c r="Q119" s="148">
        <v>0</v>
      </c>
      <c r="R119" s="148">
        <f>Q119*H119</f>
        <v>0</v>
      </c>
      <c r="S119" s="148">
        <v>0</v>
      </c>
      <c r="T119" s="149">
        <f>S119*H119</f>
        <v>0</v>
      </c>
      <c r="U119" s="33"/>
      <c r="V119" s="33"/>
      <c r="W119" s="33"/>
      <c r="X119" s="33"/>
      <c r="Y119" s="33"/>
      <c r="Z119" s="33"/>
      <c r="AA119" s="33"/>
      <c r="AB119" s="33"/>
      <c r="AC119" s="33"/>
      <c r="AD119" s="33"/>
      <c r="AE119" s="33"/>
      <c r="AR119" s="150" t="s">
        <v>123</v>
      </c>
      <c r="AT119" s="150" t="s">
        <v>118</v>
      </c>
      <c r="AU119" s="150" t="s">
        <v>76</v>
      </c>
      <c r="AY119" s="18" t="s">
        <v>116</v>
      </c>
      <c r="BE119" s="151">
        <f>IF(N119="základní",J119,0)</f>
        <v>0</v>
      </c>
      <c r="BF119" s="151">
        <f>IF(N119="snížená",J119,0)</f>
        <v>0</v>
      </c>
      <c r="BG119" s="151">
        <f>IF(N119="zákl. přenesená",J119,0)</f>
        <v>0</v>
      </c>
      <c r="BH119" s="151">
        <f>IF(N119="sníž. přenesená",J119,0)</f>
        <v>0</v>
      </c>
      <c r="BI119" s="151">
        <f>IF(N119="nulová",J119,0)</f>
        <v>0</v>
      </c>
      <c r="BJ119" s="18" t="s">
        <v>15</v>
      </c>
      <c r="BK119" s="151">
        <f>ROUND(I119*H119,2)</f>
        <v>0</v>
      </c>
      <c r="BL119" s="18" t="s">
        <v>123</v>
      </c>
      <c r="BM119" s="150" t="s">
        <v>282</v>
      </c>
    </row>
    <row r="120" spans="1:65" s="2" customFormat="1" ht="60">
      <c r="A120" s="33"/>
      <c r="B120" s="138"/>
      <c r="C120" s="139" t="s">
        <v>135</v>
      </c>
      <c r="D120" s="139" t="s">
        <v>118</v>
      </c>
      <c r="E120" s="140" t="s">
        <v>130</v>
      </c>
      <c r="F120" s="141" t="s">
        <v>131</v>
      </c>
      <c r="G120" s="142" t="s">
        <v>126</v>
      </c>
      <c r="H120" s="143">
        <v>41.951999999999998</v>
      </c>
      <c r="I120" s="144"/>
      <c r="J120" s="145">
        <f>ROUND(I120*H120,2)</f>
        <v>0</v>
      </c>
      <c r="K120" s="141" t="s">
        <v>122</v>
      </c>
      <c r="L120" s="34"/>
      <c r="M120" s="146" t="s">
        <v>3</v>
      </c>
      <c r="N120" s="147" t="s">
        <v>40</v>
      </c>
      <c r="O120" s="54"/>
      <c r="P120" s="148">
        <f>O120*H120</f>
        <v>0</v>
      </c>
      <c r="Q120" s="148">
        <v>0</v>
      </c>
      <c r="R120" s="148">
        <f>Q120*H120</f>
        <v>0</v>
      </c>
      <c r="S120" s="148">
        <v>0</v>
      </c>
      <c r="T120" s="149">
        <f>S120*H120</f>
        <v>0</v>
      </c>
      <c r="U120" s="33"/>
      <c r="V120" s="33"/>
      <c r="W120" s="33"/>
      <c r="X120" s="33"/>
      <c r="Y120" s="33"/>
      <c r="Z120" s="33"/>
      <c r="AA120" s="33"/>
      <c r="AB120" s="33"/>
      <c r="AC120" s="33"/>
      <c r="AD120" s="33"/>
      <c r="AE120" s="33"/>
      <c r="AR120" s="150" t="s">
        <v>123</v>
      </c>
      <c r="AT120" s="150" t="s">
        <v>118</v>
      </c>
      <c r="AU120" s="150" t="s">
        <v>76</v>
      </c>
      <c r="AY120" s="18" t="s">
        <v>116</v>
      </c>
      <c r="BE120" s="151">
        <f>IF(N120="základní",J120,0)</f>
        <v>0</v>
      </c>
      <c r="BF120" s="151">
        <f>IF(N120="snížená",J120,0)</f>
        <v>0</v>
      </c>
      <c r="BG120" s="151">
        <f>IF(N120="zákl. přenesená",J120,0)</f>
        <v>0</v>
      </c>
      <c r="BH120" s="151">
        <f>IF(N120="sníž. přenesená",J120,0)</f>
        <v>0</v>
      </c>
      <c r="BI120" s="151">
        <f>IF(N120="nulová",J120,0)</f>
        <v>0</v>
      </c>
      <c r="BJ120" s="18" t="s">
        <v>15</v>
      </c>
      <c r="BK120" s="151">
        <f>ROUND(I120*H120,2)</f>
        <v>0</v>
      </c>
      <c r="BL120" s="18" t="s">
        <v>123</v>
      </c>
      <c r="BM120" s="150" t="s">
        <v>283</v>
      </c>
    </row>
    <row r="121" spans="1:65" s="13" customFormat="1">
      <c r="B121" s="152"/>
      <c r="D121" s="153" t="s">
        <v>124</v>
      </c>
      <c r="E121" s="154" t="s">
        <v>3</v>
      </c>
      <c r="F121" s="155" t="s">
        <v>271</v>
      </c>
      <c r="H121" s="154" t="s">
        <v>3</v>
      </c>
      <c r="I121" s="156"/>
      <c r="L121" s="152"/>
      <c r="M121" s="157"/>
      <c r="N121" s="158"/>
      <c r="O121" s="158"/>
      <c r="P121" s="158"/>
      <c r="Q121" s="158"/>
      <c r="R121" s="158"/>
      <c r="S121" s="158"/>
      <c r="T121" s="159"/>
      <c r="AT121" s="154" t="s">
        <v>124</v>
      </c>
      <c r="AU121" s="154" t="s">
        <v>76</v>
      </c>
      <c r="AV121" s="13" t="s">
        <v>15</v>
      </c>
      <c r="AW121" s="13" t="s">
        <v>31</v>
      </c>
      <c r="AX121" s="13" t="s">
        <v>69</v>
      </c>
      <c r="AY121" s="154" t="s">
        <v>116</v>
      </c>
    </row>
    <row r="122" spans="1:65" s="14" customFormat="1">
      <c r="B122" s="160"/>
      <c r="D122" s="153" t="s">
        <v>124</v>
      </c>
      <c r="E122" s="161" t="s">
        <v>3</v>
      </c>
      <c r="F122" s="162" t="s">
        <v>279</v>
      </c>
      <c r="H122" s="163">
        <v>37.950000000000003</v>
      </c>
      <c r="I122" s="164"/>
      <c r="L122" s="160"/>
      <c r="M122" s="165"/>
      <c r="N122" s="166"/>
      <c r="O122" s="166"/>
      <c r="P122" s="166"/>
      <c r="Q122" s="166"/>
      <c r="R122" s="166"/>
      <c r="S122" s="166"/>
      <c r="T122" s="167"/>
      <c r="AT122" s="161" t="s">
        <v>124</v>
      </c>
      <c r="AU122" s="161" t="s">
        <v>76</v>
      </c>
      <c r="AV122" s="14" t="s">
        <v>76</v>
      </c>
      <c r="AW122" s="14" t="s">
        <v>31</v>
      </c>
      <c r="AX122" s="14" t="s">
        <v>69</v>
      </c>
      <c r="AY122" s="161" t="s">
        <v>116</v>
      </c>
    </row>
    <row r="123" spans="1:65" s="13" customFormat="1">
      <c r="B123" s="152"/>
      <c r="D123" s="153" t="s">
        <v>124</v>
      </c>
      <c r="E123" s="154" t="s">
        <v>3</v>
      </c>
      <c r="F123" s="155" t="s">
        <v>262</v>
      </c>
      <c r="H123" s="154" t="s">
        <v>3</v>
      </c>
      <c r="I123" s="156"/>
      <c r="L123" s="152"/>
      <c r="M123" s="157"/>
      <c r="N123" s="158"/>
      <c r="O123" s="158"/>
      <c r="P123" s="158"/>
      <c r="Q123" s="158"/>
      <c r="R123" s="158"/>
      <c r="S123" s="158"/>
      <c r="T123" s="159"/>
      <c r="AT123" s="154" t="s">
        <v>124</v>
      </c>
      <c r="AU123" s="154" t="s">
        <v>76</v>
      </c>
      <c r="AV123" s="13" t="s">
        <v>15</v>
      </c>
      <c r="AW123" s="13" t="s">
        <v>31</v>
      </c>
      <c r="AX123" s="13" t="s">
        <v>69</v>
      </c>
      <c r="AY123" s="154" t="s">
        <v>116</v>
      </c>
    </row>
    <row r="124" spans="1:65" s="14" customFormat="1">
      <c r="B124" s="160"/>
      <c r="D124" s="153" t="s">
        <v>124</v>
      </c>
      <c r="E124" s="161" t="s">
        <v>3</v>
      </c>
      <c r="F124" s="162" t="s">
        <v>284</v>
      </c>
      <c r="H124" s="163">
        <v>1.44</v>
      </c>
      <c r="I124" s="164"/>
      <c r="L124" s="160"/>
      <c r="M124" s="165"/>
      <c r="N124" s="166"/>
      <c r="O124" s="166"/>
      <c r="P124" s="166"/>
      <c r="Q124" s="166"/>
      <c r="R124" s="166"/>
      <c r="S124" s="166"/>
      <c r="T124" s="167"/>
      <c r="AT124" s="161" t="s">
        <v>124</v>
      </c>
      <c r="AU124" s="161" t="s">
        <v>76</v>
      </c>
      <c r="AV124" s="14" t="s">
        <v>76</v>
      </c>
      <c r="AW124" s="14" t="s">
        <v>31</v>
      </c>
      <c r="AX124" s="14" t="s">
        <v>69</v>
      </c>
      <c r="AY124" s="161" t="s">
        <v>116</v>
      </c>
    </row>
    <row r="125" spans="1:65" s="13" customFormat="1">
      <c r="B125" s="152"/>
      <c r="D125" s="153" t="s">
        <v>124</v>
      </c>
      <c r="E125" s="154" t="s">
        <v>3</v>
      </c>
      <c r="F125" s="155" t="s">
        <v>262</v>
      </c>
      <c r="H125" s="154" t="s">
        <v>3</v>
      </c>
      <c r="I125" s="156"/>
      <c r="L125" s="152"/>
      <c r="M125" s="157"/>
      <c r="N125" s="158"/>
      <c r="O125" s="158"/>
      <c r="P125" s="158"/>
      <c r="Q125" s="158"/>
      <c r="R125" s="158"/>
      <c r="S125" s="158"/>
      <c r="T125" s="159"/>
      <c r="AT125" s="154" t="s">
        <v>124</v>
      </c>
      <c r="AU125" s="154" t="s">
        <v>76</v>
      </c>
      <c r="AV125" s="13" t="s">
        <v>15</v>
      </c>
      <c r="AW125" s="13" t="s">
        <v>31</v>
      </c>
      <c r="AX125" s="13" t="s">
        <v>69</v>
      </c>
      <c r="AY125" s="154" t="s">
        <v>116</v>
      </c>
    </row>
    <row r="126" spans="1:65" s="14" customFormat="1">
      <c r="B126" s="160"/>
      <c r="D126" s="153" t="s">
        <v>124</v>
      </c>
      <c r="E126" s="161" t="s">
        <v>3</v>
      </c>
      <c r="F126" s="162" t="s">
        <v>285</v>
      </c>
      <c r="H126" s="163">
        <v>1.68</v>
      </c>
      <c r="I126" s="164"/>
      <c r="L126" s="160"/>
      <c r="M126" s="165"/>
      <c r="N126" s="166"/>
      <c r="O126" s="166"/>
      <c r="P126" s="166"/>
      <c r="Q126" s="166"/>
      <c r="R126" s="166"/>
      <c r="S126" s="166"/>
      <c r="T126" s="167"/>
      <c r="AT126" s="161" t="s">
        <v>124</v>
      </c>
      <c r="AU126" s="161" t="s">
        <v>76</v>
      </c>
      <c r="AV126" s="14" t="s">
        <v>76</v>
      </c>
      <c r="AW126" s="14" t="s">
        <v>31</v>
      </c>
      <c r="AX126" s="14" t="s">
        <v>69</v>
      </c>
      <c r="AY126" s="161" t="s">
        <v>116</v>
      </c>
    </row>
    <row r="127" spans="1:65" s="13" customFormat="1">
      <c r="B127" s="152"/>
      <c r="D127" s="153" t="s">
        <v>124</v>
      </c>
      <c r="E127" s="154" t="s">
        <v>3</v>
      </c>
      <c r="F127" s="155" t="s">
        <v>127</v>
      </c>
      <c r="H127" s="154" t="s">
        <v>3</v>
      </c>
      <c r="I127" s="156"/>
      <c r="L127" s="152"/>
      <c r="M127" s="157"/>
      <c r="N127" s="158"/>
      <c r="O127" s="158"/>
      <c r="P127" s="158"/>
      <c r="Q127" s="158"/>
      <c r="R127" s="158"/>
      <c r="S127" s="158"/>
      <c r="T127" s="159"/>
      <c r="AT127" s="154" t="s">
        <v>124</v>
      </c>
      <c r="AU127" s="154" t="s">
        <v>76</v>
      </c>
      <c r="AV127" s="13" t="s">
        <v>15</v>
      </c>
      <c r="AW127" s="13" t="s">
        <v>31</v>
      </c>
      <c r="AX127" s="13" t="s">
        <v>69</v>
      </c>
      <c r="AY127" s="154" t="s">
        <v>116</v>
      </c>
    </row>
    <row r="128" spans="1:65" s="14" customFormat="1">
      <c r="B128" s="160"/>
      <c r="D128" s="153" t="s">
        <v>124</v>
      </c>
      <c r="E128" s="161" t="s">
        <v>3</v>
      </c>
      <c r="F128" s="162" t="s">
        <v>128</v>
      </c>
      <c r="H128" s="163">
        <v>0.88200000000000001</v>
      </c>
      <c r="I128" s="164"/>
      <c r="L128" s="160"/>
      <c r="M128" s="165"/>
      <c r="N128" s="166"/>
      <c r="O128" s="166"/>
      <c r="P128" s="166"/>
      <c r="Q128" s="166"/>
      <c r="R128" s="166"/>
      <c r="S128" s="166"/>
      <c r="T128" s="167"/>
      <c r="AT128" s="161" t="s">
        <v>124</v>
      </c>
      <c r="AU128" s="161" t="s">
        <v>76</v>
      </c>
      <c r="AV128" s="14" t="s">
        <v>76</v>
      </c>
      <c r="AW128" s="14" t="s">
        <v>31</v>
      </c>
      <c r="AX128" s="14" t="s">
        <v>69</v>
      </c>
      <c r="AY128" s="161" t="s">
        <v>116</v>
      </c>
    </row>
    <row r="129" spans="1:65" s="15" customFormat="1">
      <c r="B129" s="168"/>
      <c r="D129" s="153" t="s">
        <v>124</v>
      </c>
      <c r="E129" s="169" t="s">
        <v>3</v>
      </c>
      <c r="F129" s="170" t="s">
        <v>125</v>
      </c>
      <c r="H129" s="171">
        <v>41.951999999999998</v>
      </c>
      <c r="I129" s="172"/>
      <c r="L129" s="168"/>
      <c r="M129" s="173"/>
      <c r="N129" s="174"/>
      <c r="O129" s="174"/>
      <c r="P129" s="174"/>
      <c r="Q129" s="174"/>
      <c r="R129" s="174"/>
      <c r="S129" s="174"/>
      <c r="T129" s="175"/>
      <c r="AT129" s="169" t="s">
        <v>124</v>
      </c>
      <c r="AU129" s="169" t="s">
        <v>76</v>
      </c>
      <c r="AV129" s="15" t="s">
        <v>123</v>
      </c>
      <c r="AW129" s="15" t="s">
        <v>31</v>
      </c>
      <c r="AX129" s="15" t="s">
        <v>15</v>
      </c>
      <c r="AY129" s="169" t="s">
        <v>116</v>
      </c>
    </row>
    <row r="130" spans="1:65" s="2" customFormat="1" ht="66.75" customHeight="1">
      <c r="A130" s="33"/>
      <c r="B130" s="138"/>
      <c r="C130" s="139" t="s">
        <v>139</v>
      </c>
      <c r="D130" s="139" t="s">
        <v>118</v>
      </c>
      <c r="E130" s="140" t="s">
        <v>133</v>
      </c>
      <c r="F130" s="141" t="s">
        <v>134</v>
      </c>
      <c r="G130" s="142" t="s">
        <v>126</v>
      </c>
      <c r="H130" s="143">
        <v>209.76</v>
      </c>
      <c r="I130" s="144"/>
      <c r="J130" s="145">
        <f>ROUND(I130*H130,2)</f>
        <v>0</v>
      </c>
      <c r="K130" s="141" t="s">
        <v>122</v>
      </c>
      <c r="L130" s="34"/>
      <c r="M130" s="146" t="s">
        <v>3</v>
      </c>
      <c r="N130" s="147" t="s">
        <v>40</v>
      </c>
      <c r="O130" s="54"/>
      <c r="P130" s="148">
        <f>O130*H130</f>
        <v>0</v>
      </c>
      <c r="Q130" s="148">
        <v>0</v>
      </c>
      <c r="R130" s="148">
        <f>Q130*H130</f>
        <v>0</v>
      </c>
      <c r="S130" s="148">
        <v>0</v>
      </c>
      <c r="T130" s="149">
        <f>S130*H130</f>
        <v>0</v>
      </c>
      <c r="U130" s="33"/>
      <c r="V130" s="33"/>
      <c r="W130" s="33"/>
      <c r="X130" s="33"/>
      <c r="Y130" s="33"/>
      <c r="Z130" s="33"/>
      <c r="AA130" s="33"/>
      <c r="AB130" s="33"/>
      <c r="AC130" s="33"/>
      <c r="AD130" s="33"/>
      <c r="AE130" s="33"/>
      <c r="AR130" s="150" t="s">
        <v>123</v>
      </c>
      <c r="AT130" s="150" t="s">
        <v>118</v>
      </c>
      <c r="AU130" s="150" t="s">
        <v>76</v>
      </c>
      <c r="AY130" s="18" t="s">
        <v>116</v>
      </c>
      <c r="BE130" s="151">
        <f>IF(N130="základní",J130,0)</f>
        <v>0</v>
      </c>
      <c r="BF130" s="151">
        <f>IF(N130="snížená",J130,0)</f>
        <v>0</v>
      </c>
      <c r="BG130" s="151">
        <f>IF(N130="zákl. přenesená",J130,0)</f>
        <v>0</v>
      </c>
      <c r="BH130" s="151">
        <f>IF(N130="sníž. přenesená",J130,0)</f>
        <v>0</v>
      </c>
      <c r="BI130" s="151">
        <f>IF(N130="nulová",J130,0)</f>
        <v>0</v>
      </c>
      <c r="BJ130" s="18" t="s">
        <v>15</v>
      </c>
      <c r="BK130" s="151">
        <f>ROUND(I130*H130,2)</f>
        <v>0</v>
      </c>
      <c r="BL130" s="18" t="s">
        <v>123</v>
      </c>
      <c r="BM130" s="150" t="s">
        <v>286</v>
      </c>
    </row>
    <row r="131" spans="1:65" s="14" customFormat="1">
      <c r="B131" s="160"/>
      <c r="D131" s="153" t="s">
        <v>124</v>
      </c>
      <c r="F131" s="162" t="s">
        <v>287</v>
      </c>
      <c r="H131" s="163">
        <v>209.76</v>
      </c>
      <c r="I131" s="164"/>
      <c r="L131" s="160"/>
      <c r="M131" s="165"/>
      <c r="N131" s="166"/>
      <c r="O131" s="166"/>
      <c r="P131" s="166"/>
      <c r="Q131" s="166"/>
      <c r="R131" s="166"/>
      <c r="S131" s="166"/>
      <c r="T131" s="167"/>
      <c r="AT131" s="161" t="s">
        <v>124</v>
      </c>
      <c r="AU131" s="161" t="s">
        <v>76</v>
      </c>
      <c r="AV131" s="14" t="s">
        <v>76</v>
      </c>
      <c r="AW131" s="14" t="s">
        <v>4</v>
      </c>
      <c r="AX131" s="14" t="s">
        <v>15</v>
      </c>
      <c r="AY131" s="161" t="s">
        <v>116</v>
      </c>
    </row>
    <row r="132" spans="1:65" s="2" customFormat="1" ht="44.25" customHeight="1">
      <c r="A132" s="33"/>
      <c r="B132" s="138"/>
      <c r="C132" s="139" t="s">
        <v>142</v>
      </c>
      <c r="D132" s="139" t="s">
        <v>118</v>
      </c>
      <c r="E132" s="140" t="s">
        <v>136</v>
      </c>
      <c r="F132" s="141" t="s">
        <v>137</v>
      </c>
      <c r="G132" s="142" t="s">
        <v>138</v>
      </c>
      <c r="H132" s="143">
        <v>83.903999999999996</v>
      </c>
      <c r="I132" s="144"/>
      <c r="J132" s="145">
        <f>ROUND(I132*H132,2)</f>
        <v>0</v>
      </c>
      <c r="K132" s="141" t="s">
        <v>122</v>
      </c>
      <c r="L132" s="34"/>
      <c r="M132" s="146" t="s">
        <v>3</v>
      </c>
      <c r="N132" s="147" t="s">
        <v>40</v>
      </c>
      <c r="O132" s="54"/>
      <c r="P132" s="148">
        <f>O132*H132</f>
        <v>0</v>
      </c>
      <c r="Q132" s="148">
        <v>0</v>
      </c>
      <c r="R132" s="148">
        <f>Q132*H132</f>
        <v>0</v>
      </c>
      <c r="S132" s="148">
        <v>0</v>
      </c>
      <c r="T132" s="149">
        <f>S132*H132</f>
        <v>0</v>
      </c>
      <c r="U132" s="33"/>
      <c r="V132" s="33"/>
      <c r="W132" s="33"/>
      <c r="X132" s="33"/>
      <c r="Y132" s="33"/>
      <c r="Z132" s="33"/>
      <c r="AA132" s="33"/>
      <c r="AB132" s="33"/>
      <c r="AC132" s="33"/>
      <c r="AD132" s="33"/>
      <c r="AE132" s="33"/>
      <c r="AR132" s="150" t="s">
        <v>123</v>
      </c>
      <c r="AT132" s="150" t="s">
        <v>118</v>
      </c>
      <c r="AU132" s="150" t="s">
        <v>76</v>
      </c>
      <c r="AY132" s="18" t="s">
        <v>116</v>
      </c>
      <c r="BE132" s="151">
        <f>IF(N132="základní",J132,0)</f>
        <v>0</v>
      </c>
      <c r="BF132" s="151">
        <f>IF(N132="snížená",J132,0)</f>
        <v>0</v>
      </c>
      <c r="BG132" s="151">
        <f>IF(N132="zákl. přenesená",J132,0)</f>
        <v>0</v>
      </c>
      <c r="BH132" s="151">
        <f>IF(N132="sníž. přenesená",J132,0)</f>
        <v>0</v>
      </c>
      <c r="BI132" s="151">
        <f>IF(N132="nulová",J132,0)</f>
        <v>0</v>
      </c>
      <c r="BJ132" s="18" t="s">
        <v>15</v>
      </c>
      <c r="BK132" s="151">
        <f>ROUND(I132*H132,2)</f>
        <v>0</v>
      </c>
      <c r="BL132" s="18" t="s">
        <v>123</v>
      </c>
      <c r="BM132" s="150" t="s">
        <v>288</v>
      </c>
    </row>
    <row r="133" spans="1:65" s="14" customFormat="1">
      <c r="B133" s="160"/>
      <c r="D133" s="153" t="s">
        <v>124</v>
      </c>
      <c r="F133" s="162" t="s">
        <v>289</v>
      </c>
      <c r="H133" s="163">
        <v>83.903999999999996</v>
      </c>
      <c r="I133" s="164"/>
      <c r="L133" s="160"/>
      <c r="M133" s="165"/>
      <c r="N133" s="166"/>
      <c r="O133" s="166"/>
      <c r="P133" s="166"/>
      <c r="Q133" s="166"/>
      <c r="R133" s="166"/>
      <c r="S133" s="166"/>
      <c r="T133" s="167"/>
      <c r="AT133" s="161" t="s">
        <v>124</v>
      </c>
      <c r="AU133" s="161" t="s">
        <v>76</v>
      </c>
      <c r="AV133" s="14" t="s">
        <v>76</v>
      </c>
      <c r="AW133" s="14" t="s">
        <v>4</v>
      </c>
      <c r="AX133" s="14" t="s">
        <v>15</v>
      </c>
      <c r="AY133" s="161" t="s">
        <v>116</v>
      </c>
    </row>
    <row r="134" spans="1:65" s="2" customFormat="1" ht="36">
      <c r="A134" s="33"/>
      <c r="B134" s="138"/>
      <c r="C134" s="139" t="s">
        <v>143</v>
      </c>
      <c r="D134" s="139" t="s">
        <v>118</v>
      </c>
      <c r="E134" s="140" t="s">
        <v>140</v>
      </c>
      <c r="F134" s="141" t="s">
        <v>141</v>
      </c>
      <c r="G134" s="142" t="s">
        <v>126</v>
      </c>
      <c r="H134" s="143">
        <v>41.951999999999998</v>
      </c>
      <c r="I134" s="144"/>
      <c r="J134" s="145">
        <f>ROUND(I134*H134,2)</f>
        <v>0</v>
      </c>
      <c r="K134" s="141" t="s">
        <v>122</v>
      </c>
      <c r="L134" s="34"/>
      <c r="M134" s="146" t="s">
        <v>3</v>
      </c>
      <c r="N134" s="147" t="s">
        <v>40</v>
      </c>
      <c r="O134" s="54"/>
      <c r="P134" s="148">
        <f>O134*H134</f>
        <v>0</v>
      </c>
      <c r="Q134" s="148">
        <v>0</v>
      </c>
      <c r="R134" s="148">
        <f>Q134*H134</f>
        <v>0</v>
      </c>
      <c r="S134" s="148">
        <v>0</v>
      </c>
      <c r="T134" s="149">
        <f>S134*H134</f>
        <v>0</v>
      </c>
      <c r="U134" s="33"/>
      <c r="V134" s="33"/>
      <c r="W134" s="33"/>
      <c r="X134" s="33"/>
      <c r="Y134" s="33"/>
      <c r="Z134" s="33"/>
      <c r="AA134" s="33"/>
      <c r="AB134" s="33"/>
      <c r="AC134" s="33"/>
      <c r="AD134" s="33"/>
      <c r="AE134" s="33"/>
      <c r="AR134" s="150" t="s">
        <v>123</v>
      </c>
      <c r="AT134" s="150" t="s">
        <v>118</v>
      </c>
      <c r="AU134" s="150" t="s">
        <v>76</v>
      </c>
      <c r="AY134" s="18" t="s">
        <v>116</v>
      </c>
      <c r="BE134" s="151">
        <f>IF(N134="základní",J134,0)</f>
        <v>0</v>
      </c>
      <c r="BF134" s="151">
        <f>IF(N134="snížená",J134,0)</f>
        <v>0</v>
      </c>
      <c r="BG134" s="151">
        <f>IF(N134="zákl. přenesená",J134,0)</f>
        <v>0</v>
      </c>
      <c r="BH134" s="151">
        <f>IF(N134="sníž. přenesená",J134,0)</f>
        <v>0</v>
      </c>
      <c r="BI134" s="151">
        <f>IF(N134="nulová",J134,0)</f>
        <v>0</v>
      </c>
      <c r="BJ134" s="18" t="s">
        <v>15</v>
      </c>
      <c r="BK134" s="151">
        <f>ROUND(I134*H134,2)</f>
        <v>0</v>
      </c>
      <c r="BL134" s="18" t="s">
        <v>123</v>
      </c>
      <c r="BM134" s="150" t="s">
        <v>290</v>
      </c>
    </row>
    <row r="135" spans="1:65" s="2" customFormat="1" ht="44.25" customHeight="1">
      <c r="A135" s="33"/>
      <c r="B135" s="138"/>
      <c r="C135" s="139" t="s">
        <v>144</v>
      </c>
      <c r="D135" s="139" t="s">
        <v>118</v>
      </c>
      <c r="E135" s="140" t="s">
        <v>291</v>
      </c>
      <c r="F135" s="141" t="s">
        <v>292</v>
      </c>
      <c r="G135" s="142" t="s">
        <v>126</v>
      </c>
      <c r="H135" s="143">
        <v>2.16</v>
      </c>
      <c r="I135" s="144"/>
      <c r="J135" s="145">
        <f>ROUND(I135*H135,2)</f>
        <v>0</v>
      </c>
      <c r="K135" s="141" t="s">
        <v>122</v>
      </c>
      <c r="L135" s="34"/>
      <c r="M135" s="146" t="s">
        <v>3</v>
      </c>
      <c r="N135" s="147" t="s">
        <v>40</v>
      </c>
      <c r="O135" s="54"/>
      <c r="P135" s="148">
        <f>O135*H135</f>
        <v>0</v>
      </c>
      <c r="Q135" s="148">
        <v>0</v>
      </c>
      <c r="R135" s="148">
        <f>Q135*H135</f>
        <v>0</v>
      </c>
      <c r="S135" s="148">
        <v>0</v>
      </c>
      <c r="T135" s="149">
        <f>S135*H135</f>
        <v>0</v>
      </c>
      <c r="U135" s="33"/>
      <c r="V135" s="33"/>
      <c r="W135" s="33"/>
      <c r="X135" s="33"/>
      <c r="Y135" s="33"/>
      <c r="Z135" s="33"/>
      <c r="AA135" s="33"/>
      <c r="AB135" s="33"/>
      <c r="AC135" s="33"/>
      <c r="AD135" s="33"/>
      <c r="AE135" s="33"/>
      <c r="AR135" s="150" t="s">
        <v>123</v>
      </c>
      <c r="AT135" s="150" t="s">
        <v>118</v>
      </c>
      <c r="AU135" s="150" t="s">
        <v>76</v>
      </c>
      <c r="AY135" s="18" t="s">
        <v>116</v>
      </c>
      <c r="BE135" s="151">
        <f>IF(N135="základní",J135,0)</f>
        <v>0</v>
      </c>
      <c r="BF135" s="151">
        <f>IF(N135="snížená",J135,0)</f>
        <v>0</v>
      </c>
      <c r="BG135" s="151">
        <f>IF(N135="zákl. přenesená",J135,0)</f>
        <v>0</v>
      </c>
      <c r="BH135" s="151">
        <f>IF(N135="sníž. přenesená",J135,0)</f>
        <v>0</v>
      </c>
      <c r="BI135" s="151">
        <f>IF(N135="nulová",J135,0)</f>
        <v>0</v>
      </c>
      <c r="BJ135" s="18" t="s">
        <v>15</v>
      </c>
      <c r="BK135" s="151">
        <f>ROUND(I135*H135,2)</f>
        <v>0</v>
      </c>
      <c r="BL135" s="18" t="s">
        <v>123</v>
      </c>
      <c r="BM135" s="150" t="s">
        <v>293</v>
      </c>
    </row>
    <row r="136" spans="1:65" s="13" customFormat="1">
      <c r="B136" s="152"/>
      <c r="D136" s="153" t="s">
        <v>124</v>
      </c>
      <c r="E136" s="154" t="s">
        <v>3</v>
      </c>
      <c r="F136" s="155" t="s">
        <v>262</v>
      </c>
      <c r="H136" s="154" t="s">
        <v>3</v>
      </c>
      <c r="I136" s="156"/>
      <c r="L136" s="152"/>
      <c r="M136" s="157"/>
      <c r="N136" s="158"/>
      <c r="O136" s="158"/>
      <c r="P136" s="158"/>
      <c r="Q136" s="158"/>
      <c r="R136" s="158"/>
      <c r="S136" s="158"/>
      <c r="T136" s="159"/>
      <c r="AT136" s="154" t="s">
        <v>124</v>
      </c>
      <c r="AU136" s="154" t="s">
        <v>76</v>
      </c>
      <c r="AV136" s="13" t="s">
        <v>15</v>
      </c>
      <c r="AW136" s="13" t="s">
        <v>31</v>
      </c>
      <c r="AX136" s="13" t="s">
        <v>69</v>
      </c>
      <c r="AY136" s="154" t="s">
        <v>116</v>
      </c>
    </row>
    <row r="137" spans="1:65" s="14" customFormat="1">
      <c r="B137" s="160"/>
      <c r="D137" s="153" t="s">
        <v>124</v>
      </c>
      <c r="E137" s="161" t="s">
        <v>3</v>
      </c>
      <c r="F137" s="162" t="s">
        <v>294</v>
      </c>
      <c r="H137" s="163">
        <v>2.16</v>
      </c>
      <c r="I137" s="164"/>
      <c r="L137" s="160"/>
      <c r="M137" s="165"/>
      <c r="N137" s="166"/>
      <c r="O137" s="166"/>
      <c r="P137" s="166"/>
      <c r="Q137" s="166"/>
      <c r="R137" s="166"/>
      <c r="S137" s="166"/>
      <c r="T137" s="167"/>
      <c r="AT137" s="161" t="s">
        <v>124</v>
      </c>
      <c r="AU137" s="161" t="s">
        <v>76</v>
      </c>
      <c r="AV137" s="14" t="s">
        <v>76</v>
      </c>
      <c r="AW137" s="14" t="s">
        <v>31</v>
      </c>
      <c r="AX137" s="14" t="s">
        <v>15</v>
      </c>
      <c r="AY137" s="161" t="s">
        <v>116</v>
      </c>
    </row>
    <row r="138" spans="1:65" s="2" customFormat="1" ht="44.25" customHeight="1">
      <c r="A138" s="33"/>
      <c r="B138" s="138"/>
      <c r="C138" s="139" t="s">
        <v>146</v>
      </c>
      <c r="D138" s="139" t="s">
        <v>118</v>
      </c>
      <c r="E138" s="140" t="s">
        <v>295</v>
      </c>
      <c r="F138" s="141" t="s">
        <v>296</v>
      </c>
      <c r="G138" s="142" t="s">
        <v>126</v>
      </c>
      <c r="H138" s="143">
        <v>21.06</v>
      </c>
      <c r="I138" s="144"/>
      <c r="J138" s="145">
        <f>ROUND(I138*H138,2)</f>
        <v>0</v>
      </c>
      <c r="K138" s="141" t="s">
        <v>122</v>
      </c>
      <c r="L138" s="34"/>
      <c r="M138" s="146" t="s">
        <v>3</v>
      </c>
      <c r="N138" s="147" t="s">
        <v>40</v>
      </c>
      <c r="O138" s="54"/>
      <c r="P138" s="148">
        <f>O138*H138</f>
        <v>0</v>
      </c>
      <c r="Q138" s="148">
        <v>0</v>
      </c>
      <c r="R138" s="148">
        <f>Q138*H138</f>
        <v>0</v>
      </c>
      <c r="S138" s="148">
        <v>0</v>
      </c>
      <c r="T138" s="149">
        <f>S138*H138</f>
        <v>0</v>
      </c>
      <c r="U138" s="33"/>
      <c r="V138" s="33"/>
      <c r="W138" s="33"/>
      <c r="X138" s="33"/>
      <c r="Y138" s="33"/>
      <c r="Z138" s="33"/>
      <c r="AA138" s="33"/>
      <c r="AB138" s="33"/>
      <c r="AC138" s="33"/>
      <c r="AD138" s="33"/>
      <c r="AE138" s="33"/>
      <c r="AR138" s="150" t="s">
        <v>123</v>
      </c>
      <c r="AT138" s="150" t="s">
        <v>118</v>
      </c>
      <c r="AU138" s="150" t="s">
        <v>76</v>
      </c>
      <c r="AY138" s="18" t="s">
        <v>116</v>
      </c>
      <c r="BE138" s="151">
        <f>IF(N138="základní",J138,0)</f>
        <v>0</v>
      </c>
      <c r="BF138" s="151">
        <f>IF(N138="snížená",J138,0)</f>
        <v>0</v>
      </c>
      <c r="BG138" s="151">
        <f>IF(N138="zákl. přenesená",J138,0)</f>
        <v>0</v>
      </c>
      <c r="BH138" s="151">
        <f>IF(N138="sníž. přenesená",J138,0)</f>
        <v>0</v>
      </c>
      <c r="BI138" s="151">
        <f>IF(N138="nulová",J138,0)</f>
        <v>0</v>
      </c>
      <c r="BJ138" s="18" t="s">
        <v>15</v>
      </c>
      <c r="BK138" s="151">
        <f>ROUND(I138*H138,2)</f>
        <v>0</v>
      </c>
      <c r="BL138" s="18" t="s">
        <v>123</v>
      </c>
      <c r="BM138" s="150" t="s">
        <v>297</v>
      </c>
    </row>
    <row r="139" spans="1:65" s="13" customFormat="1">
      <c r="B139" s="152"/>
      <c r="D139" s="153" t="s">
        <v>124</v>
      </c>
      <c r="E139" s="154" t="s">
        <v>3</v>
      </c>
      <c r="F139" s="155" t="s">
        <v>271</v>
      </c>
      <c r="H139" s="154" t="s">
        <v>3</v>
      </c>
      <c r="I139" s="156"/>
      <c r="L139" s="152"/>
      <c r="M139" s="157"/>
      <c r="N139" s="158"/>
      <c r="O139" s="158"/>
      <c r="P139" s="158"/>
      <c r="Q139" s="158"/>
      <c r="R139" s="158"/>
      <c r="S139" s="158"/>
      <c r="T139" s="159"/>
      <c r="AT139" s="154" t="s">
        <v>124</v>
      </c>
      <c r="AU139" s="154" t="s">
        <v>76</v>
      </c>
      <c r="AV139" s="13" t="s">
        <v>15</v>
      </c>
      <c r="AW139" s="13" t="s">
        <v>31</v>
      </c>
      <c r="AX139" s="13" t="s">
        <v>69</v>
      </c>
      <c r="AY139" s="154" t="s">
        <v>116</v>
      </c>
    </row>
    <row r="140" spans="1:65" s="14" customFormat="1">
      <c r="B140" s="160"/>
      <c r="D140" s="153" t="s">
        <v>124</v>
      </c>
      <c r="E140" s="161" t="s">
        <v>3</v>
      </c>
      <c r="F140" s="162" t="s">
        <v>298</v>
      </c>
      <c r="H140" s="163">
        <v>18.54</v>
      </c>
      <c r="I140" s="164"/>
      <c r="L140" s="160"/>
      <c r="M140" s="165"/>
      <c r="N140" s="166"/>
      <c r="O140" s="166"/>
      <c r="P140" s="166"/>
      <c r="Q140" s="166"/>
      <c r="R140" s="166"/>
      <c r="S140" s="166"/>
      <c r="T140" s="167"/>
      <c r="AT140" s="161" t="s">
        <v>124</v>
      </c>
      <c r="AU140" s="161" t="s">
        <v>76</v>
      </c>
      <c r="AV140" s="14" t="s">
        <v>76</v>
      </c>
      <c r="AW140" s="14" t="s">
        <v>31</v>
      </c>
      <c r="AX140" s="14" t="s">
        <v>69</v>
      </c>
      <c r="AY140" s="161" t="s">
        <v>116</v>
      </c>
    </row>
    <row r="141" spans="1:65" s="13" customFormat="1">
      <c r="B141" s="152"/>
      <c r="D141" s="153" t="s">
        <v>124</v>
      </c>
      <c r="E141" s="154" t="s">
        <v>3</v>
      </c>
      <c r="F141" s="155" t="s">
        <v>262</v>
      </c>
      <c r="H141" s="154" t="s">
        <v>3</v>
      </c>
      <c r="I141" s="156"/>
      <c r="L141" s="152"/>
      <c r="M141" s="157"/>
      <c r="N141" s="158"/>
      <c r="O141" s="158"/>
      <c r="P141" s="158"/>
      <c r="Q141" s="158"/>
      <c r="R141" s="158"/>
      <c r="S141" s="158"/>
      <c r="T141" s="159"/>
      <c r="AT141" s="154" t="s">
        <v>124</v>
      </c>
      <c r="AU141" s="154" t="s">
        <v>76</v>
      </c>
      <c r="AV141" s="13" t="s">
        <v>15</v>
      </c>
      <c r="AW141" s="13" t="s">
        <v>31</v>
      </c>
      <c r="AX141" s="13" t="s">
        <v>69</v>
      </c>
      <c r="AY141" s="154" t="s">
        <v>116</v>
      </c>
    </row>
    <row r="142" spans="1:65" s="14" customFormat="1">
      <c r="B142" s="160"/>
      <c r="D142" s="153" t="s">
        <v>124</v>
      </c>
      <c r="E142" s="161" t="s">
        <v>3</v>
      </c>
      <c r="F142" s="162" t="s">
        <v>299</v>
      </c>
      <c r="H142" s="163">
        <v>2.52</v>
      </c>
      <c r="I142" s="164"/>
      <c r="L142" s="160"/>
      <c r="M142" s="165"/>
      <c r="N142" s="166"/>
      <c r="O142" s="166"/>
      <c r="P142" s="166"/>
      <c r="Q142" s="166"/>
      <c r="R142" s="166"/>
      <c r="S142" s="166"/>
      <c r="T142" s="167"/>
      <c r="AT142" s="161" t="s">
        <v>124</v>
      </c>
      <c r="AU142" s="161" t="s">
        <v>76</v>
      </c>
      <c r="AV142" s="14" t="s">
        <v>76</v>
      </c>
      <c r="AW142" s="14" t="s">
        <v>31</v>
      </c>
      <c r="AX142" s="14" t="s">
        <v>69</v>
      </c>
      <c r="AY142" s="161" t="s">
        <v>116</v>
      </c>
    </row>
    <row r="143" spans="1:65" s="15" customFormat="1">
      <c r="B143" s="168"/>
      <c r="D143" s="153" t="s">
        <v>124</v>
      </c>
      <c r="E143" s="169" t="s">
        <v>3</v>
      </c>
      <c r="F143" s="170" t="s">
        <v>125</v>
      </c>
      <c r="H143" s="171">
        <v>21.06</v>
      </c>
      <c r="I143" s="172"/>
      <c r="L143" s="168"/>
      <c r="M143" s="173"/>
      <c r="N143" s="174"/>
      <c r="O143" s="174"/>
      <c r="P143" s="174"/>
      <c r="Q143" s="174"/>
      <c r="R143" s="174"/>
      <c r="S143" s="174"/>
      <c r="T143" s="175"/>
      <c r="AT143" s="169" t="s">
        <v>124</v>
      </c>
      <c r="AU143" s="169" t="s">
        <v>76</v>
      </c>
      <c r="AV143" s="15" t="s">
        <v>123</v>
      </c>
      <c r="AW143" s="15" t="s">
        <v>31</v>
      </c>
      <c r="AX143" s="15" t="s">
        <v>15</v>
      </c>
      <c r="AY143" s="169" t="s">
        <v>116</v>
      </c>
    </row>
    <row r="144" spans="1:65" s="2" customFormat="1" ht="66.75" customHeight="1">
      <c r="A144" s="33"/>
      <c r="B144" s="138"/>
      <c r="C144" s="139" t="s">
        <v>150</v>
      </c>
      <c r="D144" s="139" t="s">
        <v>118</v>
      </c>
      <c r="E144" s="140" t="s">
        <v>300</v>
      </c>
      <c r="F144" s="141" t="s">
        <v>301</v>
      </c>
      <c r="G144" s="142" t="s">
        <v>126</v>
      </c>
      <c r="H144" s="143">
        <v>44.52</v>
      </c>
      <c r="I144" s="144"/>
      <c r="J144" s="145">
        <f>ROUND(I144*H144,2)</f>
        <v>0</v>
      </c>
      <c r="K144" s="141" t="s">
        <v>122</v>
      </c>
      <c r="L144" s="34"/>
      <c r="M144" s="146" t="s">
        <v>3</v>
      </c>
      <c r="N144" s="147" t="s">
        <v>40</v>
      </c>
      <c r="O144" s="54"/>
      <c r="P144" s="148">
        <f>O144*H144</f>
        <v>0</v>
      </c>
      <c r="Q144" s="148">
        <v>0</v>
      </c>
      <c r="R144" s="148">
        <f>Q144*H144</f>
        <v>0</v>
      </c>
      <c r="S144" s="148">
        <v>0</v>
      </c>
      <c r="T144" s="149">
        <f>S144*H144</f>
        <v>0</v>
      </c>
      <c r="U144" s="33"/>
      <c r="V144" s="33"/>
      <c r="W144" s="33"/>
      <c r="X144" s="33"/>
      <c r="Y144" s="33"/>
      <c r="Z144" s="33"/>
      <c r="AA144" s="33"/>
      <c r="AB144" s="33"/>
      <c r="AC144" s="33"/>
      <c r="AD144" s="33"/>
      <c r="AE144" s="33"/>
      <c r="AR144" s="150" t="s">
        <v>123</v>
      </c>
      <c r="AT144" s="150" t="s">
        <v>118</v>
      </c>
      <c r="AU144" s="150" t="s">
        <v>76</v>
      </c>
      <c r="AY144" s="18" t="s">
        <v>116</v>
      </c>
      <c r="BE144" s="151">
        <f>IF(N144="základní",J144,0)</f>
        <v>0</v>
      </c>
      <c r="BF144" s="151">
        <f>IF(N144="snížená",J144,0)</f>
        <v>0</v>
      </c>
      <c r="BG144" s="151">
        <f>IF(N144="zákl. přenesená",J144,0)</f>
        <v>0</v>
      </c>
      <c r="BH144" s="151">
        <f>IF(N144="sníž. přenesená",J144,0)</f>
        <v>0</v>
      </c>
      <c r="BI144" s="151">
        <f>IF(N144="nulová",J144,0)</f>
        <v>0</v>
      </c>
      <c r="BJ144" s="18" t="s">
        <v>15</v>
      </c>
      <c r="BK144" s="151">
        <f>ROUND(I144*H144,2)</f>
        <v>0</v>
      </c>
      <c r="BL144" s="18" t="s">
        <v>123</v>
      </c>
      <c r="BM144" s="150" t="s">
        <v>302</v>
      </c>
    </row>
    <row r="145" spans="1:65" s="13" customFormat="1">
      <c r="B145" s="152"/>
      <c r="D145" s="153" t="s">
        <v>124</v>
      </c>
      <c r="E145" s="154" t="s">
        <v>3</v>
      </c>
      <c r="F145" s="155" t="s">
        <v>271</v>
      </c>
      <c r="H145" s="154" t="s">
        <v>3</v>
      </c>
      <c r="I145" s="156"/>
      <c r="L145" s="152"/>
      <c r="M145" s="157"/>
      <c r="N145" s="158"/>
      <c r="O145" s="158"/>
      <c r="P145" s="158"/>
      <c r="Q145" s="158"/>
      <c r="R145" s="158"/>
      <c r="S145" s="158"/>
      <c r="T145" s="159"/>
      <c r="AT145" s="154" t="s">
        <v>124</v>
      </c>
      <c r="AU145" s="154" t="s">
        <v>76</v>
      </c>
      <c r="AV145" s="13" t="s">
        <v>15</v>
      </c>
      <c r="AW145" s="13" t="s">
        <v>31</v>
      </c>
      <c r="AX145" s="13" t="s">
        <v>69</v>
      </c>
      <c r="AY145" s="154" t="s">
        <v>116</v>
      </c>
    </row>
    <row r="146" spans="1:65" s="14" customFormat="1">
      <c r="B146" s="160"/>
      <c r="D146" s="153" t="s">
        <v>124</v>
      </c>
      <c r="E146" s="161" t="s">
        <v>3</v>
      </c>
      <c r="F146" s="162" t="s">
        <v>303</v>
      </c>
      <c r="H146" s="163">
        <v>43.26</v>
      </c>
      <c r="I146" s="164"/>
      <c r="L146" s="160"/>
      <c r="M146" s="165"/>
      <c r="N146" s="166"/>
      <c r="O146" s="166"/>
      <c r="P146" s="166"/>
      <c r="Q146" s="166"/>
      <c r="R146" s="166"/>
      <c r="S146" s="166"/>
      <c r="T146" s="167"/>
      <c r="AT146" s="161" t="s">
        <v>124</v>
      </c>
      <c r="AU146" s="161" t="s">
        <v>76</v>
      </c>
      <c r="AV146" s="14" t="s">
        <v>76</v>
      </c>
      <c r="AW146" s="14" t="s">
        <v>31</v>
      </c>
      <c r="AX146" s="14" t="s">
        <v>69</v>
      </c>
      <c r="AY146" s="161" t="s">
        <v>116</v>
      </c>
    </row>
    <row r="147" spans="1:65" s="13" customFormat="1">
      <c r="B147" s="152"/>
      <c r="D147" s="153" t="s">
        <v>124</v>
      </c>
      <c r="E147" s="154" t="s">
        <v>3</v>
      </c>
      <c r="F147" s="155" t="s">
        <v>262</v>
      </c>
      <c r="H147" s="154" t="s">
        <v>3</v>
      </c>
      <c r="I147" s="156"/>
      <c r="L147" s="152"/>
      <c r="M147" s="157"/>
      <c r="N147" s="158"/>
      <c r="O147" s="158"/>
      <c r="P147" s="158"/>
      <c r="Q147" s="158"/>
      <c r="R147" s="158"/>
      <c r="S147" s="158"/>
      <c r="T147" s="159"/>
      <c r="AT147" s="154" t="s">
        <v>124</v>
      </c>
      <c r="AU147" s="154" t="s">
        <v>76</v>
      </c>
      <c r="AV147" s="13" t="s">
        <v>15</v>
      </c>
      <c r="AW147" s="13" t="s">
        <v>31</v>
      </c>
      <c r="AX147" s="13" t="s">
        <v>69</v>
      </c>
      <c r="AY147" s="154" t="s">
        <v>116</v>
      </c>
    </row>
    <row r="148" spans="1:65" s="14" customFormat="1">
      <c r="B148" s="160"/>
      <c r="D148" s="153" t="s">
        <v>124</v>
      </c>
      <c r="E148" s="161" t="s">
        <v>3</v>
      </c>
      <c r="F148" s="162" t="s">
        <v>304</v>
      </c>
      <c r="H148" s="163">
        <v>1.26</v>
      </c>
      <c r="I148" s="164"/>
      <c r="L148" s="160"/>
      <c r="M148" s="165"/>
      <c r="N148" s="166"/>
      <c r="O148" s="166"/>
      <c r="P148" s="166"/>
      <c r="Q148" s="166"/>
      <c r="R148" s="166"/>
      <c r="S148" s="166"/>
      <c r="T148" s="167"/>
      <c r="AT148" s="161" t="s">
        <v>124</v>
      </c>
      <c r="AU148" s="161" t="s">
        <v>76</v>
      </c>
      <c r="AV148" s="14" t="s">
        <v>76</v>
      </c>
      <c r="AW148" s="14" t="s">
        <v>31</v>
      </c>
      <c r="AX148" s="14" t="s">
        <v>69</v>
      </c>
      <c r="AY148" s="161" t="s">
        <v>116</v>
      </c>
    </row>
    <row r="149" spans="1:65" s="15" customFormat="1">
      <c r="B149" s="168"/>
      <c r="D149" s="153" t="s">
        <v>124</v>
      </c>
      <c r="E149" s="169" t="s">
        <v>3</v>
      </c>
      <c r="F149" s="170" t="s">
        <v>125</v>
      </c>
      <c r="H149" s="171">
        <v>44.519999999999996</v>
      </c>
      <c r="I149" s="172"/>
      <c r="L149" s="168"/>
      <c r="M149" s="173"/>
      <c r="N149" s="174"/>
      <c r="O149" s="174"/>
      <c r="P149" s="174"/>
      <c r="Q149" s="174"/>
      <c r="R149" s="174"/>
      <c r="S149" s="174"/>
      <c r="T149" s="175"/>
      <c r="AT149" s="169" t="s">
        <v>124</v>
      </c>
      <c r="AU149" s="169" t="s">
        <v>76</v>
      </c>
      <c r="AV149" s="15" t="s">
        <v>123</v>
      </c>
      <c r="AW149" s="15" t="s">
        <v>31</v>
      </c>
      <c r="AX149" s="15" t="s">
        <v>15</v>
      </c>
      <c r="AY149" s="169" t="s">
        <v>116</v>
      </c>
    </row>
    <row r="150" spans="1:65" s="2" customFormat="1" ht="16.5" customHeight="1">
      <c r="A150" s="33"/>
      <c r="B150" s="138"/>
      <c r="C150" s="176" t="s">
        <v>151</v>
      </c>
      <c r="D150" s="176" t="s">
        <v>145</v>
      </c>
      <c r="E150" s="177" t="s">
        <v>305</v>
      </c>
      <c r="F150" s="178" t="s">
        <v>306</v>
      </c>
      <c r="G150" s="179" t="s">
        <v>138</v>
      </c>
      <c r="H150" s="180">
        <v>57.887999999999998</v>
      </c>
      <c r="I150" s="181"/>
      <c r="J150" s="182">
        <f>ROUND(I150*H150,2)</f>
        <v>0</v>
      </c>
      <c r="K150" s="178" t="s">
        <v>3</v>
      </c>
      <c r="L150" s="183"/>
      <c r="M150" s="184" t="s">
        <v>3</v>
      </c>
      <c r="N150" s="185" t="s">
        <v>40</v>
      </c>
      <c r="O150" s="54"/>
      <c r="P150" s="148">
        <f>O150*H150</f>
        <v>0</v>
      </c>
      <c r="Q150" s="148">
        <v>1</v>
      </c>
      <c r="R150" s="148">
        <f>Q150*H150</f>
        <v>57.887999999999998</v>
      </c>
      <c r="S150" s="148">
        <v>0</v>
      </c>
      <c r="T150" s="149">
        <f>S150*H150</f>
        <v>0</v>
      </c>
      <c r="U150" s="33"/>
      <c r="V150" s="33"/>
      <c r="W150" s="33"/>
      <c r="X150" s="33"/>
      <c r="Y150" s="33"/>
      <c r="Z150" s="33"/>
      <c r="AA150" s="33"/>
      <c r="AB150" s="33"/>
      <c r="AC150" s="33"/>
      <c r="AD150" s="33"/>
      <c r="AE150" s="33"/>
      <c r="AR150" s="150" t="s">
        <v>142</v>
      </c>
      <c r="AT150" s="150" t="s">
        <v>145</v>
      </c>
      <c r="AU150" s="150" t="s">
        <v>76</v>
      </c>
      <c r="AY150" s="18" t="s">
        <v>116</v>
      </c>
      <c r="BE150" s="151">
        <f>IF(N150="základní",J150,0)</f>
        <v>0</v>
      </c>
      <c r="BF150" s="151">
        <f>IF(N150="snížená",J150,0)</f>
        <v>0</v>
      </c>
      <c r="BG150" s="151">
        <f>IF(N150="zákl. přenesená",J150,0)</f>
        <v>0</v>
      </c>
      <c r="BH150" s="151">
        <f>IF(N150="sníž. přenesená",J150,0)</f>
        <v>0</v>
      </c>
      <c r="BI150" s="151">
        <f>IF(N150="nulová",J150,0)</f>
        <v>0</v>
      </c>
      <c r="BJ150" s="18" t="s">
        <v>15</v>
      </c>
      <c r="BK150" s="151">
        <f>ROUND(I150*H150,2)</f>
        <v>0</v>
      </c>
      <c r="BL150" s="18" t="s">
        <v>123</v>
      </c>
      <c r="BM150" s="150" t="s">
        <v>307</v>
      </c>
    </row>
    <row r="151" spans="1:65" s="13" customFormat="1">
      <c r="B151" s="152"/>
      <c r="D151" s="153" t="s">
        <v>124</v>
      </c>
      <c r="E151" s="154" t="s">
        <v>3</v>
      </c>
      <c r="F151" s="155" t="s">
        <v>271</v>
      </c>
      <c r="H151" s="154" t="s">
        <v>3</v>
      </c>
      <c r="I151" s="156"/>
      <c r="L151" s="152"/>
      <c r="M151" s="157"/>
      <c r="N151" s="158"/>
      <c r="O151" s="158"/>
      <c r="P151" s="158"/>
      <c r="Q151" s="158"/>
      <c r="R151" s="158"/>
      <c r="S151" s="158"/>
      <c r="T151" s="159"/>
      <c r="AT151" s="154" t="s">
        <v>124</v>
      </c>
      <c r="AU151" s="154" t="s">
        <v>76</v>
      </c>
      <c r="AV151" s="13" t="s">
        <v>15</v>
      </c>
      <c r="AW151" s="13" t="s">
        <v>31</v>
      </c>
      <c r="AX151" s="13" t="s">
        <v>69</v>
      </c>
      <c r="AY151" s="154" t="s">
        <v>116</v>
      </c>
    </row>
    <row r="152" spans="1:65" s="14" customFormat="1">
      <c r="B152" s="160"/>
      <c r="D152" s="153" t="s">
        <v>124</v>
      </c>
      <c r="E152" s="161" t="s">
        <v>3</v>
      </c>
      <c r="F152" s="162" t="s">
        <v>308</v>
      </c>
      <c r="H152" s="163">
        <v>30.9</v>
      </c>
      <c r="I152" s="164"/>
      <c r="L152" s="160"/>
      <c r="M152" s="165"/>
      <c r="N152" s="166"/>
      <c r="O152" s="166"/>
      <c r="P152" s="166"/>
      <c r="Q152" s="166"/>
      <c r="R152" s="166"/>
      <c r="S152" s="166"/>
      <c r="T152" s="167"/>
      <c r="AT152" s="161" t="s">
        <v>124</v>
      </c>
      <c r="AU152" s="161" t="s">
        <v>76</v>
      </c>
      <c r="AV152" s="14" t="s">
        <v>76</v>
      </c>
      <c r="AW152" s="14" t="s">
        <v>31</v>
      </c>
      <c r="AX152" s="14" t="s">
        <v>69</v>
      </c>
      <c r="AY152" s="161" t="s">
        <v>116</v>
      </c>
    </row>
    <row r="153" spans="1:65" s="13" customFormat="1">
      <c r="B153" s="152"/>
      <c r="D153" s="153" t="s">
        <v>124</v>
      </c>
      <c r="E153" s="154" t="s">
        <v>3</v>
      </c>
      <c r="F153" s="155" t="s">
        <v>262</v>
      </c>
      <c r="H153" s="154" t="s">
        <v>3</v>
      </c>
      <c r="I153" s="156"/>
      <c r="L153" s="152"/>
      <c r="M153" s="157"/>
      <c r="N153" s="158"/>
      <c r="O153" s="158"/>
      <c r="P153" s="158"/>
      <c r="Q153" s="158"/>
      <c r="R153" s="158"/>
      <c r="S153" s="158"/>
      <c r="T153" s="159"/>
      <c r="AT153" s="154" t="s">
        <v>124</v>
      </c>
      <c r="AU153" s="154" t="s">
        <v>76</v>
      </c>
      <c r="AV153" s="13" t="s">
        <v>15</v>
      </c>
      <c r="AW153" s="13" t="s">
        <v>31</v>
      </c>
      <c r="AX153" s="13" t="s">
        <v>69</v>
      </c>
      <c r="AY153" s="154" t="s">
        <v>116</v>
      </c>
    </row>
    <row r="154" spans="1:65" s="14" customFormat="1">
      <c r="B154" s="160"/>
      <c r="D154" s="153" t="s">
        <v>124</v>
      </c>
      <c r="E154" s="161" t="s">
        <v>3</v>
      </c>
      <c r="F154" s="162" t="s">
        <v>304</v>
      </c>
      <c r="H154" s="163">
        <v>1.26</v>
      </c>
      <c r="I154" s="164"/>
      <c r="L154" s="160"/>
      <c r="M154" s="165"/>
      <c r="N154" s="166"/>
      <c r="O154" s="166"/>
      <c r="P154" s="166"/>
      <c r="Q154" s="166"/>
      <c r="R154" s="166"/>
      <c r="S154" s="166"/>
      <c r="T154" s="167"/>
      <c r="AT154" s="161" t="s">
        <v>124</v>
      </c>
      <c r="AU154" s="161" t="s">
        <v>76</v>
      </c>
      <c r="AV154" s="14" t="s">
        <v>76</v>
      </c>
      <c r="AW154" s="14" t="s">
        <v>31</v>
      </c>
      <c r="AX154" s="14" t="s">
        <v>69</v>
      </c>
      <c r="AY154" s="161" t="s">
        <v>116</v>
      </c>
    </row>
    <row r="155" spans="1:65" s="15" customFormat="1">
      <c r="B155" s="168"/>
      <c r="D155" s="153" t="s">
        <v>124</v>
      </c>
      <c r="E155" s="169" t="s">
        <v>3</v>
      </c>
      <c r="F155" s="170" t="s">
        <v>125</v>
      </c>
      <c r="H155" s="171">
        <v>32.159999999999997</v>
      </c>
      <c r="I155" s="172"/>
      <c r="L155" s="168"/>
      <c r="M155" s="173"/>
      <c r="N155" s="174"/>
      <c r="O155" s="174"/>
      <c r="P155" s="174"/>
      <c r="Q155" s="174"/>
      <c r="R155" s="174"/>
      <c r="S155" s="174"/>
      <c r="T155" s="175"/>
      <c r="AT155" s="169" t="s">
        <v>124</v>
      </c>
      <c r="AU155" s="169" t="s">
        <v>76</v>
      </c>
      <c r="AV155" s="15" t="s">
        <v>123</v>
      </c>
      <c r="AW155" s="15" t="s">
        <v>31</v>
      </c>
      <c r="AX155" s="15" t="s">
        <v>15</v>
      </c>
      <c r="AY155" s="169" t="s">
        <v>116</v>
      </c>
    </row>
    <row r="156" spans="1:65" s="14" customFormat="1">
      <c r="B156" s="160"/>
      <c r="D156" s="153" t="s">
        <v>124</v>
      </c>
      <c r="F156" s="162" t="s">
        <v>309</v>
      </c>
      <c r="H156" s="163">
        <v>57.887999999999998</v>
      </c>
      <c r="I156" s="164"/>
      <c r="L156" s="160"/>
      <c r="M156" s="165"/>
      <c r="N156" s="166"/>
      <c r="O156" s="166"/>
      <c r="P156" s="166"/>
      <c r="Q156" s="166"/>
      <c r="R156" s="166"/>
      <c r="S156" s="166"/>
      <c r="T156" s="167"/>
      <c r="AT156" s="161" t="s">
        <v>124</v>
      </c>
      <c r="AU156" s="161" t="s">
        <v>76</v>
      </c>
      <c r="AV156" s="14" t="s">
        <v>76</v>
      </c>
      <c r="AW156" s="14" t="s">
        <v>4</v>
      </c>
      <c r="AX156" s="14" t="s">
        <v>15</v>
      </c>
      <c r="AY156" s="161" t="s">
        <v>116</v>
      </c>
    </row>
    <row r="157" spans="1:65" s="2" customFormat="1" ht="33" customHeight="1">
      <c r="A157" s="33"/>
      <c r="B157" s="138"/>
      <c r="C157" s="139" t="s">
        <v>152</v>
      </c>
      <c r="D157" s="139" t="s">
        <v>118</v>
      </c>
      <c r="E157" s="140" t="s">
        <v>147</v>
      </c>
      <c r="F157" s="141" t="s">
        <v>148</v>
      </c>
      <c r="G157" s="142" t="s">
        <v>126</v>
      </c>
      <c r="H157" s="143">
        <v>3.1120000000000001</v>
      </c>
      <c r="I157" s="144"/>
      <c r="J157" s="145">
        <f>ROUND(I157*H157,2)</f>
        <v>0</v>
      </c>
      <c r="K157" s="141" t="s">
        <v>122</v>
      </c>
      <c r="L157" s="34"/>
      <c r="M157" s="146" t="s">
        <v>3</v>
      </c>
      <c r="N157" s="147" t="s">
        <v>40</v>
      </c>
      <c r="O157" s="54"/>
      <c r="P157" s="148">
        <f>O157*H157</f>
        <v>0</v>
      </c>
      <c r="Q157" s="148">
        <v>0</v>
      </c>
      <c r="R157" s="148">
        <f>Q157*H157</f>
        <v>0</v>
      </c>
      <c r="S157" s="148">
        <v>0</v>
      </c>
      <c r="T157" s="149">
        <f>S157*H157</f>
        <v>0</v>
      </c>
      <c r="U157" s="33"/>
      <c r="V157" s="33"/>
      <c r="W157" s="33"/>
      <c r="X157" s="33"/>
      <c r="Y157" s="33"/>
      <c r="Z157" s="33"/>
      <c r="AA157" s="33"/>
      <c r="AB157" s="33"/>
      <c r="AC157" s="33"/>
      <c r="AD157" s="33"/>
      <c r="AE157" s="33"/>
      <c r="AR157" s="150" t="s">
        <v>123</v>
      </c>
      <c r="AT157" s="150" t="s">
        <v>118</v>
      </c>
      <c r="AU157" s="150" t="s">
        <v>76</v>
      </c>
      <c r="AY157" s="18" t="s">
        <v>116</v>
      </c>
      <c r="BE157" s="151">
        <f>IF(N157="základní",J157,0)</f>
        <v>0</v>
      </c>
      <c r="BF157" s="151">
        <f>IF(N157="snížená",J157,0)</f>
        <v>0</v>
      </c>
      <c r="BG157" s="151">
        <f>IF(N157="zákl. přenesená",J157,0)</f>
        <v>0</v>
      </c>
      <c r="BH157" s="151">
        <f>IF(N157="sníž. přenesená",J157,0)</f>
        <v>0</v>
      </c>
      <c r="BI157" s="151">
        <f>IF(N157="nulová",J157,0)</f>
        <v>0</v>
      </c>
      <c r="BJ157" s="18" t="s">
        <v>15</v>
      </c>
      <c r="BK157" s="151">
        <f>ROUND(I157*H157,2)</f>
        <v>0</v>
      </c>
      <c r="BL157" s="18" t="s">
        <v>123</v>
      </c>
      <c r="BM157" s="150" t="s">
        <v>310</v>
      </c>
    </row>
    <row r="158" spans="1:65" s="13" customFormat="1">
      <c r="B158" s="152"/>
      <c r="D158" s="153" t="s">
        <v>124</v>
      </c>
      <c r="E158" s="154" t="s">
        <v>3</v>
      </c>
      <c r="F158" s="155" t="s">
        <v>271</v>
      </c>
      <c r="H158" s="154" t="s">
        <v>3</v>
      </c>
      <c r="I158" s="156"/>
      <c r="L158" s="152"/>
      <c r="M158" s="157"/>
      <c r="N158" s="158"/>
      <c r="O158" s="158"/>
      <c r="P158" s="158"/>
      <c r="Q158" s="158"/>
      <c r="R158" s="158"/>
      <c r="S158" s="158"/>
      <c r="T158" s="159"/>
      <c r="AT158" s="154" t="s">
        <v>124</v>
      </c>
      <c r="AU158" s="154" t="s">
        <v>76</v>
      </c>
      <c r="AV158" s="13" t="s">
        <v>15</v>
      </c>
      <c r="AW158" s="13" t="s">
        <v>31</v>
      </c>
      <c r="AX158" s="13" t="s">
        <v>69</v>
      </c>
      <c r="AY158" s="154" t="s">
        <v>116</v>
      </c>
    </row>
    <row r="159" spans="1:65" s="14" customFormat="1">
      <c r="B159" s="160"/>
      <c r="D159" s="153" t="s">
        <v>124</v>
      </c>
      <c r="E159" s="161" t="s">
        <v>3</v>
      </c>
      <c r="F159" s="162" t="s">
        <v>311</v>
      </c>
      <c r="H159" s="163">
        <v>2.472</v>
      </c>
      <c r="I159" s="164"/>
      <c r="L159" s="160"/>
      <c r="M159" s="165"/>
      <c r="N159" s="166"/>
      <c r="O159" s="166"/>
      <c r="P159" s="166"/>
      <c r="Q159" s="166"/>
      <c r="R159" s="166"/>
      <c r="S159" s="166"/>
      <c r="T159" s="167"/>
      <c r="AT159" s="161" t="s">
        <v>124</v>
      </c>
      <c r="AU159" s="161" t="s">
        <v>76</v>
      </c>
      <c r="AV159" s="14" t="s">
        <v>76</v>
      </c>
      <c r="AW159" s="14" t="s">
        <v>31</v>
      </c>
      <c r="AX159" s="14" t="s">
        <v>69</v>
      </c>
      <c r="AY159" s="161" t="s">
        <v>116</v>
      </c>
    </row>
    <row r="160" spans="1:65" s="13" customFormat="1">
      <c r="B160" s="152"/>
      <c r="D160" s="153" t="s">
        <v>124</v>
      </c>
      <c r="E160" s="154" t="s">
        <v>3</v>
      </c>
      <c r="F160" s="155" t="s">
        <v>262</v>
      </c>
      <c r="H160" s="154" t="s">
        <v>3</v>
      </c>
      <c r="I160" s="156"/>
      <c r="L160" s="152"/>
      <c r="M160" s="157"/>
      <c r="N160" s="158"/>
      <c r="O160" s="158"/>
      <c r="P160" s="158"/>
      <c r="Q160" s="158"/>
      <c r="R160" s="158"/>
      <c r="S160" s="158"/>
      <c r="T160" s="159"/>
      <c r="AT160" s="154" t="s">
        <v>124</v>
      </c>
      <c r="AU160" s="154" t="s">
        <v>76</v>
      </c>
      <c r="AV160" s="13" t="s">
        <v>15</v>
      </c>
      <c r="AW160" s="13" t="s">
        <v>31</v>
      </c>
      <c r="AX160" s="13" t="s">
        <v>69</v>
      </c>
      <c r="AY160" s="154" t="s">
        <v>116</v>
      </c>
    </row>
    <row r="161" spans="1:65" s="14" customFormat="1">
      <c r="B161" s="160"/>
      <c r="D161" s="153" t="s">
        <v>124</v>
      </c>
      <c r="E161" s="161" t="s">
        <v>3</v>
      </c>
      <c r="F161" s="162" t="s">
        <v>312</v>
      </c>
      <c r="H161" s="163">
        <v>0.28000000000000003</v>
      </c>
      <c r="I161" s="164"/>
      <c r="L161" s="160"/>
      <c r="M161" s="165"/>
      <c r="N161" s="166"/>
      <c r="O161" s="166"/>
      <c r="P161" s="166"/>
      <c r="Q161" s="166"/>
      <c r="R161" s="166"/>
      <c r="S161" s="166"/>
      <c r="T161" s="167"/>
      <c r="AT161" s="161" t="s">
        <v>124</v>
      </c>
      <c r="AU161" s="161" t="s">
        <v>76</v>
      </c>
      <c r="AV161" s="14" t="s">
        <v>76</v>
      </c>
      <c r="AW161" s="14" t="s">
        <v>31</v>
      </c>
      <c r="AX161" s="14" t="s">
        <v>69</v>
      </c>
      <c r="AY161" s="161" t="s">
        <v>116</v>
      </c>
    </row>
    <row r="162" spans="1:65" s="14" customFormat="1">
      <c r="B162" s="160"/>
      <c r="D162" s="153" t="s">
        <v>124</v>
      </c>
      <c r="E162" s="161" t="s">
        <v>3</v>
      </c>
      <c r="F162" s="162" t="s">
        <v>313</v>
      </c>
      <c r="H162" s="163">
        <v>0.36</v>
      </c>
      <c r="I162" s="164"/>
      <c r="L162" s="160"/>
      <c r="M162" s="165"/>
      <c r="N162" s="166"/>
      <c r="O162" s="166"/>
      <c r="P162" s="166"/>
      <c r="Q162" s="166"/>
      <c r="R162" s="166"/>
      <c r="S162" s="166"/>
      <c r="T162" s="167"/>
      <c r="AT162" s="161" t="s">
        <v>124</v>
      </c>
      <c r="AU162" s="161" t="s">
        <v>76</v>
      </c>
      <c r="AV162" s="14" t="s">
        <v>76</v>
      </c>
      <c r="AW162" s="14" t="s">
        <v>31</v>
      </c>
      <c r="AX162" s="14" t="s">
        <v>69</v>
      </c>
      <c r="AY162" s="161" t="s">
        <v>116</v>
      </c>
    </row>
    <row r="163" spans="1:65" s="15" customFormat="1">
      <c r="B163" s="168"/>
      <c r="D163" s="153" t="s">
        <v>124</v>
      </c>
      <c r="E163" s="169" t="s">
        <v>3</v>
      </c>
      <c r="F163" s="170" t="s">
        <v>125</v>
      </c>
      <c r="H163" s="171">
        <v>3.1119999999999997</v>
      </c>
      <c r="I163" s="172"/>
      <c r="L163" s="168"/>
      <c r="M163" s="173"/>
      <c r="N163" s="174"/>
      <c r="O163" s="174"/>
      <c r="P163" s="174"/>
      <c r="Q163" s="174"/>
      <c r="R163" s="174"/>
      <c r="S163" s="174"/>
      <c r="T163" s="175"/>
      <c r="AT163" s="169" t="s">
        <v>124</v>
      </c>
      <c r="AU163" s="169" t="s">
        <v>76</v>
      </c>
      <c r="AV163" s="15" t="s">
        <v>123</v>
      </c>
      <c r="AW163" s="15" t="s">
        <v>31</v>
      </c>
      <c r="AX163" s="15" t="s">
        <v>15</v>
      </c>
      <c r="AY163" s="169" t="s">
        <v>116</v>
      </c>
    </row>
    <row r="164" spans="1:65" s="12" customFormat="1" ht="22.9" customHeight="1">
      <c r="B164" s="125"/>
      <c r="D164" s="126" t="s">
        <v>68</v>
      </c>
      <c r="E164" s="136" t="s">
        <v>76</v>
      </c>
      <c r="F164" s="136" t="s">
        <v>149</v>
      </c>
      <c r="I164" s="128"/>
      <c r="J164" s="137">
        <f>BK164</f>
        <v>0</v>
      </c>
      <c r="L164" s="125"/>
      <c r="M164" s="130"/>
      <c r="N164" s="131"/>
      <c r="O164" s="131"/>
      <c r="P164" s="132">
        <f>SUM(P165:P174)</f>
        <v>0</v>
      </c>
      <c r="Q164" s="131"/>
      <c r="R164" s="132">
        <f>SUM(R165:R174)</f>
        <v>2.29490178</v>
      </c>
      <c r="S164" s="131"/>
      <c r="T164" s="133">
        <f>SUM(T165:T174)</f>
        <v>0</v>
      </c>
      <c r="AR164" s="126" t="s">
        <v>15</v>
      </c>
      <c r="AT164" s="134" t="s">
        <v>68</v>
      </c>
      <c r="AU164" s="134" t="s">
        <v>15</v>
      </c>
      <c r="AY164" s="126" t="s">
        <v>116</v>
      </c>
      <c r="BK164" s="135">
        <f>SUM(BK165:BK174)</f>
        <v>0</v>
      </c>
    </row>
    <row r="165" spans="1:65" s="2" customFormat="1" ht="24">
      <c r="A165" s="33"/>
      <c r="B165" s="138"/>
      <c r="C165" s="139" t="s">
        <v>9</v>
      </c>
      <c r="D165" s="139" t="s">
        <v>118</v>
      </c>
      <c r="E165" s="140" t="s">
        <v>314</v>
      </c>
      <c r="F165" s="141" t="s">
        <v>315</v>
      </c>
      <c r="G165" s="142" t="s">
        <v>204</v>
      </c>
      <c r="H165" s="143">
        <v>69</v>
      </c>
      <c r="I165" s="144"/>
      <c r="J165" s="145">
        <f>ROUND(I165*H165,2)</f>
        <v>0</v>
      </c>
      <c r="K165" s="141" t="s">
        <v>122</v>
      </c>
      <c r="L165" s="34"/>
      <c r="M165" s="146" t="s">
        <v>3</v>
      </c>
      <c r="N165" s="147" t="s">
        <v>40</v>
      </c>
      <c r="O165" s="54"/>
      <c r="P165" s="148">
        <f>O165*H165</f>
        <v>0</v>
      </c>
      <c r="Q165" s="148">
        <v>4.8999999999999998E-4</v>
      </c>
      <c r="R165" s="148">
        <f>Q165*H165</f>
        <v>3.381E-2</v>
      </c>
      <c r="S165" s="148">
        <v>0</v>
      </c>
      <c r="T165" s="149">
        <f>S165*H165</f>
        <v>0</v>
      </c>
      <c r="U165" s="33"/>
      <c r="V165" s="33"/>
      <c r="W165" s="33"/>
      <c r="X165" s="33"/>
      <c r="Y165" s="33"/>
      <c r="Z165" s="33"/>
      <c r="AA165" s="33"/>
      <c r="AB165" s="33"/>
      <c r="AC165" s="33"/>
      <c r="AD165" s="33"/>
      <c r="AE165" s="33"/>
      <c r="AR165" s="150" t="s">
        <v>123</v>
      </c>
      <c r="AT165" s="150" t="s">
        <v>118</v>
      </c>
      <c r="AU165" s="150" t="s">
        <v>76</v>
      </c>
      <c r="AY165" s="18" t="s">
        <v>116</v>
      </c>
      <c r="BE165" s="151">
        <f>IF(N165="základní",J165,0)</f>
        <v>0</v>
      </c>
      <c r="BF165" s="151">
        <f>IF(N165="snížená",J165,0)</f>
        <v>0</v>
      </c>
      <c r="BG165" s="151">
        <f>IF(N165="zákl. přenesená",J165,0)</f>
        <v>0</v>
      </c>
      <c r="BH165" s="151">
        <f>IF(N165="sníž. přenesená",J165,0)</f>
        <v>0</v>
      </c>
      <c r="BI165" s="151">
        <f>IF(N165="nulová",J165,0)</f>
        <v>0</v>
      </c>
      <c r="BJ165" s="18" t="s">
        <v>15</v>
      </c>
      <c r="BK165" s="151">
        <f>ROUND(I165*H165,2)</f>
        <v>0</v>
      </c>
      <c r="BL165" s="18" t="s">
        <v>123</v>
      </c>
      <c r="BM165" s="150" t="s">
        <v>316</v>
      </c>
    </row>
    <row r="166" spans="1:65" s="14" customFormat="1">
      <c r="B166" s="160"/>
      <c r="D166" s="153" t="s">
        <v>124</v>
      </c>
      <c r="E166" s="161" t="s">
        <v>3</v>
      </c>
      <c r="F166" s="162" t="s">
        <v>317</v>
      </c>
      <c r="H166" s="163">
        <v>25</v>
      </c>
      <c r="I166" s="164"/>
      <c r="L166" s="160"/>
      <c r="M166" s="165"/>
      <c r="N166" s="166"/>
      <c r="O166" s="166"/>
      <c r="P166" s="166"/>
      <c r="Q166" s="166"/>
      <c r="R166" s="166"/>
      <c r="S166" s="166"/>
      <c r="T166" s="167"/>
      <c r="AT166" s="161" t="s">
        <v>124</v>
      </c>
      <c r="AU166" s="161" t="s">
        <v>76</v>
      </c>
      <c r="AV166" s="14" t="s">
        <v>76</v>
      </c>
      <c r="AW166" s="14" t="s">
        <v>31</v>
      </c>
      <c r="AX166" s="14" t="s">
        <v>69</v>
      </c>
      <c r="AY166" s="161" t="s">
        <v>116</v>
      </c>
    </row>
    <row r="167" spans="1:65" s="14" customFormat="1">
      <c r="B167" s="160"/>
      <c r="D167" s="153" t="s">
        <v>124</v>
      </c>
      <c r="E167" s="161" t="s">
        <v>3</v>
      </c>
      <c r="F167" s="162" t="s">
        <v>318</v>
      </c>
      <c r="H167" s="163">
        <v>44</v>
      </c>
      <c r="I167" s="164"/>
      <c r="L167" s="160"/>
      <c r="M167" s="165"/>
      <c r="N167" s="166"/>
      <c r="O167" s="166"/>
      <c r="P167" s="166"/>
      <c r="Q167" s="166"/>
      <c r="R167" s="166"/>
      <c r="S167" s="166"/>
      <c r="T167" s="167"/>
      <c r="AT167" s="161" t="s">
        <v>124</v>
      </c>
      <c r="AU167" s="161" t="s">
        <v>76</v>
      </c>
      <c r="AV167" s="14" t="s">
        <v>76</v>
      </c>
      <c r="AW167" s="14" t="s">
        <v>31</v>
      </c>
      <c r="AX167" s="14" t="s">
        <v>69</v>
      </c>
      <c r="AY167" s="161" t="s">
        <v>116</v>
      </c>
    </row>
    <row r="168" spans="1:65" s="15" customFormat="1">
      <c r="B168" s="168"/>
      <c r="D168" s="153" t="s">
        <v>124</v>
      </c>
      <c r="E168" s="169" t="s">
        <v>3</v>
      </c>
      <c r="F168" s="170" t="s">
        <v>125</v>
      </c>
      <c r="H168" s="171">
        <v>69</v>
      </c>
      <c r="I168" s="172"/>
      <c r="L168" s="168"/>
      <c r="M168" s="173"/>
      <c r="N168" s="174"/>
      <c r="O168" s="174"/>
      <c r="P168" s="174"/>
      <c r="Q168" s="174"/>
      <c r="R168" s="174"/>
      <c r="S168" s="174"/>
      <c r="T168" s="175"/>
      <c r="AT168" s="169" t="s">
        <v>124</v>
      </c>
      <c r="AU168" s="169" t="s">
        <v>76</v>
      </c>
      <c r="AV168" s="15" t="s">
        <v>123</v>
      </c>
      <c r="AW168" s="15" t="s">
        <v>31</v>
      </c>
      <c r="AX168" s="15" t="s">
        <v>15</v>
      </c>
      <c r="AY168" s="169" t="s">
        <v>116</v>
      </c>
    </row>
    <row r="169" spans="1:65" s="2" customFormat="1" ht="24">
      <c r="A169" s="33"/>
      <c r="B169" s="138"/>
      <c r="C169" s="139" t="s">
        <v>162</v>
      </c>
      <c r="D169" s="139" t="s">
        <v>118</v>
      </c>
      <c r="E169" s="140" t="s">
        <v>153</v>
      </c>
      <c r="F169" s="141" t="s">
        <v>154</v>
      </c>
      <c r="G169" s="142" t="s">
        <v>126</v>
      </c>
      <c r="H169" s="143">
        <v>0.88200000000000001</v>
      </c>
      <c r="I169" s="144"/>
      <c r="J169" s="145">
        <f>ROUND(I169*H169,2)</f>
        <v>0</v>
      </c>
      <c r="K169" s="141" t="s">
        <v>122</v>
      </c>
      <c r="L169" s="34"/>
      <c r="M169" s="146" t="s">
        <v>3</v>
      </c>
      <c r="N169" s="147" t="s">
        <v>40</v>
      </c>
      <c r="O169" s="54"/>
      <c r="P169" s="148">
        <f>O169*H169</f>
        <v>0</v>
      </c>
      <c r="Q169" s="148">
        <v>2.45329</v>
      </c>
      <c r="R169" s="148">
        <f>Q169*H169</f>
        <v>2.16380178</v>
      </c>
      <c r="S169" s="148">
        <v>0</v>
      </c>
      <c r="T169" s="149">
        <f>S169*H169</f>
        <v>0</v>
      </c>
      <c r="U169" s="33"/>
      <c r="V169" s="33"/>
      <c r="W169" s="33"/>
      <c r="X169" s="33"/>
      <c r="Y169" s="33"/>
      <c r="Z169" s="33"/>
      <c r="AA169" s="33"/>
      <c r="AB169" s="33"/>
      <c r="AC169" s="33"/>
      <c r="AD169" s="33"/>
      <c r="AE169" s="33"/>
      <c r="AR169" s="150" t="s">
        <v>123</v>
      </c>
      <c r="AT169" s="150" t="s">
        <v>118</v>
      </c>
      <c r="AU169" s="150" t="s">
        <v>76</v>
      </c>
      <c r="AY169" s="18" t="s">
        <v>116</v>
      </c>
      <c r="BE169" s="151">
        <f>IF(N169="základní",J169,0)</f>
        <v>0</v>
      </c>
      <c r="BF169" s="151">
        <f>IF(N169="snížená",J169,0)</f>
        <v>0</v>
      </c>
      <c r="BG169" s="151">
        <f>IF(N169="zákl. přenesená",J169,0)</f>
        <v>0</v>
      </c>
      <c r="BH169" s="151">
        <f>IF(N169="sníž. přenesená",J169,0)</f>
        <v>0</v>
      </c>
      <c r="BI169" s="151">
        <f>IF(N169="nulová",J169,0)</f>
        <v>0</v>
      </c>
      <c r="BJ169" s="18" t="s">
        <v>15</v>
      </c>
      <c r="BK169" s="151">
        <f>ROUND(I169*H169,2)</f>
        <v>0</v>
      </c>
      <c r="BL169" s="18" t="s">
        <v>123</v>
      </c>
      <c r="BM169" s="150" t="s">
        <v>319</v>
      </c>
    </row>
    <row r="170" spans="1:65" s="13" customFormat="1">
      <c r="B170" s="152"/>
      <c r="D170" s="153" t="s">
        <v>124</v>
      </c>
      <c r="E170" s="154" t="s">
        <v>3</v>
      </c>
      <c r="F170" s="155" t="s">
        <v>155</v>
      </c>
      <c r="H170" s="154" t="s">
        <v>3</v>
      </c>
      <c r="I170" s="156"/>
      <c r="L170" s="152"/>
      <c r="M170" s="157"/>
      <c r="N170" s="158"/>
      <c r="O170" s="158"/>
      <c r="P170" s="158"/>
      <c r="Q170" s="158"/>
      <c r="R170" s="158"/>
      <c r="S170" s="158"/>
      <c r="T170" s="159"/>
      <c r="AT170" s="154" t="s">
        <v>124</v>
      </c>
      <c r="AU170" s="154" t="s">
        <v>76</v>
      </c>
      <c r="AV170" s="13" t="s">
        <v>15</v>
      </c>
      <c r="AW170" s="13" t="s">
        <v>31</v>
      </c>
      <c r="AX170" s="13" t="s">
        <v>69</v>
      </c>
      <c r="AY170" s="154" t="s">
        <v>116</v>
      </c>
    </row>
    <row r="171" spans="1:65" s="14" customFormat="1">
      <c r="B171" s="160"/>
      <c r="D171" s="153" t="s">
        <v>124</v>
      </c>
      <c r="E171" s="161" t="s">
        <v>3</v>
      </c>
      <c r="F171" s="162" t="s">
        <v>128</v>
      </c>
      <c r="H171" s="163">
        <v>0.88200000000000001</v>
      </c>
      <c r="I171" s="164"/>
      <c r="L171" s="160"/>
      <c r="M171" s="165"/>
      <c r="N171" s="166"/>
      <c r="O171" s="166"/>
      <c r="P171" s="166"/>
      <c r="Q171" s="166"/>
      <c r="R171" s="166"/>
      <c r="S171" s="166"/>
      <c r="T171" s="167"/>
      <c r="AT171" s="161" t="s">
        <v>124</v>
      </c>
      <c r="AU171" s="161" t="s">
        <v>76</v>
      </c>
      <c r="AV171" s="14" t="s">
        <v>76</v>
      </c>
      <c r="AW171" s="14" t="s">
        <v>31</v>
      </c>
      <c r="AX171" s="14" t="s">
        <v>15</v>
      </c>
      <c r="AY171" s="161" t="s">
        <v>116</v>
      </c>
    </row>
    <row r="172" spans="1:65" s="2" customFormat="1" ht="24">
      <c r="A172" s="33"/>
      <c r="B172" s="138"/>
      <c r="C172" s="139" t="s">
        <v>167</v>
      </c>
      <c r="D172" s="139" t="s">
        <v>118</v>
      </c>
      <c r="E172" s="140" t="s">
        <v>320</v>
      </c>
      <c r="F172" s="141" t="s">
        <v>321</v>
      </c>
      <c r="G172" s="142" t="s">
        <v>121</v>
      </c>
      <c r="H172" s="143">
        <v>207</v>
      </c>
      <c r="I172" s="144"/>
      <c r="J172" s="145">
        <f>ROUND(I172*H172,2)</f>
        <v>0</v>
      </c>
      <c r="K172" s="141" t="s">
        <v>122</v>
      </c>
      <c r="L172" s="34"/>
      <c r="M172" s="146" t="s">
        <v>3</v>
      </c>
      <c r="N172" s="147" t="s">
        <v>40</v>
      </c>
      <c r="O172" s="54"/>
      <c r="P172" s="148">
        <f>O172*H172</f>
        <v>0</v>
      </c>
      <c r="Q172" s="148">
        <v>4.6999999999999999E-4</v>
      </c>
      <c r="R172" s="148">
        <f>Q172*H172</f>
        <v>9.7290000000000001E-2</v>
      </c>
      <c r="S172" s="148">
        <v>0</v>
      </c>
      <c r="T172" s="149">
        <f>S172*H172</f>
        <v>0</v>
      </c>
      <c r="U172" s="33"/>
      <c r="V172" s="33"/>
      <c r="W172" s="33"/>
      <c r="X172" s="33"/>
      <c r="Y172" s="33"/>
      <c r="Z172" s="33"/>
      <c r="AA172" s="33"/>
      <c r="AB172" s="33"/>
      <c r="AC172" s="33"/>
      <c r="AD172" s="33"/>
      <c r="AE172" s="33"/>
      <c r="AR172" s="150" t="s">
        <v>123</v>
      </c>
      <c r="AT172" s="150" t="s">
        <v>118</v>
      </c>
      <c r="AU172" s="150" t="s">
        <v>76</v>
      </c>
      <c r="AY172" s="18" t="s">
        <v>116</v>
      </c>
      <c r="BE172" s="151">
        <f>IF(N172="základní",J172,0)</f>
        <v>0</v>
      </c>
      <c r="BF172" s="151">
        <f>IF(N172="snížená",J172,0)</f>
        <v>0</v>
      </c>
      <c r="BG172" s="151">
        <f>IF(N172="zákl. přenesená",J172,0)</f>
        <v>0</v>
      </c>
      <c r="BH172" s="151">
        <f>IF(N172="sníž. přenesená",J172,0)</f>
        <v>0</v>
      </c>
      <c r="BI172" s="151">
        <f>IF(N172="nulová",J172,0)</f>
        <v>0</v>
      </c>
      <c r="BJ172" s="18" t="s">
        <v>15</v>
      </c>
      <c r="BK172" s="151">
        <f>ROUND(I172*H172,2)</f>
        <v>0</v>
      </c>
      <c r="BL172" s="18" t="s">
        <v>123</v>
      </c>
      <c r="BM172" s="150" t="s">
        <v>322</v>
      </c>
    </row>
    <row r="173" spans="1:65" s="14" customFormat="1">
      <c r="B173" s="160"/>
      <c r="D173" s="153" t="s">
        <v>124</v>
      </c>
      <c r="E173" s="161" t="s">
        <v>3</v>
      </c>
      <c r="F173" s="162" t="s">
        <v>323</v>
      </c>
      <c r="H173" s="163">
        <v>207</v>
      </c>
      <c r="I173" s="164"/>
      <c r="L173" s="160"/>
      <c r="M173" s="165"/>
      <c r="N173" s="166"/>
      <c r="O173" s="166"/>
      <c r="P173" s="166"/>
      <c r="Q173" s="166"/>
      <c r="R173" s="166"/>
      <c r="S173" s="166"/>
      <c r="T173" s="167"/>
      <c r="AT173" s="161" t="s">
        <v>124</v>
      </c>
      <c r="AU173" s="161" t="s">
        <v>76</v>
      </c>
      <c r="AV173" s="14" t="s">
        <v>76</v>
      </c>
      <c r="AW173" s="14" t="s">
        <v>31</v>
      </c>
      <c r="AX173" s="14" t="s">
        <v>15</v>
      </c>
      <c r="AY173" s="161" t="s">
        <v>116</v>
      </c>
    </row>
    <row r="174" spans="1:65" s="2" customFormat="1" ht="21.75" customHeight="1">
      <c r="A174" s="33"/>
      <c r="B174" s="138"/>
      <c r="C174" s="139" t="s">
        <v>170</v>
      </c>
      <c r="D174" s="139" t="s">
        <v>118</v>
      </c>
      <c r="E174" s="140" t="s">
        <v>324</v>
      </c>
      <c r="F174" s="141" t="s">
        <v>325</v>
      </c>
      <c r="G174" s="142" t="s">
        <v>192</v>
      </c>
      <c r="H174" s="143">
        <v>4</v>
      </c>
      <c r="I174" s="144"/>
      <c r="J174" s="145">
        <f>ROUND(I174*H174,2)</f>
        <v>0</v>
      </c>
      <c r="K174" s="141" t="s">
        <v>3</v>
      </c>
      <c r="L174" s="34"/>
      <c r="M174" s="146" t="s">
        <v>3</v>
      </c>
      <c r="N174" s="147" t="s">
        <v>40</v>
      </c>
      <c r="O174" s="54"/>
      <c r="P174" s="148">
        <f>O174*H174</f>
        <v>0</v>
      </c>
      <c r="Q174" s="148">
        <v>0</v>
      </c>
      <c r="R174" s="148">
        <f>Q174*H174</f>
        <v>0</v>
      </c>
      <c r="S174" s="148">
        <v>0</v>
      </c>
      <c r="T174" s="149">
        <f>S174*H174</f>
        <v>0</v>
      </c>
      <c r="U174" s="33"/>
      <c r="V174" s="33"/>
      <c r="W174" s="33"/>
      <c r="X174" s="33"/>
      <c r="Y174" s="33"/>
      <c r="Z174" s="33"/>
      <c r="AA174" s="33"/>
      <c r="AB174" s="33"/>
      <c r="AC174" s="33"/>
      <c r="AD174" s="33"/>
      <c r="AE174" s="33"/>
      <c r="AR174" s="150" t="s">
        <v>123</v>
      </c>
      <c r="AT174" s="150" t="s">
        <v>118</v>
      </c>
      <c r="AU174" s="150" t="s">
        <v>76</v>
      </c>
      <c r="AY174" s="18" t="s">
        <v>116</v>
      </c>
      <c r="BE174" s="151">
        <f>IF(N174="základní",J174,0)</f>
        <v>0</v>
      </c>
      <c r="BF174" s="151">
        <f>IF(N174="snížená",J174,0)</f>
        <v>0</v>
      </c>
      <c r="BG174" s="151">
        <f>IF(N174="zákl. přenesená",J174,0)</f>
        <v>0</v>
      </c>
      <c r="BH174" s="151">
        <f>IF(N174="sníž. přenesená",J174,0)</f>
        <v>0</v>
      </c>
      <c r="BI174" s="151">
        <f>IF(N174="nulová",J174,0)</f>
        <v>0</v>
      </c>
      <c r="BJ174" s="18" t="s">
        <v>15</v>
      </c>
      <c r="BK174" s="151">
        <f>ROUND(I174*H174,2)</f>
        <v>0</v>
      </c>
      <c r="BL174" s="18" t="s">
        <v>123</v>
      </c>
      <c r="BM174" s="150" t="s">
        <v>326</v>
      </c>
    </row>
    <row r="175" spans="1:65" s="12" customFormat="1" ht="22.9" customHeight="1">
      <c r="B175" s="125"/>
      <c r="D175" s="126" t="s">
        <v>68</v>
      </c>
      <c r="E175" s="136" t="s">
        <v>129</v>
      </c>
      <c r="F175" s="136" t="s">
        <v>327</v>
      </c>
      <c r="I175" s="128"/>
      <c r="J175" s="137">
        <f>BK175</f>
        <v>0</v>
      </c>
      <c r="L175" s="125"/>
      <c r="M175" s="130"/>
      <c r="N175" s="131"/>
      <c r="O175" s="131"/>
      <c r="P175" s="132">
        <f>SUM(P176:P179)</f>
        <v>0</v>
      </c>
      <c r="Q175" s="131"/>
      <c r="R175" s="132">
        <f>SUM(R176:R179)</f>
        <v>2.0406986200000001</v>
      </c>
      <c r="S175" s="131"/>
      <c r="T175" s="133">
        <f>SUM(T176:T179)</f>
        <v>0</v>
      </c>
      <c r="AR175" s="126" t="s">
        <v>15</v>
      </c>
      <c r="AT175" s="134" t="s">
        <v>68</v>
      </c>
      <c r="AU175" s="134" t="s">
        <v>15</v>
      </c>
      <c r="AY175" s="126" t="s">
        <v>116</v>
      </c>
      <c r="BK175" s="135">
        <f>SUM(BK176:BK179)</f>
        <v>0</v>
      </c>
    </row>
    <row r="176" spans="1:65" s="2" customFormat="1" ht="24">
      <c r="A176" s="33"/>
      <c r="B176" s="138"/>
      <c r="C176" s="139" t="s">
        <v>175</v>
      </c>
      <c r="D176" s="139" t="s">
        <v>118</v>
      </c>
      <c r="E176" s="140" t="s">
        <v>328</v>
      </c>
      <c r="F176" s="141" t="s">
        <v>329</v>
      </c>
      <c r="G176" s="142" t="s">
        <v>126</v>
      </c>
      <c r="H176" s="143">
        <v>0.78100000000000003</v>
      </c>
      <c r="I176" s="144"/>
      <c r="J176" s="145">
        <f>ROUND(I176*H176,2)</f>
        <v>0</v>
      </c>
      <c r="K176" s="141" t="s">
        <v>122</v>
      </c>
      <c r="L176" s="34"/>
      <c r="M176" s="146" t="s">
        <v>3</v>
      </c>
      <c r="N176" s="147" t="s">
        <v>40</v>
      </c>
      <c r="O176" s="54"/>
      <c r="P176" s="148">
        <f>O176*H176</f>
        <v>0</v>
      </c>
      <c r="Q176" s="148">
        <v>1.94302</v>
      </c>
      <c r="R176" s="148">
        <f>Q176*H176</f>
        <v>1.51749862</v>
      </c>
      <c r="S176" s="148">
        <v>0</v>
      </c>
      <c r="T176" s="149">
        <f>S176*H176</f>
        <v>0</v>
      </c>
      <c r="U176" s="33"/>
      <c r="V176" s="33"/>
      <c r="W176" s="33"/>
      <c r="X176" s="33"/>
      <c r="Y176" s="33"/>
      <c r="Z176" s="33"/>
      <c r="AA176" s="33"/>
      <c r="AB176" s="33"/>
      <c r="AC176" s="33"/>
      <c r="AD176" s="33"/>
      <c r="AE176" s="33"/>
      <c r="AR176" s="150" t="s">
        <v>123</v>
      </c>
      <c r="AT176" s="150" t="s">
        <v>118</v>
      </c>
      <c r="AU176" s="150" t="s">
        <v>76</v>
      </c>
      <c r="AY176" s="18" t="s">
        <v>116</v>
      </c>
      <c r="BE176" s="151">
        <f>IF(N176="základní",J176,0)</f>
        <v>0</v>
      </c>
      <c r="BF176" s="151">
        <f>IF(N176="snížená",J176,0)</f>
        <v>0</v>
      </c>
      <c r="BG176" s="151">
        <f>IF(N176="zákl. přenesená",J176,0)</f>
        <v>0</v>
      </c>
      <c r="BH176" s="151">
        <f>IF(N176="sníž. přenesená",J176,0)</f>
        <v>0</v>
      </c>
      <c r="BI176" s="151">
        <f>IF(N176="nulová",J176,0)</f>
        <v>0</v>
      </c>
      <c r="BJ176" s="18" t="s">
        <v>15</v>
      </c>
      <c r="BK176" s="151">
        <f>ROUND(I176*H176,2)</f>
        <v>0</v>
      </c>
      <c r="BL176" s="18" t="s">
        <v>123</v>
      </c>
      <c r="BM176" s="150" t="s">
        <v>330</v>
      </c>
    </row>
    <row r="177" spans="1:65" s="14" customFormat="1">
      <c r="B177" s="160"/>
      <c r="D177" s="153" t="s">
        <v>124</v>
      </c>
      <c r="E177" s="161" t="s">
        <v>3</v>
      </c>
      <c r="F177" s="162" t="s">
        <v>331</v>
      </c>
      <c r="H177" s="163">
        <v>0.78100000000000003</v>
      </c>
      <c r="I177" s="164"/>
      <c r="L177" s="160"/>
      <c r="M177" s="165"/>
      <c r="N177" s="166"/>
      <c r="O177" s="166"/>
      <c r="P177" s="166"/>
      <c r="Q177" s="166"/>
      <c r="R177" s="166"/>
      <c r="S177" s="166"/>
      <c r="T177" s="167"/>
      <c r="AT177" s="161" t="s">
        <v>124</v>
      </c>
      <c r="AU177" s="161" t="s">
        <v>76</v>
      </c>
      <c r="AV177" s="14" t="s">
        <v>76</v>
      </c>
      <c r="AW177" s="14" t="s">
        <v>31</v>
      </c>
      <c r="AX177" s="14" t="s">
        <v>15</v>
      </c>
      <c r="AY177" s="161" t="s">
        <v>116</v>
      </c>
    </row>
    <row r="178" spans="1:65" s="2" customFormat="1" ht="33" customHeight="1">
      <c r="A178" s="33"/>
      <c r="B178" s="138"/>
      <c r="C178" s="139" t="s">
        <v>178</v>
      </c>
      <c r="D178" s="139" t="s">
        <v>118</v>
      </c>
      <c r="E178" s="140" t="s">
        <v>332</v>
      </c>
      <c r="F178" s="141" t="s">
        <v>333</v>
      </c>
      <c r="G178" s="142" t="s">
        <v>138</v>
      </c>
      <c r="H178" s="143">
        <v>0.48</v>
      </c>
      <c r="I178" s="144"/>
      <c r="J178" s="145">
        <f>ROUND(I178*H178,2)</f>
        <v>0</v>
      </c>
      <c r="K178" s="141" t="s">
        <v>122</v>
      </c>
      <c r="L178" s="34"/>
      <c r="M178" s="146" t="s">
        <v>3</v>
      </c>
      <c r="N178" s="147" t="s">
        <v>40</v>
      </c>
      <c r="O178" s="54"/>
      <c r="P178" s="148">
        <f>O178*H178</f>
        <v>0</v>
      </c>
      <c r="Q178" s="148">
        <v>1.0900000000000001</v>
      </c>
      <c r="R178" s="148">
        <f>Q178*H178</f>
        <v>0.5232</v>
      </c>
      <c r="S178" s="148">
        <v>0</v>
      </c>
      <c r="T178" s="149">
        <f>S178*H178</f>
        <v>0</v>
      </c>
      <c r="U178" s="33"/>
      <c r="V178" s="33"/>
      <c r="W178" s="33"/>
      <c r="X178" s="33"/>
      <c r="Y178" s="33"/>
      <c r="Z178" s="33"/>
      <c r="AA178" s="33"/>
      <c r="AB178" s="33"/>
      <c r="AC178" s="33"/>
      <c r="AD178" s="33"/>
      <c r="AE178" s="33"/>
      <c r="AR178" s="150" t="s">
        <v>123</v>
      </c>
      <c r="AT178" s="150" t="s">
        <v>118</v>
      </c>
      <c r="AU178" s="150" t="s">
        <v>76</v>
      </c>
      <c r="AY178" s="18" t="s">
        <v>116</v>
      </c>
      <c r="BE178" s="151">
        <f>IF(N178="základní",J178,0)</f>
        <v>0</v>
      </c>
      <c r="BF178" s="151">
        <f>IF(N178="snížená",J178,0)</f>
        <v>0</v>
      </c>
      <c r="BG178" s="151">
        <f>IF(N178="zákl. přenesená",J178,0)</f>
        <v>0</v>
      </c>
      <c r="BH178" s="151">
        <f>IF(N178="sníž. přenesená",J178,0)</f>
        <v>0</v>
      </c>
      <c r="BI178" s="151">
        <f>IF(N178="nulová",J178,0)</f>
        <v>0</v>
      </c>
      <c r="BJ178" s="18" t="s">
        <v>15</v>
      </c>
      <c r="BK178" s="151">
        <f>ROUND(I178*H178,2)</f>
        <v>0</v>
      </c>
      <c r="BL178" s="18" t="s">
        <v>123</v>
      </c>
      <c r="BM178" s="150" t="s">
        <v>334</v>
      </c>
    </row>
    <row r="179" spans="1:65" s="14" customFormat="1">
      <c r="B179" s="160"/>
      <c r="D179" s="153" t="s">
        <v>124</v>
      </c>
      <c r="E179" s="161" t="s">
        <v>3</v>
      </c>
      <c r="F179" s="162" t="s">
        <v>335</v>
      </c>
      <c r="H179" s="163">
        <v>0.48</v>
      </c>
      <c r="I179" s="164"/>
      <c r="L179" s="160"/>
      <c r="M179" s="165"/>
      <c r="N179" s="166"/>
      <c r="O179" s="166"/>
      <c r="P179" s="166"/>
      <c r="Q179" s="166"/>
      <c r="R179" s="166"/>
      <c r="S179" s="166"/>
      <c r="T179" s="167"/>
      <c r="AT179" s="161" t="s">
        <v>124</v>
      </c>
      <c r="AU179" s="161" t="s">
        <v>76</v>
      </c>
      <c r="AV179" s="14" t="s">
        <v>76</v>
      </c>
      <c r="AW179" s="14" t="s">
        <v>31</v>
      </c>
      <c r="AX179" s="14" t="s">
        <v>15</v>
      </c>
      <c r="AY179" s="161" t="s">
        <v>116</v>
      </c>
    </row>
    <row r="180" spans="1:65" s="12" customFormat="1" ht="22.9" customHeight="1">
      <c r="B180" s="125"/>
      <c r="D180" s="126" t="s">
        <v>68</v>
      </c>
      <c r="E180" s="136" t="s">
        <v>123</v>
      </c>
      <c r="F180" s="136" t="s">
        <v>156</v>
      </c>
      <c r="I180" s="128"/>
      <c r="J180" s="137">
        <f>BK180</f>
        <v>0</v>
      </c>
      <c r="L180" s="125"/>
      <c r="M180" s="130"/>
      <c r="N180" s="131"/>
      <c r="O180" s="131"/>
      <c r="P180" s="132">
        <f>SUM(P181:P198)</f>
        <v>0</v>
      </c>
      <c r="Q180" s="131"/>
      <c r="R180" s="132">
        <f>SUM(R181:R198)</f>
        <v>0.86979827999999992</v>
      </c>
      <c r="S180" s="131"/>
      <c r="T180" s="133">
        <f>SUM(T181:T198)</f>
        <v>0</v>
      </c>
      <c r="AR180" s="126" t="s">
        <v>15</v>
      </c>
      <c r="AT180" s="134" t="s">
        <v>68</v>
      </c>
      <c r="AU180" s="134" t="s">
        <v>15</v>
      </c>
      <c r="AY180" s="126" t="s">
        <v>116</v>
      </c>
      <c r="BK180" s="135">
        <f>SUM(BK181:BK198)</f>
        <v>0</v>
      </c>
    </row>
    <row r="181" spans="1:65" s="2" customFormat="1" ht="48">
      <c r="A181" s="33"/>
      <c r="B181" s="138"/>
      <c r="C181" s="139" t="s">
        <v>8</v>
      </c>
      <c r="D181" s="139" t="s">
        <v>118</v>
      </c>
      <c r="E181" s="140" t="s">
        <v>157</v>
      </c>
      <c r="F181" s="141" t="s">
        <v>158</v>
      </c>
      <c r="G181" s="142" t="s">
        <v>126</v>
      </c>
      <c r="H181" s="143">
        <v>0.33800000000000002</v>
      </c>
      <c r="I181" s="144"/>
      <c r="J181" s="145">
        <f>ROUND(I181*H181,2)</f>
        <v>0</v>
      </c>
      <c r="K181" s="141" t="s">
        <v>122</v>
      </c>
      <c r="L181" s="34"/>
      <c r="M181" s="146" t="s">
        <v>3</v>
      </c>
      <c r="N181" s="147" t="s">
        <v>40</v>
      </c>
      <c r="O181" s="54"/>
      <c r="P181" s="148">
        <f>O181*H181</f>
        <v>0</v>
      </c>
      <c r="Q181" s="148">
        <v>2.45343</v>
      </c>
      <c r="R181" s="148">
        <f>Q181*H181</f>
        <v>0.82925934000000001</v>
      </c>
      <c r="S181" s="148">
        <v>0</v>
      </c>
      <c r="T181" s="149">
        <f>S181*H181</f>
        <v>0</v>
      </c>
      <c r="U181" s="33"/>
      <c r="V181" s="33"/>
      <c r="W181" s="33"/>
      <c r="X181" s="33"/>
      <c r="Y181" s="33"/>
      <c r="Z181" s="33"/>
      <c r="AA181" s="33"/>
      <c r="AB181" s="33"/>
      <c r="AC181" s="33"/>
      <c r="AD181" s="33"/>
      <c r="AE181" s="33"/>
      <c r="AR181" s="150" t="s">
        <v>123</v>
      </c>
      <c r="AT181" s="150" t="s">
        <v>118</v>
      </c>
      <c r="AU181" s="150" t="s">
        <v>76</v>
      </c>
      <c r="AY181" s="18" t="s">
        <v>116</v>
      </c>
      <c r="BE181" s="151">
        <f>IF(N181="základní",J181,0)</f>
        <v>0</v>
      </c>
      <c r="BF181" s="151">
        <f>IF(N181="snížená",J181,0)</f>
        <v>0</v>
      </c>
      <c r="BG181" s="151">
        <f>IF(N181="zákl. přenesená",J181,0)</f>
        <v>0</v>
      </c>
      <c r="BH181" s="151">
        <f>IF(N181="sníž. přenesená",J181,0)</f>
        <v>0</v>
      </c>
      <c r="BI181" s="151">
        <f>IF(N181="nulová",J181,0)</f>
        <v>0</v>
      </c>
      <c r="BJ181" s="18" t="s">
        <v>15</v>
      </c>
      <c r="BK181" s="151">
        <f>ROUND(I181*H181,2)</f>
        <v>0</v>
      </c>
      <c r="BL181" s="18" t="s">
        <v>123</v>
      </c>
      <c r="BM181" s="150" t="s">
        <v>336</v>
      </c>
    </row>
    <row r="182" spans="1:65" s="13" customFormat="1">
      <c r="B182" s="152"/>
      <c r="D182" s="153" t="s">
        <v>124</v>
      </c>
      <c r="E182" s="154" t="s">
        <v>3</v>
      </c>
      <c r="F182" s="155" t="s">
        <v>159</v>
      </c>
      <c r="H182" s="154" t="s">
        <v>3</v>
      </c>
      <c r="I182" s="156"/>
      <c r="L182" s="152"/>
      <c r="M182" s="157"/>
      <c r="N182" s="158"/>
      <c r="O182" s="158"/>
      <c r="P182" s="158"/>
      <c r="Q182" s="158"/>
      <c r="R182" s="158"/>
      <c r="S182" s="158"/>
      <c r="T182" s="159"/>
      <c r="AT182" s="154" t="s">
        <v>124</v>
      </c>
      <c r="AU182" s="154" t="s">
        <v>76</v>
      </c>
      <c r="AV182" s="13" t="s">
        <v>15</v>
      </c>
      <c r="AW182" s="13" t="s">
        <v>31</v>
      </c>
      <c r="AX182" s="13" t="s">
        <v>69</v>
      </c>
      <c r="AY182" s="154" t="s">
        <v>116</v>
      </c>
    </row>
    <row r="183" spans="1:65" s="14" customFormat="1">
      <c r="B183" s="160"/>
      <c r="D183" s="153" t="s">
        <v>124</v>
      </c>
      <c r="E183" s="161" t="s">
        <v>3</v>
      </c>
      <c r="F183" s="162" t="s">
        <v>160</v>
      </c>
      <c r="H183" s="163">
        <v>0.378</v>
      </c>
      <c r="I183" s="164"/>
      <c r="L183" s="160"/>
      <c r="M183" s="165"/>
      <c r="N183" s="166"/>
      <c r="O183" s="166"/>
      <c r="P183" s="166"/>
      <c r="Q183" s="166"/>
      <c r="R183" s="166"/>
      <c r="S183" s="166"/>
      <c r="T183" s="167"/>
      <c r="AT183" s="161" t="s">
        <v>124</v>
      </c>
      <c r="AU183" s="161" t="s">
        <v>76</v>
      </c>
      <c r="AV183" s="14" t="s">
        <v>76</v>
      </c>
      <c r="AW183" s="14" t="s">
        <v>31</v>
      </c>
      <c r="AX183" s="14" t="s">
        <v>69</v>
      </c>
      <c r="AY183" s="161" t="s">
        <v>116</v>
      </c>
    </row>
    <row r="184" spans="1:65" s="14" customFormat="1">
      <c r="B184" s="160"/>
      <c r="D184" s="153" t="s">
        <v>124</v>
      </c>
      <c r="E184" s="161" t="s">
        <v>3</v>
      </c>
      <c r="F184" s="162" t="s">
        <v>161</v>
      </c>
      <c r="H184" s="163">
        <v>-0.04</v>
      </c>
      <c r="I184" s="164"/>
      <c r="L184" s="160"/>
      <c r="M184" s="165"/>
      <c r="N184" s="166"/>
      <c r="O184" s="166"/>
      <c r="P184" s="166"/>
      <c r="Q184" s="166"/>
      <c r="R184" s="166"/>
      <c r="S184" s="166"/>
      <c r="T184" s="167"/>
      <c r="AT184" s="161" t="s">
        <v>124</v>
      </c>
      <c r="AU184" s="161" t="s">
        <v>76</v>
      </c>
      <c r="AV184" s="14" t="s">
        <v>76</v>
      </c>
      <c r="AW184" s="14" t="s">
        <v>31</v>
      </c>
      <c r="AX184" s="14" t="s">
        <v>69</v>
      </c>
      <c r="AY184" s="161" t="s">
        <v>116</v>
      </c>
    </row>
    <row r="185" spans="1:65" s="15" customFormat="1">
      <c r="B185" s="168"/>
      <c r="D185" s="153" t="s">
        <v>124</v>
      </c>
      <c r="E185" s="169" t="s">
        <v>3</v>
      </c>
      <c r="F185" s="170" t="s">
        <v>125</v>
      </c>
      <c r="H185" s="171">
        <v>0.33800000000000002</v>
      </c>
      <c r="I185" s="172"/>
      <c r="L185" s="168"/>
      <c r="M185" s="173"/>
      <c r="N185" s="174"/>
      <c r="O185" s="174"/>
      <c r="P185" s="174"/>
      <c r="Q185" s="174"/>
      <c r="R185" s="174"/>
      <c r="S185" s="174"/>
      <c r="T185" s="175"/>
      <c r="AT185" s="169" t="s">
        <v>124</v>
      </c>
      <c r="AU185" s="169" t="s">
        <v>76</v>
      </c>
      <c r="AV185" s="15" t="s">
        <v>123</v>
      </c>
      <c r="AW185" s="15" t="s">
        <v>31</v>
      </c>
      <c r="AX185" s="15" t="s">
        <v>15</v>
      </c>
      <c r="AY185" s="169" t="s">
        <v>116</v>
      </c>
    </row>
    <row r="186" spans="1:65" s="2" customFormat="1" ht="36">
      <c r="A186" s="33"/>
      <c r="B186" s="138"/>
      <c r="C186" s="139" t="s">
        <v>184</v>
      </c>
      <c r="D186" s="139" t="s">
        <v>118</v>
      </c>
      <c r="E186" s="140" t="s">
        <v>163</v>
      </c>
      <c r="F186" s="141" t="s">
        <v>164</v>
      </c>
      <c r="G186" s="142" t="s">
        <v>121</v>
      </c>
      <c r="H186" s="143">
        <v>2.2240000000000002</v>
      </c>
      <c r="I186" s="144"/>
      <c r="J186" s="145">
        <f>ROUND(I186*H186,2)</f>
        <v>0</v>
      </c>
      <c r="K186" s="141" t="s">
        <v>122</v>
      </c>
      <c r="L186" s="34"/>
      <c r="M186" s="146" t="s">
        <v>3</v>
      </c>
      <c r="N186" s="147" t="s">
        <v>40</v>
      </c>
      <c r="O186" s="54"/>
      <c r="P186" s="148">
        <f>O186*H186</f>
        <v>0</v>
      </c>
      <c r="Q186" s="148">
        <v>5.3299999999999997E-3</v>
      </c>
      <c r="R186" s="148">
        <f>Q186*H186</f>
        <v>1.185392E-2</v>
      </c>
      <c r="S186" s="148">
        <v>0</v>
      </c>
      <c r="T186" s="149">
        <f>S186*H186</f>
        <v>0</v>
      </c>
      <c r="U186" s="33"/>
      <c r="V186" s="33"/>
      <c r="W186" s="33"/>
      <c r="X186" s="33"/>
      <c r="Y186" s="33"/>
      <c r="Z186" s="33"/>
      <c r="AA186" s="33"/>
      <c r="AB186" s="33"/>
      <c r="AC186" s="33"/>
      <c r="AD186" s="33"/>
      <c r="AE186" s="33"/>
      <c r="AR186" s="150" t="s">
        <v>123</v>
      </c>
      <c r="AT186" s="150" t="s">
        <v>118</v>
      </c>
      <c r="AU186" s="150" t="s">
        <v>76</v>
      </c>
      <c r="AY186" s="18" t="s">
        <v>116</v>
      </c>
      <c r="BE186" s="151">
        <f>IF(N186="základní",J186,0)</f>
        <v>0</v>
      </c>
      <c r="BF186" s="151">
        <f>IF(N186="snížená",J186,0)</f>
        <v>0</v>
      </c>
      <c r="BG186" s="151">
        <f>IF(N186="zákl. přenesená",J186,0)</f>
        <v>0</v>
      </c>
      <c r="BH186" s="151">
        <f>IF(N186="sníž. přenesená",J186,0)</f>
        <v>0</v>
      </c>
      <c r="BI186" s="151">
        <f>IF(N186="nulová",J186,0)</f>
        <v>0</v>
      </c>
      <c r="BJ186" s="18" t="s">
        <v>15</v>
      </c>
      <c r="BK186" s="151">
        <f>ROUND(I186*H186,2)</f>
        <v>0</v>
      </c>
      <c r="BL186" s="18" t="s">
        <v>123</v>
      </c>
      <c r="BM186" s="150" t="s">
        <v>337</v>
      </c>
    </row>
    <row r="187" spans="1:65" s="14" customFormat="1">
      <c r="B187" s="160"/>
      <c r="D187" s="153" t="s">
        <v>124</v>
      </c>
      <c r="E187" s="161" t="s">
        <v>3</v>
      </c>
      <c r="F187" s="162" t="s">
        <v>165</v>
      </c>
      <c r="H187" s="163">
        <v>0.92400000000000004</v>
      </c>
      <c r="I187" s="164"/>
      <c r="L187" s="160"/>
      <c r="M187" s="165"/>
      <c r="N187" s="166"/>
      <c r="O187" s="166"/>
      <c r="P187" s="166"/>
      <c r="Q187" s="166"/>
      <c r="R187" s="166"/>
      <c r="S187" s="166"/>
      <c r="T187" s="167"/>
      <c r="AT187" s="161" t="s">
        <v>124</v>
      </c>
      <c r="AU187" s="161" t="s">
        <v>76</v>
      </c>
      <c r="AV187" s="14" t="s">
        <v>76</v>
      </c>
      <c r="AW187" s="14" t="s">
        <v>31</v>
      </c>
      <c r="AX187" s="14" t="s">
        <v>69</v>
      </c>
      <c r="AY187" s="161" t="s">
        <v>116</v>
      </c>
    </row>
    <row r="188" spans="1:65" s="14" customFormat="1">
      <c r="B188" s="160"/>
      <c r="D188" s="153" t="s">
        <v>124</v>
      </c>
      <c r="E188" s="161" t="s">
        <v>3</v>
      </c>
      <c r="F188" s="162" t="s">
        <v>166</v>
      </c>
      <c r="H188" s="163">
        <v>1.3</v>
      </c>
      <c r="I188" s="164"/>
      <c r="L188" s="160"/>
      <c r="M188" s="165"/>
      <c r="N188" s="166"/>
      <c r="O188" s="166"/>
      <c r="P188" s="166"/>
      <c r="Q188" s="166"/>
      <c r="R188" s="166"/>
      <c r="S188" s="166"/>
      <c r="T188" s="167"/>
      <c r="AT188" s="161" t="s">
        <v>124</v>
      </c>
      <c r="AU188" s="161" t="s">
        <v>76</v>
      </c>
      <c r="AV188" s="14" t="s">
        <v>76</v>
      </c>
      <c r="AW188" s="14" t="s">
        <v>31</v>
      </c>
      <c r="AX188" s="14" t="s">
        <v>69</v>
      </c>
      <c r="AY188" s="161" t="s">
        <v>116</v>
      </c>
    </row>
    <row r="189" spans="1:65" s="15" customFormat="1">
      <c r="B189" s="168"/>
      <c r="D189" s="153" t="s">
        <v>124</v>
      </c>
      <c r="E189" s="169" t="s">
        <v>3</v>
      </c>
      <c r="F189" s="170" t="s">
        <v>125</v>
      </c>
      <c r="H189" s="171">
        <v>2.2240000000000002</v>
      </c>
      <c r="I189" s="172"/>
      <c r="L189" s="168"/>
      <c r="M189" s="173"/>
      <c r="N189" s="174"/>
      <c r="O189" s="174"/>
      <c r="P189" s="174"/>
      <c r="Q189" s="174"/>
      <c r="R189" s="174"/>
      <c r="S189" s="174"/>
      <c r="T189" s="175"/>
      <c r="AT189" s="169" t="s">
        <v>124</v>
      </c>
      <c r="AU189" s="169" t="s">
        <v>76</v>
      </c>
      <c r="AV189" s="15" t="s">
        <v>123</v>
      </c>
      <c r="AW189" s="15" t="s">
        <v>31</v>
      </c>
      <c r="AX189" s="15" t="s">
        <v>15</v>
      </c>
      <c r="AY189" s="169" t="s">
        <v>116</v>
      </c>
    </row>
    <row r="190" spans="1:65" s="2" customFormat="1" ht="36">
      <c r="A190" s="33"/>
      <c r="B190" s="138"/>
      <c r="C190" s="139" t="s">
        <v>189</v>
      </c>
      <c r="D190" s="139" t="s">
        <v>118</v>
      </c>
      <c r="E190" s="140" t="s">
        <v>168</v>
      </c>
      <c r="F190" s="141" t="s">
        <v>169</v>
      </c>
      <c r="G190" s="142" t="s">
        <v>121</v>
      </c>
      <c r="H190" s="143">
        <v>2.2240000000000002</v>
      </c>
      <c r="I190" s="144"/>
      <c r="J190" s="145">
        <f>ROUND(I190*H190,2)</f>
        <v>0</v>
      </c>
      <c r="K190" s="141" t="s">
        <v>122</v>
      </c>
      <c r="L190" s="34"/>
      <c r="M190" s="146" t="s">
        <v>3</v>
      </c>
      <c r="N190" s="147" t="s">
        <v>40</v>
      </c>
      <c r="O190" s="54"/>
      <c r="P190" s="148">
        <f>O190*H190</f>
        <v>0</v>
      </c>
      <c r="Q190" s="148">
        <v>0</v>
      </c>
      <c r="R190" s="148">
        <f>Q190*H190</f>
        <v>0</v>
      </c>
      <c r="S190" s="148">
        <v>0</v>
      </c>
      <c r="T190" s="149">
        <f>S190*H190</f>
        <v>0</v>
      </c>
      <c r="U190" s="33"/>
      <c r="V190" s="33"/>
      <c r="W190" s="33"/>
      <c r="X190" s="33"/>
      <c r="Y190" s="33"/>
      <c r="Z190" s="33"/>
      <c r="AA190" s="33"/>
      <c r="AB190" s="33"/>
      <c r="AC190" s="33"/>
      <c r="AD190" s="33"/>
      <c r="AE190" s="33"/>
      <c r="AR190" s="150" t="s">
        <v>123</v>
      </c>
      <c r="AT190" s="150" t="s">
        <v>118</v>
      </c>
      <c r="AU190" s="150" t="s">
        <v>76</v>
      </c>
      <c r="AY190" s="18" t="s">
        <v>116</v>
      </c>
      <c r="BE190" s="151">
        <f>IF(N190="základní",J190,0)</f>
        <v>0</v>
      </c>
      <c r="BF190" s="151">
        <f>IF(N190="snížená",J190,0)</f>
        <v>0</v>
      </c>
      <c r="BG190" s="151">
        <f>IF(N190="zákl. přenesená",J190,0)</f>
        <v>0</v>
      </c>
      <c r="BH190" s="151">
        <f>IF(N190="sníž. přenesená",J190,0)</f>
        <v>0</v>
      </c>
      <c r="BI190" s="151">
        <f>IF(N190="nulová",J190,0)</f>
        <v>0</v>
      </c>
      <c r="BJ190" s="18" t="s">
        <v>15</v>
      </c>
      <c r="BK190" s="151">
        <f>ROUND(I190*H190,2)</f>
        <v>0</v>
      </c>
      <c r="BL190" s="18" t="s">
        <v>123</v>
      </c>
      <c r="BM190" s="150" t="s">
        <v>338</v>
      </c>
    </row>
    <row r="191" spans="1:65" s="2" customFormat="1" ht="36">
      <c r="A191" s="33"/>
      <c r="B191" s="138"/>
      <c r="C191" s="139" t="s">
        <v>193</v>
      </c>
      <c r="D191" s="139" t="s">
        <v>118</v>
      </c>
      <c r="E191" s="140" t="s">
        <v>176</v>
      </c>
      <c r="F191" s="141" t="s">
        <v>177</v>
      </c>
      <c r="G191" s="142" t="s">
        <v>121</v>
      </c>
      <c r="H191" s="143">
        <v>1.3</v>
      </c>
      <c r="I191" s="144"/>
      <c r="J191" s="145">
        <f>ROUND(I191*H191,2)</f>
        <v>0</v>
      </c>
      <c r="K191" s="141" t="s">
        <v>122</v>
      </c>
      <c r="L191" s="34"/>
      <c r="M191" s="146" t="s">
        <v>3</v>
      </c>
      <c r="N191" s="147" t="s">
        <v>40</v>
      </c>
      <c r="O191" s="54"/>
      <c r="P191" s="148">
        <f>O191*H191</f>
        <v>0</v>
      </c>
      <c r="Q191" s="148">
        <v>8.0999999999999996E-4</v>
      </c>
      <c r="R191" s="148">
        <f>Q191*H191</f>
        <v>1.0529999999999999E-3</v>
      </c>
      <c r="S191" s="148">
        <v>0</v>
      </c>
      <c r="T191" s="149">
        <f>S191*H191</f>
        <v>0</v>
      </c>
      <c r="U191" s="33"/>
      <c r="V191" s="33"/>
      <c r="W191" s="33"/>
      <c r="X191" s="33"/>
      <c r="Y191" s="33"/>
      <c r="Z191" s="33"/>
      <c r="AA191" s="33"/>
      <c r="AB191" s="33"/>
      <c r="AC191" s="33"/>
      <c r="AD191" s="33"/>
      <c r="AE191" s="33"/>
      <c r="AR191" s="150" t="s">
        <v>123</v>
      </c>
      <c r="AT191" s="150" t="s">
        <v>118</v>
      </c>
      <c r="AU191" s="150" t="s">
        <v>76</v>
      </c>
      <c r="AY191" s="18" t="s">
        <v>116</v>
      </c>
      <c r="BE191" s="151">
        <f>IF(N191="základní",J191,0)</f>
        <v>0</v>
      </c>
      <c r="BF191" s="151">
        <f>IF(N191="snížená",J191,0)</f>
        <v>0</v>
      </c>
      <c r="BG191" s="151">
        <f>IF(N191="zákl. přenesená",J191,0)</f>
        <v>0</v>
      </c>
      <c r="BH191" s="151">
        <f>IF(N191="sníž. přenesená",J191,0)</f>
        <v>0</v>
      </c>
      <c r="BI191" s="151">
        <f>IF(N191="nulová",J191,0)</f>
        <v>0</v>
      </c>
      <c r="BJ191" s="18" t="s">
        <v>15</v>
      </c>
      <c r="BK191" s="151">
        <f>ROUND(I191*H191,2)</f>
        <v>0</v>
      </c>
      <c r="BL191" s="18" t="s">
        <v>123</v>
      </c>
      <c r="BM191" s="150" t="s">
        <v>339</v>
      </c>
    </row>
    <row r="192" spans="1:65" s="14" customFormat="1">
      <c r="B192" s="160"/>
      <c r="D192" s="153" t="s">
        <v>124</v>
      </c>
      <c r="E192" s="161" t="s">
        <v>3</v>
      </c>
      <c r="F192" s="162" t="s">
        <v>166</v>
      </c>
      <c r="H192" s="163">
        <v>1.3</v>
      </c>
      <c r="I192" s="164"/>
      <c r="L192" s="160"/>
      <c r="M192" s="165"/>
      <c r="N192" s="166"/>
      <c r="O192" s="166"/>
      <c r="P192" s="166"/>
      <c r="Q192" s="166"/>
      <c r="R192" s="166"/>
      <c r="S192" s="166"/>
      <c r="T192" s="167"/>
      <c r="AT192" s="161" t="s">
        <v>124</v>
      </c>
      <c r="AU192" s="161" t="s">
        <v>76</v>
      </c>
      <c r="AV192" s="14" t="s">
        <v>76</v>
      </c>
      <c r="AW192" s="14" t="s">
        <v>31</v>
      </c>
      <c r="AX192" s="14" t="s">
        <v>15</v>
      </c>
      <c r="AY192" s="161" t="s">
        <v>116</v>
      </c>
    </row>
    <row r="193" spans="1:65" s="2" customFormat="1" ht="36">
      <c r="A193" s="33"/>
      <c r="B193" s="138"/>
      <c r="C193" s="139" t="s">
        <v>196</v>
      </c>
      <c r="D193" s="139" t="s">
        <v>118</v>
      </c>
      <c r="E193" s="140" t="s">
        <v>179</v>
      </c>
      <c r="F193" s="141" t="s">
        <v>180</v>
      </c>
      <c r="G193" s="142" t="s">
        <v>121</v>
      </c>
      <c r="H193" s="143">
        <v>1.3</v>
      </c>
      <c r="I193" s="144"/>
      <c r="J193" s="145">
        <f>ROUND(I193*H193,2)</f>
        <v>0</v>
      </c>
      <c r="K193" s="141" t="s">
        <v>122</v>
      </c>
      <c r="L193" s="34"/>
      <c r="M193" s="146" t="s">
        <v>3</v>
      </c>
      <c r="N193" s="147" t="s">
        <v>40</v>
      </c>
      <c r="O193" s="54"/>
      <c r="P193" s="148">
        <f>O193*H193</f>
        <v>0</v>
      </c>
      <c r="Q193" s="148">
        <v>0</v>
      </c>
      <c r="R193" s="148">
        <f>Q193*H193</f>
        <v>0</v>
      </c>
      <c r="S193" s="148">
        <v>0</v>
      </c>
      <c r="T193" s="149">
        <f>S193*H193</f>
        <v>0</v>
      </c>
      <c r="U193" s="33"/>
      <c r="V193" s="33"/>
      <c r="W193" s="33"/>
      <c r="X193" s="33"/>
      <c r="Y193" s="33"/>
      <c r="Z193" s="33"/>
      <c r="AA193" s="33"/>
      <c r="AB193" s="33"/>
      <c r="AC193" s="33"/>
      <c r="AD193" s="33"/>
      <c r="AE193" s="33"/>
      <c r="AR193" s="150" t="s">
        <v>123</v>
      </c>
      <c r="AT193" s="150" t="s">
        <v>118</v>
      </c>
      <c r="AU193" s="150" t="s">
        <v>76</v>
      </c>
      <c r="AY193" s="18" t="s">
        <v>116</v>
      </c>
      <c r="BE193" s="151">
        <f>IF(N193="základní",J193,0)</f>
        <v>0</v>
      </c>
      <c r="BF193" s="151">
        <f>IF(N193="snížená",J193,0)</f>
        <v>0</v>
      </c>
      <c r="BG193" s="151">
        <f>IF(N193="zákl. přenesená",J193,0)</f>
        <v>0</v>
      </c>
      <c r="BH193" s="151">
        <f>IF(N193="sníž. přenesená",J193,0)</f>
        <v>0</v>
      </c>
      <c r="BI193" s="151">
        <f>IF(N193="nulová",J193,0)</f>
        <v>0</v>
      </c>
      <c r="BJ193" s="18" t="s">
        <v>15</v>
      </c>
      <c r="BK193" s="151">
        <f>ROUND(I193*H193,2)</f>
        <v>0</v>
      </c>
      <c r="BL193" s="18" t="s">
        <v>123</v>
      </c>
      <c r="BM193" s="150" t="s">
        <v>340</v>
      </c>
    </row>
    <row r="194" spans="1:65" s="2" customFormat="1" ht="78" customHeight="1">
      <c r="A194" s="33"/>
      <c r="B194" s="138"/>
      <c r="C194" s="139" t="s">
        <v>201</v>
      </c>
      <c r="D194" s="139" t="s">
        <v>118</v>
      </c>
      <c r="E194" s="140" t="s">
        <v>171</v>
      </c>
      <c r="F194" s="141" t="s">
        <v>172</v>
      </c>
      <c r="G194" s="142" t="s">
        <v>138</v>
      </c>
      <c r="H194" s="143">
        <v>2.5999999999999999E-2</v>
      </c>
      <c r="I194" s="144"/>
      <c r="J194" s="145">
        <f>ROUND(I194*H194,2)</f>
        <v>0</v>
      </c>
      <c r="K194" s="141" t="s">
        <v>122</v>
      </c>
      <c r="L194" s="34"/>
      <c r="M194" s="146" t="s">
        <v>3</v>
      </c>
      <c r="N194" s="147" t="s">
        <v>40</v>
      </c>
      <c r="O194" s="54"/>
      <c r="P194" s="148">
        <f>O194*H194</f>
        <v>0</v>
      </c>
      <c r="Q194" s="148">
        <v>1.06277</v>
      </c>
      <c r="R194" s="148">
        <f>Q194*H194</f>
        <v>2.763202E-2</v>
      </c>
      <c r="S194" s="148">
        <v>0</v>
      </c>
      <c r="T194" s="149">
        <f>S194*H194</f>
        <v>0</v>
      </c>
      <c r="U194" s="33"/>
      <c r="V194" s="33"/>
      <c r="W194" s="33"/>
      <c r="X194" s="33"/>
      <c r="Y194" s="33"/>
      <c r="Z194" s="33"/>
      <c r="AA194" s="33"/>
      <c r="AB194" s="33"/>
      <c r="AC194" s="33"/>
      <c r="AD194" s="33"/>
      <c r="AE194" s="33"/>
      <c r="AR194" s="150" t="s">
        <v>123</v>
      </c>
      <c r="AT194" s="150" t="s">
        <v>118</v>
      </c>
      <c r="AU194" s="150" t="s">
        <v>76</v>
      </c>
      <c r="AY194" s="18" t="s">
        <v>116</v>
      </c>
      <c r="BE194" s="151">
        <f>IF(N194="základní",J194,0)</f>
        <v>0</v>
      </c>
      <c r="BF194" s="151">
        <f>IF(N194="snížená",J194,0)</f>
        <v>0</v>
      </c>
      <c r="BG194" s="151">
        <f>IF(N194="zákl. přenesená",J194,0)</f>
        <v>0</v>
      </c>
      <c r="BH194" s="151">
        <f>IF(N194="sníž. přenesená",J194,0)</f>
        <v>0</v>
      </c>
      <c r="BI194" s="151">
        <f>IF(N194="nulová",J194,0)</f>
        <v>0</v>
      </c>
      <c r="BJ194" s="18" t="s">
        <v>15</v>
      </c>
      <c r="BK194" s="151">
        <f>ROUND(I194*H194,2)</f>
        <v>0</v>
      </c>
      <c r="BL194" s="18" t="s">
        <v>123</v>
      </c>
      <c r="BM194" s="150" t="s">
        <v>341</v>
      </c>
    </row>
    <row r="195" spans="1:65" s="13" customFormat="1">
      <c r="B195" s="152"/>
      <c r="D195" s="153" t="s">
        <v>124</v>
      </c>
      <c r="E195" s="154" t="s">
        <v>3</v>
      </c>
      <c r="F195" s="155" t="s">
        <v>159</v>
      </c>
      <c r="H195" s="154" t="s">
        <v>3</v>
      </c>
      <c r="I195" s="156"/>
      <c r="L195" s="152"/>
      <c r="M195" s="157"/>
      <c r="N195" s="158"/>
      <c r="O195" s="158"/>
      <c r="P195" s="158"/>
      <c r="Q195" s="158"/>
      <c r="R195" s="158"/>
      <c r="S195" s="158"/>
      <c r="T195" s="159"/>
      <c r="AT195" s="154" t="s">
        <v>124</v>
      </c>
      <c r="AU195" s="154" t="s">
        <v>76</v>
      </c>
      <c r="AV195" s="13" t="s">
        <v>15</v>
      </c>
      <c r="AW195" s="13" t="s">
        <v>31</v>
      </c>
      <c r="AX195" s="13" t="s">
        <v>69</v>
      </c>
      <c r="AY195" s="154" t="s">
        <v>116</v>
      </c>
    </row>
    <row r="196" spans="1:65" s="14" customFormat="1">
      <c r="B196" s="160"/>
      <c r="D196" s="153" t="s">
        <v>124</v>
      </c>
      <c r="E196" s="161" t="s">
        <v>3</v>
      </c>
      <c r="F196" s="162" t="s">
        <v>173</v>
      </c>
      <c r="H196" s="163">
        <v>2.9000000000000001E-2</v>
      </c>
      <c r="I196" s="164"/>
      <c r="L196" s="160"/>
      <c r="M196" s="165"/>
      <c r="N196" s="166"/>
      <c r="O196" s="166"/>
      <c r="P196" s="166"/>
      <c r="Q196" s="166"/>
      <c r="R196" s="166"/>
      <c r="S196" s="166"/>
      <c r="T196" s="167"/>
      <c r="AT196" s="161" t="s">
        <v>124</v>
      </c>
      <c r="AU196" s="161" t="s">
        <v>76</v>
      </c>
      <c r="AV196" s="14" t="s">
        <v>76</v>
      </c>
      <c r="AW196" s="14" t="s">
        <v>31</v>
      </c>
      <c r="AX196" s="14" t="s">
        <v>69</v>
      </c>
      <c r="AY196" s="161" t="s">
        <v>116</v>
      </c>
    </row>
    <row r="197" spans="1:65" s="14" customFormat="1">
      <c r="B197" s="160"/>
      <c r="D197" s="153" t="s">
        <v>124</v>
      </c>
      <c r="E197" s="161" t="s">
        <v>3</v>
      </c>
      <c r="F197" s="162" t="s">
        <v>174</v>
      </c>
      <c r="H197" s="163">
        <v>-3.0000000000000001E-3</v>
      </c>
      <c r="I197" s="164"/>
      <c r="L197" s="160"/>
      <c r="M197" s="165"/>
      <c r="N197" s="166"/>
      <c r="O197" s="166"/>
      <c r="P197" s="166"/>
      <c r="Q197" s="166"/>
      <c r="R197" s="166"/>
      <c r="S197" s="166"/>
      <c r="T197" s="167"/>
      <c r="AT197" s="161" t="s">
        <v>124</v>
      </c>
      <c r="AU197" s="161" t="s">
        <v>76</v>
      </c>
      <c r="AV197" s="14" t="s">
        <v>76</v>
      </c>
      <c r="AW197" s="14" t="s">
        <v>31</v>
      </c>
      <c r="AX197" s="14" t="s">
        <v>69</v>
      </c>
      <c r="AY197" s="161" t="s">
        <v>116</v>
      </c>
    </row>
    <row r="198" spans="1:65" s="15" customFormat="1">
      <c r="B198" s="168"/>
      <c r="D198" s="153" t="s">
        <v>124</v>
      </c>
      <c r="E198" s="169" t="s">
        <v>3</v>
      </c>
      <c r="F198" s="170" t="s">
        <v>125</v>
      </c>
      <c r="H198" s="171">
        <v>2.5999999999999999E-2</v>
      </c>
      <c r="I198" s="172"/>
      <c r="L198" s="168"/>
      <c r="M198" s="173"/>
      <c r="N198" s="174"/>
      <c r="O198" s="174"/>
      <c r="P198" s="174"/>
      <c r="Q198" s="174"/>
      <c r="R198" s="174"/>
      <c r="S198" s="174"/>
      <c r="T198" s="175"/>
      <c r="AT198" s="169" t="s">
        <v>124</v>
      </c>
      <c r="AU198" s="169" t="s">
        <v>76</v>
      </c>
      <c r="AV198" s="15" t="s">
        <v>123</v>
      </c>
      <c r="AW198" s="15" t="s">
        <v>31</v>
      </c>
      <c r="AX198" s="15" t="s">
        <v>15</v>
      </c>
      <c r="AY198" s="169" t="s">
        <v>116</v>
      </c>
    </row>
    <row r="199" spans="1:65" s="12" customFormat="1" ht="22.9" customHeight="1">
      <c r="B199" s="125"/>
      <c r="D199" s="126" t="s">
        <v>68</v>
      </c>
      <c r="E199" s="136" t="s">
        <v>132</v>
      </c>
      <c r="F199" s="136" t="s">
        <v>181</v>
      </c>
      <c r="I199" s="128"/>
      <c r="J199" s="137">
        <f>BK199</f>
        <v>0</v>
      </c>
      <c r="L199" s="125"/>
      <c r="M199" s="130"/>
      <c r="N199" s="131"/>
      <c r="O199" s="131"/>
      <c r="P199" s="132">
        <f>SUM(P200:P206)</f>
        <v>0</v>
      </c>
      <c r="Q199" s="131"/>
      <c r="R199" s="132">
        <f>SUM(R200:R206)</f>
        <v>0.54432000000000003</v>
      </c>
      <c r="S199" s="131"/>
      <c r="T199" s="133">
        <f>SUM(T200:T206)</f>
        <v>0</v>
      </c>
      <c r="AR199" s="126" t="s">
        <v>15</v>
      </c>
      <c r="AT199" s="134" t="s">
        <v>68</v>
      </c>
      <c r="AU199" s="134" t="s">
        <v>15</v>
      </c>
      <c r="AY199" s="126" t="s">
        <v>116</v>
      </c>
      <c r="BK199" s="135">
        <f>SUM(BK200:BK206)</f>
        <v>0</v>
      </c>
    </row>
    <row r="200" spans="1:65" s="2" customFormat="1" ht="78" customHeight="1">
      <c r="A200" s="33"/>
      <c r="B200" s="138"/>
      <c r="C200" s="139" t="s">
        <v>205</v>
      </c>
      <c r="D200" s="139" t="s">
        <v>118</v>
      </c>
      <c r="E200" s="140" t="s">
        <v>182</v>
      </c>
      <c r="F200" s="141" t="s">
        <v>183</v>
      </c>
      <c r="G200" s="142" t="s">
        <v>121</v>
      </c>
      <c r="H200" s="143">
        <v>3.6</v>
      </c>
      <c r="I200" s="144"/>
      <c r="J200" s="145">
        <f>ROUND(I200*H200,2)</f>
        <v>0</v>
      </c>
      <c r="K200" s="141" t="s">
        <v>122</v>
      </c>
      <c r="L200" s="34"/>
      <c r="M200" s="146" t="s">
        <v>3</v>
      </c>
      <c r="N200" s="147" t="s">
        <v>40</v>
      </c>
      <c r="O200" s="54"/>
      <c r="P200" s="148">
        <f>O200*H200</f>
        <v>0</v>
      </c>
      <c r="Q200" s="148">
        <v>8.4250000000000005E-2</v>
      </c>
      <c r="R200" s="148">
        <f>Q200*H200</f>
        <v>0.30330000000000001</v>
      </c>
      <c r="S200" s="148">
        <v>0</v>
      </c>
      <c r="T200" s="149">
        <f>S200*H200</f>
        <v>0</v>
      </c>
      <c r="U200" s="33"/>
      <c r="V200" s="33"/>
      <c r="W200" s="33"/>
      <c r="X200" s="33"/>
      <c r="Y200" s="33"/>
      <c r="Z200" s="33"/>
      <c r="AA200" s="33"/>
      <c r="AB200" s="33"/>
      <c r="AC200" s="33"/>
      <c r="AD200" s="33"/>
      <c r="AE200" s="33"/>
      <c r="AR200" s="150" t="s">
        <v>123</v>
      </c>
      <c r="AT200" s="150" t="s">
        <v>118</v>
      </c>
      <c r="AU200" s="150" t="s">
        <v>76</v>
      </c>
      <c r="AY200" s="18" t="s">
        <v>116</v>
      </c>
      <c r="BE200" s="151">
        <f>IF(N200="základní",J200,0)</f>
        <v>0</v>
      </c>
      <c r="BF200" s="151">
        <f>IF(N200="snížená",J200,0)</f>
        <v>0</v>
      </c>
      <c r="BG200" s="151">
        <f>IF(N200="zákl. přenesená",J200,0)</f>
        <v>0</v>
      </c>
      <c r="BH200" s="151">
        <f>IF(N200="sníž. přenesená",J200,0)</f>
        <v>0</v>
      </c>
      <c r="BI200" s="151">
        <f>IF(N200="nulová",J200,0)</f>
        <v>0</v>
      </c>
      <c r="BJ200" s="18" t="s">
        <v>15</v>
      </c>
      <c r="BK200" s="151">
        <f>ROUND(I200*H200,2)</f>
        <v>0</v>
      </c>
      <c r="BL200" s="18" t="s">
        <v>123</v>
      </c>
      <c r="BM200" s="150" t="s">
        <v>342</v>
      </c>
    </row>
    <row r="201" spans="1:65" s="13" customFormat="1">
      <c r="B201" s="152"/>
      <c r="D201" s="153" t="s">
        <v>124</v>
      </c>
      <c r="E201" s="154" t="s">
        <v>3</v>
      </c>
      <c r="F201" s="155" t="s">
        <v>262</v>
      </c>
      <c r="H201" s="154" t="s">
        <v>3</v>
      </c>
      <c r="I201" s="156"/>
      <c r="L201" s="152"/>
      <c r="M201" s="157"/>
      <c r="N201" s="158"/>
      <c r="O201" s="158"/>
      <c r="P201" s="158"/>
      <c r="Q201" s="158"/>
      <c r="R201" s="158"/>
      <c r="S201" s="158"/>
      <c r="T201" s="159"/>
      <c r="AT201" s="154" t="s">
        <v>124</v>
      </c>
      <c r="AU201" s="154" t="s">
        <v>76</v>
      </c>
      <c r="AV201" s="13" t="s">
        <v>15</v>
      </c>
      <c r="AW201" s="13" t="s">
        <v>31</v>
      </c>
      <c r="AX201" s="13" t="s">
        <v>69</v>
      </c>
      <c r="AY201" s="154" t="s">
        <v>116</v>
      </c>
    </row>
    <row r="202" spans="1:65" s="14" customFormat="1">
      <c r="B202" s="160"/>
      <c r="D202" s="153" t="s">
        <v>124</v>
      </c>
      <c r="E202" s="161" t="s">
        <v>3</v>
      </c>
      <c r="F202" s="162" t="s">
        <v>263</v>
      </c>
      <c r="H202" s="163">
        <v>3.6</v>
      </c>
      <c r="I202" s="164"/>
      <c r="L202" s="160"/>
      <c r="M202" s="165"/>
      <c r="N202" s="166"/>
      <c r="O202" s="166"/>
      <c r="P202" s="166"/>
      <c r="Q202" s="166"/>
      <c r="R202" s="166"/>
      <c r="S202" s="166"/>
      <c r="T202" s="167"/>
      <c r="AT202" s="161" t="s">
        <v>124</v>
      </c>
      <c r="AU202" s="161" t="s">
        <v>76</v>
      </c>
      <c r="AV202" s="14" t="s">
        <v>76</v>
      </c>
      <c r="AW202" s="14" t="s">
        <v>31</v>
      </c>
      <c r="AX202" s="14" t="s">
        <v>15</v>
      </c>
      <c r="AY202" s="161" t="s">
        <v>116</v>
      </c>
    </row>
    <row r="203" spans="1:65" s="2" customFormat="1" ht="16.5" customHeight="1">
      <c r="A203" s="33"/>
      <c r="B203" s="138"/>
      <c r="C203" s="176" t="s">
        <v>208</v>
      </c>
      <c r="D203" s="176" t="s">
        <v>145</v>
      </c>
      <c r="E203" s="177" t="s">
        <v>185</v>
      </c>
      <c r="F203" s="178" t="s">
        <v>186</v>
      </c>
      <c r="G203" s="179" t="s">
        <v>121</v>
      </c>
      <c r="H203" s="180">
        <v>1.8540000000000001</v>
      </c>
      <c r="I203" s="181"/>
      <c r="J203" s="182">
        <f>ROUND(I203*H203,2)</f>
        <v>0</v>
      </c>
      <c r="K203" s="178" t="s">
        <v>122</v>
      </c>
      <c r="L203" s="183"/>
      <c r="M203" s="184" t="s">
        <v>3</v>
      </c>
      <c r="N203" s="185" t="s">
        <v>40</v>
      </c>
      <c r="O203" s="54"/>
      <c r="P203" s="148">
        <f>O203*H203</f>
        <v>0</v>
      </c>
      <c r="Q203" s="148">
        <v>0.13</v>
      </c>
      <c r="R203" s="148">
        <f>Q203*H203</f>
        <v>0.24102000000000001</v>
      </c>
      <c r="S203" s="148">
        <v>0</v>
      </c>
      <c r="T203" s="149">
        <f>S203*H203</f>
        <v>0</v>
      </c>
      <c r="U203" s="33"/>
      <c r="V203" s="33"/>
      <c r="W203" s="33"/>
      <c r="X203" s="33"/>
      <c r="Y203" s="33"/>
      <c r="Z203" s="33"/>
      <c r="AA203" s="33"/>
      <c r="AB203" s="33"/>
      <c r="AC203" s="33"/>
      <c r="AD203" s="33"/>
      <c r="AE203" s="33"/>
      <c r="AR203" s="150" t="s">
        <v>142</v>
      </c>
      <c r="AT203" s="150" t="s">
        <v>145</v>
      </c>
      <c r="AU203" s="150" t="s">
        <v>76</v>
      </c>
      <c r="AY203" s="18" t="s">
        <v>116</v>
      </c>
      <c r="BE203" s="151">
        <f>IF(N203="základní",J203,0)</f>
        <v>0</v>
      </c>
      <c r="BF203" s="151">
        <f>IF(N203="snížená",J203,0)</f>
        <v>0</v>
      </c>
      <c r="BG203" s="151">
        <f>IF(N203="zákl. přenesená",J203,0)</f>
        <v>0</v>
      </c>
      <c r="BH203" s="151">
        <f>IF(N203="sníž. přenesená",J203,0)</f>
        <v>0</v>
      </c>
      <c r="BI203" s="151">
        <f>IF(N203="nulová",J203,0)</f>
        <v>0</v>
      </c>
      <c r="BJ203" s="18" t="s">
        <v>15</v>
      </c>
      <c r="BK203" s="151">
        <f>ROUND(I203*H203,2)</f>
        <v>0</v>
      </c>
      <c r="BL203" s="18" t="s">
        <v>123</v>
      </c>
      <c r="BM203" s="150" t="s">
        <v>343</v>
      </c>
    </row>
    <row r="204" spans="1:65" s="13" customFormat="1">
      <c r="B204" s="152"/>
      <c r="D204" s="153" t="s">
        <v>124</v>
      </c>
      <c r="E204" s="154" t="s">
        <v>3</v>
      </c>
      <c r="F204" s="155" t="s">
        <v>187</v>
      </c>
      <c r="H204" s="154" t="s">
        <v>3</v>
      </c>
      <c r="I204" s="156"/>
      <c r="L204" s="152"/>
      <c r="M204" s="157"/>
      <c r="N204" s="158"/>
      <c r="O204" s="158"/>
      <c r="P204" s="158"/>
      <c r="Q204" s="158"/>
      <c r="R204" s="158"/>
      <c r="S204" s="158"/>
      <c r="T204" s="159"/>
      <c r="AT204" s="154" t="s">
        <v>124</v>
      </c>
      <c r="AU204" s="154" t="s">
        <v>76</v>
      </c>
      <c r="AV204" s="13" t="s">
        <v>15</v>
      </c>
      <c r="AW204" s="13" t="s">
        <v>31</v>
      </c>
      <c r="AX204" s="13" t="s">
        <v>69</v>
      </c>
      <c r="AY204" s="154" t="s">
        <v>116</v>
      </c>
    </row>
    <row r="205" spans="1:65" s="14" customFormat="1">
      <c r="B205" s="160"/>
      <c r="D205" s="153" t="s">
        <v>124</v>
      </c>
      <c r="E205" s="161" t="s">
        <v>3</v>
      </c>
      <c r="F205" s="162" t="s">
        <v>344</v>
      </c>
      <c r="H205" s="163">
        <v>1.8</v>
      </c>
      <c r="I205" s="164"/>
      <c r="L205" s="160"/>
      <c r="M205" s="165"/>
      <c r="N205" s="166"/>
      <c r="O205" s="166"/>
      <c r="P205" s="166"/>
      <c r="Q205" s="166"/>
      <c r="R205" s="166"/>
      <c r="S205" s="166"/>
      <c r="T205" s="167"/>
      <c r="AT205" s="161" t="s">
        <v>124</v>
      </c>
      <c r="AU205" s="161" t="s">
        <v>76</v>
      </c>
      <c r="AV205" s="14" t="s">
        <v>76</v>
      </c>
      <c r="AW205" s="14" t="s">
        <v>31</v>
      </c>
      <c r="AX205" s="14" t="s">
        <v>15</v>
      </c>
      <c r="AY205" s="161" t="s">
        <v>116</v>
      </c>
    </row>
    <row r="206" spans="1:65" s="14" customFormat="1">
      <c r="B206" s="160"/>
      <c r="D206" s="153" t="s">
        <v>124</v>
      </c>
      <c r="F206" s="162" t="s">
        <v>345</v>
      </c>
      <c r="H206" s="163">
        <v>1.8540000000000001</v>
      </c>
      <c r="I206" s="164"/>
      <c r="L206" s="160"/>
      <c r="M206" s="165"/>
      <c r="N206" s="166"/>
      <c r="O206" s="166"/>
      <c r="P206" s="166"/>
      <c r="Q206" s="166"/>
      <c r="R206" s="166"/>
      <c r="S206" s="166"/>
      <c r="T206" s="167"/>
      <c r="AT206" s="161" t="s">
        <v>124</v>
      </c>
      <c r="AU206" s="161" t="s">
        <v>76</v>
      </c>
      <c r="AV206" s="14" t="s">
        <v>76</v>
      </c>
      <c r="AW206" s="14" t="s">
        <v>4</v>
      </c>
      <c r="AX206" s="14" t="s">
        <v>15</v>
      </c>
      <c r="AY206" s="161" t="s">
        <v>116</v>
      </c>
    </row>
    <row r="207" spans="1:65" s="12" customFormat="1" ht="22.9" customHeight="1">
      <c r="B207" s="125"/>
      <c r="D207" s="126" t="s">
        <v>68</v>
      </c>
      <c r="E207" s="136" t="s">
        <v>135</v>
      </c>
      <c r="F207" s="136" t="s">
        <v>346</v>
      </c>
      <c r="I207" s="128"/>
      <c r="J207" s="137">
        <f>BK207</f>
        <v>0</v>
      </c>
      <c r="L207" s="125"/>
      <c r="M207" s="130"/>
      <c r="N207" s="131"/>
      <c r="O207" s="131"/>
      <c r="P207" s="132">
        <f>SUM(P208:P217)</f>
        <v>0</v>
      </c>
      <c r="Q207" s="131"/>
      <c r="R207" s="132">
        <f>SUM(R208:R217)</f>
        <v>1.728</v>
      </c>
      <c r="S207" s="131"/>
      <c r="T207" s="133">
        <f>SUM(T208:T217)</f>
        <v>0</v>
      </c>
      <c r="AR207" s="126" t="s">
        <v>15</v>
      </c>
      <c r="AT207" s="134" t="s">
        <v>68</v>
      </c>
      <c r="AU207" s="134" t="s">
        <v>15</v>
      </c>
      <c r="AY207" s="126" t="s">
        <v>116</v>
      </c>
      <c r="BK207" s="135">
        <f>SUM(BK208:BK217)</f>
        <v>0</v>
      </c>
    </row>
    <row r="208" spans="1:65" s="2" customFormat="1" ht="36">
      <c r="A208" s="33"/>
      <c r="B208" s="138"/>
      <c r="C208" s="139" t="s">
        <v>209</v>
      </c>
      <c r="D208" s="139" t="s">
        <v>118</v>
      </c>
      <c r="E208" s="140" t="s">
        <v>347</v>
      </c>
      <c r="F208" s="141" t="s">
        <v>348</v>
      </c>
      <c r="G208" s="142" t="s">
        <v>192</v>
      </c>
      <c r="H208" s="143">
        <v>15</v>
      </c>
      <c r="I208" s="144"/>
      <c r="J208" s="145">
        <f>ROUND(I208*H208,2)</f>
        <v>0</v>
      </c>
      <c r="K208" s="141" t="s">
        <v>122</v>
      </c>
      <c r="L208" s="34"/>
      <c r="M208" s="146" t="s">
        <v>3</v>
      </c>
      <c r="N208" s="147" t="s">
        <v>40</v>
      </c>
      <c r="O208" s="54"/>
      <c r="P208" s="148">
        <f>O208*H208</f>
        <v>0</v>
      </c>
      <c r="Q208" s="148">
        <v>1.0200000000000001E-2</v>
      </c>
      <c r="R208" s="148">
        <f>Q208*H208</f>
        <v>0.15300000000000002</v>
      </c>
      <c r="S208" s="148">
        <v>0</v>
      </c>
      <c r="T208" s="149">
        <f>S208*H208</f>
        <v>0</v>
      </c>
      <c r="U208" s="33"/>
      <c r="V208" s="33"/>
      <c r="W208" s="33"/>
      <c r="X208" s="33"/>
      <c r="Y208" s="33"/>
      <c r="Z208" s="33"/>
      <c r="AA208" s="33"/>
      <c r="AB208" s="33"/>
      <c r="AC208" s="33"/>
      <c r="AD208" s="33"/>
      <c r="AE208" s="33"/>
      <c r="AR208" s="150" t="s">
        <v>123</v>
      </c>
      <c r="AT208" s="150" t="s">
        <v>118</v>
      </c>
      <c r="AU208" s="150" t="s">
        <v>76</v>
      </c>
      <c r="AY208" s="18" t="s">
        <v>116</v>
      </c>
      <c r="BE208" s="151">
        <f>IF(N208="základní",J208,0)</f>
        <v>0</v>
      </c>
      <c r="BF208" s="151">
        <f>IF(N208="snížená",J208,0)</f>
        <v>0</v>
      </c>
      <c r="BG208" s="151">
        <f>IF(N208="zákl. přenesená",J208,0)</f>
        <v>0</v>
      </c>
      <c r="BH208" s="151">
        <f>IF(N208="sníž. přenesená",J208,0)</f>
        <v>0</v>
      </c>
      <c r="BI208" s="151">
        <f>IF(N208="nulová",J208,0)</f>
        <v>0</v>
      </c>
      <c r="BJ208" s="18" t="s">
        <v>15</v>
      </c>
      <c r="BK208" s="151">
        <f>ROUND(I208*H208,2)</f>
        <v>0</v>
      </c>
      <c r="BL208" s="18" t="s">
        <v>123</v>
      </c>
      <c r="BM208" s="150" t="s">
        <v>349</v>
      </c>
    </row>
    <row r="209" spans="1:65" s="13" customFormat="1">
      <c r="B209" s="152"/>
      <c r="D209" s="153" t="s">
        <v>124</v>
      </c>
      <c r="E209" s="154" t="s">
        <v>3</v>
      </c>
      <c r="F209" s="155" t="s">
        <v>350</v>
      </c>
      <c r="H209" s="154" t="s">
        <v>3</v>
      </c>
      <c r="I209" s="156"/>
      <c r="L209" s="152"/>
      <c r="M209" s="157"/>
      <c r="N209" s="158"/>
      <c r="O209" s="158"/>
      <c r="P209" s="158"/>
      <c r="Q209" s="158"/>
      <c r="R209" s="158"/>
      <c r="S209" s="158"/>
      <c r="T209" s="159"/>
      <c r="AT209" s="154" t="s">
        <v>124</v>
      </c>
      <c r="AU209" s="154" t="s">
        <v>76</v>
      </c>
      <c r="AV209" s="13" t="s">
        <v>15</v>
      </c>
      <c r="AW209" s="13" t="s">
        <v>31</v>
      </c>
      <c r="AX209" s="13" t="s">
        <v>69</v>
      </c>
      <c r="AY209" s="154" t="s">
        <v>116</v>
      </c>
    </row>
    <row r="210" spans="1:65" s="14" customFormat="1">
      <c r="B210" s="160"/>
      <c r="D210" s="153" t="s">
        <v>124</v>
      </c>
      <c r="E210" s="161" t="s">
        <v>3</v>
      </c>
      <c r="F210" s="162" t="s">
        <v>9</v>
      </c>
      <c r="H210" s="163">
        <v>15</v>
      </c>
      <c r="I210" s="164"/>
      <c r="L210" s="160"/>
      <c r="M210" s="165"/>
      <c r="N210" s="166"/>
      <c r="O210" s="166"/>
      <c r="P210" s="166"/>
      <c r="Q210" s="166"/>
      <c r="R210" s="166"/>
      <c r="S210" s="166"/>
      <c r="T210" s="167"/>
      <c r="AT210" s="161" t="s">
        <v>124</v>
      </c>
      <c r="AU210" s="161" t="s">
        <v>76</v>
      </c>
      <c r="AV210" s="14" t="s">
        <v>76</v>
      </c>
      <c r="AW210" s="14" t="s">
        <v>31</v>
      </c>
      <c r="AX210" s="14" t="s">
        <v>15</v>
      </c>
      <c r="AY210" s="161" t="s">
        <v>116</v>
      </c>
    </row>
    <row r="211" spans="1:65" s="2" customFormat="1" ht="33" customHeight="1">
      <c r="A211" s="33"/>
      <c r="B211" s="138"/>
      <c r="C211" s="139" t="s">
        <v>212</v>
      </c>
      <c r="D211" s="139" t="s">
        <v>118</v>
      </c>
      <c r="E211" s="140" t="s">
        <v>351</v>
      </c>
      <c r="F211" s="141" t="s">
        <v>352</v>
      </c>
      <c r="G211" s="142" t="s">
        <v>192</v>
      </c>
      <c r="H211" s="143">
        <v>10</v>
      </c>
      <c r="I211" s="144"/>
      <c r="J211" s="145">
        <f>ROUND(I211*H211,2)</f>
        <v>0</v>
      </c>
      <c r="K211" s="141" t="s">
        <v>122</v>
      </c>
      <c r="L211" s="34"/>
      <c r="M211" s="146" t="s">
        <v>3</v>
      </c>
      <c r="N211" s="147" t="s">
        <v>40</v>
      </c>
      <c r="O211" s="54"/>
      <c r="P211" s="148">
        <f>O211*H211</f>
        <v>0</v>
      </c>
      <c r="Q211" s="148">
        <v>0.1575</v>
      </c>
      <c r="R211" s="148">
        <f>Q211*H211</f>
        <v>1.575</v>
      </c>
      <c r="S211" s="148">
        <v>0</v>
      </c>
      <c r="T211" s="149">
        <f>S211*H211</f>
        <v>0</v>
      </c>
      <c r="U211" s="33"/>
      <c r="V211" s="33"/>
      <c r="W211" s="33"/>
      <c r="X211" s="33"/>
      <c r="Y211" s="33"/>
      <c r="Z211" s="33"/>
      <c r="AA211" s="33"/>
      <c r="AB211" s="33"/>
      <c r="AC211" s="33"/>
      <c r="AD211" s="33"/>
      <c r="AE211" s="33"/>
      <c r="AR211" s="150" t="s">
        <v>123</v>
      </c>
      <c r="AT211" s="150" t="s">
        <v>118</v>
      </c>
      <c r="AU211" s="150" t="s">
        <v>76</v>
      </c>
      <c r="AY211" s="18" t="s">
        <v>116</v>
      </c>
      <c r="BE211" s="151">
        <f>IF(N211="základní",J211,0)</f>
        <v>0</v>
      </c>
      <c r="BF211" s="151">
        <f>IF(N211="snížená",J211,0)</f>
        <v>0</v>
      </c>
      <c r="BG211" s="151">
        <f>IF(N211="zákl. přenesená",J211,0)</f>
        <v>0</v>
      </c>
      <c r="BH211" s="151">
        <f>IF(N211="sníž. přenesená",J211,0)</f>
        <v>0</v>
      </c>
      <c r="BI211" s="151">
        <f>IF(N211="nulová",J211,0)</f>
        <v>0</v>
      </c>
      <c r="BJ211" s="18" t="s">
        <v>15</v>
      </c>
      <c r="BK211" s="151">
        <f>ROUND(I211*H211,2)</f>
        <v>0</v>
      </c>
      <c r="BL211" s="18" t="s">
        <v>123</v>
      </c>
      <c r="BM211" s="150" t="s">
        <v>353</v>
      </c>
    </row>
    <row r="212" spans="1:65" s="13" customFormat="1">
      <c r="B212" s="152"/>
      <c r="D212" s="153" t="s">
        <v>124</v>
      </c>
      <c r="E212" s="154" t="s">
        <v>3</v>
      </c>
      <c r="F212" s="155" t="s">
        <v>354</v>
      </c>
      <c r="H212" s="154" t="s">
        <v>3</v>
      </c>
      <c r="I212" s="156"/>
      <c r="L212" s="152"/>
      <c r="M212" s="157"/>
      <c r="N212" s="158"/>
      <c r="O212" s="158"/>
      <c r="P212" s="158"/>
      <c r="Q212" s="158"/>
      <c r="R212" s="158"/>
      <c r="S212" s="158"/>
      <c r="T212" s="159"/>
      <c r="AT212" s="154" t="s">
        <v>124</v>
      </c>
      <c r="AU212" s="154" t="s">
        <v>76</v>
      </c>
      <c r="AV212" s="13" t="s">
        <v>15</v>
      </c>
      <c r="AW212" s="13" t="s">
        <v>31</v>
      </c>
      <c r="AX212" s="13" t="s">
        <v>69</v>
      </c>
      <c r="AY212" s="154" t="s">
        <v>116</v>
      </c>
    </row>
    <row r="213" spans="1:65" s="13" customFormat="1">
      <c r="B213" s="152"/>
      <c r="D213" s="153" t="s">
        <v>124</v>
      </c>
      <c r="E213" s="154" t="s">
        <v>3</v>
      </c>
      <c r="F213" s="155" t="s">
        <v>355</v>
      </c>
      <c r="H213" s="154" t="s">
        <v>3</v>
      </c>
      <c r="I213" s="156"/>
      <c r="L213" s="152"/>
      <c r="M213" s="157"/>
      <c r="N213" s="158"/>
      <c r="O213" s="158"/>
      <c r="P213" s="158"/>
      <c r="Q213" s="158"/>
      <c r="R213" s="158"/>
      <c r="S213" s="158"/>
      <c r="T213" s="159"/>
      <c r="AT213" s="154" t="s">
        <v>124</v>
      </c>
      <c r="AU213" s="154" t="s">
        <v>76</v>
      </c>
      <c r="AV213" s="13" t="s">
        <v>15</v>
      </c>
      <c r="AW213" s="13" t="s">
        <v>31</v>
      </c>
      <c r="AX213" s="13" t="s">
        <v>69</v>
      </c>
      <c r="AY213" s="154" t="s">
        <v>116</v>
      </c>
    </row>
    <row r="214" spans="1:65" s="14" customFormat="1">
      <c r="B214" s="160"/>
      <c r="D214" s="153" t="s">
        <v>124</v>
      </c>
      <c r="E214" s="161" t="s">
        <v>3</v>
      </c>
      <c r="F214" s="162" t="s">
        <v>76</v>
      </c>
      <c r="H214" s="163">
        <v>2</v>
      </c>
      <c r="I214" s="164"/>
      <c r="L214" s="160"/>
      <c r="M214" s="165"/>
      <c r="N214" s="166"/>
      <c r="O214" s="166"/>
      <c r="P214" s="166"/>
      <c r="Q214" s="166"/>
      <c r="R214" s="166"/>
      <c r="S214" s="166"/>
      <c r="T214" s="167"/>
      <c r="AT214" s="161" t="s">
        <v>124</v>
      </c>
      <c r="AU214" s="161" t="s">
        <v>76</v>
      </c>
      <c r="AV214" s="14" t="s">
        <v>76</v>
      </c>
      <c r="AW214" s="14" t="s">
        <v>31</v>
      </c>
      <c r="AX214" s="14" t="s">
        <v>69</v>
      </c>
      <c r="AY214" s="161" t="s">
        <v>116</v>
      </c>
    </row>
    <row r="215" spans="1:65" s="13" customFormat="1">
      <c r="B215" s="152"/>
      <c r="D215" s="153" t="s">
        <v>124</v>
      </c>
      <c r="E215" s="154" t="s">
        <v>3</v>
      </c>
      <c r="F215" s="155" t="s">
        <v>356</v>
      </c>
      <c r="H215" s="154" t="s">
        <v>3</v>
      </c>
      <c r="I215" s="156"/>
      <c r="L215" s="152"/>
      <c r="M215" s="157"/>
      <c r="N215" s="158"/>
      <c r="O215" s="158"/>
      <c r="P215" s="158"/>
      <c r="Q215" s="158"/>
      <c r="R215" s="158"/>
      <c r="S215" s="158"/>
      <c r="T215" s="159"/>
      <c r="AT215" s="154" t="s">
        <v>124</v>
      </c>
      <c r="AU215" s="154" t="s">
        <v>76</v>
      </c>
      <c r="AV215" s="13" t="s">
        <v>15</v>
      </c>
      <c r="AW215" s="13" t="s">
        <v>31</v>
      </c>
      <c r="AX215" s="13" t="s">
        <v>69</v>
      </c>
      <c r="AY215" s="154" t="s">
        <v>116</v>
      </c>
    </row>
    <row r="216" spans="1:65" s="14" customFormat="1">
      <c r="B216" s="160"/>
      <c r="D216" s="153" t="s">
        <v>124</v>
      </c>
      <c r="E216" s="161" t="s">
        <v>3</v>
      </c>
      <c r="F216" s="162" t="s">
        <v>142</v>
      </c>
      <c r="H216" s="163">
        <v>8</v>
      </c>
      <c r="I216" s="164"/>
      <c r="L216" s="160"/>
      <c r="M216" s="165"/>
      <c r="N216" s="166"/>
      <c r="O216" s="166"/>
      <c r="P216" s="166"/>
      <c r="Q216" s="166"/>
      <c r="R216" s="166"/>
      <c r="S216" s="166"/>
      <c r="T216" s="167"/>
      <c r="AT216" s="161" t="s">
        <v>124</v>
      </c>
      <c r="AU216" s="161" t="s">
        <v>76</v>
      </c>
      <c r="AV216" s="14" t="s">
        <v>76</v>
      </c>
      <c r="AW216" s="14" t="s">
        <v>31</v>
      </c>
      <c r="AX216" s="14" t="s">
        <v>69</v>
      </c>
      <c r="AY216" s="161" t="s">
        <v>116</v>
      </c>
    </row>
    <row r="217" spans="1:65" s="15" customFormat="1">
      <c r="B217" s="168"/>
      <c r="D217" s="153" t="s">
        <v>124</v>
      </c>
      <c r="E217" s="169" t="s">
        <v>3</v>
      </c>
      <c r="F217" s="170" t="s">
        <v>125</v>
      </c>
      <c r="H217" s="171">
        <v>10</v>
      </c>
      <c r="I217" s="172"/>
      <c r="L217" s="168"/>
      <c r="M217" s="173"/>
      <c r="N217" s="174"/>
      <c r="O217" s="174"/>
      <c r="P217" s="174"/>
      <c r="Q217" s="174"/>
      <c r="R217" s="174"/>
      <c r="S217" s="174"/>
      <c r="T217" s="175"/>
      <c r="AT217" s="169" t="s">
        <v>124</v>
      </c>
      <c r="AU217" s="169" t="s">
        <v>76</v>
      </c>
      <c r="AV217" s="15" t="s">
        <v>123</v>
      </c>
      <c r="AW217" s="15" t="s">
        <v>31</v>
      </c>
      <c r="AX217" s="15" t="s">
        <v>15</v>
      </c>
      <c r="AY217" s="169" t="s">
        <v>116</v>
      </c>
    </row>
    <row r="218" spans="1:65" s="12" customFormat="1" ht="22.9" customHeight="1">
      <c r="B218" s="125"/>
      <c r="D218" s="126" t="s">
        <v>68</v>
      </c>
      <c r="E218" s="136" t="s">
        <v>142</v>
      </c>
      <c r="F218" s="136" t="s">
        <v>188</v>
      </c>
      <c r="I218" s="128"/>
      <c r="J218" s="137">
        <f>BK218</f>
        <v>0</v>
      </c>
      <c r="L218" s="125"/>
      <c r="M218" s="130"/>
      <c r="N218" s="131"/>
      <c r="O218" s="131"/>
      <c r="P218" s="132">
        <f>SUM(P219:P220)</f>
        <v>0</v>
      </c>
      <c r="Q218" s="131"/>
      <c r="R218" s="132">
        <f>SUM(R219:R220)</f>
        <v>0</v>
      </c>
      <c r="S218" s="131"/>
      <c r="T218" s="133">
        <f>SUM(T219:T220)</f>
        <v>0.05</v>
      </c>
      <c r="AR218" s="126" t="s">
        <v>15</v>
      </c>
      <c r="AT218" s="134" t="s">
        <v>68</v>
      </c>
      <c r="AU218" s="134" t="s">
        <v>15</v>
      </c>
      <c r="AY218" s="126" t="s">
        <v>116</v>
      </c>
      <c r="BK218" s="135">
        <f>SUM(BK219:BK220)</f>
        <v>0</v>
      </c>
    </row>
    <row r="219" spans="1:65" s="2" customFormat="1" ht="24">
      <c r="A219" s="33"/>
      <c r="B219" s="138"/>
      <c r="C219" s="139" t="s">
        <v>213</v>
      </c>
      <c r="D219" s="139" t="s">
        <v>118</v>
      </c>
      <c r="E219" s="140" t="s">
        <v>190</v>
      </c>
      <c r="F219" s="141" t="s">
        <v>191</v>
      </c>
      <c r="G219" s="142" t="s">
        <v>192</v>
      </c>
      <c r="H219" s="143">
        <v>1</v>
      </c>
      <c r="I219" s="144"/>
      <c r="J219" s="145">
        <f>ROUND(I219*H219,2)</f>
        <v>0</v>
      </c>
      <c r="K219" s="141" t="s">
        <v>122</v>
      </c>
      <c r="L219" s="34"/>
      <c r="M219" s="146" t="s">
        <v>3</v>
      </c>
      <c r="N219" s="147" t="s">
        <v>40</v>
      </c>
      <c r="O219" s="54"/>
      <c r="P219" s="148">
        <f>O219*H219</f>
        <v>0</v>
      </c>
      <c r="Q219" s="148">
        <v>0</v>
      </c>
      <c r="R219" s="148">
        <f>Q219*H219</f>
        <v>0</v>
      </c>
      <c r="S219" s="148">
        <v>0.05</v>
      </c>
      <c r="T219" s="149">
        <f>S219*H219</f>
        <v>0.05</v>
      </c>
      <c r="U219" s="33"/>
      <c r="V219" s="33"/>
      <c r="W219" s="33"/>
      <c r="X219" s="33"/>
      <c r="Y219" s="33"/>
      <c r="Z219" s="33"/>
      <c r="AA219" s="33"/>
      <c r="AB219" s="33"/>
      <c r="AC219" s="33"/>
      <c r="AD219" s="33"/>
      <c r="AE219" s="33"/>
      <c r="AR219" s="150" t="s">
        <v>123</v>
      </c>
      <c r="AT219" s="150" t="s">
        <v>118</v>
      </c>
      <c r="AU219" s="150" t="s">
        <v>76</v>
      </c>
      <c r="AY219" s="18" t="s">
        <v>116</v>
      </c>
      <c r="BE219" s="151">
        <f>IF(N219="základní",J219,0)</f>
        <v>0</v>
      </c>
      <c r="BF219" s="151">
        <f>IF(N219="snížená",J219,0)</f>
        <v>0</v>
      </c>
      <c r="BG219" s="151">
        <f>IF(N219="zákl. přenesená",J219,0)</f>
        <v>0</v>
      </c>
      <c r="BH219" s="151">
        <f>IF(N219="sníž. přenesená",J219,0)</f>
        <v>0</v>
      </c>
      <c r="BI219" s="151">
        <f>IF(N219="nulová",J219,0)</f>
        <v>0</v>
      </c>
      <c r="BJ219" s="18" t="s">
        <v>15</v>
      </c>
      <c r="BK219" s="151">
        <f>ROUND(I219*H219,2)</f>
        <v>0</v>
      </c>
      <c r="BL219" s="18" t="s">
        <v>123</v>
      </c>
      <c r="BM219" s="150" t="s">
        <v>357</v>
      </c>
    </row>
    <row r="220" spans="1:65" s="2" customFormat="1" ht="24">
      <c r="A220" s="33"/>
      <c r="B220" s="138"/>
      <c r="C220" s="139" t="s">
        <v>216</v>
      </c>
      <c r="D220" s="139" t="s">
        <v>118</v>
      </c>
      <c r="E220" s="140" t="s">
        <v>194</v>
      </c>
      <c r="F220" s="141" t="s">
        <v>195</v>
      </c>
      <c r="G220" s="142" t="s">
        <v>192</v>
      </c>
      <c r="H220" s="143">
        <v>1</v>
      </c>
      <c r="I220" s="144"/>
      <c r="J220" s="145">
        <f>ROUND(I220*H220,2)</f>
        <v>0</v>
      </c>
      <c r="K220" s="141" t="s">
        <v>3</v>
      </c>
      <c r="L220" s="34"/>
      <c r="M220" s="146" t="s">
        <v>3</v>
      </c>
      <c r="N220" s="147" t="s">
        <v>40</v>
      </c>
      <c r="O220" s="54"/>
      <c r="P220" s="148">
        <f>O220*H220</f>
        <v>0</v>
      </c>
      <c r="Q220" s="148">
        <v>0</v>
      </c>
      <c r="R220" s="148">
        <f>Q220*H220</f>
        <v>0</v>
      </c>
      <c r="S220" s="148">
        <v>0</v>
      </c>
      <c r="T220" s="149">
        <f>S220*H220</f>
        <v>0</v>
      </c>
      <c r="U220" s="33"/>
      <c r="V220" s="33"/>
      <c r="W220" s="33"/>
      <c r="X220" s="33"/>
      <c r="Y220" s="33"/>
      <c r="Z220" s="33"/>
      <c r="AA220" s="33"/>
      <c r="AB220" s="33"/>
      <c r="AC220" s="33"/>
      <c r="AD220" s="33"/>
      <c r="AE220" s="33"/>
      <c r="AR220" s="150" t="s">
        <v>123</v>
      </c>
      <c r="AT220" s="150" t="s">
        <v>118</v>
      </c>
      <c r="AU220" s="150" t="s">
        <v>76</v>
      </c>
      <c r="AY220" s="18" t="s">
        <v>116</v>
      </c>
      <c r="BE220" s="151">
        <f>IF(N220="základní",J220,0)</f>
        <v>0</v>
      </c>
      <c r="BF220" s="151">
        <f>IF(N220="snížená",J220,0)</f>
        <v>0</v>
      </c>
      <c r="BG220" s="151">
        <f>IF(N220="zákl. přenesená",J220,0)</f>
        <v>0</v>
      </c>
      <c r="BH220" s="151">
        <f>IF(N220="sníž. přenesená",J220,0)</f>
        <v>0</v>
      </c>
      <c r="BI220" s="151">
        <f>IF(N220="nulová",J220,0)</f>
        <v>0</v>
      </c>
      <c r="BJ220" s="18" t="s">
        <v>15</v>
      </c>
      <c r="BK220" s="151">
        <f>ROUND(I220*H220,2)</f>
        <v>0</v>
      </c>
      <c r="BL220" s="18" t="s">
        <v>123</v>
      </c>
      <c r="BM220" s="150" t="s">
        <v>358</v>
      </c>
    </row>
    <row r="221" spans="1:65" s="12" customFormat="1" ht="22.9" customHeight="1">
      <c r="B221" s="125"/>
      <c r="D221" s="126" t="s">
        <v>68</v>
      </c>
      <c r="E221" s="136" t="s">
        <v>143</v>
      </c>
      <c r="F221" s="136" t="s">
        <v>198</v>
      </c>
      <c r="I221" s="128"/>
      <c r="J221" s="137">
        <f>BK221</f>
        <v>0</v>
      </c>
      <c r="L221" s="125"/>
      <c r="M221" s="130"/>
      <c r="N221" s="131"/>
      <c r="O221" s="131"/>
      <c r="P221" s="132">
        <f>P222+P226</f>
        <v>0</v>
      </c>
      <c r="Q221" s="131"/>
      <c r="R221" s="132">
        <f>R222+R226</f>
        <v>3.0130760000000003</v>
      </c>
      <c r="S221" s="131"/>
      <c r="T221" s="133">
        <f>T222+T226</f>
        <v>13.0854</v>
      </c>
      <c r="AR221" s="126" t="s">
        <v>15</v>
      </c>
      <c r="AT221" s="134" t="s">
        <v>68</v>
      </c>
      <c r="AU221" s="134" t="s">
        <v>15</v>
      </c>
      <c r="AY221" s="126" t="s">
        <v>116</v>
      </c>
      <c r="BK221" s="135">
        <f>BK222+BK226</f>
        <v>0</v>
      </c>
    </row>
    <row r="222" spans="1:65" s="12" customFormat="1" ht="20.85" customHeight="1">
      <c r="B222" s="125"/>
      <c r="D222" s="126" t="s">
        <v>68</v>
      </c>
      <c r="E222" s="136" t="s">
        <v>199</v>
      </c>
      <c r="F222" s="136" t="s">
        <v>200</v>
      </c>
      <c r="I222" s="128"/>
      <c r="J222" s="137">
        <f>BK222</f>
        <v>0</v>
      </c>
      <c r="L222" s="125"/>
      <c r="M222" s="130"/>
      <c r="N222" s="131"/>
      <c r="O222" s="131"/>
      <c r="P222" s="132">
        <f>SUM(P223:P225)</f>
        <v>0</v>
      </c>
      <c r="Q222" s="131"/>
      <c r="R222" s="132">
        <f>SUM(R223:R225)</f>
        <v>2.9757800000000003</v>
      </c>
      <c r="S222" s="131"/>
      <c r="T222" s="133">
        <f>SUM(T223:T225)</f>
        <v>0</v>
      </c>
      <c r="AR222" s="126" t="s">
        <v>15</v>
      </c>
      <c r="AT222" s="134" t="s">
        <v>68</v>
      </c>
      <c r="AU222" s="134" t="s">
        <v>76</v>
      </c>
      <c r="AY222" s="126" t="s">
        <v>116</v>
      </c>
      <c r="BK222" s="135">
        <f>SUM(BK223:BK225)</f>
        <v>0</v>
      </c>
    </row>
    <row r="223" spans="1:65" s="2" customFormat="1" ht="36">
      <c r="A223" s="33"/>
      <c r="B223" s="138"/>
      <c r="C223" s="139" t="s">
        <v>219</v>
      </c>
      <c r="D223" s="139" t="s">
        <v>118</v>
      </c>
      <c r="E223" s="140" t="s">
        <v>202</v>
      </c>
      <c r="F223" s="141" t="s">
        <v>203</v>
      </c>
      <c r="G223" s="142" t="s">
        <v>204</v>
      </c>
      <c r="H223" s="143">
        <v>30</v>
      </c>
      <c r="I223" s="144"/>
      <c r="J223" s="145">
        <f>ROUND(I223*H223,2)</f>
        <v>0</v>
      </c>
      <c r="K223" s="141" t="s">
        <v>122</v>
      </c>
      <c r="L223" s="34"/>
      <c r="M223" s="146" t="s">
        <v>3</v>
      </c>
      <c r="N223" s="147" t="s">
        <v>40</v>
      </c>
      <c r="O223" s="54"/>
      <c r="P223" s="148">
        <f>O223*H223</f>
        <v>0</v>
      </c>
      <c r="Q223" s="148">
        <v>8.6190000000000003E-2</v>
      </c>
      <c r="R223" s="148">
        <f>Q223*H223</f>
        <v>2.5857000000000001</v>
      </c>
      <c r="S223" s="148">
        <v>0</v>
      </c>
      <c r="T223" s="149">
        <f>S223*H223</f>
        <v>0</v>
      </c>
      <c r="U223" s="33"/>
      <c r="V223" s="33"/>
      <c r="W223" s="33"/>
      <c r="X223" s="33"/>
      <c r="Y223" s="33"/>
      <c r="Z223" s="33"/>
      <c r="AA223" s="33"/>
      <c r="AB223" s="33"/>
      <c r="AC223" s="33"/>
      <c r="AD223" s="33"/>
      <c r="AE223" s="33"/>
      <c r="AR223" s="150" t="s">
        <v>123</v>
      </c>
      <c r="AT223" s="150" t="s">
        <v>118</v>
      </c>
      <c r="AU223" s="150" t="s">
        <v>129</v>
      </c>
      <c r="AY223" s="18" t="s">
        <v>116</v>
      </c>
      <c r="BE223" s="151">
        <f>IF(N223="základní",J223,0)</f>
        <v>0</v>
      </c>
      <c r="BF223" s="151">
        <f>IF(N223="snížená",J223,0)</f>
        <v>0</v>
      </c>
      <c r="BG223" s="151">
        <f>IF(N223="zákl. přenesená",J223,0)</f>
        <v>0</v>
      </c>
      <c r="BH223" s="151">
        <f>IF(N223="sníž. přenesená",J223,0)</f>
        <v>0</v>
      </c>
      <c r="BI223" s="151">
        <f>IF(N223="nulová",J223,0)</f>
        <v>0</v>
      </c>
      <c r="BJ223" s="18" t="s">
        <v>15</v>
      </c>
      <c r="BK223" s="151">
        <f>ROUND(I223*H223,2)</f>
        <v>0</v>
      </c>
      <c r="BL223" s="18" t="s">
        <v>123</v>
      </c>
      <c r="BM223" s="150" t="s">
        <v>359</v>
      </c>
    </row>
    <row r="224" spans="1:65" s="14" customFormat="1">
      <c r="B224" s="160"/>
      <c r="D224" s="153" t="s">
        <v>124</v>
      </c>
      <c r="E224" s="161" t="s">
        <v>3</v>
      </c>
      <c r="F224" s="162" t="s">
        <v>360</v>
      </c>
      <c r="H224" s="163">
        <v>30</v>
      </c>
      <c r="I224" s="164"/>
      <c r="L224" s="160"/>
      <c r="M224" s="165"/>
      <c r="N224" s="166"/>
      <c r="O224" s="166"/>
      <c r="P224" s="166"/>
      <c r="Q224" s="166"/>
      <c r="R224" s="166"/>
      <c r="S224" s="166"/>
      <c r="T224" s="167"/>
      <c r="AT224" s="161" t="s">
        <v>124</v>
      </c>
      <c r="AU224" s="161" t="s">
        <v>129</v>
      </c>
      <c r="AV224" s="14" t="s">
        <v>76</v>
      </c>
      <c r="AW224" s="14" t="s">
        <v>31</v>
      </c>
      <c r="AX224" s="14" t="s">
        <v>15</v>
      </c>
      <c r="AY224" s="161" t="s">
        <v>116</v>
      </c>
    </row>
    <row r="225" spans="1:65" s="2" customFormat="1" ht="24">
      <c r="A225" s="33"/>
      <c r="B225" s="138"/>
      <c r="C225" s="139" t="s">
        <v>222</v>
      </c>
      <c r="D225" s="139" t="s">
        <v>118</v>
      </c>
      <c r="E225" s="140" t="s">
        <v>206</v>
      </c>
      <c r="F225" s="141" t="s">
        <v>207</v>
      </c>
      <c r="G225" s="142" t="s">
        <v>192</v>
      </c>
      <c r="H225" s="143">
        <v>2</v>
      </c>
      <c r="I225" s="144"/>
      <c r="J225" s="145">
        <f>ROUND(I225*H225,2)</f>
        <v>0</v>
      </c>
      <c r="K225" s="141" t="s">
        <v>122</v>
      </c>
      <c r="L225" s="34"/>
      <c r="M225" s="146" t="s">
        <v>3</v>
      </c>
      <c r="N225" s="147" t="s">
        <v>40</v>
      </c>
      <c r="O225" s="54"/>
      <c r="P225" s="148">
        <f>O225*H225</f>
        <v>0</v>
      </c>
      <c r="Q225" s="148">
        <v>0.19503999999999999</v>
      </c>
      <c r="R225" s="148">
        <f>Q225*H225</f>
        <v>0.39007999999999998</v>
      </c>
      <c r="S225" s="148">
        <v>0</v>
      </c>
      <c r="T225" s="149">
        <f>S225*H225</f>
        <v>0</v>
      </c>
      <c r="U225" s="33"/>
      <c r="V225" s="33"/>
      <c r="W225" s="33"/>
      <c r="X225" s="33"/>
      <c r="Y225" s="33"/>
      <c r="Z225" s="33"/>
      <c r="AA225" s="33"/>
      <c r="AB225" s="33"/>
      <c r="AC225" s="33"/>
      <c r="AD225" s="33"/>
      <c r="AE225" s="33"/>
      <c r="AR225" s="150" t="s">
        <v>123</v>
      </c>
      <c r="AT225" s="150" t="s">
        <v>118</v>
      </c>
      <c r="AU225" s="150" t="s">
        <v>129</v>
      </c>
      <c r="AY225" s="18" t="s">
        <v>116</v>
      </c>
      <c r="BE225" s="151">
        <f>IF(N225="základní",J225,0)</f>
        <v>0</v>
      </c>
      <c r="BF225" s="151">
        <f>IF(N225="snížená",J225,0)</f>
        <v>0</v>
      </c>
      <c r="BG225" s="151">
        <f>IF(N225="zákl. přenesená",J225,0)</f>
        <v>0</v>
      </c>
      <c r="BH225" s="151">
        <f>IF(N225="sníž. přenesená",J225,0)</f>
        <v>0</v>
      </c>
      <c r="BI225" s="151">
        <f>IF(N225="nulová",J225,0)</f>
        <v>0</v>
      </c>
      <c r="BJ225" s="18" t="s">
        <v>15</v>
      </c>
      <c r="BK225" s="151">
        <f>ROUND(I225*H225,2)</f>
        <v>0</v>
      </c>
      <c r="BL225" s="18" t="s">
        <v>123</v>
      </c>
      <c r="BM225" s="150" t="s">
        <v>361</v>
      </c>
    </row>
    <row r="226" spans="1:65" s="12" customFormat="1" ht="20.85" customHeight="1">
      <c r="B226" s="125"/>
      <c r="D226" s="126" t="s">
        <v>68</v>
      </c>
      <c r="E226" s="136" t="s">
        <v>210</v>
      </c>
      <c r="F226" s="136" t="s">
        <v>211</v>
      </c>
      <c r="I226" s="128"/>
      <c r="J226" s="137">
        <f>BK226</f>
        <v>0</v>
      </c>
      <c r="L226" s="125"/>
      <c r="M226" s="130"/>
      <c r="N226" s="131"/>
      <c r="O226" s="131"/>
      <c r="P226" s="132">
        <f>SUM(P227:P249)</f>
        <v>0</v>
      </c>
      <c r="Q226" s="131"/>
      <c r="R226" s="132">
        <f>SUM(R227:R249)</f>
        <v>3.7295999999999996E-2</v>
      </c>
      <c r="S226" s="131"/>
      <c r="T226" s="133">
        <f>SUM(T227:T249)</f>
        <v>13.0854</v>
      </c>
      <c r="AR226" s="126" t="s">
        <v>15</v>
      </c>
      <c r="AT226" s="134" t="s">
        <v>68</v>
      </c>
      <c r="AU226" s="134" t="s">
        <v>76</v>
      </c>
      <c r="AY226" s="126" t="s">
        <v>116</v>
      </c>
      <c r="BK226" s="135">
        <f>SUM(BK227:BK249)</f>
        <v>0</v>
      </c>
    </row>
    <row r="227" spans="1:65" s="2" customFormat="1" ht="55.5" customHeight="1">
      <c r="A227" s="33"/>
      <c r="B227" s="138"/>
      <c r="C227" s="139" t="s">
        <v>225</v>
      </c>
      <c r="D227" s="139" t="s">
        <v>118</v>
      </c>
      <c r="E227" s="140" t="s">
        <v>362</v>
      </c>
      <c r="F227" s="141" t="s">
        <v>363</v>
      </c>
      <c r="G227" s="142" t="s">
        <v>192</v>
      </c>
      <c r="H227" s="143">
        <v>15</v>
      </c>
      <c r="I227" s="144"/>
      <c r="J227" s="145">
        <f>ROUND(I227*H227,2)</f>
        <v>0</v>
      </c>
      <c r="K227" s="141" t="s">
        <v>122</v>
      </c>
      <c r="L227" s="34"/>
      <c r="M227" s="146" t="s">
        <v>3</v>
      </c>
      <c r="N227" s="147" t="s">
        <v>40</v>
      </c>
      <c r="O227" s="54"/>
      <c r="P227" s="148">
        <f>O227*H227</f>
        <v>0</v>
      </c>
      <c r="Q227" s="148">
        <v>0</v>
      </c>
      <c r="R227" s="148">
        <f>Q227*H227</f>
        <v>0</v>
      </c>
      <c r="S227" s="148">
        <v>7.3999999999999996E-2</v>
      </c>
      <c r="T227" s="149">
        <f>S227*H227</f>
        <v>1.1099999999999999</v>
      </c>
      <c r="U227" s="33"/>
      <c r="V227" s="33"/>
      <c r="W227" s="33"/>
      <c r="X227" s="33"/>
      <c r="Y227" s="33"/>
      <c r="Z227" s="33"/>
      <c r="AA227" s="33"/>
      <c r="AB227" s="33"/>
      <c r="AC227" s="33"/>
      <c r="AD227" s="33"/>
      <c r="AE227" s="33"/>
      <c r="AR227" s="150" t="s">
        <v>123</v>
      </c>
      <c r="AT227" s="150" t="s">
        <v>118</v>
      </c>
      <c r="AU227" s="150" t="s">
        <v>129</v>
      </c>
      <c r="AY227" s="18" t="s">
        <v>116</v>
      </c>
      <c r="BE227" s="151">
        <f>IF(N227="základní",J227,0)</f>
        <v>0</v>
      </c>
      <c r="BF227" s="151">
        <f>IF(N227="snížená",J227,0)</f>
        <v>0</v>
      </c>
      <c r="BG227" s="151">
        <f>IF(N227="zákl. přenesená",J227,0)</f>
        <v>0</v>
      </c>
      <c r="BH227" s="151">
        <f>IF(N227="sníž. přenesená",J227,0)</f>
        <v>0</v>
      </c>
      <c r="BI227" s="151">
        <f>IF(N227="nulová",J227,0)</f>
        <v>0</v>
      </c>
      <c r="BJ227" s="18" t="s">
        <v>15</v>
      </c>
      <c r="BK227" s="151">
        <f>ROUND(I227*H227,2)</f>
        <v>0</v>
      </c>
      <c r="BL227" s="18" t="s">
        <v>123</v>
      </c>
      <c r="BM227" s="150" t="s">
        <v>364</v>
      </c>
    </row>
    <row r="228" spans="1:65" s="13" customFormat="1">
      <c r="B228" s="152"/>
      <c r="D228" s="153" t="s">
        <v>124</v>
      </c>
      <c r="E228" s="154" t="s">
        <v>3</v>
      </c>
      <c r="F228" s="155" t="s">
        <v>350</v>
      </c>
      <c r="H228" s="154" t="s">
        <v>3</v>
      </c>
      <c r="I228" s="156"/>
      <c r="L228" s="152"/>
      <c r="M228" s="157"/>
      <c r="N228" s="158"/>
      <c r="O228" s="158"/>
      <c r="P228" s="158"/>
      <c r="Q228" s="158"/>
      <c r="R228" s="158"/>
      <c r="S228" s="158"/>
      <c r="T228" s="159"/>
      <c r="AT228" s="154" t="s">
        <v>124</v>
      </c>
      <c r="AU228" s="154" t="s">
        <v>129</v>
      </c>
      <c r="AV228" s="13" t="s">
        <v>15</v>
      </c>
      <c r="AW228" s="13" t="s">
        <v>31</v>
      </c>
      <c r="AX228" s="13" t="s">
        <v>69</v>
      </c>
      <c r="AY228" s="154" t="s">
        <v>116</v>
      </c>
    </row>
    <row r="229" spans="1:65" s="14" customFormat="1">
      <c r="B229" s="160"/>
      <c r="D229" s="153" t="s">
        <v>124</v>
      </c>
      <c r="E229" s="161" t="s">
        <v>3</v>
      </c>
      <c r="F229" s="162" t="s">
        <v>9</v>
      </c>
      <c r="H229" s="163">
        <v>15</v>
      </c>
      <c r="I229" s="164"/>
      <c r="L229" s="160"/>
      <c r="M229" s="165"/>
      <c r="N229" s="166"/>
      <c r="O229" s="166"/>
      <c r="P229" s="166"/>
      <c r="Q229" s="166"/>
      <c r="R229" s="166"/>
      <c r="S229" s="166"/>
      <c r="T229" s="167"/>
      <c r="AT229" s="161" t="s">
        <v>124</v>
      </c>
      <c r="AU229" s="161" t="s">
        <v>129</v>
      </c>
      <c r="AV229" s="14" t="s">
        <v>76</v>
      </c>
      <c r="AW229" s="14" t="s">
        <v>31</v>
      </c>
      <c r="AX229" s="14" t="s">
        <v>15</v>
      </c>
      <c r="AY229" s="161" t="s">
        <v>116</v>
      </c>
    </row>
    <row r="230" spans="1:65" s="2" customFormat="1" ht="55.5" customHeight="1">
      <c r="A230" s="33"/>
      <c r="B230" s="138"/>
      <c r="C230" s="139" t="s">
        <v>230</v>
      </c>
      <c r="D230" s="139" t="s">
        <v>118</v>
      </c>
      <c r="E230" s="140" t="s">
        <v>365</v>
      </c>
      <c r="F230" s="141" t="s">
        <v>366</v>
      </c>
      <c r="G230" s="142" t="s">
        <v>126</v>
      </c>
      <c r="H230" s="143">
        <v>3.6970000000000001</v>
      </c>
      <c r="I230" s="144"/>
      <c r="J230" s="145">
        <f>ROUND(I230*H230,2)</f>
        <v>0</v>
      </c>
      <c r="K230" s="141" t="s">
        <v>122</v>
      </c>
      <c r="L230" s="34"/>
      <c r="M230" s="146" t="s">
        <v>3</v>
      </c>
      <c r="N230" s="147" t="s">
        <v>40</v>
      </c>
      <c r="O230" s="54"/>
      <c r="P230" s="148">
        <f>O230*H230</f>
        <v>0</v>
      </c>
      <c r="Q230" s="148">
        <v>0</v>
      </c>
      <c r="R230" s="148">
        <f>Q230*H230</f>
        <v>0</v>
      </c>
      <c r="S230" s="148">
        <v>1.8</v>
      </c>
      <c r="T230" s="149">
        <f>S230*H230</f>
        <v>6.6546000000000003</v>
      </c>
      <c r="U230" s="33"/>
      <c r="V230" s="33"/>
      <c r="W230" s="33"/>
      <c r="X230" s="33"/>
      <c r="Y230" s="33"/>
      <c r="Z230" s="33"/>
      <c r="AA230" s="33"/>
      <c r="AB230" s="33"/>
      <c r="AC230" s="33"/>
      <c r="AD230" s="33"/>
      <c r="AE230" s="33"/>
      <c r="AR230" s="150" t="s">
        <v>123</v>
      </c>
      <c r="AT230" s="150" t="s">
        <v>118</v>
      </c>
      <c r="AU230" s="150" t="s">
        <v>129</v>
      </c>
      <c r="AY230" s="18" t="s">
        <v>116</v>
      </c>
      <c r="BE230" s="151">
        <f>IF(N230="základní",J230,0)</f>
        <v>0</v>
      </c>
      <c r="BF230" s="151">
        <f>IF(N230="snížená",J230,0)</f>
        <v>0</v>
      </c>
      <c r="BG230" s="151">
        <f>IF(N230="zákl. přenesená",J230,0)</f>
        <v>0</v>
      </c>
      <c r="BH230" s="151">
        <f>IF(N230="sníž. přenesená",J230,0)</f>
        <v>0</v>
      </c>
      <c r="BI230" s="151">
        <f>IF(N230="nulová",J230,0)</f>
        <v>0</v>
      </c>
      <c r="BJ230" s="18" t="s">
        <v>15</v>
      </c>
      <c r="BK230" s="151">
        <f>ROUND(I230*H230,2)</f>
        <v>0</v>
      </c>
      <c r="BL230" s="18" t="s">
        <v>123</v>
      </c>
      <c r="BM230" s="150" t="s">
        <v>367</v>
      </c>
    </row>
    <row r="231" spans="1:65" s="13" customFormat="1">
      <c r="B231" s="152"/>
      <c r="D231" s="153" t="s">
        <v>124</v>
      </c>
      <c r="E231" s="154" t="s">
        <v>3</v>
      </c>
      <c r="F231" s="155" t="s">
        <v>368</v>
      </c>
      <c r="H231" s="154" t="s">
        <v>3</v>
      </c>
      <c r="I231" s="156"/>
      <c r="L231" s="152"/>
      <c r="M231" s="157"/>
      <c r="N231" s="158"/>
      <c r="O231" s="158"/>
      <c r="P231" s="158"/>
      <c r="Q231" s="158"/>
      <c r="R231" s="158"/>
      <c r="S231" s="158"/>
      <c r="T231" s="159"/>
      <c r="AT231" s="154" t="s">
        <v>124</v>
      </c>
      <c r="AU231" s="154" t="s">
        <v>129</v>
      </c>
      <c r="AV231" s="13" t="s">
        <v>15</v>
      </c>
      <c r="AW231" s="13" t="s">
        <v>31</v>
      </c>
      <c r="AX231" s="13" t="s">
        <v>69</v>
      </c>
      <c r="AY231" s="154" t="s">
        <v>116</v>
      </c>
    </row>
    <row r="232" spans="1:65" s="14" customFormat="1">
      <c r="B232" s="160"/>
      <c r="D232" s="153" t="s">
        <v>124</v>
      </c>
      <c r="E232" s="161" t="s">
        <v>3</v>
      </c>
      <c r="F232" s="162" t="s">
        <v>369</v>
      </c>
      <c r="H232" s="163">
        <v>1.429</v>
      </c>
      <c r="I232" s="164"/>
      <c r="L232" s="160"/>
      <c r="M232" s="165"/>
      <c r="N232" s="166"/>
      <c r="O232" s="166"/>
      <c r="P232" s="166"/>
      <c r="Q232" s="166"/>
      <c r="R232" s="166"/>
      <c r="S232" s="166"/>
      <c r="T232" s="167"/>
      <c r="AT232" s="161" t="s">
        <v>124</v>
      </c>
      <c r="AU232" s="161" t="s">
        <v>129</v>
      </c>
      <c r="AV232" s="14" t="s">
        <v>76</v>
      </c>
      <c r="AW232" s="14" t="s">
        <v>31</v>
      </c>
      <c r="AX232" s="14" t="s">
        <v>69</v>
      </c>
      <c r="AY232" s="161" t="s">
        <v>116</v>
      </c>
    </row>
    <row r="233" spans="1:65" s="14" customFormat="1">
      <c r="B233" s="160"/>
      <c r="D233" s="153" t="s">
        <v>124</v>
      </c>
      <c r="E233" s="161" t="s">
        <v>3</v>
      </c>
      <c r="F233" s="162" t="s">
        <v>370</v>
      </c>
      <c r="H233" s="163">
        <v>2.2679999999999998</v>
      </c>
      <c r="I233" s="164"/>
      <c r="L233" s="160"/>
      <c r="M233" s="165"/>
      <c r="N233" s="166"/>
      <c r="O233" s="166"/>
      <c r="P233" s="166"/>
      <c r="Q233" s="166"/>
      <c r="R233" s="166"/>
      <c r="S233" s="166"/>
      <c r="T233" s="167"/>
      <c r="AT233" s="161" t="s">
        <v>124</v>
      </c>
      <c r="AU233" s="161" t="s">
        <v>129</v>
      </c>
      <c r="AV233" s="14" t="s">
        <v>76</v>
      </c>
      <c r="AW233" s="14" t="s">
        <v>31</v>
      </c>
      <c r="AX233" s="14" t="s">
        <v>69</v>
      </c>
      <c r="AY233" s="161" t="s">
        <v>116</v>
      </c>
    </row>
    <row r="234" spans="1:65" s="15" customFormat="1">
      <c r="B234" s="168"/>
      <c r="D234" s="153" t="s">
        <v>124</v>
      </c>
      <c r="E234" s="169" t="s">
        <v>3</v>
      </c>
      <c r="F234" s="170" t="s">
        <v>125</v>
      </c>
      <c r="H234" s="171">
        <v>3.6970000000000001</v>
      </c>
      <c r="I234" s="172"/>
      <c r="L234" s="168"/>
      <c r="M234" s="173"/>
      <c r="N234" s="174"/>
      <c r="O234" s="174"/>
      <c r="P234" s="174"/>
      <c r="Q234" s="174"/>
      <c r="R234" s="174"/>
      <c r="S234" s="174"/>
      <c r="T234" s="175"/>
      <c r="AT234" s="169" t="s">
        <v>124</v>
      </c>
      <c r="AU234" s="169" t="s">
        <v>129</v>
      </c>
      <c r="AV234" s="15" t="s">
        <v>123</v>
      </c>
      <c r="AW234" s="15" t="s">
        <v>31</v>
      </c>
      <c r="AX234" s="15" t="s">
        <v>15</v>
      </c>
      <c r="AY234" s="169" t="s">
        <v>116</v>
      </c>
    </row>
    <row r="235" spans="1:65" s="2" customFormat="1" ht="55.5" customHeight="1">
      <c r="A235" s="33"/>
      <c r="B235" s="138"/>
      <c r="C235" s="139" t="s">
        <v>235</v>
      </c>
      <c r="D235" s="139" t="s">
        <v>118</v>
      </c>
      <c r="E235" s="140" t="s">
        <v>371</v>
      </c>
      <c r="F235" s="141" t="s">
        <v>372</v>
      </c>
      <c r="G235" s="142" t="s">
        <v>126</v>
      </c>
      <c r="H235" s="143">
        <v>1.08</v>
      </c>
      <c r="I235" s="144"/>
      <c r="J235" s="145">
        <f>ROUND(I235*H235,2)</f>
        <v>0</v>
      </c>
      <c r="K235" s="141" t="s">
        <v>122</v>
      </c>
      <c r="L235" s="34"/>
      <c r="M235" s="146" t="s">
        <v>3</v>
      </c>
      <c r="N235" s="147" t="s">
        <v>40</v>
      </c>
      <c r="O235" s="54"/>
      <c r="P235" s="148">
        <f>O235*H235</f>
        <v>0</v>
      </c>
      <c r="Q235" s="148">
        <v>0</v>
      </c>
      <c r="R235" s="148">
        <f>Q235*H235</f>
        <v>0</v>
      </c>
      <c r="S235" s="148">
        <v>1.8</v>
      </c>
      <c r="T235" s="149">
        <f>S235*H235</f>
        <v>1.9440000000000002</v>
      </c>
      <c r="U235" s="33"/>
      <c r="V235" s="33"/>
      <c r="W235" s="33"/>
      <c r="X235" s="33"/>
      <c r="Y235" s="33"/>
      <c r="Z235" s="33"/>
      <c r="AA235" s="33"/>
      <c r="AB235" s="33"/>
      <c r="AC235" s="33"/>
      <c r="AD235" s="33"/>
      <c r="AE235" s="33"/>
      <c r="AR235" s="150" t="s">
        <v>123</v>
      </c>
      <c r="AT235" s="150" t="s">
        <v>118</v>
      </c>
      <c r="AU235" s="150" t="s">
        <v>129</v>
      </c>
      <c r="AY235" s="18" t="s">
        <v>116</v>
      </c>
      <c r="BE235" s="151">
        <f>IF(N235="základní",J235,0)</f>
        <v>0</v>
      </c>
      <c r="BF235" s="151">
        <f>IF(N235="snížená",J235,0)</f>
        <v>0</v>
      </c>
      <c r="BG235" s="151">
        <f>IF(N235="zákl. přenesená",J235,0)</f>
        <v>0</v>
      </c>
      <c r="BH235" s="151">
        <f>IF(N235="sníž. přenesená",J235,0)</f>
        <v>0</v>
      </c>
      <c r="BI235" s="151">
        <f>IF(N235="nulová",J235,0)</f>
        <v>0</v>
      </c>
      <c r="BJ235" s="18" t="s">
        <v>15</v>
      </c>
      <c r="BK235" s="151">
        <f>ROUND(I235*H235,2)</f>
        <v>0</v>
      </c>
      <c r="BL235" s="18" t="s">
        <v>123</v>
      </c>
      <c r="BM235" s="150" t="s">
        <v>373</v>
      </c>
    </row>
    <row r="236" spans="1:65" s="13" customFormat="1">
      <c r="B236" s="152"/>
      <c r="D236" s="153" t="s">
        <v>124</v>
      </c>
      <c r="E236" s="154" t="s">
        <v>3</v>
      </c>
      <c r="F236" s="155" t="s">
        <v>355</v>
      </c>
      <c r="H236" s="154" t="s">
        <v>3</v>
      </c>
      <c r="I236" s="156"/>
      <c r="L236" s="152"/>
      <c r="M236" s="157"/>
      <c r="N236" s="158"/>
      <c r="O236" s="158"/>
      <c r="P236" s="158"/>
      <c r="Q236" s="158"/>
      <c r="R236" s="158"/>
      <c r="S236" s="158"/>
      <c r="T236" s="159"/>
      <c r="AT236" s="154" t="s">
        <v>124</v>
      </c>
      <c r="AU236" s="154" t="s">
        <v>129</v>
      </c>
      <c r="AV236" s="13" t="s">
        <v>15</v>
      </c>
      <c r="AW236" s="13" t="s">
        <v>31</v>
      </c>
      <c r="AX236" s="13" t="s">
        <v>69</v>
      </c>
      <c r="AY236" s="154" t="s">
        <v>116</v>
      </c>
    </row>
    <row r="237" spans="1:65" s="14" customFormat="1">
      <c r="B237" s="160"/>
      <c r="D237" s="153" t="s">
        <v>124</v>
      </c>
      <c r="E237" s="161" t="s">
        <v>3</v>
      </c>
      <c r="F237" s="162" t="s">
        <v>374</v>
      </c>
      <c r="H237" s="163">
        <v>1.08</v>
      </c>
      <c r="I237" s="164"/>
      <c r="L237" s="160"/>
      <c r="M237" s="165"/>
      <c r="N237" s="166"/>
      <c r="O237" s="166"/>
      <c r="P237" s="166"/>
      <c r="Q237" s="166"/>
      <c r="R237" s="166"/>
      <c r="S237" s="166"/>
      <c r="T237" s="167"/>
      <c r="AT237" s="161" t="s">
        <v>124</v>
      </c>
      <c r="AU237" s="161" t="s">
        <v>129</v>
      </c>
      <c r="AV237" s="14" t="s">
        <v>76</v>
      </c>
      <c r="AW237" s="14" t="s">
        <v>31</v>
      </c>
      <c r="AX237" s="14" t="s">
        <v>15</v>
      </c>
      <c r="AY237" s="161" t="s">
        <v>116</v>
      </c>
    </row>
    <row r="238" spans="1:65" s="2" customFormat="1" ht="48">
      <c r="A238" s="33"/>
      <c r="B238" s="138"/>
      <c r="C238" s="139" t="s">
        <v>238</v>
      </c>
      <c r="D238" s="139" t="s">
        <v>118</v>
      </c>
      <c r="E238" s="140" t="s">
        <v>375</v>
      </c>
      <c r="F238" s="141" t="s">
        <v>376</v>
      </c>
      <c r="G238" s="142" t="s">
        <v>204</v>
      </c>
      <c r="H238" s="143">
        <v>37.200000000000003</v>
      </c>
      <c r="I238" s="144"/>
      <c r="J238" s="145">
        <f>ROUND(I238*H238,2)</f>
        <v>0</v>
      </c>
      <c r="K238" s="141" t="s">
        <v>122</v>
      </c>
      <c r="L238" s="34"/>
      <c r="M238" s="146" t="s">
        <v>3</v>
      </c>
      <c r="N238" s="147" t="s">
        <v>40</v>
      </c>
      <c r="O238" s="54"/>
      <c r="P238" s="148">
        <f>O238*H238</f>
        <v>0</v>
      </c>
      <c r="Q238" s="148">
        <v>0</v>
      </c>
      <c r="R238" s="148">
        <f>Q238*H238</f>
        <v>0</v>
      </c>
      <c r="S238" s="148">
        <v>4.2000000000000003E-2</v>
      </c>
      <c r="T238" s="149">
        <f>S238*H238</f>
        <v>1.5624000000000002</v>
      </c>
      <c r="U238" s="33"/>
      <c r="V238" s="33"/>
      <c r="W238" s="33"/>
      <c r="X238" s="33"/>
      <c r="Y238" s="33"/>
      <c r="Z238" s="33"/>
      <c r="AA238" s="33"/>
      <c r="AB238" s="33"/>
      <c r="AC238" s="33"/>
      <c r="AD238" s="33"/>
      <c r="AE238" s="33"/>
      <c r="AR238" s="150" t="s">
        <v>123</v>
      </c>
      <c r="AT238" s="150" t="s">
        <v>118</v>
      </c>
      <c r="AU238" s="150" t="s">
        <v>129</v>
      </c>
      <c r="AY238" s="18" t="s">
        <v>116</v>
      </c>
      <c r="BE238" s="151">
        <f>IF(N238="základní",J238,0)</f>
        <v>0</v>
      </c>
      <c r="BF238" s="151">
        <f>IF(N238="snížená",J238,0)</f>
        <v>0</v>
      </c>
      <c r="BG238" s="151">
        <f>IF(N238="zákl. přenesená",J238,0)</f>
        <v>0</v>
      </c>
      <c r="BH238" s="151">
        <f>IF(N238="sníž. přenesená",J238,0)</f>
        <v>0</v>
      </c>
      <c r="BI238" s="151">
        <f>IF(N238="nulová",J238,0)</f>
        <v>0</v>
      </c>
      <c r="BJ238" s="18" t="s">
        <v>15</v>
      </c>
      <c r="BK238" s="151">
        <f>ROUND(I238*H238,2)</f>
        <v>0</v>
      </c>
      <c r="BL238" s="18" t="s">
        <v>123</v>
      </c>
      <c r="BM238" s="150" t="s">
        <v>377</v>
      </c>
    </row>
    <row r="239" spans="1:65" s="14" customFormat="1">
      <c r="B239" s="160"/>
      <c r="D239" s="153" t="s">
        <v>124</v>
      </c>
      <c r="E239" s="161" t="s">
        <v>3</v>
      </c>
      <c r="F239" s="162" t="s">
        <v>378</v>
      </c>
      <c r="H239" s="163">
        <v>37.200000000000003</v>
      </c>
      <c r="I239" s="164"/>
      <c r="L239" s="160"/>
      <c r="M239" s="165"/>
      <c r="N239" s="166"/>
      <c r="O239" s="166"/>
      <c r="P239" s="166"/>
      <c r="Q239" s="166"/>
      <c r="R239" s="166"/>
      <c r="S239" s="166"/>
      <c r="T239" s="167"/>
      <c r="AT239" s="161" t="s">
        <v>124</v>
      </c>
      <c r="AU239" s="161" t="s">
        <v>129</v>
      </c>
      <c r="AV239" s="14" t="s">
        <v>76</v>
      </c>
      <c r="AW239" s="14" t="s">
        <v>31</v>
      </c>
      <c r="AX239" s="14" t="s">
        <v>15</v>
      </c>
      <c r="AY239" s="161" t="s">
        <v>116</v>
      </c>
    </row>
    <row r="240" spans="1:65" s="2" customFormat="1" ht="44.25" customHeight="1">
      <c r="A240" s="33"/>
      <c r="B240" s="138"/>
      <c r="C240" s="139" t="s">
        <v>239</v>
      </c>
      <c r="D240" s="139" t="s">
        <v>118</v>
      </c>
      <c r="E240" s="140" t="s">
        <v>379</v>
      </c>
      <c r="F240" s="141" t="s">
        <v>380</v>
      </c>
      <c r="G240" s="142" t="s">
        <v>204</v>
      </c>
      <c r="H240" s="143">
        <v>14.4</v>
      </c>
      <c r="I240" s="144"/>
      <c r="J240" s="145">
        <f>ROUND(I240*H240,2)</f>
        <v>0</v>
      </c>
      <c r="K240" s="141" t="s">
        <v>122</v>
      </c>
      <c r="L240" s="34"/>
      <c r="M240" s="146" t="s">
        <v>3</v>
      </c>
      <c r="N240" s="147" t="s">
        <v>40</v>
      </c>
      <c r="O240" s="54"/>
      <c r="P240" s="148">
        <f>O240*H240</f>
        <v>0</v>
      </c>
      <c r="Q240" s="148">
        <v>2.5899999999999999E-3</v>
      </c>
      <c r="R240" s="148">
        <f>Q240*H240</f>
        <v>3.7295999999999996E-2</v>
      </c>
      <c r="S240" s="148">
        <v>0.126</v>
      </c>
      <c r="T240" s="149">
        <f>S240*H240</f>
        <v>1.8144</v>
      </c>
      <c r="U240" s="33"/>
      <c r="V240" s="33"/>
      <c r="W240" s="33"/>
      <c r="X240" s="33"/>
      <c r="Y240" s="33"/>
      <c r="Z240" s="33"/>
      <c r="AA240" s="33"/>
      <c r="AB240" s="33"/>
      <c r="AC240" s="33"/>
      <c r="AD240" s="33"/>
      <c r="AE240" s="33"/>
      <c r="AR240" s="150" t="s">
        <v>123</v>
      </c>
      <c r="AT240" s="150" t="s">
        <v>118</v>
      </c>
      <c r="AU240" s="150" t="s">
        <v>129</v>
      </c>
      <c r="AY240" s="18" t="s">
        <v>116</v>
      </c>
      <c r="BE240" s="151">
        <f>IF(N240="základní",J240,0)</f>
        <v>0</v>
      </c>
      <c r="BF240" s="151">
        <f>IF(N240="snížená",J240,0)</f>
        <v>0</v>
      </c>
      <c r="BG240" s="151">
        <f>IF(N240="zákl. přenesená",J240,0)</f>
        <v>0</v>
      </c>
      <c r="BH240" s="151">
        <f>IF(N240="sníž. přenesená",J240,0)</f>
        <v>0</v>
      </c>
      <c r="BI240" s="151">
        <f>IF(N240="nulová",J240,0)</f>
        <v>0</v>
      </c>
      <c r="BJ240" s="18" t="s">
        <v>15</v>
      </c>
      <c r="BK240" s="151">
        <f>ROUND(I240*H240,2)</f>
        <v>0</v>
      </c>
      <c r="BL240" s="18" t="s">
        <v>123</v>
      </c>
      <c r="BM240" s="150" t="s">
        <v>381</v>
      </c>
    </row>
    <row r="241" spans="1:65" s="13" customFormat="1">
      <c r="B241" s="152"/>
      <c r="D241" s="153" t="s">
        <v>124</v>
      </c>
      <c r="E241" s="154" t="s">
        <v>3</v>
      </c>
      <c r="F241" s="155" t="s">
        <v>382</v>
      </c>
      <c r="H241" s="154" t="s">
        <v>3</v>
      </c>
      <c r="I241" s="156"/>
      <c r="L241" s="152"/>
      <c r="M241" s="157"/>
      <c r="N241" s="158"/>
      <c r="O241" s="158"/>
      <c r="P241" s="158"/>
      <c r="Q241" s="158"/>
      <c r="R241" s="158"/>
      <c r="S241" s="158"/>
      <c r="T241" s="159"/>
      <c r="AT241" s="154" t="s">
        <v>124</v>
      </c>
      <c r="AU241" s="154" t="s">
        <v>129</v>
      </c>
      <c r="AV241" s="13" t="s">
        <v>15</v>
      </c>
      <c r="AW241" s="13" t="s">
        <v>31</v>
      </c>
      <c r="AX241" s="13" t="s">
        <v>69</v>
      </c>
      <c r="AY241" s="154" t="s">
        <v>116</v>
      </c>
    </row>
    <row r="242" spans="1:65" s="13" customFormat="1">
      <c r="B242" s="152"/>
      <c r="D242" s="153" t="s">
        <v>124</v>
      </c>
      <c r="E242" s="154" t="s">
        <v>3</v>
      </c>
      <c r="F242" s="155" t="s">
        <v>271</v>
      </c>
      <c r="H242" s="154" t="s">
        <v>3</v>
      </c>
      <c r="I242" s="156"/>
      <c r="L242" s="152"/>
      <c r="M242" s="157"/>
      <c r="N242" s="158"/>
      <c r="O242" s="158"/>
      <c r="P242" s="158"/>
      <c r="Q242" s="158"/>
      <c r="R242" s="158"/>
      <c r="S242" s="158"/>
      <c r="T242" s="159"/>
      <c r="AT242" s="154" t="s">
        <v>124</v>
      </c>
      <c r="AU242" s="154" t="s">
        <v>129</v>
      </c>
      <c r="AV242" s="13" t="s">
        <v>15</v>
      </c>
      <c r="AW242" s="13" t="s">
        <v>31</v>
      </c>
      <c r="AX242" s="13" t="s">
        <v>69</v>
      </c>
      <c r="AY242" s="154" t="s">
        <v>116</v>
      </c>
    </row>
    <row r="243" spans="1:65" s="14" customFormat="1">
      <c r="B243" s="160"/>
      <c r="D243" s="153" t="s">
        <v>124</v>
      </c>
      <c r="E243" s="161" t="s">
        <v>3</v>
      </c>
      <c r="F243" s="162" t="s">
        <v>383</v>
      </c>
      <c r="H243" s="163">
        <v>7.2</v>
      </c>
      <c r="I243" s="164"/>
      <c r="L243" s="160"/>
      <c r="M243" s="165"/>
      <c r="N243" s="166"/>
      <c r="O243" s="166"/>
      <c r="P243" s="166"/>
      <c r="Q243" s="166"/>
      <c r="R243" s="166"/>
      <c r="S243" s="166"/>
      <c r="T243" s="167"/>
      <c r="AT243" s="161" t="s">
        <v>124</v>
      </c>
      <c r="AU243" s="161" t="s">
        <v>129</v>
      </c>
      <c r="AV243" s="14" t="s">
        <v>76</v>
      </c>
      <c r="AW243" s="14" t="s">
        <v>31</v>
      </c>
      <c r="AX243" s="14" t="s">
        <v>69</v>
      </c>
      <c r="AY243" s="161" t="s">
        <v>116</v>
      </c>
    </row>
    <row r="244" spans="1:65" s="13" customFormat="1">
      <c r="B244" s="152"/>
      <c r="D244" s="153" t="s">
        <v>124</v>
      </c>
      <c r="E244" s="154" t="s">
        <v>3</v>
      </c>
      <c r="F244" s="155" t="s">
        <v>384</v>
      </c>
      <c r="H244" s="154" t="s">
        <v>3</v>
      </c>
      <c r="I244" s="156"/>
      <c r="L244" s="152"/>
      <c r="M244" s="157"/>
      <c r="N244" s="158"/>
      <c r="O244" s="158"/>
      <c r="P244" s="158"/>
      <c r="Q244" s="158"/>
      <c r="R244" s="158"/>
      <c r="S244" s="158"/>
      <c r="T244" s="159"/>
      <c r="AT244" s="154" t="s">
        <v>124</v>
      </c>
      <c r="AU244" s="154" t="s">
        <v>129</v>
      </c>
      <c r="AV244" s="13" t="s">
        <v>15</v>
      </c>
      <c r="AW244" s="13" t="s">
        <v>31</v>
      </c>
      <c r="AX244" s="13" t="s">
        <v>69</v>
      </c>
      <c r="AY244" s="154" t="s">
        <v>116</v>
      </c>
    </row>
    <row r="245" spans="1:65" s="14" customFormat="1">
      <c r="B245" s="160"/>
      <c r="D245" s="153" t="s">
        <v>124</v>
      </c>
      <c r="E245" s="161" t="s">
        <v>3</v>
      </c>
      <c r="F245" s="162" t="s">
        <v>385</v>
      </c>
      <c r="H245" s="163">
        <v>5.4</v>
      </c>
      <c r="I245" s="164"/>
      <c r="L245" s="160"/>
      <c r="M245" s="165"/>
      <c r="N245" s="166"/>
      <c r="O245" s="166"/>
      <c r="P245" s="166"/>
      <c r="Q245" s="166"/>
      <c r="R245" s="166"/>
      <c r="S245" s="166"/>
      <c r="T245" s="167"/>
      <c r="AT245" s="161" t="s">
        <v>124</v>
      </c>
      <c r="AU245" s="161" t="s">
        <v>129</v>
      </c>
      <c r="AV245" s="14" t="s">
        <v>76</v>
      </c>
      <c r="AW245" s="14" t="s">
        <v>31</v>
      </c>
      <c r="AX245" s="14" t="s">
        <v>69</v>
      </c>
      <c r="AY245" s="161" t="s">
        <v>116</v>
      </c>
    </row>
    <row r="246" spans="1:65" s="13" customFormat="1">
      <c r="B246" s="152"/>
      <c r="D246" s="153" t="s">
        <v>124</v>
      </c>
      <c r="E246" s="154" t="s">
        <v>3</v>
      </c>
      <c r="F246" s="155" t="s">
        <v>386</v>
      </c>
      <c r="H246" s="154" t="s">
        <v>3</v>
      </c>
      <c r="I246" s="156"/>
      <c r="L246" s="152"/>
      <c r="M246" s="157"/>
      <c r="N246" s="158"/>
      <c r="O246" s="158"/>
      <c r="P246" s="158"/>
      <c r="Q246" s="158"/>
      <c r="R246" s="158"/>
      <c r="S246" s="158"/>
      <c r="T246" s="159"/>
      <c r="AT246" s="154" t="s">
        <v>124</v>
      </c>
      <c r="AU246" s="154" t="s">
        <v>129</v>
      </c>
      <c r="AV246" s="13" t="s">
        <v>15</v>
      </c>
      <c r="AW246" s="13" t="s">
        <v>31</v>
      </c>
      <c r="AX246" s="13" t="s">
        <v>69</v>
      </c>
      <c r="AY246" s="154" t="s">
        <v>116</v>
      </c>
    </row>
    <row r="247" spans="1:65" s="14" customFormat="1">
      <c r="B247" s="160"/>
      <c r="D247" s="153" t="s">
        <v>124</v>
      </c>
      <c r="E247" s="161" t="s">
        <v>3</v>
      </c>
      <c r="F247" s="162" t="s">
        <v>387</v>
      </c>
      <c r="H247" s="163">
        <v>1.8</v>
      </c>
      <c r="I247" s="164"/>
      <c r="L247" s="160"/>
      <c r="M247" s="165"/>
      <c r="N247" s="166"/>
      <c r="O247" s="166"/>
      <c r="P247" s="166"/>
      <c r="Q247" s="166"/>
      <c r="R247" s="166"/>
      <c r="S247" s="166"/>
      <c r="T247" s="167"/>
      <c r="AT247" s="161" t="s">
        <v>124</v>
      </c>
      <c r="AU247" s="161" t="s">
        <v>129</v>
      </c>
      <c r="AV247" s="14" t="s">
        <v>76</v>
      </c>
      <c r="AW247" s="14" t="s">
        <v>31</v>
      </c>
      <c r="AX247" s="14" t="s">
        <v>69</v>
      </c>
      <c r="AY247" s="161" t="s">
        <v>116</v>
      </c>
    </row>
    <row r="248" spans="1:65" s="15" customFormat="1">
      <c r="B248" s="168"/>
      <c r="D248" s="153" t="s">
        <v>124</v>
      </c>
      <c r="E248" s="169" t="s">
        <v>3</v>
      </c>
      <c r="F248" s="170" t="s">
        <v>125</v>
      </c>
      <c r="H248" s="171">
        <v>14.4</v>
      </c>
      <c r="I248" s="172"/>
      <c r="L248" s="168"/>
      <c r="M248" s="173"/>
      <c r="N248" s="174"/>
      <c r="O248" s="174"/>
      <c r="P248" s="174"/>
      <c r="Q248" s="174"/>
      <c r="R248" s="174"/>
      <c r="S248" s="174"/>
      <c r="T248" s="175"/>
      <c r="AT248" s="169" t="s">
        <v>124</v>
      </c>
      <c r="AU248" s="169" t="s">
        <v>129</v>
      </c>
      <c r="AV248" s="15" t="s">
        <v>123</v>
      </c>
      <c r="AW248" s="15" t="s">
        <v>31</v>
      </c>
      <c r="AX248" s="15" t="s">
        <v>15</v>
      </c>
      <c r="AY248" s="169" t="s">
        <v>116</v>
      </c>
    </row>
    <row r="249" spans="1:65" s="2" customFormat="1" ht="21.75" customHeight="1">
      <c r="A249" s="33"/>
      <c r="B249" s="138"/>
      <c r="C249" s="139" t="s">
        <v>388</v>
      </c>
      <c r="D249" s="139" t="s">
        <v>118</v>
      </c>
      <c r="E249" s="140" t="s">
        <v>389</v>
      </c>
      <c r="F249" s="141" t="s">
        <v>390</v>
      </c>
      <c r="G249" s="142" t="s">
        <v>197</v>
      </c>
      <c r="H249" s="143">
        <v>1</v>
      </c>
      <c r="I249" s="144"/>
      <c r="J249" s="145">
        <f>ROUND(I249*H249,2)</f>
        <v>0</v>
      </c>
      <c r="K249" s="141" t="s">
        <v>3</v>
      </c>
      <c r="L249" s="34"/>
      <c r="M249" s="146" t="s">
        <v>3</v>
      </c>
      <c r="N249" s="147" t="s">
        <v>40</v>
      </c>
      <c r="O249" s="54"/>
      <c r="P249" s="148">
        <f>O249*H249</f>
        <v>0</v>
      </c>
      <c r="Q249" s="148">
        <v>0</v>
      </c>
      <c r="R249" s="148">
        <f>Q249*H249</f>
        <v>0</v>
      </c>
      <c r="S249" s="148">
        <v>0</v>
      </c>
      <c r="T249" s="149">
        <f>S249*H249</f>
        <v>0</v>
      </c>
      <c r="U249" s="33"/>
      <c r="V249" s="33"/>
      <c r="W249" s="33"/>
      <c r="X249" s="33"/>
      <c r="Y249" s="33"/>
      <c r="Z249" s="33"/>
      <c r="AA249" s="33"/>
      <c r="AB249" s="33"/>
      <c r="AC249" s="33"/>
      <c r="AD249" s="33"/>
      <c r="AE249" s="33"/>
      <c r="AR249" s="150" t="s">
        <v>123</v>
      </c>
      <c r="AT249" s="150" t="s">
        <v>118</v>
      </c>
      <c r="AU249" s="150" t="s">
        <v>129</v>
      </c>
      <c r="AY249" s="18" t="s">
        <v>116</v>
      </c>
      <c r="BE249" s="151">
        <f>IF(N249="základní",J249,0)</f>
        <v>0</v>
      </c>
      <c r="BF249" s="151">
        <f>IF(N249="snížená",J249,0)</f>
        <v>0</v>
      </c>
      <c r="BG249" s="151">
        <f>IF(N249="zákl. přenesená",J249,0)</f>
        <v>0</v>
      </c>
      <c r="BH249" s="151">
        <f>IF(N249="sníž. přenesená",J249,0)</f>
        <v>0</v>
      </c>
      <c r="BI249" s="151">
        <f>IF(N249="nulová",J249,0)</f>
        <v>0</v>
      </c>
      <c r="BJ249" s="18" t="s">
        <v>15</v>
      </c>
      <c r="BK249" s="151">
        <f>ROUND(I249*H249,2)</f>
        <v>0</v>
      </c>
      <c r="BL249" s="18" t="s">
        <v>123</v>
      </c>
      <c r="BM249" s="150" t="s">
        <v>391</v>
      </c>
    </row>
    <row r="250" spans="1:65" s="12" customFormat="1" ht="22.9" customHeight="1">
      <c r="B250" s="125"/>
      <c r="D250" s="126" t="s">
        <v>68</v>
      </c>
      <c r="E250" s="136" t="s">
        <v>214</v>
      </c>
      <c r="F250" s="136" t="s">
        <v>215</v>
      </c>
      <c r="I250" s="128"/>
      <c r="J250" s="137">
        <f>BK250</f>
        <v>0</v>
      </c>
      <c r="L250" s="125"/>
      <c r="M250" s="130"/>
      <c r="N250" s="131"/>
      <c r="O250" s="131"/>
      <c r="P250" s="132">
        <f>SUM(P251:P255)</f>
        <v>0</v>
      </c>
      <c r="Q250" s="131"/>
      <c r="R250" s="132">
        <f>SUM(R251:R255)</f>
        <v>0</v>
      </c>
      <c r="S250" s="131"/>
      <c r="T250" s="133">
        <f>SUM(T251:T255)</f>
        <v>0</v>
      </c>
      <c r="AR250" s="126" t="s">
        <v>15</v>
      </c>
      <c r="AT250" s="134" t="s">
        <v>68</v>
      </c>
      <c r="AU250" s="134" t="s">
        <v>15</v>
      </c>
      <c r="AY250" s="126" t="s">
        <v>116</v>
      </c>
      <c r="BK250" s="135">
        <f>SUM(BK251:BK255)</f>
        <v>0</v>
      </c>
    </row>
    <row r="251" spans="1:65" s="2" customFormat="1" ht="36">
      <c r="A251" s="33"/>
      <c r="B251" s="138"/>
      <c r="C251" s="139" t="s">
        <v>243</v>
      </c>
      <c r="D251" s="139" t="s">
        <v>118</v>
      </c>
      <c r="E251" s="140" t="s">
        <v>217</v>
      </c>
      <c r="F251" s="141" t="s">
        <v>218</v>
      </c>
      <c r="G251" s="142" t="s">
        <v>138</v>
      </c>
      <c r="H251" s="143">
        <v>14.071</v>
      </c>
      <c r="I251" s="144"/>
      <c r="J251" s="145">
        <f>ROUND(I251*H251,2)</f>
        <v>0</v>
      </c>
      <c r="K251" s="141" t="s">
        <v>122</v>
      </c>
      <c r="L251" s="34"/>
      <c r="M251" s="146" t="s">
        <v>3</v>
      </c>
      <c r="N251" s="147" t="s">
        <v>40</v>
      </c>
      <c r="O251" s="54"/>
      <c r="P251" s="148">
        <f>O251*H251</f>
        <v>0</v>
      </c>
      <c r="Q251" s="148">
        <v>0</v>
      </c>
      <c r="R251" s="148">
        <f>Q251*H251</f>
        <v>0</v>
      </c>
      <c r="S251" s="148">
        <v>0</v>
      </c>
      <c r="T251" s="149">
        <f>S251*H251</f>
        <v>0</v>
      </c>
      <c r="U251" s="33"/>
      <c r="V251" s="33"/>
      <c r="W251" s="33"/>
      <c r="X251" s="33"/>
      <c r="Y251" s="33"/>
      <c r="Z251" s="33"/>
      <c r="AA251" s="33"/>
      <c r="AB251" s="33"/>
      <c r="AC251" s="33"/>
      <c r="AD251" s="33"/>
      <c r="AE251" s="33"/>
      <c r="AR251" s="150" t="s">
        <v>123</v>
      </c>
      <c r="AT251" s="150" t="s">
        <v>118</v>
      </c>
      <c r="AU251" s="150" t="s">
        <v>76</v>
      </c>
      <c r="AY251" s="18" t="s">
        <v>116</v>
      </c>
      <c r="BE251" s="151">
        <f>IF(N251="základní",J251,0)</f>
        <v>0</v>
      </c>
      <c r="BF251" s="151">
        <f>IF(N251="snížená",J251,0)</f>
        <v>0</v>
      </c>
      <c r="BG251" s="151">
        <f>IF(N251="zákl. přenesená",J251,0)</f>
        <v>0</v>
      </c>
      <c r="BH251" s="151">
        <f>IF(N251="sníž. přenesená",J251,0)</f>
        <v>0</v>
      </c>
      <c r="BI251" s="151">
        <f>IF(N251="nulová",J251,0)</f>
        <v>0</v>
      </c>
      <c r="BJ251" s="18" t="s">
        <v>15</v>
      </c>
      <c r="BK251" s="151">
        <f>ROUND(I251*H251,2)</f>
        <v>0</v>
      </c>
      <c r="BL251" s="18" t="s">
        <v>123</v>
      </c>
      <c r="BM251" s="150" t="s">
        <v>392</v>
      </c>
    </row>
    <row r="252" spans="1:65" s="2" customFormat="1" ht="33" customHeight="1">
      <c r="A252" s="33"/>
      <c r="B252" s="138"/>
      <c r="C252" s="139" t="s">
        <v>244</v>
      </c>
      <c r="D252" s="139" t="s">
        <v>118</v>
      </c>
      <c r="E252" s="140" t="s">
        <v>220</v>
      </c>
      <c r="F252" s="141" t="s">
        <v>221</v>
      </c>
      <c r="G252" s="142" t="s">
        <v>138</v>
      </c>
      <c r="H252" s="143">
        <v>14.071</v>
      </c>
      <c r="I252" s="144"/>
      <c r="J252" s="145">
        <f>ROUND(I252*H252,2)</f>
        <v>0</v>
      </c>
      <c r="K252" s="141" t="s">
        <v>122</v>
      </c>
      <c r="L252" s="34"/>
      <c r="M252" s="146" t="s">
        <v>3</v>
      </c>
      <c r="N252" s="147" t="s">
        <v>40</v>
      </c>
      <c r="O252" s="54"/>
      <c r="P252" s="148">
        <f>O252*H252</f>
        <v>0</v>
      </c>
      <c r="Q252" s="148">
        <v>0</v>
      </c>
      <c r="R252" s="148">
        <f>Q252*H252</f>
        <v>0</v>
      </c>
      <c r="S252" s="148">
        <v>0</v>
      </c>
      <c r="T252" s="149">
        <f>S252*H252</f>
        <v>0</v>
      </c>
      <c r="U252" s="33"/>
      <c r="V252" s="33"/>
      <c r="W252" s="33"/>
      <c r="X252" s="33"/>
      <c r="Y252" s="33"/>
      <c r="Z252" s="33"/>
      <c r="AA252" s="33"/>
      <c r="AB252" s="33"/>
      <c r="AC252" s="33"/>
      <c r="AD252" s="33"/>
      <c r="AE252" s="33"/>
      <c r="AR252" s="150" t="s">
        <v>123</v>
      </c>
      <c r="AT252" s="150" t="s">
        <v>118</v>
      </c>
      <c r="AU252" s="150" t="s">
        <v>76</v>
      </c>
      <c r="AY252" s="18" t="s">
        <v>116</v>
      </c>
      <c r="BE252" s="151">
        <f>IF(N252="základní",J252,0)</f>
        <v>0</v>
      </c>
      <c r="BF252" s="151">
        <f>IF(N252="snížená",J252,0)</f>
        <v>0</v>
      </c>
      <c r="BG252" s="151">
        <f>IF(N252="zákl. přenesená",J252,0)</f>
        <v>0</v>
      </c>
      <c r="BH252" s="151">
        <f>IF(N252="sníž. přenesená",J252,0)</f>
        <v>0</v>
      </c>
      <c r="BI252" s="151">
        <f>IF(N252="nulová",J252,0)</f>
        <v>0</v>
      </c>
      <c r="BJ252" s="18" t="s">
        <v>15</v>
      </c>
      <c r="BK252" s="151">
        <f>ROUND(I252*H252,2)</f>
        <v>0</v>
      </c>
      <c r="BL252" s="18" t="s">
        <v>123</v>
      </c>
      <c r="BM252" s="150" t="s">
        <v>393</v>
      </c>
    </row>
    <row r="253" spans="1:65" s="2" customFormat="1" ht="44.25" customHeight="1">
      <c r="A253" s="33"/>
      <c r="B253" s="138"/>
      <c r="C253" s="139" t="s">
        <v>247</v>
      </c>
      <c r="D253" s="139" t="s">
        <v>118</v>
      </c>
      <c r="E253" s="140" t="s">
        <v>223</v>
      </c>
      <c r="F253" s="141" t="s">
        <v>224</v>
      </c>
      <c r="G253" s="142" t="s">
        <v>138</v>
      </c>
      <c r="H253" s="143">
        <v>211.065</v>
      </c>
      <c r="I253" s="144"/>
      <c r="J253" s="145">
        <f>ROUND(I253*H253,2)</f>
        <v>0</v>
      </c>
      <c r="K253" s="141" t="s">
        <v>122</v>
      </c>
      <c r="L253" s="34"/>
      <c r="M253" s="146" t="s">
        <v>3</v>
      </c>
      <c r="N253" s="147" t="s">
        <v>40</v>
      </c>
      <c r="O253" s="54"/>
      <c r="P253" s="148">
        <f>O253*H253</f>
        <v>0</v>
      </c>
      <c r="Q253" s="148">
        <v>0</v>
      </c>
      <c r="R253" s="148">
        <f>Q253*H253</f>
        <v>0</v>
      </c>
      <c r="S253" s="148">
        <v>0</v>
      </c>
      <c r="T253" s="149">
        <f>S253*H253</f>
        <v>0</v>
      </c>
      <c r="U253" s="33"/>
      <c r="V253" s="33"/>
      <c r="W253" s="33"/>
      <c r="X253" s="33"/>
      <c r="Y253" s="33"/>
      <c r="Z253" s="33"/>
      <c r="AA253" s="33"/>
      <c r="AB253" s="33"/>
      <c r="AC253" s="33"/>
      <c r="AD253" s="33"/>
      <c r="AE253" s="33"/>
      <c r="AR253" s="150" t="s">
        <v>123</v>
      </c>
      <c r="AT253" s="150" t="s">
        <v>118</v>
      </c>
      <c r="AU253" s="150" t="s">
        <v>76</v>
      </c>
      <c r="AY253" s="18" t="s">
        <v>116</v>
      </c>
      <c r="BE253" s="151">
        <f>IF(N253="základní",J253,0)</f>
        <v>0</v>
      </c>
      <c r="BF253" s="151">
        <f>IF(N253="snížená",J253,0)</f>
        <v>0</v>
      </c>
      <c r="BG253" s="151">
        <f>IF(N253="zákl. přenesená",J253,0)</f>
        <v>0</v>
      </c>
      <c r="BH253" s="151">
        <f>IF(N253="sníž. přenesená",J253,0)</f>
        <v>0</v>
      </c>
      <c r="BI253" s="151">
        <f>IF(N253="nulová",J253,0)</f>
        <v>0</v>
      </c>
      <c r="BJ253" s="18" t="s">
        <v>15</v>
      </c>
      <c r="BK253" s="151">
        <f>ROUND(I253*H253,2)</f>
        <v>0</v>
      </c>
      <c r="BL253" s="18" t="s">
        <v>123</v>
      </c>
      <c r="BM253" s="150" t="s">
        <v>394</v>
      </c>
    </row>
    <row r="254" spans="1:65" s="14" customFormat="1">
      <c r="B254" s="160"/>
      <c r="D254" s="153" t="s">
        <v>124</v>
      </c>
      <c r="F254" s="162" t="s">
        <v>395</v>
      </c>
      <c r="H254" s="163">
        <v>211.065</v>
      </c>
      <c r="I254" s="164"/>
      <c r="L254" s="160"/>
      <c r="M254" s="165"/>
      <c r="N254" s="166"/>
      <c r="O254" s="166"/>
      <c r="P254" s="166"/>
      <c r="Q254" s="166"/>
      <c r="R254" s="166"/>
      <c r="S254" s="166"/>
      <c r="T254" s="167"/>
      <c r="AT254" s="161" t="s">
        <v>124</v>
      </c>
      <c r="AU254" s="161" t="s">
        <v>76</v>
      </c>
      <c r="AV254" s="14" t="s">
        <v>76</v>
      </c>
      <c r="AW254" s="14" t="s">
        <v>4</v>
      </c>
      <c r="AX254" s="14" t="s">
        <v>15</v>
      </c>
      <c r="AY254" s="161" t="s">
        <v>116</v>
      </c>
    </row>
    <row r="255" spans="1:65" s="2" customFormat="1" ht="44.25" customHeight="1">
      <c r="A255" s="33"/>
      <c r="B255" s="138"/>
      <c r="C255" s="139" t="s">
        <v>248</v>
      </c>
      <c r="D255" s="139" t="s">
        <v>118</v>
      </c>
      <c r="E255" s="140" t="s">
        <v>226</v>
      </c>
      <c r="F255" s="141" t="s">
        <v>227</v>
      </c>
      <c r="G255" s="142" t="s">
        <v>138</v>
      </c>
      <c r="H255" s="143">
        <v>14.071</v>
      </c>
      <c r="I255" s="144"/>
      <c r="J255" s="145">
        <f>ROUND(I255*H255,2)</f>
        <v>0</v>
      </c>
      <c r="K255" s="141" t="s">
        <v>122</v>
      </c>
      <c r="L255" s="34"/>
      <c r="M255" s="146" t="s">
        <v>3</v>
      </c>
      <c r="N255" s="147" t="s">
        <v>40</v>
      </c>
      <c r="O255" s="54"/>
      <c r="P255" s="148">
        <f>O255*H255</f>
        <v>0</v>
      </c>
      <c r="Q255" s="148">
        <v>0</v>
      </c>
      <c r="R255" s="148">
        <f>Q255*H255</f>
        <v>0</v>
      </c>
      <c r="S255" s="148">
        <v>0</v>
      </c>
      <c r="T255" s="149">
        <f>S255*H255</f>
        <v>0</v>
      </c>
      <c r="U255" s="33"/>
      <c r="V255" s="33"/>
      <c r="W255" s="33"/>
      <c r="X255" s="33"/>
      <c r="Y255" s="33"/>
      <c r="Z255" s="33"/>
      <c r="AA255" s="33"/>
      <c r="AB255" s="33"/>
      <c r="AC255" s="33"/>
      <c r="AD255" s="33"/>
      <c r="AE255" s="33"/>
      <c r="AR255" s="150" t="s">
        <v>123</v>
      </c>
      <c r="AT255" s="150" t="s">
        <v>118</v>
      </c>
      <c r="AU255" s="150" t="s">
        <v>76</v>
      </c>
      <c r="AY255" s="18" t="s">
        <v>116</v>
      </c>
      <c r="BE255" s="151">
        <f>IF(N255="základní",J255,0)</f>
        <v>0</v>
      </c>
      <c r="BF255" s="151">
        <f>IF(N255="snížená",J255,0)</f>
        <v>0</v>
      </c>
      <c r="BG255" s="151">
        <f>IF(N255="zákl. přenesená",J255,0)</f>
        <v>0</v>
      </c>
      <c r="BH255" s="151">
        <f>IF(N255="sníž. přenesená",J255,0)</f>
        <v>0</v>
      </c>
      <c r="BI255" s="151">
        <f>IF(N255="nulová",J255,0)</f>
        <v>0</v>
      </c>
      <c r="BJ255" s="18" t="s">
        <v>15</v>
      </c>
      <c r="BK255" s="151">
        <f>ROUND(I255*H255,2)</f>
        <v>0</v>
      </c>
      <c r="BL255" s="18" t="s">
        <v>123</v>
      </c>
      <c r="BM255" s="150" t="s">
        <v>396</v>
      </c>
    </row>
    <row r="256" spans="1:65" s="12" customFormat="1" ht="22.9" customHeight="1">
      <c r="B256" s="125"/>
      <c r="D256" s="126" t="s">
        <v>68</v>
      </c>
      <c r="E256" s="136" t="s">
        <v>228</v>
      </c>
      <c r="F256" s="136" t="s">
        <v>229</v>
      </c>
      <c r="I256" s="128"/>
      <c r="J256" s="137">
        <f>BK256</f>
        <v>0</v>
      </c>
      <c r="L256" s="125"/>
      <c r="M256" s="130"/>
      <c r="N256" s="131"/>
      <c r="O256" s="131"/>
      <c r="P256" s="132">
        <f>P257</f>
        <v>0</v>
      </c>
      <c r="Q256" s="131"/>
      <c r="R256" s="132">
        <f>R257</f>
        <v>0</v>
      </c>
      <c r="S256" s="131"/>
      <c r="T256" s="133">
        <f>T257</f>
        <v>0</v>
      </c>
      <c r="AR256" s="126" t="s">
        <v>15</v>
      </c>
      <c r="AT256" s="134" t="s">
        <v>68</v>
      </c>
      <c r="AU256" s="134" t="s">
        <v>15</v>
      </c>
      <c r="AY256" s="126" t="s">
        <v>116</v>
      </c>
      <c r="BK256" s="135">
        <f>BK257</f>
        <v>0</v>
      </c>
    </row>
    <row r="257" spans="1:65" s="2" customFormat="1" ht="55.5" customHeight="1">
      <c r="A257" s="33"/>
      <c r="B257" s="138"/>
      <c r="C257" s="139" t="s">
        <v>251</v>
      </c>
      <c r="D257" s="139" t="s">
        <v>118</v>
      </c>
      <c r="E257" s="140" t="s">
        <v>397</v>
      </c>
      <c r="F257" s="141" t="s">
        <v>398</v>
      </c>
      <c r="G257" s="142" t="s">
        <v>138</v>
      </c>
      <c r="H257" s="143">
        <v>68.381</v>
      </c>
      <c r="I257" s="144"/>
      <c r="J257" s="145">
        <f>ROUND(I257*H257,2)</f>
        <v>0</v>
      </c>
      <c r="K257" s="141" t="s">
        <v>122</v>
      </c>
      <c r="L257" s="34"/>
      <c r="M257" s="146" t="s">
        <v>3</v>
      </c>
      <c r="N257" s="147" t="s">
        <v>40</v>
      </c>
      <c r="O257" s="54"/>
      <c r="P257" s="148">
        <f>O257*H257</f>
        <v>0</v>
      </c>
      <c r="Q257" s="148">
        <v>0</v>
      </c>
      <c r="R257" s="148">
        <f>Q257*H257</f>
        <v>0</v>
      </c>
      <c r="S257" s="148">
        <v>0</v>
      </c>
      <c r="T257" s="149">
        <f>S257*H257</f>
        <v>0</v>
      </c>
      <c r="U257" s="33"/>
      <c r="V257" s="33"/>
      <c r="W257" s="33"/>
      <c r="X257" s="33"/>
      <c r="Y257" s="33"/>
      <c r="Z257" s="33"/>
      <c r="AA257" s="33"/>
      <c r="AB257" s="33"/>
      <c r="AC257" s="33"/>
      <c r="AD257" s="33"/>
      <c r="AE257" s="33"/>
      <c r="AR257" s="150" t="s">
        <v>123</v>
      </c>
      <c r="AT257" s="150" t="s">
        <v>118</v>
      </c>
      <c r="AU257" s="150" t="s">
        <v>76</v>
      </c>
      <c r="AY257" s="18" t="s">
        <v>116</v>
      </c>
      <c r="BE257" s="151">
        <f>IF(N257="základní",J257,0)</f>
        <v>0</v>
      </c>
      <c r="BF257" s="151">
        <f>IF(N257="snížená",J257,0)</f>
        <v>0</v>
      </c>
      <c r="BG257" s="151">
        <f>IF(N257="zákl. přenesená",J257,0)</f>
        <v>0</v>
      </c>
      <c r="BH257" s="151">
        <f>IF(N257="sníž. přenesená",J257,0)</f>
        <v>0</v>
      </c>
      <c r="BI257" s="151">
        <f>IF(N257="nulová",J257,0)</f>
        <v>0</v>
      </c>
      <c r="BJ257" s="18" t="s">
        <v>15</v>
      </c>
      <c r="BK257" s="151">
        <f>ROUND(I257*H257,2)</f>
        <v>0</v>
      </c>
      <c r="BL257" s="18" t="s">
        <v>123</v>
      </c>
      <c r="BM257" s="150" t="s">
        <v>399</v>
      </c>
    </row>
    <row r="258" spans="1:65" s="12" customFormat="1" ht="25.9" customHeight="1">
      <c r="B258" s="125"/>
      <c r="D258" s="126" t="s">
        <v>68</v>
      </c>
      <c r="E258" s="127" t="s">
        <v>231</v>
      </c>
      <c r="F258" s="127" t="s">
        <v>232</v>
      </c>
      <c r="I258" s="128"/>
      <c r="J258" s="129">
        <f>BK258</f>
        <v>0</v>
      </c>
      <c r="L258" s="125"/>
      <c r="M258" s="130"/>
      <c r="N258" s="131"/>
      <c r="O258" s="131"/>
      <c r="P258" s="132">
        <f>P259+P268+P271+P277</f>
        <v>0</v>
      </c>
      <c r="Q258" s="131"/>
      <c r="R258" s="132">
        <f>R259+R268+R271+R277</f>
        <v>6.7671000000000009E-2</v>
      </c>
      <c r="S258" s="131"/>
      <c r="T258" s="133">
        <f>T259+T268+T271+T277</f>
        <v>0</v>
      </c>
      <c r="AR258" s="126" t="s">
        <v>76</v>
      </c>
      <c r="AT258" s="134" t="s">
        <v>68</v>
      </c>
      <c r="AU258" s="134" t="s">
        <v>69</v>
      </c>
      <c r="AY258" s="126" t="s">
        <v>116</v>
      </c>
      <c r="BK258" s="135">
        <f>BK259+BK268+BK271+BK277</f>
        <v>0</v>
      </c>
    </row>
    <row r="259" spans="1:65" s="12" customFormat="1" ht="22.9" customHeight="1">
      <c r="B259" s="125"/>
      <c r="D259" s="126" t="s">
        <v>68</v>
      </c>
      <c r="E259" s="136" t="s">
        <v>233</v>
      </c>
      <c r="F259" s="136" t="s">
        <v>234</v>
      </c>
      <c r="I259" s="128"/>
      <c r="J259" s="137">
        <f>BK259</f>
        <v>0</v>
      </c>
      <c r="L259" s="125"/>
      <c r="M259" s="130"/>
      <c r="N259" s="131"/>
      <c r="O259" s="131"/>
      <c r="P259" s="132">
        <f>SUM(P260:P267)</f>
        <v>0</v>
      </c>
      <c r="Q259" s="131"/>
      <c r="R259" s="132">
        <f>SUM(R260:R267)</f>
        <v>3.0046000000000003E-2</v>
      </c>
      <c r="S259" s="131"/>
      <c r="T259" s="133">
        <f>SUM(T260:T267)</f>
        <v>0</v>
      </c>
      <c r="AR259" s="126" t="s">
        <v>76</v>
      </c>
      <c r="AT259" s="134" t="s">
        <v>68</v>
      </c>
      <c r="AU259" s="134" t="s">
        <v>15</v>
      </c>
      <c r="AY259" s="126" t="s">
        <v>116</v>
      </c>
      <c r="BK259" s="135">
        <f>SUM(BK260:BK267)</f>
        <v>0</v>
      </c>
    </row>
    <row r="260" spans="1:65" s="2" customFormat="1" ht="16.5" customHeight="1">
      <c r="A260" s="33"/>
      <c r="B260" s="138"/>
      <c r="C260" s="139" t="s">
        <v>252</v>
      </c>
      <c r="D260" s="139" t="s">
        <v>118</v>
      </c>
      <c r="E260" s="140" t="s">
        <v>236</v>
      </c>
      <c r="F260" s="141" t="s">
        <v>237</v>
      </c>
      <c r="G260" s="142" t="s">
        <v>204</v>
      </c>
      <c r="H260" s="143">
        <v>16.600000000000001</v>
      </c>
      <c r="I260" s="144"/>
      <c r="J260" s="145">
        <f>ROUND(I260*H260,2)</f>
        <v>0</v>
      </c>
      <c r="K260" s="141" t="s">
        <v>122</v>
      </c>
      <c r="L260" s="34"/>
      <c r="M260" s="146" t="s">
        <v>3</v>
      </c>
      <c r="N260" s="147" t="s">
        <v>40</v>
      </c>
      <c r="O260" s="54"/>
      <c r="P260" s="148">
        <f>O260*H260</f>
        <v>0</v>
      </c>
      <c r="Q260" s="148">
        <v>1.6800000000000001E-3</v>
      </c>
      <c r="R260" s="148">
        <f>Q260*H260</f>
        <v>2.7888000000000003E-2</v>
      </c>
      <c r="S260" s="148">
        <v>0</v>
      </c>
      <c r="T260" s="149">
        <f>S260*H260</f>
        <v>0</v>
      </c>
      <c r="U260" s="33"/>
      <c r="V260" s="33"/>
      <c r="W260" s="33"/>
      <c r="X260" s="33"/>
      <c r="Y260" s="33"/>
      <c r="Z260" s="33"/>
      <c r="AA260" s="33"/>
      <c r="AB260" s="33"/>
      <c r="AC260" s="33"/>
      <c r="AD260" s="33"/>
      <c r="AE260" s="33"/>
      <c r="AR260" s="150" t="s">
        <v>162</v>
      </c>
      <c r="AT260" s="150" t="s">
        <v>118</v>
      </c>
      <c r="AU260" s="150" t="s">
        <v>76</v>
      </c>
      <c r="AY260" s="18" t="s">
        <v>116</v>
      </c>
      <c r="BE260" s="151">
        <f>IF(N260="základní",J260,0)</f>
        <v>0</v>
      </c>
      <c r="BF260" s="151">
        <f>IF(N260="snížená",J260,0)</f>
        <v>0</v>
      </c>
      <c r="BG260" s="151">
        <f>IF(N260="zákl. přenesená",J260,0)</f>
        <v>0</v>
      </c>
      <c r="BH260" s="151">
        <f>IF(N260="sníž. přenesená",J260,0)</f>
        <v>0</v>
      </c>
      <c r="BI260" s="151">
        <f>IF(N260="nulová",J260,0)</f>
        <v>0</v>
      </c>
      <c r="BJ260" s="18" t="s">
        <v>15</v>
      </c>
      <c r="BK260" s="151">
        <f>ROUND(I260*H260,2)</f>
        <v>0</v>
      </c>
      <c r="BL260" s="18" t="s">
        <v>162</v>
      </c>
      <c r="BM260" s="150" t="s">
        <v>400</v>
      </c>
    </row>
    <row r="261" spans="1:65" s="13" customFormat="1">
      <c r="B261" s="152"/>
      <c r="D261" s="153" t="s">
        <v>124</v>
      </c>
      <c r="E261" s="154" t="s">
        <v>3</v>
      </c>
      <c r="F261" s="155" t="s">
        <v>262</v>
      </c>
      <c r="H261" s="154" t="s">
        <v>3</v>
      </c>
      <c r="I261" s="156"/>
      <c r="L261" s="152"/>
      <c r="M261" s="157"/>
      <c r="N261" s="158"/>
      <c r="O261" s="158"/>
      <c r="P261" s="158"/>
      <c r="Q261" s="158"/>
      <c r="R261" s="158"/>
      <c r="S261" s="158"/>
      <c r="T261" s="159"/>
      <c r="AT261" s="154" t="s">
        <v>124</v>
      </c>
      <c r="AU261" s="154" t="s">
        <v>76</v>
      </c>
      <c r="AV261" s="13" t="s">
        <v>15</v>
      </c>
      <c r="AW261" s="13" t="s">
        <v>31</v>
      </c>
      <c r="AX261" s="13" t="s">
        <v>69</v>
      </c>
      <c r="AY261" s="154" t="s">
        <v>116</v>
      </c>
    </row>
    <row r="262" spans="1:65" s="14" customFormat="1">
      <c r="B262" s="160"/>
      <c r="D262" s="153" t="s">
        <v>124</v>
      </c>
      <c r="E262" s="161" t="s">
        <v>3</v>
      </c>
      <c r="F262" s="162" t="s">
        <v>401</v>
      </c>
      <c r="H262" s="163">
        <v>9.6</v>
      </c>
      <c r="I262" s="164"/>
      <c r="L262" s="160"/>
      <c r="M262" s="165"/>
      <c r="N262" s="166"/>
      <c r="O262" s="166"/>
      <c r="P262" s="166"/>
      <c r="Q262" s="166"/>
      <c r="R262" s="166"/>
      <c r="S262" s="166"/>
      <c r="T262" s="167"/>
      <c r="AT262" s="161" t="s">
        <v>124</v>
      </c>
      <c r="AU262" s="161" t="s">
        <v>76</v>
      </c>
      <c r="AV262" s="14" t="s">
        <v>76</v>
      </c>
      <c r="AW262" s="14" t="s">
        <v>31</v>
      </c>
      <c r="AX262" s="14" t="s">
        <v>69</v>
      </c>
      <c r="AY262" s="161" t="s">
        <v>116</v>
      </c>
    </row>
    <row r="263" spans="1:65" s="14" customFormat="1">
      <c r="B263" s="160"/>
      <c r="D263" s="153" t="s">
        <v>124</v>
      </c>
      <c r="E263" s="161" t="s">
        <v>3</v>
      </c>
      <c r="F263" s="162" t="s">
        <v>402</v>
      </c>
      <c r="H263" s="163">
        <v>7</v>
      </c>
      <c r="I263" s="164"/>
      <c r="L263" s="160"/>
      <c r="M263" s="165"/>
      <c r="N263" s="166"/>
      <c r="O263" s="166"/>
      <c r="P263" s="166"/>
      <c r="Q263" s="166"/>
      <c r="R263" s="166"/>
      <c r="S263" s="166"/>
      <c r="T263" s="167"/>
      <c r="AT263" s="161" t="s">
        <v>124</v>
      </c>
      <c r="AU263" s="161" t="s">
        <v>76</v>
      </c>
      <c r="AV263" s="14" t="s">
        <v>76</v>
      </c>
      <c r="AW263" s="14" t="s">
        <v>31</v>
      </c>
      <c r="AX263" s="14" t="s">
        <v>69</v>
      </c>
      <c r="AY263" s="161" t="s">
        <v>116</v>
      </c>
    </row>
    <row r="264" spans="1:65" s="15" customFormat="1">
      <c r="B264" s="168"/>
      <c r="D264" s="153" t="s">
        <v>124</v>
      </c>
      <c r="E264" s="169" t="s">
        <v>3</v>
      </c>
      <c r="F264" s="170" t="s">
        <v>125</v>
      </c>
      <c r="H264" s="171">
        <v>16.600000000000001</v>
      </c>
      <c r="I264" s="172"/>
      <c r="L264" s="168"/>
      <c r="M264" s="173"/>
      <c r="N264" s="174"/>
      <c r="O264" s="174"/>
      <c r="P264" s="174"/>
      <c r="Q264" s="174"/>
      <c r="R264" s="174"/>
      <c r="S264" s="174"/>
      <c r="T264" s="175"/>
      <c r="AT264" s="169" t="s">
        <v>124</v>
      </c>
      <c r="AU264" s="169" t="s">
        <v>76</v>
      </c>
      <c r="AV264" s="15" t="s">
        <v>123</v>
      </c>
      <c r="AW264" s="15" t="s">
        <v>31</v>
      </c>
      <c r="AX264" s="15" t="s">
        <v>15</v>
      </c>
      <c r="AY264" s="169" t="s">
        <v>116</v>
      </c>
    </row>
    <row r="265" spans="1:65" s="2" customFormat="1" ht="21.75" customHeight="1">
      <c r="A265" s="33"/>
      <c r="B265" s="138"/>
      <c r="C265" s="139" t="s">
        <v>253</v>
      </c>
      <c r="D265" s="139" t="s">
        <v>118</v>
      </c>
      <c r="E265" s="140" t="s">
        <v>241</v>
      </c>
      <c r="F265" s="141" t="s">
        <v>242</v>
      </c>
      <c r="G265" s="142" t="s">
        <v>204</v>
      </c>
      <c r="H265" s="143">
        <v>16.600000000000001</v>
      </c>
      <c r="I265" s="144"/>
      <c r="J265" s="145">
        <f>ROUND(I265*H265,2)</f>
        <v>0</v>
      </c>
      <c r="K265" s="141" t="s">
        <v>122</v>
      </c>
      <c r="L265" s="34"/>
      <c r="M265" s="146" t="s">
        <v>3</v>
      </c>
      <c r="N265" s="147" t="s">
        <v>40</v>
      </c>
      <c r="O265" s="54"/>
      <c r="P265" s="148">
        <f>O265*H265</f>
        <v>0</v>
      </c>
      <c r="Q265" s="148">
        <v>1.2999999999999999E-4</v>
      </c>
      <c r="R265" s="148">
        <f>Q265*H265</f>
        <v>2.1580000000000002E-3</v>
      </c>
      <c r="S265" s="148">
        <v>0</v>
      </c>
      <c r="T265" s="149">
        <f>S265*H265</f>
        <v>0</v>
      </c>
      <c r="U265" s="33"/>
      <c r="V265" s="33"/>
      <c r="W265" s="33"/>
      <c r="X265" s="33"/>
      <c r="Y265" s="33"/>
      <c r="Z265" s="33"/>
      <c r="AA265" s="33"/>
      <c r="AB265" s="33"/>
      <c r="AC265" s="33"/>
      <c r="AD265" s="33"/>
      <c r="AE265" s="33"/>
      <c r="AR265" s="150" t="s">
        <v>123</v>
      </c>
      <c r="AT265" s="150" t="s">
        <v>118</v>
      </c>
      <c r="AU265" s="150" t="s">
        <v>76</v>
      </c>
      <c r="AY265" s="18" t="s">
        <v>116</v>
      </c>
      <c r="BE265" s="151">
        <f>IF(N265="základní",J265,0)</f>
        <v>0</v>
      </c>
      <c r="BF265" s="151">
        <f>IF(N265="snížená",J265,0)</f>
        <v>0</v>
      </c>
      <c r="BG265" s="151">
        <f>IF(N265="zákl. přenesená",J265,0)</f>
        <v>0</v>
      </c>
      <c r="BH265" s="151">
        <f>IF(N265="sníž. přenesená",J265,0)</f>
        <v>0</v>
      </c>
      <c r="BI265" s="151">
        <f>IF(N265="nulová",J265,0)</f>
        <v>0</v>
      </c>
      <c r="BJ265" s="18" t="s">
        <v>15</v>
      </c>
      <c r="BK265" s="151">
        <f>ROUND(I265*H265,2)</f>
        <v>0</v>
      </c>
      <c r="BL265" s="18" t="s">
        <v>123</v>
      </c>
      <c r="BM265" s="150" t="s">
        <v>403</v>
      </c>
    </row>
    <row r="266" spans="1:65" s="2" customFormat="1" ht="16.5" customHeight="1">
      <c r="A266" s="33"/>
      <c r="B266" s="138"/>
      <c r="C266" s="139" t="s">
        <v>254</v>
      </c>
      <c r="D266" s="139" t="s">
        <v>118</v>
      </c>
      <c r="E266" s="140" t="s">
        <v>245</v>
      </c>
      <c r="F266" s="141" t="s">
        <v>246</v>
      </c>
      <c r="G266" s="142" t="s">
        <v>192</v>
      </c>
      <c r="H266" s="143">
        <v>4</v>
      </c>
      <c r="I266" s="144"/>
      <c r="J266" s="145">
        <f>ROUND(I266*H266,2)</f>
        <v>0</v>
      </c>
      <c r="K266" s="141" t="s">
        <v>3</v>
      </c>
      <c r="L266" s="34"/>
      <c r="M266" s="146" t="s">
        <v>3</v>
      </c>
      <c r="N266" s="147" t="s">
        <v>40</v>
      </c>
      <c r="O266" s="54"/>
      <c r="P266" s="148">
        <f>O266*H266</f>
        <v>0</v>
      </c>
      <c r="Q266" s="148">
        <v>0</v>
      </c>
      <c r="R266" s="148">
        <f>Q266*H266</f>
        <v>0</v>
      </c>
      <c r="S266" s="148">
        <v>0</v>
      </c>
      <c r="T266" s="149">
        <f>S266*H266</f>
        <v>0</v>
      </c>
      <c r="U266" s="33"/>
      <c r="V266" s="33"/>
      <c r="W266" s="33"/>
      <c r="X266" s="33"/>
      <c r="Y266" s="33"/>
      <c r="Z266" s="33"/>
      <c r="AA266" s="33"/>
      <c r="AB266" s="33"/>
      <c r="AC266" s="33"/>
      <c r="AD266" s="33"/>
      <c r="AE266" s="33"/>
      <c r="AR266" s="150" t="s">
        <v>162</v>
      </c>
      <c r="AT266" s="150" t="s">
        <v>118</v>
      </c>
      <c r="AU266" s="150" t="s">
        <v>76</v>
      </c>
      <c r="AY266" s="18" t="s">
        <v>116</v>
      </c>
      <c r="BE266" s="151">
        <f>IF(N266="základní",J266,0)</f>
        <v>0</v>
      </c>
      <c r="BF266" s="151">
        <f>IF(N266="snížená",J266,0)</f>
        <v>0</v>
      </c>
      <c r="BG266" s="151">
        <f>IF(N266="zákl. přenesená",J266,0)</f>
        <v>0</v>
      </c>
      <c r="BH266" s="151">
        <f>IF(N266="sníž. přenesená",J266,0)</f>
        <v>0</v>
      </c>
      <c r="BI266" s="151">
        <f>IF(N266="nulová",J266,0)</f>
        <v>0</v>
      </c>
      <c r="BJ266" s="18" t="s">
        <v>15</v>
      </c>
      <c r="BK266" s="151">
        <f>ROUND(I266*H266,2)</f>
        <v>0</v>
      </c>
      <c r="BL266" s="18" t="s">
        <v>162</v>
      </c>
      <c r="BM266" s="150" t="s">
        <v>404</v>
      </c>
    </row>
    <row r="267" spans="1:65" s="2" customFormat="1" ht="44.25" customHeight="1">
      <c r="A267" s="33"/>
      <c r="B267" s="138"/>
      <c r="C267" s="139" t="s">
        <v>240</v>
      </c>
      <c r="D267" s="139" t="s">
        <v>118</v>
      </c>
      <c r="E267" s="140" t="s">
        <v>249</v>
      </c>
      <c r="F267" s="141" t="s">
        <v>250</v>
      </c>
      <c r="G267" s="142" t="s">
        <v>138</v>
      </c>
      <c r="H267" s="143">
        <v>2.8000000000000001E-2</v>
      </c>
      <c r="I267" s="144"/>
      <c r="J267" s="145">
        <f>ROUND(I267*H267,2)</f>
        <v>0</v>
      </c>
      <c r="K267" s="141" t="s">
        <v>122</v>
      </c>
      <c r="L267" s="34"/>
      <c r="M267" s="146" t="s">
        <v>3</v>
      </c>
      <c r="N267" s="147" t="s">
        <v>40</v>
      </c>
      <c r="O267" s="54"/>
      <c r="P267" s="148">
        <f>O267*H267</f>
        <v>0</v>
      </c>
      <c r="Q267" s="148">
        <v>0</v>
      </c>
      <c r="R267" s="148">
        <f>Q267*H267</f>
        <v>0</v>
      </c>
      <c r="S267" s="148">
        <v>0</v>
      </c>
      <c r="T267" s="149">
        <f>S267*H267</f>
        <v>0</v>
      </c>
      <c r="U267" s="33"/>
      <c r="V267" s="33"/>
      <c r="W267" s="33"/>
      <c r="X267" s="33"/>
      <c r="Y267" s="33"/>
      <c r="Z267" s="33"/>
      <c r="AA267" s="33"/>
      <c r="AB267" s="33"/>
      <c r="AC267" s="33"/>
      <c r="AD267" s="33"/>
      <c r="AE267" s="33"/>
      <c r="AR267" s="150" t="s">
        <v>162</v>
      </c>
      <c r="AT267" s="150" t="s">
        <v>118</v>
      </c>
      <c r="AU267" s="150" t="s">
        <v>76</v>
      </c>
      <c r="AY267" s="18" t="s">
        <v>116</v>
      </c>
      <c r="BE267" s="151">
        <f>IF(N267="základní",J267,0)</f>
        <v>0</v>
      </c>
      <c r="BF267" s="151">
        <f>IF(N267="snížená",J267,0)</f>
        <v>0</v>
      </c>
      <c r="BG267" s="151">
        <f>IF(N267="zákl. přenesená",J267,0)</f>
        <v>0</v>
      </c>
      <c r="BH267" s="151">
        <f>IF(N267="sníž. přenesená",J267,0)</f>
        <v>0</v>
      </c>
      <c r="BI267" s="151">
        <f>IF(N267="nulová",J267,0)</f>
        <v>0</v>
      </c>
      <c r="BJ267" s="18" t="s">
        <v>15</v>
      </c>
      <c r="BK267" s="151">
        <f>ROUND(I267*H267,2)</f>
        <v>0</v>
      </c>
      <c r="BL267" s="18" t="s">
        <v>162</v>
      </c>
      <c r="BM267" s="150" t="s">
        <v>405</v>
      </c>
    </row>
    <row r="268" spans="1:65" s="12" customFormat="1" ht="22.9" customHeight="1">
      <c r="B268" s="125"/>
      <c r="D268" s="126" t="s">
        <v>68</v>
      </c>
      <c r="E268" s="136" t="s">
        <v>406</v>
      </c>
      <c r="F268" s="136" t="s">
        <v>407</v>
      </c>
      <c r="I268" s="128"/>
      <c r="J268" s="137">
        <f>BK268</f>
        <v>0</v>
      </c>
      <c r="L268" s="125"/>
      <c r="M268" s="130"/>
      <c r="N268" s="131"/>
      <c r="O268" s="131"/>
      <c r="P268" s="132">
        <f>SUM(P269:P270)</f>
        <v>0</v>
      </c>
      <c r="Q268" s="131"/>
      <c r="R268" s="132">
        <f>SUM(R269:R270)</f>
        <v>0</v>
      </c>
      <c r="S268" s="131"/>
      <c r="T268" s="133">
        <f>SUM(T269:T270)</f>
        <v>0</v>
      </c>
      <c r="AR268" s="126" t="s">
        <v>76</v>
      </c>
      <c r="AT268" s="134" t="s">
        <v>68</v>
      </c>
      <c r="AU268" s="134" t="s">
        <v>15</v>
      </c>
      <c r="AY268" s="126" t="s">
        <v>116</v>
      </c>
      <c r="BK268" s="135">
        <f>SUM(BK269:BK270)</f>
        <v>0</v>
      </c>
    </row>
    <row r="269" spans="1:65" s="2" customFormat="1" ht="44.25" customHeight="1">
      <c r="A269" s="33"/>
      <c r="B269" s="138"/>
      <c r="C269" s="139" t="s">
        <v>408</v>
      </c>
      <c r="D269" s="139" t="s">
        <v>118</v>
      </c>
      <c r="E269" s="140" t="s">
        <v>409</v>
      </c>
      <c r="F269" s="141" t="s">
        <v>410</v>
      </c>
      <c r="G269" s="142" t="s">
        <v>411</v>
      </c>
      <c r="H269" s="191"/>
      <c r="I269" s="144"/>
      <c r="J269" s="145">
        <f>ROUND(I269*H269,2)</f>
        <v>0</v>
      </c>
      <c r="K269" s="141" t="s">
        <v>122</v>
      </c>
      <c r="L269" s="34"/>
      <c r="M269" s="146" t="s">
        <v>3</v>
      </c>
      <c r="N269" s="147" t="s">
        <v>40</v>
      </c>
      <c r="O269" s="54"/>
      <c r="P269" s="148">
        <f>O269*H269</f>
        <v>0</v>
      </c>
      <c r="Q269" s="148">
        <v>0</v>
      </c>
      <c r="R269" s="148">
        <f>Q269*H269</f>
        <v>0</v>
      </c>
      <c r="S269" s="148">
        <v>0</v>
      </c>
      <c r="T269" s="149">
        <f>S269*H269</f>
        <v>0</v>
      </c>
      <c r="U269" s="33"/>
      <c r="V269" s="33"/>
      <c r="W269" s="33"/>
      <c r="X269" s="33"/>
      <c r="Y269" s="33"/>
      <c r="Z269" s="33"/>
      <c r="AA269" s="33"/>
      <c r="AB269" s="33"/>
      <c r="AC269" s="33"/>
      <c r="AD269" s="33"/>
      <c r="AE269" s="33"/>
      <c r="AR269" s="150" t="s">
        <v>162</v>
      </c>
      <c r="AT269" s="150" t="s">
        <v>118</v>
      </c>
      <c r="AU269" s="150" t="s">
        <v>76</v>
      </c>
      <c r="AY269" s="18" t="s">
        <v>116</v>
      </c>
      <c r="BE269" s="151">
        <f>IF(N269="základní",J269,0)</f>
        <v>0</v>
      </c>
      <c r="BF269" s="151">
        <f>IF(N269="snížená",J269,0)</f>
        <v>0</v>
      </c>
      <c r="BG269" s="151">
        <f>IF(N269="zákl. přenesená",J269,0)</f>
        <v>0</v>
      </c>
      <c r="BH269" s="151">
        <f>IF(N269="sníž. přenesená",J269,0)</f>
        <v>0</v>
      </c>
      <c r="BI269" s="151">
        <f>IF(N269="nulová",J269,0)</f>
        <v>0</v>
      </c>
      <c r="BJ269" s="18" t="s">
        <v>15</v>
      </c>
      <c r="BK269" s="151">
        <f>ROUND(I269*H269,2)</f>
        <v>0</v>
      </c>
      <c r="BL269" s="18" t="s">
        <v>162</v>
      </c>
      <c r="BM269" s="150" t="s">
        <v>412</v>
      </c>
    </row>
    <row r="270" spans="1:65" s="2" customFormat="1" ht="16.5" customHeight="1">
      <c r="A270" s="33"/>
      <c r="B270" s="138"/>
      <c r="C270" s="139" t="s">
        <v>413</v>
      </c>
      <c r="D270" s="139" t="s">
        <v>118</v>
      </c>
      <c r="E270" s="140" t="s">
        <v>414</v>
      </c>
      <c r="F270" s="141" t="s">
        <v>415</v>
      </c>
      <c r="G270" s="142" t="s">
        <v>192</v>
      </c>
      <c r="H270" s="143">
        <v>2</v>
      </c>
      <c r="I270" s="144"/>
      <c r="J270" s="145">
        <f>ROUND(I270*H270,2)</f>
        <v>0</v>
      </c>
      <c r="K270" s="141" t="s">
        <v>3</v>
      </c>
      <c r="L270" s="34"/>
      <c r="M270" s="146" t="s">
        <v>3</v>
      </c>
      <c r="N270" s="147" t="s">
        <v>40</v>
      </c>
      <c r="O270" s="54"/>
      <c r="P270" s="148">
        <f>O270*H270</f>
        <v>0</v>
      </c>
      <c r="Q270" s="148">
        <v>0</v>
      </c>
      <c r="R270" s="148">
        <f>Q270*H270</f>
        <v>0</v>
      </c>
      <c r="S270" s="148">
        <v>0</v>
      </c>
      <c r="T270" s="149">
        <f>S270*H270</f>
        <v>0</v>
      </c>
      <c r="U270" s="33"/>
      <c r="V270" s="33"/>
      <c r="W270" s="33"/>
      <c r="X270" s="33"/>
      <c r="Y270" s="33"/>
      <c r="Z270" s="33"/>
      <c r="AA270" s="33"/>
      <c r="AB270" s="33"/>
      <c r="AC270" s="33"/>
      <c r="AD270" s="33"/>
      <c r="AE270" s="33"/>
      <c r="AR270" s="150" t="s">
        <v>162</v>
      </c>
      <c r="AT270" s="150" t="s">
        <v>118</v>
      </c>
      <c r="AU270" s="150" t="s">
        <v>76</v>
      </c>
      <c r="AY270" s="18" t="s">
        <v>116</v>
      </c>
      <c r="BE270" s="151">
        <f>IF(N270="základní",J270,0)</f>
        <v>0</v>
      </c>
      <c r="BF270" s="151">
        <f>IF(N270="snížená",J270,0)</f>
        <v>0</v>
      </c>
      <c r="BG270" s="151">
        <f>IF(N270="zákl. přenesená",J270,0)</f>
        <v>0</v>
      </c>
      <c r="BH270" s="151">
        <f>IF(N270="sníž. přenesená",J270,0)</f>
        <v>0</v>
      </c>
      <c r="BI270" s="151">
        <f>IF(N270="nulová",J270,0)</f>
        <v>0</v>
      </c>
      <c r="BJ270" s="18" t="s">
        <v>15</v>
      </c>
      <c r="BK270" s="151">
        <f>ROUND(I270*H270,2)</f>
        <v>0</v>
      </c>
      <c r="BL270" s="18" t="s">
        <v>162</v>
      </c>
      <c r="BM270" s="150" t="s">
        <v>416</v>
      </c>
    </row>
    <row r="271" spans="1:65" s="12" customFormat="1" ht="22.9" customHeight="1">
      <c r="B271" s="125"/>
      <c r="D271" s="126" t="s">
        <v>68</v>
      </c>
      <c r="E271" s="136" t="s">
        <v>417</v>
      </c>
      <c r="F271" s="136" t="s">
        <v>418</v>
      </c>
      <c r="I271" s="128"/>
      <c r="J271" s="137">
        <f>BK271</f>
        <v>0</v>
      </c>
      <c r="L271" s="125"/>
      <c r="M271" s="130"/>
      <c r="N271" s="131"/>
      <c r="O271" s="131"/>
      <c r="P271" s="132">
        <f>SUM(P272:P276)</f>
        <v>0</v>
      </c>
      <c r="Q271" s="131"/>
      <c r="R271" s="132">
        <f>SUM(R272:R276)</f>
        <v>0</v>
      </c>
      <c r="S271" s="131"/>
      <c r="T271" s="133">
        <f>SUM(T272:T276)</f>
        <v>0</v>
      </c>
      <c r="AR271" s="126" t="s">
        <v>76</v>
      </c>
      <c r="AT271" s="134" t="s">
        <v>68</v>
      </c>
      <c r="AU271" s="134" t="s">
        <v>15</v>
      </c>
      <c r="AY271" s="126" t="s">
        <v>116</v>
      </c>
      <c r="BK271" s="135">
        <f>SUM(BK272:BK276)</f>
        <v>0</v>
      </c>
    </row>
    <row r="272" spans="1:65" s="2" customFormat="1" ht="44.25" customHeight="1">
      <c r="A272" s="33"/>
      <c r="B272" s="138"/>
      <c r="C272" s="139" t="s">
        <v>419</v>
      </c>
      <c r="D272" s="139" t="s">
        <v>118</v>
      </c>
      <c r="E272" s="140" t="s">
        <v>420</v>
      </c>
      <c r="F272" s="141" t="s">
        <v>421</v>
      </c>
      <c r="G272" s="142" t="s">
        <v>411</v>
      </c>
      <c r="H272" s="191"/>
      <c r="I272" s="144"/>
      <c r="J272" s="145">
        <f>ROUND(I272*H272,2)</f>
        <v>0</v>
      </c>
      <c r="K272" s="141" t="s">
        <v>122</v>
      </c>
      <c r="L272" s="34"/>
      <c r="M272" s="146" t="s">
        <v>3</v>
      </c>
      <c r="N272" s="147" t="s">
        <v>40</v>
      </c>
      <c r="O272" s="54"/>
      <c r="P272" s="148">
        <f>O272*H272</f>
        <v>0</v>
      </c>
      <c r="Q272" s="148">
        <v>0</v>
      </c>
      <c r="R272" s="148">
        <f>Q272*H272</f>
        <v>0</v>
      </c>
      <c r="S272" s="148">
        <v>0</v>
      </c>
      <c r="T272" s="149">
        <f>S272*H272</f>
        <v>0</v>
      </c>
      <c r="U272" s="33"/>
      <c r="V272" s="33"/>
      <c r="W272" s="33"/>
      <c r="X272" s="33"/>
      <c r="Y272" s="33"/>
      <c r="Z272" s="33"/>
      <c r="AA272" s="33"/>
      <c r="AB272" s="33"/>
      <c r="AC272" s="33"/>
      <c r="AD272" s="33"/>
      <c r="AE272" s="33"/>
      <c r="AR272" s="150" t="s">
        <v>162</v>
      </c>
      <c r="AT272" s="150" t="s">
        <v>118</v>
      </c>
      <c r="AU272" s="150" t="s">
        <v>76</v>
      </c>
      <c r="AY272" s="18" t="s">
        <v>116</v>
      </c>
      <c r="BE272" s="151">
        <f>IF(N272="základní",J272,0)</f>
        <v>0</v>
      </c>
      <c r="BF272" s="151">
        <f>IF(N272="snížená",J272,0)</f>
        <v>0</v>
      </c>
      <c r="BG272" s="151">
        <f>IF(N272="zákl. přenesená",J272,0)</f>
        <v>0</v>
      </c>
      <c r="BH272" s="151">
        <f>IF(N272="sníž. přenesená",J272,0)</f>
        <v>0</v>
      </c>
      <c r="BI272" s="151">
        <f>IF(N272="nulová",J272,0)</f>
        <v>0</v>
      </c>
      <c r="BJ272" s="18" t="s">
        <v>15</v>
      </c>
      <c r="BK272" s="151">
        <f>ROUND(I272*H272,2)</f>
        <v>0</v>
      </c>
      <c r="BL272" s="18" t="s">
        <v>162</v>
      </c>
      <c r="BM272" s="150" t="s">
        <v>422</v>
      </c>
    </row>
    <row r="273" spans="1:65" s="2" customFormat="1" ht="16.5" customHeight="1">
      <c r="A273" s="33"/>
      <c r="B273" s="138"/>
      <c r="C273" s="139" t="s">
        <v>423</v>
      </c>
      <c r="D273" s="139" t="s">
        <v>118</v>
      </c>
      <c r="E273" s="140" t="s">
        <v>424</v>
      </c>
      <c r="F273" s="141" t="s">
        <v>425</v>
      </c>
      <c r="G273" s="142" t="s">
        <v>192</v>
      </c>
      <c r="H273" s="143">
        <v>6</v>
      </c>
      <c r="I273" s="144"/>
      <c r="J273" s="145">
        <f>ROUND(I273*H273,2)</f>
        <v>0</v>
      </c>
      <c r="K273" s="141" t="s">
        <v>3</v>
      </c>
      <c r="L273" s="34"/>
      <c r="M273" s="146" t="s">
        <v>3</v>
      </c>
      <c r="N273" s="147" t="s">
        <v>40</v>
      </c>
      <c r="O273" s="54"/>
      <c r="P273" s="148">
        <f>O273*H273</f>
        <v>0</v>
      </c>
      <c r="Q273" s="148">
        <v>0</v>
      </c>
      <c r="R273" s="148">
        <f>Q273*H273</f>
        <v>0</v>
      </c>
      <c r="S273" s="148">
        <v>0</v>
      </c>
      <c r="T273" s="149">
        <f>S273*H273</f>
        <v>0</v>
      </c>
      <c r="U273" s="33"/>
      <c r="V273" s="33"/>
      <c r="W273" s="33"/>
      <c r="X273" s="33"/>
      <c r="Y273" s="33"/>
      <c r="Z273" s="33"/>
      <c r="AA273" s="33"/>
      <c r="AB273" s="33"/>
      <c r="AC273" s="33"/>
      <c r="AD273" s="33"/>
      <c r="AE273" s="33"/>
      <c r="AR273" s="150" t="s">
        <v>162</v>
      </c>
      <c r="AT273" s="150" t="s">
        <v>118</v>
      </c>
      <c r="AU273" s="150" t="s">
        <v>76</v>
      </c>
      <c r="AY273" s="18" t="s">
        <v>116</v>
      </c>
      <c r="BE273" s="151">
        <f>IF(N273="základní",J273,0)</f>
        <v>0</v>
      </c>
      <c r="BF273" s="151">
        <f>IF(N273="snížená",J273,0)</f>
        <v>0</v>
      </c>
      <c r="BG273" s="151">
        <f>IF(N273="zákl. přenesená",J273,0)</f>
        <v>0</v>
      </c>
      <c r="BH273" s="151">
        <f>IF(N273="sníž. přenesená",J273,0)</f>
        <v>0</v>
      </c>
      <c r="BI273" s="151">
        <f>IF(N273="nulová",J273,0)</f>
        <v>0</v>
      </c>
      <c r="BJ273" s="18" t="s">
        <v>15</v>
      </c>
      <c r="BK273" s="151">
        <f>ROUND(I273*H273,2)</f>
        <v>0</v>
      </c>
      <c r="BL273" s="18" t="s">
        <v>162</v>
      </c>
      <c r="BM273" s="150" t="s">
        <v>426</v>
      </c>
    </row>
    <row r="274" spans="1:65" s="2" customFormat="1" ht="16.5" customHeight="1">
      <c r="A274" s="33"/>
      <c r="B274" s="138"/>
      <c r="C274" s="139" t="s">
        <v>427</v>
      </c>
      <c r="D274" s="139" t="s">
        <v>118</v>
      </c>
      <c r="E274" s="140" t="s">
        <v>428</v>
      </c>
      <c r="F274" s="141" t="s">
        <v>429</v>
      </c>
      <c r="G274" s="142" t="s">
        <v>192</v>
      </c>
      <c r="H274" s="143">
        <v>2</v>
      </c>
      <c r="I274" s="144"/>
      <c r="J274" s="145">
        <f>ROUND(I274*H274,2)</f>
        <v>0</v>
      </c>
      <c r="K274" s="141" t="s">
        <v>3</v>
      </c>
      <c r="L274" s="34"/>
      <c r="M274" s="146" t="s">
        <v>3</v>
      </c>
      <c r="N274" s="147" t="s">
        <v>40</v>
      </c>
      <c r="O274" s="54"/>
      <c r="P274" s="148">
        <f>O274*H274</f>
        <v>0</v>
      </c>
      <c r="Q274" s="148">
        <v>0</v>
      </c>
      <c r="R274" s="148">
        <f>Q274*H274</f>
        <v>0</v>
      </c>
      <c r="S274" s="148">
        <v>0</v>
      </c>
      <c r="T274" s="149">
        <f>S274*H274</f>
        <v>0</v>
      </c>
      <c r="U274" s="33"/>
      <c r="V274" s="33"/>
      <c r="W274" s="33"/>
      <c r="X274" s="33"/>
      <c r="Y274" s="33"/>
      <c r="Z274" s="33"/>
      <c r="AA274" s="33"/>
      <c r="AB274" s="33"/>
      <c r="AC274" s="33"/>
      <c r="AD274" s="33"/>
      <c r="AE274" s="33"/>
      <c r="AR274" s="150" t="s">
        <v>162</v>
      </c>
      <c r="AT274" s="150" t="s">
        <v>118</v>
      </c>
      <c r="AU274" s="150" t="s">
        <v>76</v>
      </c>
      <c r="AY274" s="18" t="s">
        <v>116</v>
      </c>
      <c r="BE274" s="151">
        <f>IF(N274="základní",J274,0)</f>
        <v>0</v>
      </c>
      <c r="BF274" s="151">
        <f>IF(N274="snížená",J274,0)</f>
        <v>0</v>
      </c>
      <c r="BG274" s="151">
        <f>IF(N274="zákl. přenesená",J274,0)</f>
        <v>0</v>
      </c>
      <c r="BH274" s="151">
        <f>IF(N274="sníž. přenesená",J274,0)</f>
        <v>0</v>
      </c>
      <c r="BI274" s="151">
        <f>IF(N274="nulová",J274,0)</f>
        <v>0</v>
      </c>
      <c r="BJ274" s="18" t="s">
        <v>15</v>
      </c>
      <c r="BK274" s="151">
        <f>ROUND(I274*H274,2)</f>
        <v>0</v>
      </c>
      <c r="BL274" s="18" t="s">
        <v>162</v>
      </c>
      <c r="BM274" s="150" t="s">
        <v>430</v>
      </c>
    </row>
    <row r="275" spans="1:65" s="2" customFormat="1" ht="16.5" customHeight="1">
      <c r="A275" s="33"/>
      <c r="B275" s="138"/>
      <c r="C275" s="139" t="s">
        <v>431</v>
      </c>
      <c r="D275" s="139" t="s">
        <v>118</v>
      </c>
      <c r="E275" s="140" t="s">
        <v>432</v>
      </c>
      <c r="F275" s="141" t="s">
        <v>433</v>
      </c>
      <c r="G275" s="142" t="s">
        <v>192</v>
      </c>
      <c r="H275" s="143">
        <v>15</v>
      </c>
      <c r="I275" s="144"/>
      <c r="J275" s="145">
        <f>ROUND(I275*H275,2)</f>
        <v>0</v>
      </c>
      <c r="K275" s="141" t="s">
        <v>3</v>
      </c>
      <c r="L275" s="34"/>
      <c r="M275" s="146" t="s">
        <v>3</v>
      </c>
      <c r="N275" s="147" t="s">
        <v>40</v>
      </c>
      <c r="O275" s="54"/>
      <c r="P275" s="148">
        <f>O275*H275</f>
        <v>0</v>
      </c>
      <c r="Q275" s="148">
        <v>0</v>
      </c>
      <c r="R275" s="148">
        <f>Q275*H275</f>
        <v>0</v>
      </c>
      <c r="S275" s="148">
        <v>0</v>
      </c>
      <c r="T275" s="149">
        <f>S275*H275</f>
        <v>0</v>
      </c>
      <c r="U275" s="33"/>
      <c r="V275" s="33"/>
      <c r="W275" s="33"/>
      <c r="X275" s="33"/>
      <c r="Y275" s="33"/>
      <c r="Z275" s="33"/>
      <c r="AA275" s="33"/>
      <c r="AB275" s="33"/>
      <c r="AC275" s="33"/>
      <c r="AD275" s="33"/>
      <c r="AE275" s="33"/>
      <c r="AR275" s="150" t="s">
        <v>162</v>
      </c>
      <c r="AT275" s="150" t="s">
        <v>118</v>
      </c>
      <c r="AU275" s="150" t="s">
        <v>76</v>
      </c>
      <c r="AY275" s="18" t="s">
        <v>116</v>
      </c>
      <c r="BE275" s="151">
        <f>IF(N275="základní",J275,0)</f>
        <v>0</v>
      </c>
      <c r="BF275" s="151">
        <f>IF(N275="snížená",J275,0)</f>
        <v>0</v>
      </c>
      <c r="BG275" s="151">
        <f>IF(N275="zákl. přenesená",J275,0)</f>
        <v>0</v>
      </c>
      <c r="BH275" s="151">
        <f>IF(N275="sníž. přenesená",J275,0)</f>
        <v>0</v>
      </c>
      <c r="BI275" s="151">
        <f>IF(N275="nulová",J275,0)</f>
        <v>0</v>
      </c>
      <c r="BJ275" s="18" t="s">
        <v>15</v>
      </c>
      <c r="BK275" s="151">
        <f>ROUND(I275*H275,2)</f>
        <v>0</v>
      </c>
      <c r="BL275" s="18" t="s">
        <v>162</v>
      </c>
      <c r="BM275" s="150" t="s">
        <v>434</v>
      </c>
    </row>
    <row r="276" spans="1:65" s="14" customFormat="1">
      <c r="B276" s="160"/>
      <c r="D276" s="153" t="s">
        <v>124</v>
      </c>
      <c r="E276" s="161" t="s">
        <v>3</v>
      </c>
      <c r="F276" s="162" t="s">
        <v>435</v>
      </c>
      <c r="H276" s="163">
        <v>15</v>
      </c>
      <c r="I276" s="164"/>
      <c r="L276" s="160"/>
      <c r="M276" s="165"/>
      <c r="N276" s="166"/>
      <c r="O276" s="166"/>
      <c r="P276" s="166"/>
      <c r="Q276" s="166"/>
      <c r="R276" s="166"/>
      <c r="S276" s="166"/>
      <c r="T276" s="167"/>
      <c r="AT276" s="161" t="s">
        <v>124</v>
      </c>
      <c r="AU276" s="161" t="s">
        <v>76</v>
      </c>
      <c r="AV276" s="14" t="s">
        <v>76</v>
      </c>
      <c r="AW276" s="14" t="s">
        <v>31</v>
      </c>
      <c r="AX276" s="14" t="s">
        <v>15</v>
      </c>
      <c r="AY276" s="161" t="s">
        <v>116</v>
      </c>
    </row>
    <row r="277" spans="1:65" s="12" customFormat="1" ht="22.9" customHeight="1">
      <c r="B277" s="125"/>
      <c r="D277" s="126" t="s">
        <v>68</v>
      </c>
      <c r="E277" s="136" t="s">
        <v>436</v>
      </c>
      <c r="F277" s="136" t="s">
        <v>437</v>
      </c>
      <c r="I277" s="128"/>
      <c r="J277" s="137">
        <f>BK277</f>
        <v>0</v>
      </c>
      <c r="L277" s="125"/>
      <c r="M277" s="130"/>
      <c r="N277" s="131"/>
      <c r="O277" s="131"/>
      <c r="P277" s="132">
        <f>SUM(P278:P283)</f>
        <v>0</v>
      </c>
      <c r="Q277" s="131"/>
      <c r="R277" s="132">
        <f>SUM(R278:R283)</f>
        <v>3.7624999999999999E-2</v>
      </c>
      <c r="S277" s="131"/>
      <c r="T277" s="133">
        <f>SUM(T278:T283)</f>
        <v>0</v>
      </c>
      <c r="AR277" s="126" t="s">
        <v>76</v>
      </c>
      <c r="AT277" s="134" t="s">
        <v>68</v>
      </c>
      <c r="AU277" s="134" t="s">
        <v>15</v>
      </c>
      <c r="AY277" s="126" t="s">
        <v>116</v>
      </c>
      <c r="BK277" s="135">
        <f>SUM(BK278:BK283)</f>
        <v>0</v>
      </c>
    </row>
    <row r="278" spans="1:65" s="2" customFormat="1" ht="36">
      <c r="A278" s="33"/>
      <c r="B278" s="138"/>
      <c r="C278" s="139" t="s">
        <v>438</v>
      </c>
      <c r="D278" s="139" t="s">
        <v>118</v>
      </c>
      <c r="E278" s="140" t="s">
        <v>439</v>
      </c>
      <c r="F278" s="141" t="s">
        <v>440</v>
      </c>
      <c r="G278" s="142" t="s">
        <v>121</v>
      </c>
      <c r="H278" s="143">
        <v>43.75</v>
      </c>
      <c r="I278" s="144"/>
      <c r="J278" s="145">
        <f>ROUND(I278*H278,2)</f>
        <v>0</v>
      </c>
      <c r="K278" s="141" t="s">
        <v>122</v>
      </c>
      <c r="L278" s="34"/>
      <c r="M278" s="146" t="s">
        <v>3</v>
      </c>
      <c r="N278" s="147" t="s">
        <v>40</v>
      </c>
      <c r="O278" s="54"/>
      <c r="P278" s="148">
        <f>O278*H278</f>
        <v>0</v>
      </c>
      <c r="Q278" s="148">
        <v>1.3999999999999999E-4</v>
      </c>
      <c r="R278" s="148">
        <f>Q278*H278</f>
        <v>6.1249999999999994E-3</v>
      </c>
      <c r="S278" s="148">
        <v>0</v>
      </c>
      <c r="T278" s="149">
        <f>S278*H278</f>
        <v>0</v>
      </c>
      <c r="U278" s="33"/>
      <c r="V278" s="33"/>
      <c r="W278" s="33"/>
      <c r="X278" s="33"/>
      <c r="Y278" s="33"/>
      <c r="Z278" s="33"/>
      <c r="AA278" s="33"/>
      <c r="AB278" s="33"/>
      <c r="AC278" s="33"/>
      <c r="AD278" s="33"/>
      <c r="AE278" s="33"/>
      <c r="AR278" s="150" t="s">
        <v>162</v>
      </c>
      <c r="AT278" s="150" t="s">
        <v>118</v>
      </c>
      <c r="AU278" s="150" t="s">
        <v>76</v>
      </c>
      <c r="AY278" s="18" t="s">
        <v>116</v>
      </c>
      <c r="BE278" s="151">
        <f>IF(N278="základní",J278,0)</f>
        <v>0</v>
      </c>
      <c r="BF278" s="151">
        <f>IF(N278="snížená",J278,0)</f>
        <v>0</v>
      </c>
      <c r="BG278" s="151">
        <f>IF(N278="zákl. přenesená",J278,0)</f>
        <v>0</v>
      </c>
      <c r="BH278" s="151">
        <f>IF(N278="sníž. přenesená",J278,0)</f>
        <v>0</v>
      </c>
      <c r="BI278" s="151">
        <f>IF(N278="nulová",J278,0)</f>
        <v>0</v>
      </c>
      <c r="BJ278" s="18" t="s">
        <v>15</v>
      </c>
      <c r="BK278" s="151">
        <f>ROUND(I278*H278,2)</f>
        <v>0</v>
      </c>
      <c r="BL278" s="18" t="s">
        <v>162</v>
      </c>
      <c r="BM278" s="150" t="s">
        <v>441</v>
      </c>
    </row>
    <row r="279" spans="1:65" s="13" customFormat="1">
      <c r="B279" s="152"/>
      <c r="D279" s="153" t="s">
        <v>124</v>
      </c>
      <c r="E279" s="154" t="s">
        <v>3</v>
      </c>
      <c r="F279" s="155" t="s">
        <v>442</v>
      </c>
      <c r="H279" s="154" t="s">
        <v>3</v>
      </c>
      <c r="I279" s="156"/>
      <c r="L279" s="152"/>
      <c r="M279" s="157"/>
      <c r="N279" s="158"/>
      <c r="O279" s="158"/>
      <c r="P279" s="158"/>
      <c r="Q279" s="158"/>
      <c r="R279" s="158"/>
      <c r="S279" s="158"/>
      <c r="T279" s="159"/>
      <c r="AT279" s="154" t="s">
        <v>124</v>
      </c>
      <c r="AU279" s="154" t="s">
        <v>76</v>
      </c>
      <c r="AV279" s="13" t="s">
        <v>15</v>
      </c>
      <c r="AW279" s="13" t="s">
        <v>31</v>
      </c>
      <c r="AX279" s="13" t="s">
        <v>69</v>
      </c>
      <c r="AY279" s="154" t="s">
        <v>116</v>
      </c>
    </row>
    <row r="280" spans="1:65" s="14" customFormat="1">
      <c r="B280" s="160"/>
      <c r="D280" s="153" t="s">
        <v>124</v>
      </c>
      <c r="E280" s="161" t="s">
        <v>3</v>
      </c>
      <c r="F280" s="162" t="s">
        <v>443</v>
      </c>
      <c r="H280" s="163">
        <v>3.75</v>
      </c>
      <c r="I280" s="164"/>
      <c r="L280" s="160"/>
      <c r="M280" s="165"/>
      <c r="N280" s="166"/>
      <c r="O280" s="166"/>
      <c r="P280" s="166"/>
      <c r="Q280" s="166"/>
      <c r="R280" s="166"/>
      <c r="S280" s="166"/>
      <c r="T280" s="167"/>
      <c r="AT280" s="161" t="s">
        <v>124</v>
      </c>
      <c r="AU280" s="161" t="s">
        <v>76</v>
      </c>
      <c r="AV280" s="14" t="s">
        <v>76</v>
      </c>
      <c r="AW280" s="14" t="s">
        <v>31</v>
      </c>
      <c r="AX280" s="14" t="s">
        <v>69</v>
      </c>
      <c r="AY280" s="161" t="s">
        <v>116</v>
      </c>
    </row>
    <row r="281" spans="1:65" s="14" customFormat="1">
      <c r="B281" s="160"/>
      <c r="D281" s="153" t="s">
        <v>124</v>
      </c>
      <c r="E281" s="161" t="s">
        <v>3</v>
      </c>
      <c r="F281" s="162" t="s">
        <v>444</v>
      </c>
      <c r="H281" s="163">
        <v>40</v>
      </c>
      <c r="I281" s="164"/>
      <c r="L281" s="160"/>
      <c r="M281" s="165"/>
      <c r="N281" s="166"/>
      <c r="O281" s="166"/>
      <c r="P281" s="166"/>
      <c r="Q281" s="166"/>
      <c r="R281" s="166"/>
      <c r="S281" s="166"/>
      <c r="T281" s="167"/>
      <c r="AT281" s="161" t="s">
        <v>124</v>
      </c>
      <c r="AU281" s="161" t="s">
        <v>76</v>
      </c>
      <c r="AV281" s="14" t="s">
        <v>76</v>
      </c>
      <c r="AW281" s="14" t="s">
        <v>31</v>
      </c>
      <c r="AX281" s="14" t="s">
        <v>69</v>
      </c>
      <c r="AY281" s="161" t="s">
        <v>116</v>
      </c>
    </row>
    <row r="282" spans="1:65" s="15" customFormat="1">
      <c r="B282" s="168"/>
      <c r="D282" s="153" t="s">
        <v>124</v>
      </c>
      <c r="E282" s="169" t="s">
        <v>3</v>
      </c>
      <c r="F282" s="170" t="s">
        <v>125</v>
      </c>
      <c r="H282" s="171">
        <v>43.75</v>
      </c>
      <c r="I282" s="172"/>
      <c r="L282" s="168"/>
      <c r="M282" s="173"/>
      <c r="N282" s="174"/>
      <c r="O282" s="174"/>
      <c r="P282" s="174"/>
      <c r="Q282" s="174"/>
      <c r="R282" s="174"/>
      <c r="S282" s="174"/>
      <c r="T282" s="175"/>
      <c r="AT282" s="169" t="s">
        <v>124</v>
      </c>
      <c r="AU282" s="169" t="s">
        <v>76</v>
      </c>
      <c r="AV282" s="15" t="s">
        <v>123</v>
      </c>
      <c r="AW282" s="15" t="s">
        <v>31</v>
      </c>
      <c r="AX282" s="15" t="s">
        <v>15</v>
      </c>
      <c r="AY282" s="169" t="s">
        <v>116</v>
      </c>
    </row>
    <row r="283" spans="1:65" s="2" customFormat="1" ht="44.25" customHeight="1">
      <c r="A283" s="33"/>
      <c r="B283" s="138"/>
      <c r="C283" s="139" t="s">
        <v>445</v>
      </c>
      <c r="D283" s="139" t="s">
        <v>118</v>
      </c>
      <c r="E283" s="140" t="s">
        <v>446</v>
      </c>
      <c r="F283" s="141" t="s">
        <v>447</v>
      </c>
      <c r="G283" s="142" t="s">
        <v>121</v>
      </c>
      <c r="H283" s="143">
        <v>43.75</v>
      </c>
      <c r="I283" s="144"/>
      <c r="J283" s="145">
        <f>ROUND(I283*H283,2)</f>
        <v>0</v>
      </c>
      <c r="K283" s="141" t="s">
        <v>122</v>
      </c>
      <c r="L283" s="34"/>
      <c r="M283" s="186" t="s">
        <v>3</v>
      </c>
      <c r="N283" s="187" t="s">
        <v>40</v>
      </c>
      <c r="O283" s="188"/>
      <c r="P283" s="189">
        <f>O283*H283</f>
        <v>0</v>
      </c>
      <c r="Q283" s="189">
        <v>7.2000000000000005E-4</v>
      </c>
      <c r="R283" s="189">
        <f>Q283*H283</f>
        <v>3.15E-2</v>
      </c>
      <c r="S283" s="189">
        <v>0</v>
      </c>
      <c r="T283" s="190">
        <f>S283*H283</f>
        <v>0</v>
      </c>
      <c r="U283" s="33"/>
      <c r="V283" s="33"/>
      <c r="W283" s="33"/>
      <c r="X283" s="33"/>
      <c r="Y283" s="33"/>
      <c r="Z283" s="33"/>
      <c r="AA283" s="33"/>
      <c r="AB283" s="33"/>
      <c r="AC283" s="33"/>
      <c r="AD283" s="33"/>
      <c r="AE283" s="33"/>
      <c r="AR283" s="150" t="s">
        <v>162</v>
      </c>
      <c r="AT283" s="150" t="s">
        <v>118</v>
      </c>
      <c r="AU283" s="150" t="s">
        <v>76</v>
      </c>
      <c r="AY283" s="18" t="s">
        <v>116</v>
      </c>
      <c r="BE283" s="151">
        <f>IF(N283="základní",J283,0)</f>
        <v>0</v>
      </c>
      <c r="BF283" s="151">
        <f>IF(N283="snížená",J283,0)</f>
        <v>0</v>
      </c>
      <c r="BG283" s="151">
        <f>IF(N283="zákl. přenesená",J283,0)</f>
        <v>0</v>
      </c>
      <c r="BH283" s="151">
        <f>IF(N283="sníž. přenesená",J283,0)</f>
        <v>0</v>
      </c>
      <c r="BI283" s="151">
        <f>IF(N283="nulová",J283,0)</f>
        <v>0</v>
      </c>
      <c r="BJ283" s="18" t="s">
        <v>15</v>
      </c>
      <c r="BK283" s="151">
        <f>ROUND(I283*H283,2)</f>
        <v>0</v>
      </c>
      <c r="BL283" s="18" t="s">
        <v>162</v>
      </c>
      <c r="BM283" s="150" t="s">
        <v>448</v>
      </c>
    </row>
    <row r="284" spans="1:65" s="2" customFormat="1" ht="6.95" customHeight="1">
      <c r="A284" s="33"/>
      <c r="B284" s="43"/>
      <c r="C284" s="44"/>
      <c r="D284" s="44"/>
      <c r="E284" s="44"/>
      <c r="F284" s="44"/>
      <c r="G284" s="44"/>
      <c r="H284" s="44"/>
      <c r="I284" s="44"/>
      <c r="J284" s="44"/>
      <c r="K284" s="44"/>
      <c r="L284" s="34"/>
      <c r="M284" s="33"/>
      <c r="O284" s="33"/>
      <c r="P284" s="33"/>
      <c r="Q284" s="33"/>
      <c r="R284" s="33"/>
      <c r="S284" s="33"/>
      <c r="T284" s="33"/>
      <c r="U284" s="33"/>
      <c r="V284" s="33"/>
      <c r="W284" s="33"/>
      <c r="X284" s="33"/>
      <c r="Y284" s="33"/>
      <c r="Z284" s="33"/>
      <c r="AA284" s="33"/>
      <c r="AB284" s="33"/>
      <c r="AC284" s="33"/>
      <c r="AD284" s="33"/>
      <c r="AE284" s="33"/>
    </row>
  </sheetData>
  <autoFilter ref="C96:K283"/>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8"/>
  <sheetViews>
    <sheetView showGridLines="0" tabSelected="1" topLeftCell="A80" workbookViewId="0">
      <selection activeCell="H83" sqref="H8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t="s">
        <v>6</v>
      </c>
      <c r="M2" s="280"/>
      <c r="N2" s="280"/>
      <c r="O2" s="280"/>
      <c r="P2" s="280"/>
      <c r="Q2" s="280"/>
      <c r="R2" s="280"/>
      <c r="S2" s="280"/>
      <c r="T2" s="280"/>
      <c r="U2" s="280"/>
      <c r="V2" s="280"/>
      <c r="AT2" s="18" t="s">
        <v>81</v>
      </c>
    </row>
    <row r="3" spans="1:46" s="1" customFormat="1" ht="6.95" customHeight="1">
      <c r="B3" s="19"/>
      <c r="C3" s="20"/>
      <c r="D3" s="20"/>
      <c r="E3" s="20"/>
      <c r="F3" s="20"/>
      <c r="G3" s="20"/>
      <c r="H3" s="20"/>
      <c r="I3" s="20"/>
      <c r="J3" s="20"/>
      <c r="K3" s="20"/>
      <c r="L3" s="21"/>
      <c r="AT3" s="18" t="s">
        <v>76</v>
      </c>
    </row>
    <row r="4" spans="1:46" s="1" customFormat="1" ht="24.95" customHeight="1">
      <c r="B4" s="21"/>
      <c r="D4" s="22" t="s">
        <v>82</v>
      </c>
      <c r="L4" s="21"/>
      <c r="M4" s="89" t="s">
        <v>11</v>
      </c>
      <c r="AT4" s="18" t="s">
        <v>4</v>
      </c>
    </row>
    <row r="5" spans="1:46" s="1" customFormat="1" ht="6.95" customHeight="1">
      <c r="B5" s="21"/>
      <c r="L5" s="21"/>
    </row>
    <row r="6" spans="1:46" s="1" customFormat="1" ht="12" customHeight="1">
      <c r="B6" s="21"/>
      <c r="D6" s="28" t="s">
        <v>17</v>
      </c>
      <c r="L6" s="21"/>
    </row>
    <row r="7" spans="1:46" s="1" customFormat="1" ht="26.25" customHeight="1">
      <c r="B7" s="21"/>
      <c r="E7" s="312" t="str">
        <f>'Rekapitulace stavby'!K6</f>
        <v>AMFITEÁTR - PROVIZORNÍ OPATŘENÍ, KOLÍN, KMOCHŮV OSTROV</v>
      </c>
      <c r="F7" s="313"/>
      <c r="G7" s="313"/>
      <c r="H7" s="313"/>
      <c r="L7" s="21"/>
    </row>
    <row r="8" spans="1:46" s="2" customFormat="1" ht="12" customHeight="1">
      <c r="A8" s="33"/>
      <c r="B8" s="34"/>
      <c r="C8" s="33"/>
      <c r="D8" s="28" t="s">
        <v>83</v>
      </c>
      <c r="E8" s="33"/>
      <c r="F8" s="33"/>
      <c r="G8" s="33"/>
      <c r="H8" s="33"/>
      <c r="I8" s="33"/>
      <c r="J8" s="33"/>
      <c r="K8" s="33"/>
      <c r="L8" s="90"/>
      <c r="S8" s="33"/>
      <c r="T8" s="33"/>
      <c r="U8" s="33"/>
      <c r="V8" s="33"/>
      <c r="W8" s="33"/>
      <c r="X8" s="33"/>
      <c r="Y8" s="33"/>
      <c r="Z8" s="33"/>
      <c r="AA8" s="33"/>
      <c r="AB8" s="33"/>
      <c r="AC8" s="33"/>
      <c r="AD8" s="33"/>
      <c r="AE8" s="33"/>
    </row>
    <row r="9" spans="1:46" s="2" customFormat="1" ht="16.5" customHeight="1">
      <c r="A9" s="33"/>
      <c r="B9" s="34"/>
      <c r="C9" s="33"/>
      <c r="D9" s="33"/>
      <c r="E9" s="298" t="s">
        <v>449</v>
      </c>
      <c r="F9" s="311"/>
      <c r="G9" s="311"/>
      <c r="H9" s="311"/>
      <c r="I9" s="33"/>
      <c r="J9" s="33"/>
      <c r="K9" s="33"/>
      <c r="L9" s="90"/>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90"/>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28" t="s">
        <v>20</v>
      </c>
      <c r="J11" s="26" t="s">
        <v>3</v>
      </c>
      <c r="K11" s="33"/>
      <c r="L11" s="90"/>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5. 5. 2021</v>
      </c>
      <c r="K12" s="33"/>
      <c r="L12" s="90"/>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0"/>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tr">
        <f>IF('Rekapitulace stavby'!AN10="","",'Rekapitulace stavby'!AN10)</f>
        <v/>
      </c>
      <c r="K14" s="33"/>
      <c r="L14" s="90"/>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27</v>
      </c>
      <c r="J15" s="26" t="str">
        <f>IF('Rekapitulace stavby'!AN11="","",'Rekapitulace stavby'!AN11)</f>
        <v/>
      </c>
      <c r="K15" s="33"/>
      <c r="L15" s="90"/>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0"/>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26</v>
      </c>
      <c r="J17" s="29" t="str">
        <f>'Rekapitulace stavby'!AN13</f>
        <v>Vyplň údaj</v>
      </c>
      <c r="K17" s="33"/>
      <c r="L17" s="90"/>
      <c r="S17" s="33"/>
      <c r="T17" s="33"/>
      <c r="U17" s="33"/>
      <c r="V17" s="33"/>
      <c r="W17" s="33"/>
      <c r="X17" s="33"/>
      <c r="Y17" s="33"/>
      <c r="Z17" s="33"/>
      <c r="AA17" s="33"/>
      <c r="AB17" s="33"/>
      <c r="AC17" s="33"/>
      <c r="AD17" s="33"/>
      <c r="AE17" s="33"/>
    </row>
    <row r="18" spans="1:31" s="2" customFormat="1" ht="18" customHeight="1">
      <c r="A18" s="33"/>
      <c r="B18" s="34"/>
      <c r="C18" s="33"/>
      <c r="D18" s="33"/>
      <c r="E18" s="314" t="str">
        <f>'Rekapitulace stavby'!E14</f>
        <v>Vyplň údaj</v>
      </c>
      <c r="F18" s="279"/>
      <c r="G18" s="279"/>
      <c r="H18" s="279"/>
      <c r="I18" s="28" t="s">
        <v>27</v>
      </c>
      <c r="J18" s="29" t="str">
        <f>'Rekapitulace stavby'!AN14</f>
        <v>Vyplň údaj</v>
      </c>
      <c r="K18" s="33"/>
      <c r="L18" s="90"/>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0"/>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26</v>
      </c>
      <c r="J20" s="26" t="str">
        <f>IF('Rekapitulace stavby'!AN16="","",'Rekapitulace stavby'!AN16)</f>
        <v/>
      </c>
      <c r="K20" s="33"/>
      <c r="L20" s="90"/>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27</v>
      </c>
      <c r="J21" s="26" t="str">
        <f>IF('Rekapitulace stavby'!AN17="","",'Rekapitulace stavby'!AN17)</f>
        <v/>
      </c>
      <c r="K21" s="33"/>
      <c r="L21" s="90"/>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0"/>
      <c r="S22" s="33"/>
      <c r="T22" s="33"/>
      <c r="U22" s="33"/>
      <c r="V22" s="33"/>
      <c r="W22" s="33"/>
      <c r="X22" s="33"/>
      <c r="Y22" s="33"/>
      <c r="Z22" s="33"/>
      <c r="AA22" s="33"/>
      <c r="AB22" s="33"/>
      <c r="AC22" s="33"/>
      <c r="AD22" s="33"/>
      <c r="AE22" s="33"/>
    </row>
    <row r="23" spans="1:31" s="2" customFormat="1" ht="12" customHeight="1">
      <c r="A23" s="33"/>
      <c r="B23" s="34"/>
      <c r="C23" s="33"/>
      <c r="D23" s="28" t="s">
        <v>32</v>
      </c>
      <c r="E23" s="33"/>
      <c r="F23" s="33"/>
      <c r="G23" s="33"/>
      <c r="H23" s="33"/>
      <c r="I23" s="28" t="s">
        <v>26</v>
      </c>
      <c r="J23" s="26" t="str">
        <f>IF('Rekapitulace stavby'!AN19="","",'Rekapitulace stavby'!AN19)</f>
        <v/>
      </c>
      <c r="K23" s="33"/>
      <c r="L23" s="90"/>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27</v>
      </c>
      <c r="J24" s="26" t="str">
        <f>IF('Rekapitulace stavby'!AN20="","",'Rekapitulace stavby'!AN20)</f>
        <v/>
      </c>
      <c r="K24" s="33"/>
      <c r="L24" s="90"/>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0"/>
      <c r="S25" s="33"/>
      <c r="T25" s="33"/>
      <c r="U25" s="33"/>
      <c r="V25" s="33"/>
      <c r="W25" s="33"/>
      <c r="X25" s="33"/>
      <c r="Y25" s="33"/>
      <c r="Z25" s="33"/>
      <c r="AA25" s="33"/>
      <c r="AB25" s="33"/>
      <c r="AC25" s="33"/>
      <c r="AD25" s="33"/>
      <c r="AE25" s="33"/>
    </row>
    <row r="26" spans="1:31" s="2" customFormat="1" ht="12" customHeight="1">
      <c r="A26" s="33"/>
      <c r="B26" s="34"/>
      <c r="C26" s="33"/>
      <c r="D26" s="28" t="s">
        <v>33</v>
      </c>
      <c r="E26" s="33"/>
      <c r="F26" s="33"/>
      <c r="G26" s="33"/>
      <c r="H26" s="33"/>
      <c r="I26" s="33"/>
      <c r="J26" s="33"/>
      <c r="K26" s="33"/>
      <c r="L26" s="90"/>
      <c r="S26" s="33"/>
      <c r="T26" s="33"/>
      <c r="U26" s="33"/>
      <c r="V26" s="33"/>
      <c r="W26" s="33"/>
      <c r="X26" s="33"/>
      <c r="Y26" s="33"/>
      <c r="Z26" s="33"/>
      <c r="AA26" s="33"/>
      <c r="AB26" s="33"/>
      <c r="AC26" s="33"/>
      <c r="AD26" s="33"/>
      <c r="AE26" s="33"/>
    </row>
    <row r="27" spans="1:31" s="8" customFormat="1" ht="16.5" customHeight="1">
      <c r="A27" s="91"/>
      <c r="B27" s="92"/>
      <c r="C27" s="91"/>
      <c r="D27" s="91"/>
      <c r="E27" s="284" t="s">
        <v>3</v>
      </c>
      <c r="F27" s="284"/>
      <c r="G27" s="284"/>
      <c r="H27" s="284"/>
      <c r="I27" s="91"/>
      <c r="J27" s="91"/>
      <c r="K27" s="91"/>
      <c r="L27" s="93"/>
      <c r="S27" s="91"/>
      <c r="T27" s="91"/>
      <c r="U27" s="91"/>
      <c r="V27" s="91"/>
      <c r="W27" s="91"/>
      <c r="X27" s="91"/>
      <c r="Y27" s="91"/>
      <c r="Z27" s="91"/>
      <c r="AA27" s="91"/>
      <c r="AB27" s="91"/>
      <c r="AC27" s="91"/>
      <c r="AD27" s="91"/>
      <c r="AE27" s="91"/>
    </row>
    <row r="28" spans="1:31" s="2" customFormat="1" ht="6.95" customHeight="1">
      <c r="A28" s="33"/>
      <c r="B28" s="34"/>
      <c r="C28" s="33"/>
      <c r="D28" s="33"/>
      <c r="E28" s="33"/>
      <c r="F28" s="33"/>
      <c r="G28" s="33"/>
      <c r="H28" s="33"/>
      <c r="I28" s="33"/>
      <c r="J28" s="33"/>
      <c r="K28" s="33"/>
      <c r="L28" s="90"/>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0"/>
      <c r="S29" s="33"/>
      <c r="T29" s="33"/>
      <c r="U29" s="33"/>
      <c r="V29" s="33"/>
      <c r="W29" s="33"/>
      <c r="X29" s="33"/>
      <c r="Y29" s="33"/>
      <c r="Z29" s="33"/>
      <c r="AA29" s="33"/>
      <c r="AB29" s="33"/>
      <c r="AC29" s="33"/>
      <c r="AD29" s="33"/>
      <c r="AE29" s="33"/>
    </row>
    <row r="30" spans="1:31" s="2" customFormat="1" ht="25.35" customHeight="1">
      <c r="A30" s="33"/>
      <c r="B30" s="34"/>
      <c r="C30" s="33"/>
      <c r="D30" s="94" t="s">
        <v>35</v>
      </c>
      <c r="E30" s="33"/>
      <c r="F30" s="33"/>
      <c r="G30" s="33"/>
      <c r="H30" s="33"/>
      <c r="I30" s="33"/>
      <c r="J30" s="67">
        <f>ROUND(J80, 2)</f>
        <v>0</v>
      </c>
      <c r="K30" s="33"/>
      <c r="L30" s="90"/>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0"/>
      <c r="S31" s="33"/>
      <c r="T31" s="33"/>
      <c r="U31" s="33"/>
      <c r="V31" s="33"/>
      <c r="W31" s="33"/>
      <c r="X31" s="33"/>
      <c r="Y31" s="33"/>
      <c r="Z31" s="33"/>
      <c r="AA31" s="33"/>
      <c r="AB31" s="33"/>
      <c r="AC31" s="33"/>
      <c r="AD31" s="33"/>
      <c r="AE31" s="33"/>
    </row>
    <row r="32" spans="1:31" s="2" customFormat="1" ht="14.45" customHeight="1">
      <c r="A32" s="33"/>
      <c r="B32" s="34"/>
      <c r="C32" s="33"/>
      <c r="D32" s="33"/>
      <c r="E32" s="33"/>
      <c r="F32" s="37" t="s">
        <v>37</v>
      </c>
      <c r="G32" s="33"/>
      <c r="H32" s="33"/>
      <c r="I32" s="37" t="s">
        <v>36</v>
      </c>
      <c r="J32" s="37" t="s">
        <v>38</v>
      </c>
      <c r="K32" s="33"/>
      <c r="L32" s="90"/>
      <c r="S32" s="33"/>
      <c r="T32" s="33"/>
      <c r="U32" s="33"/>
      <c r="V32" s="33"/>
      <c r="W32" s="33"/>
      <c r="X32" s="33"/>
      <c r="Y32" s="33"/>
      <c r="Z32" s="33"/>
      <c r="AA32" s="33"/>
      <c r="AB32" s="33"/>
      <c r="AC32" s="33"/>
      <c r="AD32" s="33"/>
      <c r="AE32" s="33"/>
    </row>
    <row r="33" spans="1:31" s="2" customFormat="1" ht="14.45" customHeight="1">
      <c r="A33" s="33"/>
      <c r="B33" s="34"/>
      <c r="C33" s="33"/>
      <c r="D33" s="95" t="s">
        <v>39</v>
      </c>
      <c r="E33" s="28" t="s">
        <v>40</v>
      </c>
      <c r="F33" s="96">
        <f>ROUND((SUM(BE80:BE87)),  2)</f>
        <v>0</v>
      </c>
      <c r="G33" s="33"/>
      <c r="H33" s="33"/>
      <c r="I33" s="97">
        <v>0.21</v>
      </c>
      <c r="J33" s="96">
        <f>ROUND(((SUM(BE80:BE87))*I33),  2)</f>
        <v>0</v>
      </c>
      <c r="K33" s="33"/>
      <c r="L33" s="90"/>
      <c r="S33" s="33"/>
      <c r="T33" s="33"/>
      <c r="U33" s="33"/>
      <c r="V33" s="33"/>
      <c r="W33" s="33"/>
      <c r="X33" s="33"/>
      <c r="Y33" s="33"/>
      <c r="Z33" s="33"/>
      <c r="AA33" s="33"/>
      <c r="AB33" s="33"/>
      <c r="AC33" s="33"/>
      <c r="AD33" s="33"/>
      <c r="AE33" s="33"/>
    </row>
    <row r="34" spans="1:31" s="2" customFormat="1" ht="14.45" customHeight="1">
      <c r="A34" s="33"/>
      <c r="B34" s="34"/>
      <c r="C34" s="33"/>
      <c r="D34" s="33"/>
      <c r="E34" s="28" t="s">
        <v>41</v>
      </c>
      <c r="F34" s="96">
        <f>ROUND((SUM(BF80:BF87)),  2)</f>
        <v>0</v>
      </c>
      <c r="G34" s="33"/>
      <c r="H34" s="33"/>
      <c r="I34" s="97">
        <v>0.15</v>
      </c>
      <c r="J34" s="96">
        <f>ROUND(((SUM(BF80:BF87))*I34),  2)</f>
        <v>0</v>
      </c>
      <c r="K34" s="33"/>
      <c r="L34" s="90"/>
      <c r="S34" s="33"/>
      <c r="T34" s="33"/>
      <c r="U34" s="33"/>
      <c r="V34" s="33"/>
      <c r="W34" s="33"/>
      <c r="X34" s="33"/>
      <c r="Y34" s="33"/>
      <c r="Z34" s="33"/>
      <c r="AA34" s="33"/>
      <c r="AB34" s="33"/>
      <c r="AC34" s="33"/>
      <c r="AD34" s="33"/>
      <c r="AE34" s="33"/>
    </row>
    <row r="35" spans="1:31" s="2" customFormat="1" ht="14.45" hidden="1" customHeight="1">
      <c r="A35" s="33"/>
      <c r="B35" s="34"/>
      <c r="C35" s="33"/>
      <c r="D35" s="33"/>
      <c r="E35" s="28" t="s">
        <v>42</v>
      </c>
      <c r="F35" s="96">
        <f>ROUND((SUM(BG80:BG87)),  2)</f>
        <v>0</v>
      </c>
      <c r="G35" s="33"/>
      <c r="H35" s="33"/>
      <c r="I35" s="97">
        <v>0.21</v>
      </c>
      <c r="J35" s="96">
        <f>0</f>
        <v>0</v>
      </c>
      <c r="K35" s="33"/>
      <c r="L35" s="90"/>
      <c r="S35" s="33"/>
      <c r="T35" s="33"/>
      <c r="U35" s="33"/>
      <c r="V35" s="33"/>
      <c r="W35" s="33"/>
      <c r="X35" s="33"/>
      <c r="Y35" s="33"/>
      <c r="Z35" s="33"/>
      <c r="AA35" s="33"/>
      <c r="AB35" s="33"/>
      <c r="AC35" s="33"/>
      <c r="AD35" s="33"/>
      <c r="AE35" s="33"/>
    </row>
    <row r="36" spans="1:31" s="2" customFormat="1" ht="14.45" hidden="1" customHeight="1">
      <c r="A36" s="33"/>
      <c r="B36" s="34"/>
      <c r="C36" s="33"/>
      <c r="D36" s="33"/>
      <c r="E36" s="28" t="s">
        <v>43</v>
      </c>
      <c r="F36" s="96">
        <f>ROUND((SUM(BH80:BH87)),  2)</f>
        <v>0</v>
      </c>
      <c r="G36" s="33"/>
      <c r="H36" s="33"/>
      <c r="I36" s="97">
        <v>0.15</v>
      </c>
      <c r="J36" s="96">
        <f>0</f>
        <v>0</v>
      </c>
      <c r="K36" s="33"/>
      <c r="L36" s="90"/>
      <c r="S36" s="33"/>
      <c r="T36" s="33"/>
      <c r="U36" s="33"/>
      <c r="V36" s="33"/>
      <c r="W36" s="33"/>
      <c r="X36" s="33"/>
      <c r="Y36" s="33"/>
      <c r="Z36" s="33"/>
      <c r="AA36" s="33"/>
      <c r="AB36" s="33"/>
      <c r="AC36" s="33"/>
      <c r="AD36" s="33"/>
      <c r="AE36" s="33"/>
    </row>
    <row r="37" spans="1:31" s="2" customFormat="1" ht="14.45" hidden="1" customHeight="1">
      <c r="A37" s="33"/>
      <c r="B37" s="34"/>
      <c r="C37" s="33"/>
      <c r="D37" s="33"/>
      <c r="E37" s="28" t="s">
        <v>44</v>
      </c>
      <c r="F37" s="96">
        <f>ROUND((SUM(BI80:BI87)),  2)</f>
        <v>0</v>
      </c>
      <c r="G37" s="33"/>
      <c r="H37" s="33"/>
      <c r="I37" s="97">
        <v>0</v>
      </c>
      <c r="J37" s="96">
        <f>0</f>
        <v>0</v>
      </c>
      <c r="K37" s="33"/>
      <c r="L37" s="90"/>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0"/>
      <c r="S38" s="33"/>
      <c r="T38" s="33"/>
      <c r="U38" s="33"/>
      <c r="V38" s="33"/>
      <c r="W38" s="33"/>
      <c r="X38" s="33"/>
      <c r="Y38" s="33"/>
      <c r="Z38" s="33"/>
      <c r="AA38" s="33"/>
      <c r="AB38" s="33"/>
      <c r="AC38" s="33"/>
      <c r="AD38" s="33"/>
      <c r="AE38" s="33"/>
    </row>
    <row r="39" spans="1:31" s="2" customFormat="1" ht="25.35" customHeight="1">
      <c r="A39" s="33"/>
      <c r="B39" s="34"/>
      <c r="C39" s="98"/>
      <c r="D39" s="99" t="s">
        <v>45</v>
      </c>
      <c r="E39" s="56"/>
      <c r="F39" s="56"/>
      <c r="G39" s="100" t="s">
        <v>46</v>
      </c>
      <c r="H39" s="101" t="s">
        <v>47</v>
      </c>
      <c r="I39" s="56"/>
      <c r="J39" s="102">
        <f>SUM(J30:J37)</f>
        <v>0</v>
      </c>
      <c r="K39" s="103"/>
      <c r="L39" s="90"/>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0"/>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0"/>
      <c r="S44" s="33"/>
      <c r="T44" s="33"/>
      <c r="U44" s="33"/>
      <c r="V44" s="33"/>
      <c r="W44" s="33"/>
      <c r="X44" s="33"/>
      <c r="Y44" s="33"/>
      <c r="Z44" s="33"/>
      <c r="AA44" s="33"/>
      <c r="AB44" s="33"/>
      <c r="AC44" s="33"/>
      <c r="AD44" s="33"/>
      <c r="AE44" s="33"/>
    </row>
    <row r="45" spans="1:31" s="2" customFormat="1" ht="24.95" customHeight="1">
      <c r="A45" s="33"/>
      <c r="B45" s="34"/>
      <c r="C45" s="22" t="s">
        <v>84</v>
      </c>
      <c r="D45" s="33"/>
      <c r="E45" s="33"/>
      <c r="F45" s="33"/>
      <c r="G45" s="33"/>
      <c r="H45" s="33"/>
      <c r="I45" s="33"/>
      <c r="J45" s="33"/>
      <c r="K45" s="33"/>
      <c r="L45" s="90"/>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0"/>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0"/>
      <c r="S47" s="33"/>
      <c r="T47" s="33"/>
      <c r="U47" s="33"/>
      <c r="V47" s="33"/>
      <c r="W47" s="33"/>
      <c r="X47" s="33"/>
      <c r="Y47" s="33"/>
      <c r="Z47" s="33"/>
      <c r="AA47" s="33"/>
      <c r="AB47" s="33"/>
      <c r="AC47" s="33"/>
      <c r="AD47" s="33"/>
      <c r="AE47" s="33"/>
    </row>
    <row r="48" spans="1:31" s="2" customFormat="1" ht="26.25" customHeight="1">
      <c r="A48" s="33"/>
      <c r="B48" s="34"/>
      <c r="C48" s="33"/>
      <c r="D48" s="33"/>
      <c r="E48" s="312" t="str">
        <f>E7</f>
        <v>AMFITEÁTR - PROVIZORNÍ OPATŘENÍ, KOLÍN, KMOCHŮV OSTROV</v>
      </c>
      <c r="F48" s="313"/>
      <c r="G48" s="313"/>
      <c r="H48" s="313"/>
      <c r="I48" s="33"/>
      <c r="J48" s="33"/>
      <c r="K48" s="33"/>
      <c r="L48" s="90"/>
      <c r="S48" s="33"/>
      <c r="T48" s="33"/>
      <c r="U48" s="33"/>
      <c r="V48" s="33"/>
      <c r="W48" s="33"/>
      <c r="X48" s="33"/>
      <c r="Y48" s="33"/>
      <c r="Z48" s="33"/>
      <c r="AA48" s="33"/>
      <c r="AB48" s="33"/>
      <c r="AC48" s="33"/>
      <c r="AD48" s="33"/>
      <c r="AE48" s="33"/>
    </row>
    <row r="49" spans="1:47" s="2" customFormat="1" ht="12" customHeight="1">
      <c r="A49" s="33"/>
      <c r="B49" s="34"/>
      <c r="C49" s="28" t="s">
        <v>83</v>
      </c>
      <c r="D49" s="33"/>
      <c r="E49" s="33"/>
      <c r="F49" s="33"/>
      <c r="G49" s="33"/>
      <c r="H49" s="33"/>
      <c r="I49" s="33"/>
      <c r="J49" s="33"/>
      <c r="K49" s="33"/>
      <c r="L49" s="90"/>
      <c r="S49" s="33"/>
      <c r="T49" s="33"/>
      <c r="U49" s="33"/>
      <c r="V49" s="33"/>
      <c r="W49" s="33"/>
      <c r="X49" s="33"/>
      <c r="Y49" s="33"/>
      <c r="Z49" s="33"/>
      <c r="AA49" s="33"/>
      <c r="AB49" s="33"/>
      <c r="AC49" s="33"/>
      <c r="AD49" s="33"/>
      <c r="AE49" s="33"/>
    </row>
    <row r="50" spans="1:47" s="2" customFormat="1" ht="16.5" customHeight="1">
      <c r="A50" s="33"/>
      <c r="B50" s="34"/>
      <c r="C50" s="33"/>
      <c r="D50" s="33"/>
      <c r="E50" s="298" t="str">
        <f>E9</f>
        <v>VRN - Ostatní a vedlejší náklady</v>
      </c>
      <c r="F50" s="311"/>
      <c r="G50" s="311"/>
      <c r="H50" s="311"/>
      <c r="I50" s="33"/>
      <c r="J50" s="33"/>
      <c r="K50" s="33"/>
      <c r="L50" s="90"/>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0"/>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 xml:space="preserve"> </v>
      </c>
      <c r="G52" s="33"/>
      <c r="H52" s="33"/>
      <c r="I52" s="28" t="s">
        <v>23</v>
      </c>
      <c r="J52" s="51" t="str">
        <f>IF(J12="","",J12)</f>
        <v>5. 5. 2021</v>
      </c>
      <c r="K52" s="33"/>
      <c r="L52" s="90"/>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0"/>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 xml:space="preserve"> </v>
      </c>
      <c r="G54" s="33"/>
      <c r="H54" s="33"/>
      <c r="I54" s="28" t="s">
        <v>30</v>
      </c>
      <c r="J54" s="31" t="str">
        <f>E21</f>
        <v xml:space="preserve"> </v>
      </c>
      <c r="K54" s="33"/>
      <c r="L54" s="90"/>
      <c r="S54" s="33"/>
      <c r="T54" s="33"/>
      <c r="U54" s="33"/>
      <c r="V54" s="33"/>
      <c r="W54" s="33"/>
      <c r="X54" s="33"/>
      <c r="Y54" s="33"/>
      <c r="Z54" s="33"/>
      <c r="AA54" s="33"/>
      <c r="AB54" s="33"/>
      <c r="AC54" s="33"/>
      <c r="AD54" s="33"/>
      <c r="AE54" s="33"/>
    </row>
    <row r="55" spans="1:47" s="2" customFormat="1" ht="15.2" customHeight="1">
      <c r="A55" s="33"/>
      <c r="B55" s="34"/>
      <c r="C55" s="28" t="s">
        <v>28</v>
      </c>
      <c r="D55" s="33"/>
      <c r="E55" s="33"/>
      <c r="F55" s="26" t="str">
        <f>IF(E18="","",E18)</f>
        <v>Vyplň údaj</v>
      </c>
      <c r="G55" s="33"/>
      <c r="H55" s="33"/>
      <c r="I55" s="28" t="s">
        <v>32</v>
      </c>
      <c r="J55" s="31" t="str">
        <f>E24</f>
        <v xml:space="preserve"> </v>
      </c>
      <c r="K55" s="33"/>
      <c r="L55" s="90"/>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0"/>
      <c r="S56" s="33"/>
      <c r="T56" s="33"/>
      <c r="U56" s="33"/>
      <c r="V56" s="33"/>
      <c r="W56" s="33"/>
      <c r="X56" s="33"/>
      <c r="Y56" s="33"/>
      <c r="Z56" s="33"/>
      <c r="AA56" s="33"/>
      <c r="AB56" s="33"/>
      <c r="AC56" s="33"/>
      <c r="AD56" s="33"/>
      <c r="AE56" s="33"/>
    </row>
    <row r="57" spans="1:47" s="2" customFormat="1" ht="29.25" customHeight="1">
      <c r="A57" s="33"/>
      <c r="B57" s="34"/>
      <c r="C57" s="104" t="s">
        <v>85</v>
      </c>
      <c r="D57" s="98"/>
      <c r="E57" s="98"/>
      <c r="F57" s="98"/>
      <c r="G57" s="98"/>
      <c r="H57" s="98"/>
      <c r="I57" s="98"/>
      <c r="J57" s="105" t="s">
        <v>86</v>
      </c>
      <c r="K57" s="98"/>
      <c r="L57" s="90"/>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0"/>
      <c r="S58" s="33"/>
      <c r="T58" s="33"/>
      <c r="U58" s="33"/>
      <c r="V58" s="33"/>
      <c r="W58" s="33"/>
      <c r="X58" s="33"/>
      <c r="Y58" s="33"/>
      <c r="Z58" s="33"/>
      <c r="AA58" s="33"/>
      <c r="AB58" s="33"/>
      <c r="AC58" s="33"/>
      <c r="AD58" s="33"/>
      <c r="AE58" s="33"/>
    </row>
    <row r="59" spans="1:47" s="2" customFormat="1" ht="22.9" customHeight="1">
      <c r="A59" s="33"/>
      <c r="B59" s="34"/>
      <c r="C59" s="106" t="s">
        <v>67</v>
      </c>
      <c r="D59" s="33"/>
      <c r="E59" s="33"/>
      <c r="F59" s="33"/>
      <c r="G59" s="33"/>
      <c r="H59" s="33"/>
      <c r="I59" s="33"/>
      <c r="J59" s="67">
        <f>J80</f>
        <v>0</v>
      </c>
      <c r="K59" s="33"/>
      <c r="L59" s="90"/>
      <c r="S59" s="33"/>
      <c r="T59" s="33"/>
      <c r="U59" s="33"/>
      <c r="V59" s="33"/>
      <c r="W59" s="33"/>
      <c r="X59" s="33"/>
      <c r="Y59" s="33"/>
      <c r="Z59" s="33"/>
      <c r="AA59" s="33"/>
      <c r="AB59" s="33"/>
      <c r="AC59" s="33"/>
      <c r="AD59" s="33"/>
      <c r="AE59" s="33"/>
      <c r="AU59" s="18" t="s">
        <v>87</v>
      </c>
    </row>
    <row r="60" spans="1:47" s="9" customFormat="1" ht="24.95" customHeight="1">
      <c r="B60" s="107"/>
      <c r="D60" s="108" t="s">
        <v>450</v>
      </c>
      <c r="E60" s="109"/>
      <c r="F60" s="109"/>
      <c r="G60" s="109"/>
      <c r="H60" s="109"/>
      <c r="I60" s="109"/>
      <c r="J60" s="110">
        <f>J81</f>
        <v>0</v>
      </c>
      <c r="L60" s="107"/>
    </row>
    <row r="61" spans="1:47" s="2" customFormat="1" ht="21.75" customHeight="1">
      <c r="A61" s="33"/>
      <c r="B61" s="34"/>
      <c r="C61" s="33"/>
      <c r="D61" s="33"/>
      <c r="E61" s="33"/>
      <c r="F61" s="33"/>
      <c r="G61" s="33"/>
      <c r="H61" s="33"/>
      <c r="I61" s="33"/>
      <c r="J61" s="33"/>
      <c r="K61" s="33"/>
      <c r="L61" s="90"/>
      <c r="S61" s="33"/>
      <c r="T61" s="33"/>
      <c r="U61" s="33"/>
      <c r="V61" s="33"/>
      <c r="W61" s="33"/>
      <c r="X61" s="33"/>
      <c r="Y61" s="33"/>
      <c r="Z61" s="33"/>
      <c r="AA61" s="33"/>
      <c r="AB61" s="33"/>
      <c r="AC61" s="33"/>
      <c r="AD61" s="33"/>
      <c r="AE61" s="33"/>
    </row>
    <row r="62" spans="1:47" s="2" customFormat="1" ht="6.95" customHeight="1">
      <c r="A62" s="33"/>
      <c r="B62" s="43"/>
      <c r="C62" s="44"/>
      <c r="D62" s="44"/>
      <c r="E62" s="44"/>
      <c r="F62" s="44"/>
      <c r="G62" s="44"/>
      <c r="H62" s="44"/>
      <c r="I62" s="44"/>
      <c r="J62" s="44"/>
      <c r="K62" s="44"/>
      <c r="L62" s="90"/>
      <c r="S62" s="33"/>
      <c r="T62" s="33"/>
      <c r="U62" s="33"/>
      <c r="V62" s="33"/>
      <c r="W62" s="33"/>
      <c r="X62" s="33"/>
      <c r="Y62" s="33"/>
      <c r="Z62" s="33"/>
      <c r="AA62" s="33"/>
      <c r="AB62" s="33"/>
      <c r="AC62" s="33"/>
      <c r="AD62" s="33"/>
      <c r="AE62" s="33"/>
    </row>
    <row r="66" spans="1:63" s="2" customFormat="1" ht="6.95" customHeight="1">
      <c r="A66" s="33"/>
      <c r="B66" s="45"/>
      <c r="C66" s="46"/>
      <c r="D66" s="46"/>
      <c r="E66" s="46"/>
      <c r="F66" s="46"/>
      <c r="G66" s="46"/>
      <c r="H66" s="46"/>
      <c r="I66" s="46"/>
      <c r="J66" s="46"/>
      <c r="K66" s="46"/>
      <c r="L66" s="90"/>
      <c r="S66" s="33"/>
      <c r="T66" s="33"/>
      <c r="U66" s="33"/>
      <c r="V66" s="33"/>
      <c r="W66" s="33"/>
      <c r="X66" s="33"/>
      <c r="Y66" s="33"/>
      <c r="Z66" s="33"/>
      <c r="AA66" s="33"/>
      <c r="AB66" s="33"/>
      <c r="AC66" s="33"/>
      <c r="AD66" s="33"/>
      <c r="AE66" s="33"/>
    </row>
    <row r="67" spans="1:63" s="2" customFormat="1" ht="24.95" customHeight="1">
      <c r="A67" s="33"/>
      <c r="B67" s="34"/>
      <c r="C67" s="22" t="s">
        <v>101</v>
      </c>
      <c r="D67" s="33"/>
      <c r="E67" s="33"/>
      <c r="F67" s="33"/>
      <c r="G67" s="33"/>
      <c r="H67" s="33"/>
      <c r="I67" s="33"/>
      <c r="J67" s="33"/>
      <c r="K67" s="33"/>
      <c r="L67" s="90"/>
      <c r="S67" s="33"/>
      <c r="T67" s="33"/>
      <c r="U67" s="33"/>
      <c r="V67" s="33"/>
      <c r="W67" s="33"/>
      <c r="X67" s="33"/>
      <c r="Y67" s="33"/>
      <c r="Z67" s="33"/>
      <c r="AA67" s="33"/>
      <c r="AB67" s="33"/>
      <c r="AC67" s="33"/>
      <c r="AD67" s="33"/>
      <c r="AE67" s="33"/>
    </row>
    <row r="68" spans="1:63" s="2" customFormat="1" ht="6.95" customHeight="1">
      <c r="A68" s="33"/>
      <c r="B68" s="34"/>
      <c r="C68" s="33"/>
      <c r="D68" s="33"/>
      <c r="E68" s="33"/>
      <c r="F68" s="33"/>
      <c r="G68" s="33"/>
      <c r="H68" s="33"/>
      <c r="I68" s="33"/>
      <c r="J68" s="33"/>
      <c r="K68" s="33"/>
      <c r="L68" s="90"/>
      <c r="S68" s="33"/>
      <c r="T68" s="33"/>
      <c r="U68" s="33"/>
      <c r="V68" s="33"/>
      <c r="W68" s="33"/>
      <c r="X68" s="33"/>
      <c r="Y68" s="33"/>
      <c r="Z68" s="33"/>
      <c r="AA68" s="33"/>
      <c r="AB68" s="33"/>
      <c r="AC68" s="33"/>
      <c r="AD68" s="33"/>
      <c r="AE68" s="33"/>
    </row>
    <row r="69" spans="1:63" s="2" customFormat="1" ht="12" customHeight="1">
      <c r="A69" s="33"/>
      <c r="B69" s="34"/>
      <c r="C69" s="28" t="s">
        <v>17</v>
      </c>
      <c r="D69" s="33"/>
      <c r="E69" s="33"/>
      <c r="F69" s="33"/>
      <c r="G69" s="33"/>
      <c r="H69" s="33"/>
      <c r="I69" s="33"/>
      <c r="J69" s="33"/>
      <c r="K69" s="33"/>
      <c r="L69" s="90"/>
      <c r="S69" s="33"/>
      <c r="T69" s="33"/>
      <c r="U69" s="33"/>
      <c r="V69" s="33"/>
      <c r="W69" s="33"/>
      <c r="X69" s="33"/>
      <c r="Y69" s="33"/>
      <c r="Z69" s="33"/>
      <c r="AA69" s="33"/>
      <c r="AB69" s="33"/>
      <c r="AC69" s="33"/>
      <c r="AD69" s="33"/>
      <c r="AE69" s="33"/>
    </row>
    <row r="70" spans="1:63" s="2" customFormat="1" ht="26.25" customHeight="1">
      <c r="A70" s="33"/>
      <c r="B70" s="34"/>
      <c r="C70" s="33"/>
      <c r="D70" s="33"/>
      <c r="E70" s="312" t="str">
        <f>E7</f>
        <v>AMFITEÁTR - PROVIZORNÍ OPATŘENÍ, KOLÍN, KMOCHŮV OSTROV</v>
      </c>
      <c r="F70" s="313"/>
      <c r="G70" s="313"/>
      <c r="H70" s="313"/>
      <c r="I70" s="33"/>
      <c r="J70" s="33"/>
      <c r="K70" s="33"/>
      <c r="L70" s="90"/>
      <c r="S70" s="33"/>
      <c r="T70" s="33"/>
      <c r="U70" s="33"/>
      <c r="V70" s="33"/>
      <c r="W70" s="33"/>
      <c r="X70" s="33"/>
      <c r="Y70" s="33"/>
      <c r="Z70" s="33"/>
      <c r="AA70" s="33"/>
      <c r="AB70" s="33"/>
      <c r="AC70" s="33"/>
      <c r="AD70" s="33"/>
      <c r="AE70" s="33"/>
    </row>
    <row r="71" spans="1:63" s="2" customFormat="1" ht="12" customHeight="1">
      <c r="A71" s="33"/>
      <c r="B71" s="34"/>
      <c r="C71" s="28" t="s">
        <v>83</v>
      </c>
      <c r="D71" s="33"/>
      <c r="E71" s="33"/>
      <c r="F71" s="33"/>
      <c r="G71" s="33"/>
      <c r="H71" s="33"/>
      <c r="I71" s="33"/>
      <c r="J71" s="33"/>
      <c r="K71" s="33"/>
      <c r="L71" s="90"/>
      <c r="S71" s="33"/>
      <c r="T71" s="33"/>
      <c r="U71" s="33"/>
      <c r="V71" s="33"/>
      <c r="W71" s="33"/>
      <c r="X71" s="33"/>
      <c r="Y71" s="33"/>
      <c r="Z71" s="33"/>
      <c r="AA71" s="33"/>
      <c r="AB71" s="33"/>
      <c r="AC71" s="33"/>
      <c r="AD71" s="33"/>
      <c r="AE71" s="33"/>
    </row>
    <row r="72" spans="1:63" s="2" customFormat="1" ht="16.5" customHeight="1">
      <c r="A72" s="33"/>
      <c r="B72" s="34"/>
      <c r="C72" s="33"/>
      <c r="D72" s="33"/>
      <c r="E72" s="298" t="str">
        <f>E9</f>
        <v>VRN - Ostatní a vedlejší náklady</v>
      </c>
      <c r="F72" s="311"/>
      <c r="G72" s="311"/>
      <c r="H72" s="311"/>
      <c r="I72" s="33"/>
      <c r="J72" s="33"/>
      <c r="K72" s="33"/>
      <c r="L72" s="90"/>
      <c r="S72" s="33"/>
      <c r="T72" s="33"/>
      <c r="U72" s="33"/>
      <c r="V72" s="33"/>
      <c r="W72" s="33"/>
      <c r="X72" s="33"/>
      <c r="Y72" s="33"/>
      <c r="Z72" s="33"/>
      <c r="AA72" s="33"/>
      <c r="AB72" s="33"/>
      <c r="AC72" s="33"/>
      <c r="AD72" s="33"/>
      <c r="AE72" s="33"/>
    </row>
    <row r="73" spans="1:63" s="2" customFormat="1" ht="6.95" customHeight="1">
      <c r="A73" s="33"/>
      <c r="B73" s="34"/>
      <c r="C73" s="33"/>
      <c r="D73" s="33"/>
      <c r="E73" s="33"/>
      <c r="F73" s="33"/>
      <c r="G73" s="33"/>
      <c r="H73" s="33"/>
      <c r="I73" s="33"/>
      <c r="J73" s="33"/>
      <c r="K73" s="33"/>
      <c r="L73" s="90"/>
      <c r="S73" s="33"/>
      <c r="T73" s="33"/>
      <c r="U73" s="33"/>
      <c r="V73" s="33"/>
      <c r="W73" s="33"/>
      <c r="X73" s="33"/>
      <c r="Y73" s="33"/>
      <c r="Z73" s="33"/>
      <c r="AA73" s="33"/>
      <c r="AB73" s="33"/>
      <c r="AC73" s="33"/>
      <c r="AD73" s="33"/>
      <c r="AE73" s="33"/>
    </row>
    <row r="74" spans="1:63" s="2" customFormat="1" ht="12" customHeight="1">
      <c r="A74" s="33"/>
      <c r="B74" s="34"/>
      <c r="C74" s="28" t="s">
        <v>21</v>
      </c>
      <c r="D74" s="33"/>
      <c r="E74" s="33"/>
      <c r="F74" s="26" t="str">
        <f>F12</f>
        <v xml:space="preserve"> </v>
      </c>
      <c r="G74" s="33"/>
      <c r="H74" s="33"/>
      <c r="I74" s="28" t="s">
        <v>23</v>
      </c>
      <c r="J74" s="51" t="str">
        <f>IF(J12="","",J12)</f>
        <v>5. 5. 2021</v>
      </c>
      <c r="K74" s="33"/>
      <c r="L74" s="90"/>
      <c r="S74" s="33"/>
      <c r="T74" s="33"/>
      <c r="U74" s="33"/>
      <c r="V74" s="33"/>
      <c r="W74" s="33"/>
      <c r="X74" s="33"/>
      <c r="Y74" s="33"/>
      <c r="Z74" s="33"/>
      <c r="AA74" s="33"/>
      <c r="AB74" s="33"/>
      <c r="AC74" s="33"/>
      <c r="AD74" s="33"/>
      <c r="AE74" s="33"/>
    </row>
    <row r="75" spans="1:63" s="2" customFormat="1" ht="6.95" customHeight="1">
      <c r="A75" s="33"/>
      <c r="B75" s="34"/>
      <c r="C75" s="33"/>
      <c r="D75" s="33"/>
      <c r="E75" s="33"/>
      <c r="F75" s="33"/>
      <c r="G75" s="33"/>
      <c r="H75" s="33"/>
      <c r="I75" s="33"/>
      <c r="J75" s="33"/>
      <c r="K75" s="33"/>
      <c r="L75" s="90"/>
      <c r="S75" s="33"/>
      <c r="T75" s="33"/>
      <c r="U75" s="33"/>
      <c r="V75" s="33"/>
      <c r="W75" s="33"/>
      <c r="X75" s="33"/>
      <c r="Y75" s="33"/>
      <c r="Z75" s="33"/>
      <c r="AA75" s="33"/>
      <c r="AB75" s="33"/>
      <c r="AC75" s="33"/>
      <c r="AD75" s="33"/>
      <c r="AE75" s="33"/>
    </row>
    <row r="76" spans="1:63" s="2" customFormat="1" ht="15.2" customHeight="1">
      <c r="A76" s="33"/>
      <c r="B76" s="34"/>
      <c r="C76" s="28" t="s">
        <v>25</v>
      </c>
      <c r="D76" s="33"/>
      <c r="E76" s="33"/>
      <c r="F76" s="26" t="str">
        <f>E15</f>
        <v xml:space="preserve"> </v>
      </c>
      <c r="G76" s="33"/>
      <c r="H76" s="33"/>
      <c r="I76" s="28" t="s">
        <v>30</v>
      </c>
      <c r="J76" s="31" t="str">
        <f>E21</f>
        <v xml:space="preserve"> </v>
      </c>
      <c r="K76" s="33"/>
      <c r="L76" s="90"/>
      <c r="S76" s="33"/>
      <c r="T76" s="33"/>
      <c r="U76" s="33"/>
      <c r="V76" s="33"/>
      <c r="W76" s="33"/>
      <c r="X76" s="33"/>
      <c r="Y76" s="33"/>
      <c r="Z76" s="33"/>
      <c r="AA76" s="33"/>
      <c r="AB76" s="33"/>
      <c r="AC76" s="33"/>
      <c r="AD76" s="33"/>
      <c r="AE76" s="33"/>
    </row>
    <row r="77" spans="1:63" s="2" customFormat="1" ht="15.2" customHeight="1">
      <c r="A77" s="33"/>
      <c r="B77" s="34"/>
      <c r="C77" s="28" t="s">
        <v>28</v>
      </c>
      <c r="D77" s="33"/>
      <c r="E77" s="33"/>
      <c r="F77" s="26" t="str">
        <f>IF(E18="","",E18)</f>
        <v>Vyplň údaj</v>
      </c>
      <c r="G77" s="33"/>
      <c r="H77" s="33"/>
      <c r="I77" s="28" t="s">
        <v>32</v>
      </c>
      <c r="J77" s="31" t="str">
        <f>E24</f>
        <v xml:space="preserve"> </v>
      </c>
      <c r="K77" s="33"/>
      <c r="L77" s="90"/>
      <c r="S77" s="33"/>
      <c r="T77" s="33"/>
      <c r="U77" s="33"/>
      <c r="V77" s="33"/>
      <c r="W77" s="33"/>
      <c r="X77" s="33"/>
      <c r="Y77" s="33"/>
      <c r="Z77" s="33"/>
      <c r="AA77" s="33"/>
      <c r="AB77" s="33"/>
      <c r="AC77" s="33"/>
      <c r="AD77" s="33"/>
      <c r="AE77" s="33"/>
    </row>
    <row r="78" spans="1:63" s="2" customFormat="1" ht="10.35" customHeight="1">
      <c r="A78" s="33"/>
      <c r="B78" s="34"/>
      <c r="C78" s="33"/>
      <c r="D78" s="33"/>
      <c r="E78" s="33"/>
      <c r="F78" s="33"/>
      <c r="G78" s="33"/>
      <c r="H78" s="33"/>
      <c r="I78" s="33"/>
      <c r="J78" s="33"/>
      <c r="K78" s="33"/>
      <c r="L78" s="90"/>
      <c r="S78" s="33"/>
      <c r="T78" s="33"/>
      <c r="U78" s="33"/>
      <c r="V78" s="33"/>
      <c r="W78" s="33"/>
      <c r="X78" s="33"/>
      <c r="Y78" s="33"/>
      <c r="Z78" s="33"/>
      <c r="AA78" s="33"/>
      <c r="AB78" s="33"/>
      <c r="AC78" s="33"/>
      <c r="AD78" s="33"/>
      <c r="AE78" s="33"/>
    </row>
    <row r="79" spans="1:63" s="11" customFormat="1" ht="29.25" customHeight="1">
      <c r="A79" s="115"/>
      <c r="B79" s="116"/>
      <c r="C79" s="117" t="s">
        <v>102</v>
      </c>
      <c r="D79" s="118" t="s">
        <v>54</v>
      </c>
      <c r="E79" s="118" t="s">
        <v>50</v>
      </c>
      <c r="F79" s="118" t="s">
        <v>51</v>
      </c>
      <c r="G79" s="118" t="s">
        <v>103</v>
      </c>
      <c r="H79" s="118" t="s">
        <v>104</v>
      </c>
      <c r="I79" s="118" t="s">
        <v>105</v>
      </c>
      <c r="J79" s="118" t="s">
        <v>86</v>
      </c>
      <c r="K79" s="119" t="s">
        <v>106</v>
      </c>
      <c r="L79" s="120"/>
      <c r="M79" s="58" t="s">
        <v>3</v>
      </c>
      <c r="N79" s="59" t="s">
        <v>39</v>
      </c>
      <c r="O79" s="59" t="s">
        <v>107</v>
      </c>
      <c r="P79" s="59" t="s">
        <v>108</v>
      </c>
      <c r="Q79" s="59" t="s">
        <v>109</v>
      </c>
      <c r="R79" s="59" t="s">
        <v>110</v>
      </c>
      <c r="S79" s="59" t="s">
        <v>111</v>
      </c>
      <c r="T79" s="60" t="s">
        <v>112</v>
      </c>
      <c r="U79" s="115"/>
      <c r="V79" s="115"/>
      <c r="W79" s="115"/>
      <c r="X79" s="115"/>
      <c r="Y79" s="115"/>
      <c r="Z79" s="115"/>
      <c r="AA79" s="115"/>
      <c r="AB79" s="115"/>
      <c r="AC79" s="115"/>
      <c r="AD79" s="115"/>
      <c r="AE79" s="115"/>
    </row>
    <row r="80" spans="1:63" s="2" customFormat="1" ht="22.9" customHeight="1">
      <c r="A80" s="33"/>
      <c r="B80" s="34"/>
      <c r="C80" s="65" t="s">
        <v>113</v>
      </c>
      <c r="D80" s="33"/>
      <c r="E80" s="33"/>
      <c r="F80" s="33"/>
      <c r="G80" s="33"/>
      <c r="H80" s="33"/>
      <c r="I80" s="33"/>
      <c r="J80" s="121">
        <f>BK80</f>
        <v>0</v>
      </c>
      <c r="K80" s="33"/>
      <c r="L80" s="34"/>
      <c r="M80" s="61"/>
      <c r="N80" s="52"/>
      <c r="O80" s="62"/>
      <c r="P80" s="122">
        <f>P81</f>
        <v>0</v>
      </c>
      <c r="Q80" s="62"/>
      <c r="R80" s="122">
        <f>R81</f>
        <v>0</v>
      </c>
      <c r="S80" s="62"/>
      <c r="T80" s="123">
        <f>T81</f>
        <v>0</v>
      </c>
      <c r="U80" s="33"/>
      <c r="V80" s="33"/>
      <c r="W80" s="33"/>
      <c r="X80" s="33"/>
      <c r="Y80" s="33"/>
      <c r="Z80" s="33"/>
      <c r="AA80" s="33"/>
      <c r="AB80" s="33"/>
      <c r="AC80" s="33"/>
      <c r="AD80" s="33"/>
      <c r="AE80" s="33"/>
      <c r="AT80" s="18" t="s">
        <v>68</v>
      </c>
      <c r="AU80" s="18" t="s">
        <v>87</v>
      </c>
      <c r="BK80" s="124">
        <f>BK81</f>
        <v>0</v>
      </c>
    </row>
    <row r="81" spans="1:65" s="12" customFormat="1" ht="25.9" customHeight="1">
      <c r="B81" s="125"/>
      <c r="D81" s="126" t="s">
        <v>68</v>
      </c>
      <c r="E81" s="127" t="s">
        <v>451</v>
      </c>
      <c r="F81" s="127" t="s">
        <v>452</v>
      </c>
      <c r="I81" s="128"/>
      <c r="J81" s="129">
        <f>BK81</f>
        <v>0</v>
      </c>
      <c r="L81" s="125"/>
      <c r="M81" s="130"/>
      <c r="N81" s="131"/>
      <c r="O81" s="131"/>
      <c r="P81" s="132">
        <f>SUM(P82:P87)</f>
        <v>0</v>
      </c>
      <c r="Q81" s="131"/>
      <c r="R81" s="132">
        <f>SUM(R82:R87)</f>
        <v>0</v>
      </c>
      <c r="S81" s="131"/>
      <c r="T81" s="133">
        <f>SUM(T82:T87)</f>
        <v>0</v>
      </c>
      <c r="AR81" s="126" t="s">
        <v>132</v>
      </c>
      <c r="AT81" s="134" t="s">
        <v>68</v>
      </c>
      <c r="AU81" s="134" t="s">
        <v>69</v>
      </c>
      <c r="AY81" s="126" t="s">
        <v>116</v>
      </c>
      <c r="BK81" s="135">
        <f>SUM(BK82:BK87)</f>
        <v>0</v>
      </c>
    </row>
    <row r="82" spans="1:65" s="2" customFormat="1" ht="232.15" customHeight="1">
      <c r="A82" s="33"/>
      <c r="B82" s="138"/>
      <c r="C82" s="139" t="s">
        <v>15</v>
      </c>
      <c r="D82" s="139" t="s">
        <v>118</v>
      </c>
      <c r="E82" s="140" t="s">
        <v>453</v>
      </c>
      <c r="F82" s="141" t="s">
        <v>454</v>
      </c>
      <c r="G82" s="142" t="s">
        <v>197</v>
      </c>
      <c r="H82" s="143">
        <v>1</v>
      </c>
      <c r="I82" s="144"/>
      <c r="J82" s="145">
        <f t="shared" ref="J82:J87" si="0">ROUND(I82*H82,2)</f>
        <v>0</v>
      </c>
      <c r="K82" s="141" t="s">
        <v>3</v>
      </c>
      <c r="L82" s="34"/>
      <c r="M82" s="146" t="s">
        <v>3</v>
      </c>
      <c r="N82" s="147" t="s">
        <v>40</v>
      </c>
      <c r="O82" s="54"/>
      <c r="P82" s="148">
        <f t="shared" ref="P82:P87" si="1">O82*H82</f>
        <v>0</v>
      </c>
      <c r="Q82" s="148">
        <v>0</v>
      </c>
      <c r="R82" s="148">
        <f t="shared" ref="R82:R87" si="2">Q82*H82</f>
        <v>0</v>
      </c>
      <c r="S82" s="148">
        <v>0</v>
      </c>
      <c r="T82" s="149">
        <f t="shared" ref="T82:T87" si="3">S82*H82</f>
        <v>0</v>
      </c>
      <c r="U82" s="33"/>
      <c r="V82" s="33"/>
      <c r="W82" s="33"/>
      <c r="X82" s="33"/>
      <c r="Y82" s="33"/>
      <c r="Z82" s="33"/>
      <c r="AA82" s="33"/>
      <c r="AB82" s="33"/>
      <c r="AC82" s="33"/>
      <c r="AD82" s="33"/>
      <c r="AE82" s="33"/>
      <c r="AR82" s="150" t="s">
        <v>123</v>
      </c>
      <c r="AT82" s="150" t="s">
        <v>118</v>
      </c>
      <c r="AU82" s="150" t="s">
        <v>15</v>
      </c>
      <c r="AY82" s="18" t="s">
        <v>116</v>
      </c>
      <c r="BE82" s="151">
        <f t="shared" ref="BE82:BE87" si="4">IF(N82="základní",J82,0)</f>
        <v>0</v>
      </c>
      <c r="BF82" s="151">
        <f t="shared" ref="BF82:BF87" si="5">IF(N82="snížená",J82,0)</f>
        <v>0</v>
      </c>
      <c r="BG82" s="151">
        <f t="shared" ref="BG82:BG87" si="6">IF(N82="zákl. přenesená",J82,0)</f>
        <v>0</v>
      </c>
      <c r="BH82" s="151">
        <f t="shared" ref="BH82:BH87" si="7">IF(N82="sníž. přenesená",J82,0)</f>
        <v>0</v>
      </c>
      <c r="BI82" s="151">
        <f t="shared" ref="BI82:BI87" si="8">IF(N82="nulová",J82,0)</f>
        <v>0</v>
      </c>
      <c r="BJ82" s="18" t="s">
        <v>15</v>
      </c>
      <c r="BK82" s="151">
        <f t="shared" ref="BK82:BK87" si="9">ROUND(I82*H82,2)</f>
        <v>0</v>
      </c>
      <c r="BL82" s="18" t="s">
        <v>123</v>
      </c>
      <c r="BM82" s="150" t="s">
        <v>455</v>
      </c>
    </row>
    <row r="83" spans="1:65" s="2" customFormat="1" ht="204.95" customHeight="1">
      <c r="A83" s="33"/>
      <c r="B83" s="138"/>
      <c r="C83" s="139" t="s">
        <v>76</v>
      </c>
      <c r="D83" s="139" t="s">
        <v>118</v>
      </c>
      <c r="E83" s="140" t="s">
        <v>456</v>
      </c>
      <c r="F83" s="141" t="s">
        <v>457</v>
      </c>
      <c r="G83" s="142" t="s">
        <v>197</v>
      </c>
      <c r="H83" s="143">
        <v>1</v>
      </c>
      <c r="I83" s="144"/>
      <c r="J83" s="145">
        <f t="shared" si="0"/>
        <v>0</v>
      </c>
      <c r="K83" s="141" t="s">
        <v>3</v>
      </c>
      <c r="L83" s="34"/>
      <c r="M83" s="146" t="s">
        <v>3</v>
      </c>
      <c r="N83" s="147" t="s">
        <v>40</v>
      </c>
      <c r="O83" s="54"/>
      <c r="P83" s="148">
        <f t="shared" si="1"/>
        <v>0</v>
      </c>
      <c r="Q83" s="148">
        <v>0</v>
      </c>
      <c r="R83" s="148">
        <f t="shared" si="2"/>
        <v>0</v>
      </c>
      <c r="S83" s="148">
        <v>0</v>
      </c>
      <c r="T83" s="149">
        <f t="shared" si="3"/>
        <v>0</v>
      </c>
      <c r="U83" s="33"/>
      <c r="V83" s="33"/>
      <c r="W83" s="33"/>
      <c r="X83" s="33"/>
      <c r="Y83" s="33"/>
      <c r="Z83" s="33"/>
      <c r="AA83" s="33"/>
      <c r="AB83" s="33"/>
      <c r="AC83" s="33"/>
      <c r="AD83" s="33"/>
      <c r="AE83" s="33"/>
      <c r="AR83" s="150" t="s">
        <v>123</v>
      </c>
      <c r="AT83" s="150" t="s">
        <v>118</v>
      </c>
      <c r="AU83" s="150" t="s">
        <v>15</v>
      </c>
      <c r="AY83" s="18" t="s">
        <v>116</v>
      </c>
      <c r="BE83" s="151">
        <f t="shared" si="4"/>
        <v>0</v>
      </c>
      <c r="BF83" s="151">
        <f t="shared" si="5"/>
        <v>0</v>
      </c>
      <c r="BG83" s="151">
        <f t="shared" si="6"/>
        <v>0</v>
      </c>
      <c r="BH83" s="151">
        <f t="shared" si="7"/>
        <v>0</v>
      </c>
      <c r="BI83" s="151">
        <f t="shared" si="8"/>
        <v>0</v>
      </c>
      <c r="BJ83" s="18" t="s">
        <v>15</v>
      </c>
      <c r="BK83" s="151">
        <f t="shared" si="9"/>
        <v>0</v>
      </c>
      <c r="BL83" s="18" t="s">
        <v>123</v>
      </c>
      <c r="BM83" s="150" t="s">
        <v>458</v>
      </c>
    </row>
    <row r="84" spans="1:65" s="2" customFormat="1" ht="16.5" customHeight="1">
      <c r="A84" s="33"/>
      <c r="B84" s="138"/>
      <c r="C84" s="139" t="s">
        <v>129</v>
      </c>
      <c r="D84" s="139" t="s">
        <v>118</v>
      </c>
      <c r="E84" s="140" t="s">
        <v>459</v>
      </c>
      <c r="F84" s="141" t="s">
        <v>460</v>
      </c>
      <c r="G84" s="142" t="s">
        <v>197</v>
      </c>
      <c r="H84" s="143">
        <v>1</v>
      </c>
      <c r="I84" s="144"/>
      <c r="J84" s="145">
        <f t="shared" si="0"/>
        <v>0</v>
      </c>
      <c r="K84" s="141" t="s">
        <v>3</v>
      </c>
      <c r="L84" s="34"/>
      <c r="M84" s="146" t="s">
        <v>3</v>
      </c>
      <c r="N84" s="147" t="s">
        <v>40</v>
      </c>
      <c r="O84" s="54"/>
      <c r="P84" s="148">
        <f t="shared" si="1"/>
        <v>0</v>
      </c>
      <c r="Q84" s="148">
        <v>0</v>
      </c>
      <c r="R84" s="148">
        <f t="shared" si="2"/>
        <v>0</v>
      </c>
      <c r="S84" s="148">
        <v>0</v>
      </c>
      <c r="T84" s="149">
        <f t="shared" si="3"/>
        <v>0</v>
      </c>
      <c r="U84" s="33"/>
      <c r="V84" s="33"/>
      <c r="W84" s="33"/>
      <c r="X84" s="33"/>
      <c r="Y84" s="33"/>
      <c r="Z84" s="33"/>
      <c r="AA84" s="33"/>
      <c r="AB84" s="33"/>
      <c r="AC84" s="33"/>
      <c r="AD84" s="33"/>
      <c r="AE84" s="33"/>
      <c r="AR84" s="150" t="s">
        <v>123</v>
      </c>
      <c r="AT84" s="150" t="s">
        <v>118</v>
      </c>
      <c r="AU84" s="150" t="s">
        <v>15</v>
      </c>
      <c r="AY84" s="18" t="s">
        <v>116</v>
      </c>
      <c r="BE84" s="151">
        <f t="shared" si="4"/>
        <v>0</v>
      </c>
      <c r="BF84" s="151">
        <f t="shared" si="5"/>
        <v>0</v>
      </c>
      <c r="BG84" s="151">
        <f t="shared" si="6"/>
        <v>0</v>
      </c>
      <c r="BH84" s="151">
        <f t="shared" si="7"/>
        <v>0</v>
      </c>
      <c r="BI84" s="151">
        <f t="shared" si="8"/>
        <v>0</v>
      </c>
      <c r="BJ84" s="18" t="s">
        <v>15</v>
      </c>
      <c r="BK84" s="151">
        <f t="shared" si="9"/>
        <v>0</v>
      </c>
      <c r="BL84" s="18" t="s">
        <v>123</v>
      </c>
      <c r="BM84" s="150" t="s">
        <v>461</v>
      </c>
    </row>
    <row r="85" spans="1:65" s="2" customFormat="1" ht="36">
      <c r="A85" s="33"/>
      <c r="B85" s="138"/>
      <c r="C85" s="139" t="s">
        <v>123</v>
      </c>
      <c r="D85" s="139" t="s">
        <v>118</v>
      </c>
      <c r="E85" s="140" t="s">
        <v>462</v>
      </c>
      <c r="F85" s="141" t="s">
        <v>463</v>
      </c>
      <c r="G85" s="142" t="s">
        <v>197</v>
      </c>
      <c r="H85" s="143">
        <v>1</v>
      </c>
      <c r="I85" s="144"/>
      <c r="J85" s="145">
        <f t="shared" si="0"/>
        <v>0</v>
      </c>
      <c r="K85" s="141" t="s">
        <v>3</v>
      </c>
      <c r="L85" s="34"/>
      <c r="M85" s="146" t="s">
        <v>3</v>
      </c>
      <c r="N85" s="147" t="s">
        <v>40</v>
      </c>
      <c r="O85" s="54"/>
      <c r="P85" s="148">
        <f t="shared" si="1"/>
        <v>0</v>
      </c>
      <c r="Q85" s="148">
        <v>0</v>
      </c>
      <c r="R85" s="148">
        <f t="shared" si="2"/>
        <v>0</v>
      </c>
      <c r="S85" s="148">
        <v>0</v>
      </c>
      <c r="T85" s="149">
        <f t="shared" si="3"/>
        <v>0</v>
      </c>
      <c r="U85" s="33"/>
      <c r="V85" s="33"/>
      <c r="W85" s="33"/>
      <c r="X85" s="33"/>
      <c r="Y85" s="33"/>
      <c r="Z85" s="33"/>
      <c r="AA85" s="33"/>
      <c r="AB85" s="33"/>
      <c r="AC85" s="33"/>
      <c r="AD85" s="33"/>
      <c r="AE85" s="33"/>
      <c r="AR85" s="150" t="s">
        <v>123</v>
      </c>
      <c r="AT85" s="150" t="s">
        <v>118</v>
      </c>
      <c r="AU85" s="150" t="s">
        <v>15</v>
      </c>
      <c r="AY85" s="18" t="s">
        <v>116</v>
      </c>
      <c r="BE85" s="151">
        <f t="shared" si="4"/>
        <v>0</v>
      </c>
      <c r="BF85" s="151">
        <f t="shared" si="5"/>
        <v>0</v>
      </c>
      <c r="BG85" s="151">
        <f t="shared" si="6"/>
        <v>0</v>
      </c>
      <c r="BH85" s="151">
        <f t="shared" si="7"/>
        <v>0</v>
      </c>
      <c r="BI85" s="151">
        <f t="shared" si="8"/>
        <v>0</v>
      </c>
      <c r="BJ85" s="18" t="s">
        <v>15</v>
      </c>
      <c r="BK85" s="151">
        <f t="shared" si="9"/>
        <v>0</v>
      </c>
      <c r="BL85" s="18" t="s">
        <v>123</v>
      </c>
      <c r="BM85" s="150" t="s">
        <v>464</v>
      </c>
    </row>
    <row r="86" spans="1:65" s="2" customFormat="1" ht="24">
      <c r="A86" s="33"/>
      <c r="B86" s="138"/>
      <c r="C86" s="139" t="s">
        <v>132</v>
      </c>
      <c r="D86" s="139" t="s">
        <v>118</v>
      </c>
      <c r="E86" s="140" t="s">
        <v>465</v>
      </c>
      <c r="F86" s="141" t="s">
        <v>466</v>
      </c>
      <c r="G86" s="142" t="s">
        <v>197</v>
      </c>
      <c r="H86" s="143">
        <v>1</v>
      </c>
      <c r="I86" s="144"/>
      <c r="J86" s="145">
        <f t="shared" si="0"/>
        <v>0</v>
      </c>
      <c r="K86" s="141" t="s">
        <v>3</v>
      </c>
      <c r="L86" s="34"/>
      <c r="M86" s="146" t="s">
        <v>3</v>
      </c>
      <c r="N86" s="147" t="s">
        <v>40</v>
      </c>
      <c r="O86" s="54"/>
      <c r="P86" s="148">
        <f t="shared" si="1"/>
        <v>0</v>
      </c>
      <c r="Q86" s="148">
        <v>0</v>
      </c>
      <c r="R86" s="148">
        <f t="shared" si="2"/>
        <v>0</v>
      </c>
      <c r="S86" s="148">
        <v>0</v>
      </c>
      <c r="T86" s="149">
        <f t="shared" si="3"/>
        <v>0</v>
      </c>
      <c r="U86" s="33"/>
      <c r="V86" s="33"/>
      <c r="W86" s="33"/>
      <c r="X86" s="33"/>
      <c r="Y86" s="33"/>
      <c r="Z86" s="33"/>
      <c r="AA86" s="33"/>
      <c r="AB86" s="33"/>
      <c r="AC86" s="33"/>
      <c r="AD86" s="33"/>
      <c r="AE86" s="33"/>
      <c r="AR86" s="150" t="s">
        <v>123</v>
      </c>
      <c r="AT86" s="150" t="s">
        <v>118</v>
      </c>
      <c r="AU86" s="150" t="s">
        <v>15</v>
      </c>
      <c r="AY86" s="18" t="s">
        <v>116</v>
      </c>
      <c r="BE86" s="151">
        <f t="shared" si="4"/>
        <v>0</v>
      </c>
      <c r="BF86" s="151">
        <f t="shared" si="5"/>
        <v>0</v>
      </c>
      <c r="BG86" s="151">
        <f t="shared" si="6"/>
        <v>0</v>
      </c>
      <c r="BH86" s="151">
        <f t="shared" si="7"/>
        <v>0</v>
      </c>
      <c r="BI86" s="151">
        <f t="shared" si="8"/>
        <v>0</v>
      </c>
      <c r="BJ86" s="18" t="s">
        <v>15</v>
      </c>
      <c r="BK86" s="151">
        <f t="shared" si="9"/>
        <v>0</v>
      </c>
      <c r="BL86" s="18" t="s">
        <v>123</v>
      </c>
      <c r="BM86" s="150" t="s">
        <v>467</v>
      </c>
    </row>
    <row r="87" spans="1:65" s="2" customFormat="1" ht="44.25" customHeight="1">
      <c r="A87" s="33"/>
      <c r="B87" s="138"/>
      <c r="C87" s="139" t="s">
        <v>135</v>
      </c>
      <c r="D87" s="139" t="s">
        <v>118</v>
      </c>
      <c r="E87" s="140" t="s">
        <v>468</v>
      </c>
      <c r="F87" s="141" t="s">
        <v>469</v>
      </c>
      <c r="G87" s="142" t="s">
        <v>197</v>
      </c>
      <c r="H87" s="143">
        <v>1</v>
      </c>
      <c r="I87" s="144"/>
      <c r="J87" s="145">
        <f t="shared" si="0"/>
        <v>0</v>
      </c>
      <c r="K87" s="141" t="s">
        <v>3</v>
      </c>
      <c r="L87" s="34"/>
      <c r="M87" s="186" t="s">
        <v>3</v>
      </c>
      <c r="N87" s="187" t="s">
        <v>40</v>
      </c>
      <c r="O87" s="188"/>
      <c r="P87" s="189">
        <f t="shared" si="1"/>
        <v>0</v>
      </c>
      <c r="Q87" s="189">
        <v>0</v>
      </c>
      <c r="R87" s="189">
        <f t="shared" si="2"/>
        <v>0</v>
      </c>
      <c r="S87" s="189">
        <v>0</v>
      </c>
      <c r="T87" s="190">
        <f t="shared" si="3"/>
        <v>0</v>
      </c>
      <c r="U87" s="33"/>
      <c r="V87" s="33"/>
      <c r="W87" s="33"/>
      <c r="X87" s="33"/>
      <c r="Y87" s="33"/>
      <c r="Z87" s="33"/>
      <c r="AA87" s="33"/>
      <c r="AB87" s="33"/>
      <c r="AC87" s="33"/>
      <c r="AD87" s="33"/>
      <c r="AE87" s="33"/>
      <c r="AR87" s="150" t="s">
        <v>123</v>
      </c>
      <c r="AT87" s="150" t="s">
        <v>118</v>
      </c>
      <c r="AU87" s="150" t="s">
        <v>15</v>
      </c>
      <c r="AY87" s="18" t="s">
        <v>116</v>
      </c>
      <c r="BE87" s="151">
        <f t="shared" si="4"/>
        <v>0</v>
      </c>
      <c r="BF87" s="151">
        <f t="shared" si="5"/>
        <v>0</v>
      </c>
      <c r="BG87" s="151">
        <f t="shared" si="6"/>
        <v>0</v>
      </c>
      <c r="BH87" s="151">
        <f t="shared" si="7"/>
        <v>0</v>
      </c>
      <c r="BI87" s="151">
        <f t="shared" si="8"/>
        <v>0</v>
      </c>
      <c r="BJ87" s="18" t="s">
        <v>15</v>
      </c>
      <c r="BK87" s="151">
        <f t="shared" si="9"/>
        <v>0</v>
      </c>
      <c r="BL87" s="18" t="s">
        <v>123</v>
      </c>
      <c r="BM87" s="150" t="s">
        <v>470</v>
      </c>
    </row>
    <row r="88" spans="1:65" s="2" customFormat="1" ht="6.95" customHeight="1">
      <c r="A88" s="33"/>
      <c r="B88" s="43"/>
      <c r="C88" s="44"/>
      <c r="D88" s="44"/>
      <c r="E88" s="44"/>
      <c r="F88" s="44"/>
      <c r="G88" s="44"/>
      <c r="H88" s="44"/>
      <c r="I88" s="44"/>
      <c r="J88" s="44"/>
      <c r="K88" s="44"/>
      <c r="L88" s="34"/>
      <c r="M88" s="33"/>
      <c r="O88" s="33"/>
      <c r="P88" s="33"/>
      <c r="Q88" s="33"/>
      <c r="R88" s="33"/>
      <c r="S88" s="33"/>
      <c r="T88" s="33"/>
      <c r="U88" s="33"/>
      <c r="V88" s="33"/>
      <c r="W88" s="33"/>
      <c r="X88" s="33"/>
      <c r="Y88" s="33"/>
      <c r="Z88" s="33"/>
      <c r="AA88" s="33"/>
      <c r="AB88" s="33"/>
      <c r="AC88" s="33"/>
      <c r="AD88" s="33"/>
      <c r="AE88" s="33"/>
    </row>
  </sheetData>
  <autoFilter ref="C79:K87"/>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topLeftCell="A97" zoomScale="110" zoomScaleNormal="110" workbookViewId="0"/>
  </sheetViews>
  <sheetFormatPr defaultRowHeight="11.25"/>
  <cols>
    <col min="1" max="1" width="8.33203125" style="192" customWidth="1"/>
    <col min="2" max="2" width="1.6640625" style="192" customWidth="1"/>
    <col min="3" max="4" width="5" style="192" customWidth="1"/>
    <col min="5" max="5" width="11.6640625" style="192" customWidth="1"/>
    <col min="6" max="6" width="9.1640625" style="192" customWidth="1"/>
    <col min="7" max="7" width="5" style="192" customWidth="1"/>
    <col min="8" max="8" width="77.83203125" style="192" customWidth="1"/>
    <col min="9" max="10" width="20" style="192" customWidth="1"/>
    <col min="11" max="11" width="1.6640625" style="192" customWidth="1"/>
  </cols>
  <sheetData>
    <row r="1" spans="2:11" s="1" customFormat="1" ht="37.5" customHeight="1"/>
    <row r="2" spans="2:11" s="1" customFormat="1" ht="7.5" customHeight="1">
      <c r="B2" s="193"/>
      <c r="C2" s="194"/>
      <c r="D2" s="194"/>
      <c r="E2" s="194"/>
      <c r="F2" s="194"/>
      <c r="G2" s="194"/>
      <c r="H2" s="194"/>
      <c r="I2" s="194"/>
      <c r="J2" s="194"/>
      <c r="K2" s="195"/>
    </row>
    <row r="3" spans="2:11" s="16" customFormat="1" ht="45" customHeight="1">
      <c r="B3" s="196"/>
      <c r="C3" s="316" t="s">
        <v>471</v>
      </c>
      <c r="D3" s="316"/>
      <c r="E3" s="316"/>
      <c r="F3" s="316"/>
      <c r="G3" s="316"/>
      <c r="H3" s="316"/>
      <c r="I3" s="316"/>
      <c r="J3" s="316"/>
      <c r="K3" s="197"/>
    </row>
    <row r="4" spans="2:11" s="1" customFormat="1" ht="25.5" customHeight="1">
      <c r="B4" s="198"/>
      <c r="C4" s="321" t="s">
        <v>472</v>
      </c>
      <c r="D4" s="321"/>
      <c r="E4" s="321"/>
      <c r="F4" s="321"/>
      <c r="G4" s="321"/>
      <c r="H4" s="321"/>
      <c r="I4" s="321"/>
      <c r="J4" s="321"/>
      <c r="K4" s="199"/>
    </row>
    <row r="5" spans="2:11" s="1" customFormat="1" ht="5.25" customHeight="1">
      <c r="B5" s="198"/>
      <c r="C5" s="200"/>
      <c r="D5" s="200"/>
      <c r="E5" s="200"/>
      <c r="F5" s="200"/>
      <c r="G5" s="200"/>
      <c r="H5" s="200"/>
      <c r="I5" s="200"/>
      <c r="J5" s="200"/>
      <c r="K5" s="199"/>
    </row>
    <row r="6" spans="2:11" s="1" customFormat="1" ht="15" customHeight="1">
      <c r="B6" s="198"/>
      <c r="C6" s="320" t="s">
        <v>473</v>
      </c>
      <c r="D6" s="320"/>
      <c r="E6" s="320"/>
      <c r="F6" s="320"/>
      <c r="G6" s="320"/>
      <c r="H6" s="320"/>
      <c r="I6" s="320"/>
      <c r="J6" s="320"/>
      <c r="K6" s="199"/>
    </row>
    <row r="7" spans="2:11" s="1" customFormat="1" ht="15" customHeight="1">
      <c r="B7" s="202"/>
      <c r="C7" s="320" t="s">
        <v>474</v>
      </c>
      <c r="D7" s="320"/>
      <c r="E7" s="320"/>
      <c r="F7" s="320"/>
      <c r="G7" s="320"/>
      <c r="H7" s="320"/>
      <c r="I7" s="320"/>
      <c r="J7" s="320"/>
      <c r="K7" s="199"/>
    </row>
    <row r="8" spans="2:11" s="1" customFormat="1" ht="12.75" customHeight="1">
      <c r="B8" s="202"/>
      <c r="C8" s="201"/>
      <c r="D8" s="201"/>
      <c r="E8" s="201"/>
      <c r="F8" s="201"/>
      <c r="G8" s="201"/>
      <c r="H8" s="201"/>
      <c r="I8" s="201"/>
      <c r="J8" s="201"/>
      <c r="K8" s="199"/>
    </row>
    <row r="9" spans="2:11" s="1" customFormat="1" ht="15" customHeight="1">
      <c r="B9" s="202"/>
      <c r="C9" s="320" t="s">
        <v>475</v>
      </c>
      <c r="D9" s="320"/>
      <c r="E9" s="320"/>
      <c r="F9" s="320"/>
      <c r="G9" s="320"/>
      <c r="H9" s="320"/>
      <c r="I9" s="320"/>
      <c r="J9" s="320"/>
      <c r="K9" s="199"/>
    </row>
    <row r="10" spans="2:11" s="1" customFormat="1" ht="15" customHeight="1">
      <c r="B10" s="202"/>
      <c r="C10" s="201"/>
      <c r="D10" s="320" t="s">
        <v>476</v>
      </c>
      <c r="E10" s="320"/>
      <c r="F10" s="320"/>
      <c r="G10" s="320"/>
      <c r="H10" s="320"/>
      <c r="I10" s="320"/>
      <c r="J10" s="320"/>
      <c r="K10" s="199"/>
    </row>
    <row r="11" spans="2:11" s="1" customFormat="1" ht="15" customHeight="1">
      <c r="B11" s="202"/>
      <c r="C11" s="203"/>
      <c r="D11" s="320" t="s">
        <v>477</v>
      </c>
      <c r="E11" s="320"/>
      <c r="F11" s="320"/>
      <c r="G11" s="320"/>
      <c r="H11" s="320"/>
      <c r="I11" s="320"/>
      <c r="J11" s="320"/>
      <c r="K11" s="199"/>
    </row>
    <row r="12" spans="2:11" s="1" customFormat="1" ht="15" customHeight="1">
      <c r="B12" s="202"/>
      <c r="C12" s="203"/>
      <c r="D12" s="201"/>
      <c r="E12" s="201"/>
      <c r="F12" s="201"/>
      <c r="G12" s="201"/>
      <c r="H12" s="201"/>
      <c r="I12" s="201"/>
      <c r="J12" s="201"/>
      <c r="K12" s="199"/>
    </row>
    <row r="13" spans="2:11" s="1" customFormat="1" ht="15" customHeight="1">
      <c r="B13" s="202"/>
      <c r="C13" s="203"/>
      <c r="D13" s="204" t="s">
        <v>478</v>
      </c>
      <c r="E13" s="201"/>
      <c r="F13" s="201"/>
      <c r="G13" s="201"/>
      <c r="H13" s="201"/>
      <c r="I13" s="201"/>
      <c r="J13" s="201"/>
      <c r="K13" s="199"/>
    </row>
    <row r="14" spans="2:11" s="1" customFormat="1" ht="12.75" customHeight="1">
      <c r="B14" s="202"/>
      <c r="C14" s="203"/>
      <c r="D14" s="203"/>
      <c r="E14" s="203"/>
      <c r="F14" s="203"/>
      <c r="G14" s="203"/>
      <c r="H14" s="203"/>
      <c r="I14" s="203"/>
      <c r="J14" s="203"/>
      <c r="K14" s="199"/>
    </row>
    <row r="15" spans="2:11" s="1" customFormat="1" ht="15" customHeight="1">
      <c r="B15" s="202"/>
      <c r="C15" s="203"/>
      <c r="D15" s="320" t="s">
        <v>479</v>
      </c>
      <c r="E15" s="320"/>
      <c r="F15" s="320"/>
      <c r="G15" s="320"/>
      <c r="H15" s="320"/>
      <c r="I15" s="320"/>
      <c r="J15" s="320"/>
      <c r="K15" s="199"/>
    </row>
    <row r="16" spans="2:11" s="1" customFormat="1" ht="15" customHeight="1">
      <c r="B16" s="202"/>
      <c r="C16" s="203"/>
      <c r="D16" s="320" t="s">
        <v>480</v>
      </c>
      <c r="E16" s="320"/>
      <c r="F16" s="320"/>
      <c r="G16" s="320"/>
      <c r="H16" s="320"/>
      <c r="I16" s="320"/>
      <c r="J16" s="320"/>
      <c r="K16" s="199"/>
    </row>
    <row r="17" spans="2:11" s="1" customFormat="1" ht="15" customHeight="1">
      <c r="B17" s="202"/>
      <c r="C17" s="203"/>
      <c r="D17" s="320" t="s">
        <v>481</v>
      </c>
      <c r="E17" s="320"/>
      <c r="F17" s="320"/>
      <c r="G17" s="320"/>
      <c r="H17" s="320"/>
      <c r="I17" s="320"/>
      <c r="J17" s="320"/>
      <c r="K17" s="199"/>
    </row>
    <row r="18" spans="2:11" s="1" customFormat="1" ht="15" customHeight="1">
      <c r="B18" s="202"/>
      <c r="C18" s="203"/>
      <c r="D18" s="203"/>
      <c r="E18" s="205" t="s">
        <v>74</v>
      </c>
      <c r="F18" s="320" t="s">
        <v>482</v>
      </c>
      <c r="G18" s="320"/>
      <c r="H18" s="320"/>
      <c r="I18" s="320"/>
      <c r="J18" s="320"/>
      <c r="K18" s="199"/>
    </row>
    <row r="19" spans="2:11" s="1" customFormat="1" ht="15" customHeight="1">
      <c r="B19" s="202"/>
      <c r="C19" s="203"/>
      <c r="D19" s="203"/>
      <c r="E19" s="205" t="s">
        <v>483</v>
      </c>
      <c r="F19" s="320" t="s">
        <v>484</v>
      </c>
      <c r="G19" s="320"/>
      <c r="H19" s="320"/>
      <c r="I19" s="320"/>
      <c r="J19" s="320"/>
      <c r="K19" s="199"/>
    </row>
    <row r="20" spans="2:11" s="1" customFormat="1" ht="15" customHeight="1">
      <c r="B20" s="202"/>
      <c r="C20" s="203"/>
      <c r="D20" s="203"/>
      <c r="E20" s="205" t="s">
        <v>485</v>
      </c>
      <c r="F20" s="320" t="s">
        <v>486</v>
      </c>
      <c r="G20" s="320"/>
      <c r="H20" s="320"/>
      <c r="I20" s="320"/>
      <c r="J20" s="320"/>
      <c r="K20" s="199"/>
    </row>
    <row r="21" spans="2:11" s="1" customFormat="1" ht="15" customHeight="1">
      <c r="B21" s="202"/>
      <c r="C21" s="203"/>
      <c r="D21" s="203"/>
      <c r="E21" s="205" t="s">
        <v>487</v>
      </c>
      <c r="F21" s="320" t="s">
        <v>488</v>
      </c>
      <c r="G21" s="320"/>
      <c r="H21" s="320"/>
      <c r="I21" s="320"/>
      <c r="J21" s="320"/>
      <c r="K21" s="199"/>
    </row>
    <row r="22" spans="2:11" s="1" customFormat="1" ht="15" customHeight="1">
      <c r="B22" s="202"/>
      <c r="C22" s="203"/>
      <c r="D22" s="203"/>
      <c r="E22" s="205" t="s">
        <v>489</v>
      </c>
      <c r="F22" s="320" t="s">
        <v>490</v>
      </c>
      <c r="G22" s="320"/>
      <c r="H22" s="320"/>
      <c r="I22" s="320"/>
      <c r="J22" s="320"/>
      <c r="K22" s="199"/>
    </row>
    <row r="23" spans="2:11" s="1" customFormat="1" ht="15" customHeight="1">
      <c r="B23" s="202"/>
      <c r="C23" s="203"/>
      <c r="D23" s="203"/>
      <c r="E23" s="205" t="s">
        <v>491</v>
      </c>
      <c r="F23" s="320" t="s">
        <v>492</v>
      </c>
      <c r="G23" s="320"/>
      <c r="H23" s="320"/>
      <c r="I23" s="320"/>
      <c r="J23" s="320"/>
      <c r="K23" s="199"/>
    </row>
    <row r="24" spans="2:11" s="1" customFormat="1" ht="12.75" customHeight="1">
      <c r="B24" s="202"/>
      <c r="C24" s="203"/>
      <c r="D24" s="203"/>
      <c r="E24" s="203"/>
      <c r="F24" s="203"/>
      <c r="G24" s="203"/>
      <c r="H24" s="203"/>
      <c r="I24" s="203"/>
      <c r="J24" s="203"/>
      <c r="K24" s="199"/>
    </row>
    <row r="25" spans="2:11" s="1" customFormat="1" ht="15" customHeight="1">
      <c r="B25" s="202"/>
      <c r="C25" s="320" t="s">
        <v>493</v>
      </c>
      <c r="D25" s="320"/>
      <c r="E25" s="320"/>
      <c r="F25" s="320"/>
      <c r="G25" s="320"/>
      <c r="H25" s="320"/>
      <c r="I25" s="320"/>
      <c r="J25" s="320"/>
      <c r="K25" s="199"/>
    </row>
    <row r="26" spans="2:11" s="1" customFormat="1" ht="15" customHeight="1">
      <c r="B26" s="202"/>
      <c r="C26" s="320" t="s">
        <v>494</v>
      </c>
      <c r="D26" s="320"/>
      <c r="E26" s="320"/>
      <c r="F26" s="320"/>
      <c r="G26" s="320"/>
      <c r="H26" s="320"/>
      <c r="I26" s="320"/>
      <c r="J26" s="320"/>
      <c r="K26" s="199"/>
    </row>
    <row r="27" spans="2:11" s="1" customFormat="1" ht="15" customHeight="1">
      <c r="B27" s="202"/>
      <c r="C27" s="201"/>
      <c r="D27" s="320" t="s">
        <v>495</v>
      </c>
      <c r="E27" s="320"/>
      <c r="F27" s="320"/>
      <c r="G27" s="320"/>
      <c r="H27" s="320"/>
      <c r="I27" s="320"/>
      <c r="J27" s="320"/>
      <c r="K27" s="199"/>
    </row>
    <row r="28" spans="2:11" s="1" customFormat="1" ht="15" customHeight="1">
      <c r="B28" s="202"/>
      <c r="C28" s="203"/>
      <c r="D28" s="320" t="s">
        <v>496</v>
      </c>
      <c r="E28" s="320"/>
      <c r="F28" s="320"/>
      <c r="G28" s="320"/>
      <c r="H28" s="320"/>
      <c r="I28" s="320"/>
      <c r="J28" s="320"/>
      <c r="K28" s="199"/>
    </row>
    <row r="29" spans="2:11" s="1" customFormat="1" ht="12.75" customHeight="1">
      <c r="B29" s="202"/>
      <c r="C29" s="203"/>
      <c r="D29" s="203"/>
      <c r="E29" s="203"/>
      <c r="F29" s="203"/>
      <c r="G29" s="203"/>
      <c r="H29" s="203"/>
      <c r="I29" s="203"/>
      <c r="J29" s="203"/>
      <c r="K29" s="199"/>
    </row>
    <row r="30" spans="2:11" s="1" customFormat="1" ht="15" customHeight="1">
      <c r="B30" s="202"/>
      <c r="C30" s="203"/>
      <c r="D30" s="320" t="s">
        <v>497</v>
      </c>
      <c r="E30" s="320"/>
      <c r="F30" s="320"/>
      <c r="G30" s="320"/>
      <c r="H30" s="320"/>
      <c r="I30" s="320"/>
      <c r="J30" s="320"/>
      <c r="K30" s="199"/>
    </row>
    <row r="31" spans="2:11" s="1" customFormat="1" ht="15" customHeight="1">
      <c r="B31" s="202"/>
      <c r="C31" s="203"/>
      <c r="D31" s="320" t="s">
        <v>498</v>
      </c>
      <c r="E31" s="320"/>
      <c r="F31" s="320"/>
      <c r="G31" s="320"/>
      <c r="H31" s="320"/>
      <c r="I31" s="320"/>
      <c r="J31" s="320"/>
      <c r="K31" s="199"/>
    </row>
    <row r="32" spans="2:11" s="1" customFormat="1" ht="12.75" customHeight="1">
      <c r="B32" s="202"/>
      <c r="C32" s="203"/>
      <c r="D32" s="203"/>
      <c r="E32" s="203"/>
      <c r="F32" s="203"/>
      <c r="G32" s="203"/>
      <c r="H32" s="203"/>
      <c r="I32" s="203"/>
      <c r="J32" s="203"/>
      <c r="K32" s="199"/>
    </row>
    <row r="33" spans="2:11" s="1" customFormat="1" ht="15" customHeight="1">
      <c r="B33" s="202"/>
      <c r="C33" s="203"/>
      <c r="D33" s="320" t="s">
        <v>499</v>
      </c>
      <c r="E33" s="320"/>
      <c r="F33" s="320"/>
      <c r="G33" s="320"/>
      <c r="H33" s="320"/>
      <c r="I33" s="320"/>
      <c r="J33" s="320"/>
      <c r="K33" s="199"/>
    </row>
    <row r="34" spans="2:11" s="1" customFormat="1" ht="15" customHeight="1">
      <c r="B34" s="202"/>
      <c r="C34" s="203"/>
      <c r="D34" s="320" t="s">
        <v>500</v>
      </c>
      <c r="E34" s="320"/>
      <c r="F34" s="320"/>
      <c r="G34" s="320"/>
      <c r="H34" s="320"/>
      <c r="I34" s="320"/>
      <c r="J34" s="320"/>
      <c r="K34" s="199"/>
    </row>
    <row r="35" spans="2:11" s="1" customFormat="1" ht="15" customHeight="1">
      <c r="B35" s="202"/>
      <c r="C35" s="203"/>
      <c r="D35" s="320" t="s">
        <v>501</v>
      </c>
      <c r="E35" s="320"/>
      <c r="F35" s="320"/>
      <c r="G35" s="320"/>
      <c r="H35" s="320"/>
      <c r="I35" s="320"/>
      <c r="J35" s="320"/>
      <c r="K35" s="199"/>
    </row>
    <row r="36" spans="2:11" s="1" customFormat="1" ht="15" customHeight="1">
      <c r="B36" s="202"/>
      <c r="C36" s="203"/>
      <c r="D36" s="201"/>
      <c r="E36" s="204" t="s">
        <v>102</v>
      </c>
      <c r="F36" s="201"/>
      <c r="G36" s="320" t="s">
        <v>502</v>
      </c>
      <c r="H36" s="320"/>
      <c r="I36" s="320"/>
      <c r="J36" s="320"/>
      <c r="K36" s="199"/>
    </row>
    <row r="37" spans="2:11" s="1" customFormat="1" ht="30.75" customHeight="1">
      <c r="B37" s="202"/>
      <c r="C37" s="203"/>
      <c r="D37" s="201"/>
      <c r="E37" s="204" t="s">
        <v>503</v>
      </c>
      <c r="F37" s="201"/>
      <c r="G37" s="320" t="s">
        <v>504</v>
      </c>
      <c r="H37" s="320"/>
      <c r="I37" s="320"/>
      <c r="J37" s="320"/>
      <c r="K37" s="199"/>
    </row>
    <row r="38" spans="2:11" s="1" customFormat="1" ht="15" customHeight="1">
      <c r="B38" s="202"/>
      <c r="C38" s="203"/>
      <c r="D38" s="201"/>
      <c r="E38" s="204" t="s">
        <v>50</v>
      </c>
      <c r="F38" s="201"/>
      <c r="G38" s="320" t="s">
        <v>505</v>
      </c>
      <c r="H38" s="320"/>
      <c r="I38" s="320"/>
      <c r="J38" s="320"/>
      <c r="K38" s="199"/>
    </row>
    <row r="39" spans="2:11" s="1" customFormat="1" ht="15" customHeight="1">
      <c r="B39" s="202"/>
      <c r="C39" s="203"/>
      <c r="D39" s="201"/>
      <c r="E39" s="204" t="s">
        <v>51</v>
      </c>
      <c r="F39" s="201"/>
      <c r="G39" s="320" t="s">
        <v>506</v>
      </c>
      <c r="H39" s="320"/>
      <c r="I39" s="320"/>
      <c r="J39" s="320"/>
      <c r="K39" s="199"/>
    </row>
    <row r="40" spans="2:11" s="1" customFormat="1" ht="15" customHeight="1">
      <c r="B40" s="202"/>
      <c r="C40" s="203"/>
      <c r="D40" s="201"/>
      <c r="E40" s="204" t="s">
        <v>103</v>
      </c>
      <c r="F40" s="201"/>
      <c r="G40" s="320" t="s">
        <v>507</v>
      </c>
      <c r="H40" s="320"/>
      <c r="I40" s="320"/>
      <c r="J40" s="320"/>
      <c r="K40" s="199"/>
    </row>
    <row r="41" spans="2:11" s="1" customFormat="1" ht="15" customHeight="1">
      <c r="B41" s="202"/>
      <c r="C41" s="203"/>
      <c r="D41" s="201"/>
      <c r="E41" s="204" t="s">
        <v>104</v>
      </c>
      <c r="F41" s="201"/>
      <c r="G41" s="320" t="s">
        <v>508</v>
      </c>
      <c r="H41" s="320"/>
      <c r="I41" s="320"/>
      <c r="J41" s="320"/>
      <c r="K41" s="199"/>
    </row>
    <row r="42" spans="2:11" s="1" customFormat="1" ht="15" customHeight="1">
      <c r="B42" s="202"/>
      <c r="C42" s="203"/>
      <c r="D42" s="201"/>
      <c r="E42" s="204" t="s">
        <v>509</v>
      </c>
      <c r="F42" s="201"/>
      <c r="G42" s="320" t="s">
        <v>510</v>
      </c>
      <c r="H42" s="320"/>
      <c r="I42" s="320"/>
      <c r="J42" s="320"/>
      <c r="K42" s="199"/>
    </row>
    <row r="43" spans="2:11" s="1" customFormat="1" ht="15" customHeight="1">
      <c r="B43" s="202"/>
      <c r="C43" s="203"/>
      <c r="D43" s="201"/>
      <c r="E43" s="204"/>
      <c r="F43" s="201"/>
      <c r="G43" s="320" t="s">
        <v>511</v>
      </c>
      <c r="H43" s="320"/>
      <c r="I43" s="320"/>
      <c r="J43" s="320"/>
      <c r="K43" s="199"/>
    </row>
    <row r="44" spans="2:11" s="1" customFormat="1" ht="15" customHeight="1">
      <c r="B44" s="202"/>
      <c r="C44" s="203"/>
      <c r="D44" s="201"/>
      <c r="E44" s="204" t="s">
        <v>512</v>
      </c>
      <c r="F44" s="201"/>
      <c r="G44" s="320" t="s">
        <v>513</v>
      </c>
      <c r="H44" s="320"/>
      <c r="I44" s="320"/>
      <c r="J44" s="320"/>
      <c r="K44" s="199"/>
    </row>
    <row r="45" spans="2:11" s="1" customFormat="1" ht="15" customHeight="1">
      <c r="B45" s="202"/>
      <c r="C45" s="203"/>
      <c r="D45" s="201"/>
      <c r="E45" s="204" t="s">
        <v>106</v>
      </c>
      <c r="F45" s="201"/>
      <c r="G45" s="320" t="s">
        <v>514</v>
      </c>
      <c r="H45" s="320"/>
      <c r="I45" s="320"/>
      <c r="J45" s="320"/>
      <c r="K45" s="199"/>
    </row>
    <row r="46" spans="2:11" s="1" customFormat="1" ht="12.75" customHeight="1">
      <c r="B46" s="202"/>
      <c r="C46" s="203"/>
      <c r="D46" s="201"/>
      <c r="E46" s="201"/>
      <c r="F46" s="201"/>
      <c r="G46" s="201"/>
      <c r="H46" s="201"/>
      <c r="I46" s="201"/>
      <c r="J46" s="201"/>
      <c r="K46" s="199"/>
    </row>
    <row r="47" spans="2:11" s="1" customFormat="1" ht="15" customHeight="1">
      <c r="B47" s="202"/>
      <c r="C47" s="203"/>
      <c r="D47" s="320" t="s">
        <v>515</v>
      </c>
      <c r="E47" s="320"/>
      <c r="F47" s="320"/>
      <c r="G47" s="320"/>
      <c r="H47" s="320"/>
      <c r="I47" s="320"/>
      <c r="J47" s="320"/>
      <c r="K47" s="199"/>
    </row>
    <row r="48" spans="2:11" s="1" customFormat="1" ht="15" customHeight="1">
      <c r="B48" s="202"/>
      <c r="C48" s="203"/>
      <c r="D48" s="203"/>
      <c r="E48" s="320" t="s">
        <v>516</v>
      </c>
      <c r="F48" s="320"/>
      <c r="G48" s="320"/>
      <c r="H48" s="320"/>
      <c r="I48" s="320"/>
      <c r="J48" s="320"/>
      <c r="K48" s="199"/>
    </row>
    <row r="49" spans="2:11" s="1" customFormat="1" ht="15" customHeight="1">
      <c r="B49" s="202"/>
      <c r="C49" s="203"/>
      <c r="D49" s="203"/>
      <c r="E49" s="320" t="s">
        <v>517</v>
      </c>
      <c r="F49" s="320"/>
      <c r="G49" s="320"/>
      <c r="H49" s="320"/>
      <c r="I49" s="320"/>
      <c r="J49" s="320"/>
      <c r="K49" s="199"/>
    </row>
    <row r="50" spans="2:11" s="1" customFormat="1" ht="15" customHeight="1">
      <c r="B50" s="202"/>
      <c r="C50" s="203"/>
      <c r="D50" s="203"/>
      <c r="E50" s="320" t="s">
        <v>518</v>
      </c>
      <c r="F50" s="320"/>
      <c r="G50" s="320"/>
      <c r="H50" s="320"/>
      <c r="I50" s="320"/>
      <c r="J50" s="320"/>
      <c r="K50" s="199"/>
    </row>
    <row r="51" spans="2:11" s="1" customFormat="1" ht="15" customHeight="1">
      <c r="B51" s="202"/>
      <c r="C51" s="203"/>
      <c r="D51" s="320" t="s">
        <v>519</v>
      </c>
      <c r="E51" s="320"/>
      <c r="F51" s="320"/>
      <c r="G51" s="320"/>
      <c r="H51" s="320"/>
      <c r="I51" s="320"/>
      <c r="J51" s="320"/>
      <c r="K51" s="199"/>
    </row>
    <row r="52" spans="2:11" s="1" customFormat="1" ht="25.5" customHeight="1">
      <c r="B52" s="198"/>
      <c r="C52" s="321" t="s">
        <v>520</v>
      </c>
      <c r="D52" s="321"/>
      <c r="E52" s="321"/>
      <c r="F52" s="321"/>
      <c r="G52" s="321"/>
      <c r="H52" s="321"/>
      <c r="I52" s="321"/>
      <c r="J52" s="321"/>
      <c r="K52" s="199"/>
    </row>
    <row r="53" spans="2:11" s="1" customFormat="1" ht="5.25" customHeight="1">
      <c r="B53" s="198"/>
      <c r="C53" s="200"/>
      <c r="D53" s="200"/>
      <c r="E53" s="200"/>
      <c r="F53" s="200"/>
      <c r="G53" s="200"/>
      <c r="H53" s="200"/>
      <c r="I53" s="200"/>
      <c r="J53" s="200"/>
      <c r="K53" s="199"/>
    </row>
    <row r="54" spans="2:11" s="1" customFormat="1" ht="15" customHeight="1">
      <c r="B54" s="198"/>
      <c r="C54" s="320" t="s">
        <v>521</v>
      </c>
      <c r="D54" s="320"/>
      <c r="E54" s="320"/>
      <c r="F54" s="320"/>
      <c r="G54" s="320"/>
      <c r="H54" s="320"/>
      <c r="I54" s="320"/>
      <c r="J54" s="320"/>
      <c r="K54" s="199"/>
    </row>
    <row r="55" spans="2:11" s="1" customFormat="1" ht="15" customHeight="1">
      <c r="B55" s="198"/>
      <c r="C55" s="320" t="s">
        <v>522</v>
      </c>
      <c r="D55" s="320"/>
      <c r="E55" s="320"/>
      <c r="F55" s="320"/>
      <c r="G55" s="320"/>
      <c r="H55" s="320"/>
      <c r="I55" s="320"/>
      <c r="J55" s="320"/>
      <c r="K55" s="199"/>
    </row>
    <row r="56" spans="2:11" s="1" customFormat="1" ht="12.75" customHeight="1">
      <c r="B56" s="198"/>
      <c r="C56" s="201"/>
      <c r="D56" s="201"/>
      <c r="E56" s="201"/>
      <c r="F56" s="201"/>
      <c r="G56" s="201"/>
      <c r="H56" s="201"/>
      <c r="I56" s="201"/>
      <c r="J56" s="201"/>
      <c r="K56" s="199"/>
    </row>
    <row r="57" spans="2:11" s="1" customFormat="1" ht="15" customHeight="1">
      <c r="B57" s="198"/>
      <c r="C57" s="320" t="s">
        <v>523</v>
      </c>
      <c r="D57" s="320"/>
      <c r="E57" s="320"/>
      <c r="F57" s="320"/>
      <c r="G57" s="320"/>
      <c r="H57" s="320"/>
      <c r="I57" s="320"/>
      <c r="J57" s="320"/>
      <c r="K57" s="199"/>
    </row>
    <row r="58" spans="2:11" s="1" customFormat="1" ht="15" customHeight="1">
      <c r="B58" s="198"/>
      <c r="C58" s="203"/>
      <c r="D58" s="320" t="s">
        <v>524</v>
      </c>
      <c r="E58" s="320"/>
      <c r="F58" s="320"/>
      <c r="G58" s="320"/>
      <c r="H58" s="320"/>
      <c r="I58" s="320"/>
      <c r="J58" s="320"/>
      <c r="K58" s="199"/>
    </row>
    <row r="59" spans="2:11" s="1" customFormat="1" ht="15" customHeight="1">
      <c r="B59" s="198"/>
      <c r="C59" s="203"/>
      <c r="D59" s="320" t="s">
        <v>525</v>
      </c>
      <c r="E59" s="320"/>
      <c r="F59" s="320"/>
      <c r="G59" s="320"/>
      <c r="H59" s="320"/>
      <c r="I59" s="320"/>
      <c r="J59" s="320"/>
      <c r="K59" s="199"/>
    </row>
    <row r="60" spans="2:11" s="1" customFormat="1" ht="15" customHeight="1">
      <c r="B60" s="198"/>
      <c r="C60" s="203"/>
      <c r="D60" s="320" t="s">
        <v>526</v>
      </c>
      <c r="E60" s="320"/>
      <c r="F60" s="320"/>
      <c r="G60" s="320"/>
      <c r="H60" s="320"/>
      <c r="I60" s="320"/>
      <c r="J60" s="320"/>
      <c r="K60" s="199"/>
    </row>
    <row r="61" spans="2:11" s="1" customFormat="1" ht="15" customHeight="1">
      <c r="B61" s="198"/>
      <c r="C61" s="203"/>
      <c r="D61" s="320" t="s">
        <v>527</v>
      </c>
      <c r="E61" s="320"/>
      <c r="F61" s="320"/>
      <c r="G61" s="320"/>
      <c r="H61" s="320"/>
      <c r="I61" s="320"/>
      <c r="J61" s="320"/>
      <c r="K61" s="199"/>
    </row>
    <row r="62" spans="2:11" s="1" customFormat="1" ht="15" customHeight="1">
      <c r="B62" s="198"/>
      <c r="C62" s="203"/>
      <c r="D62" s="322" t="s">
        <v>528</v>
      </c>
      <c r="E62" s="322"/>
      <c r="F62" s="322"/>
      <c r="G62" s="322"/>
      <c r="H62" s="322"/>
      <c r="I62" s="322"/>
      <c r="J62" s="322"/>
      <c r="K62" s="199"/>
    </row>
    <row r="63" spans="2:11" s="1" customFormat="1" ht="15" customHeight="1">
      <c r="B63" s="198"/>
      <c r="C63" s="203"/>
      <c r="D63" s="320" t="s">
        <v>529</v>
      </c>
      <c r="E63" s="320"/>
      <c r="F63" s="320"/>
      <c r="G63" s="320"/>
      <c r="H63" s="320"/>
      <c r="I63" s="320"/>
      <c r="J63" s="320"/>
      <c r="K63" s="199"/>
    </row>
    <row r="64" spans="2:11" s="1" customFormat="1" ht="12.75" customHeight="1">
      <c r="B64" s="198"/>
      <c r="C64" s="203"/>
      <c r="D64" s="203"/>
      <c r="E64" s="206"/>
      <c r="F64" s="203"/>
      <c r="G64" s="203"/>
      <c r="H64" s="203"/>
      <c r="I64" s="203"/>
      <c r="J64" s="203"/>
      <c r="K64" s="199"/>
    </row>
    <row r="65" spans="2:11" s="1" customFormat="1" ht="15" customHeight="1">
      <c r="B65" s="198"/>
      <c r="C65" s="203"/>
      <c r="D65" s="320" t="s">
        <v>530</v>
      </c>
      <c r="E65" s="320"/>
      <c r="F65" s="320"/>
      <c r="G65" s="320"/>
      <c r="H65" s="320"/>
      <c r="I65" s="320"/>
      <c r="J65" s="320"/>
      <c r="K65" s="199"/>
    </row>
    <row r="66" spans="2:11" s="1" customFormat="1" ht="15" customHeight="1">
      <c r="B66" s="198"/>
      <c r="C66" s="203"/>
      <c r="D66" s="322" t="s">
        <v>531</v>
      </c>
      <c r="E66" s="322"/>
      <c r="F66" s="322"/>
      <c r="G66" s="322"/>
      <c r="H66" s="322"/>
      <c r="I66" s="322"/>
      <c r="J66" s="322"/>
      <c r="K66" s="199"/>
    </row>
    <row r="67" spans="2:11" s="1" customFormat="1" ht="15" customHeight="1">
      <c r="B67" s="198"/>
      <c r="C67" s="203"/>
      <c r="D67" s="320" t="s">
        <v>532</v>
      </c>
      <c r="E67" s="320"/>
      <c r="F67" s="320"/>
      <c r="G67" s="320"/>
      <c r="H67" s="320"/>
      <c r="I67" s="320"/>
      <c r="J67" s="320"/>
      <c r="K67" s="199"/>
    </row>
    <row r="68" spans="2:11" s="1" customFormat="1" ht="15" customHeight="1">
      <c r="B68" s="198"/>
      <c r="C68" s="203"/>
      <c r="D68" s="320" t="s">
        <v>533</v>
      </c>
      <c r="E68" s="320"/>
      <c r="F68" s="320"/>
      <c r="G68" s="320"/>
      <c r="H68" s="320"/>
      <c r="I68" s="320"/>
      <c r="J68" s="320"/>
      <c r="K68" s="199"/>
    </row>
    <row r="69" spans="2:11" s="1" customFormat="1" ht="15" customHeight="1">
      <c r="B69" s="198"/>
      <c r="C69" s="203"/>
      <c r="D69" s="320" t="s">
        <v>534</v>
      </c>
      <c r="E69" s="320"/>
      <c r="F69" s="320"/>
      <c r="G69" s="320"/>
      <c r="H69" s="320"/>
      <c r="I69" s="320"/>
      <c r="J69" s="320"/>
      <c r="K69" s="199"/>
    </row>
    <row r="70" spans="2:11" s="1" customFormat="1" ht="15" customHeight="1">
      <c r="B70" s="198"/>
      <c r="C70" s="203"/>
      <c r="D70" s="320" t="s">
        <v>535</v>
      </c>
      <c r="E70" s="320"/>
      <c r="F70" s="320"/>
      <c r="G70" s="320"/>
      <c r="H70" s="320"/>
      <c r="I70" s="320"/>
      <c r="J70" s="320"/>
      <c r="K70" s="199"/>
    </row>
    <row r="71" spans="2:11" s="1" customFormat="1" ht="12.75" customHeight="1">
      <c r="B71" s="207"/>
      <c r="C71" s="208"/>
      <c r="D71" s="208"/>
      <c r="E71" s="208"/>
      <c r="F71" s="208"/>
      <c r="G71" s="208"/>
      <c r="H71" s="208"/>
      <c r="I71" s="208"/>
      <c r="J71" s="208"/>
      <c r="K71" s="209"/>
    </row>
    <row r="72" spans="2:11" s="1" customFormat="1" ht="18.75" customHeight="1">
      <c r="B72" s="210"/>
      <c r="C72" s="210"/>
      <c r="D72" s="210"/>
      <c r="E72" s="210"/>
      <c r="F72" s="210"/>
      <c r="G72" s="210"/>
      <c r="H72" s="210"/>
      <c r="I72" s="210"/>
      <c r="J72" s="210"/>
      <c r="K72" s="211"/>
    </row>
    <row r="73" spans="2:11" s="1" customFormat="1" ht="18.75" customHeight="1">
      <c r="B73" s="211"/>
      <c r="C73" s="211"/>
      <c r="D73" s="211"/>
      <c r="E73" s="211"/>
      <c r="F73" s="211"/>
      <c r="G73" s="211"/>
      <c r="H73" s="211"/>
      <c r="I73" s="211"/>
      <c r="J73" s="211"/>
      <c r="K73" s="211"/>
    </row>
    <row r="74" spans="2:11" s="1" customFormat="1" ht="7.5" customHeight="1">
      <c r="B74" s="212"/>
      <c r="C74" s="213"/>
      <c r="D74" s="213"/>
      <c r="E74" s="213"/>
      <c r="F74" s="213"/>
      <c r="G74" s="213"/>
      <c r="H74" s="213"/>
      <c r="I74" s="213"/>
      <c r="J74" s="213"/>
      <c r="K74" s="214"/>
    </row>
    <row r="75" spans="2:11" s="1" customFormat="1" ht="45" customHeight="1">
      <c r="B75" s="215"/>
      <c r="C75" s="315" t="s">
        <v>536</v>
      </c>
      <c r="D75" s="315"/>
      <c r="E75" s="315"/>
      <c r="F75" s="315"/>
      <c r="G75" s="315"/>
      <c r="H75" s="315"/>
      <c r="I75" s="315"/>
      <c r="J75" s="315"/>
      <c r="K75" s="216"/>
    </row>
    <row r="76" spans="2:11" s="1" customFormat="1" ht="17.25" customHeight="1">
      <c r="B76" s="215"/>
      <c r="C76" s="217" t="s">
        <v>537</v>
      </c>
      <c r="D76" s="217"/>
      <c r="E76" s="217"/>
      <c r="F76" s="217" t="s">
        <v>538</v>
      </c>
      <c r="G76" s="218"/>
      <c r="H76" s="217" t="s">
        <v>51</v>
      </c>
      <c r="I76" s="217" t="s">
        <v>54</v>
      </c>
      <c r="J76" s="217" t="s">
        <v>539</v>
      </c>
      <c r="K76" s="216"/>
    </row>
    <row r="77" spans="2:11" s="1" customFormat="1" ht="17.25" customHeight="1">
      <c r="B77" s="215"/>
      <c r="C77" s="219" t="s">
        <v>540</v>
      </c>
      <c r="D77" s="219"/>
      <c r="E77" s="219"/>
      <c r="F77" s="220" t="s">
        <v>541</v>
      </c>
      <c r="G77" s="221"/>
      <c r="H77" s="219"/>
      <c r="I77" s="219"/>
      <c r="J77" s="219" t="s">
        <v>542</v>
      </c>
      <c r="K77" s="216"/>
    </row>
    <row r="78" spans="2:11" s="1" customFormat="1" ht="5.25" customHeight="1">
      <c r="B78" s="215"/>
      <c r="C78" s="222"/>
      <c r="D78" s="222"/>
      <c r="E78" s="222"/>
      <c r="F78" s="222"/>
      <c r="G78" s="223"/>
      <c r="H78" s="222"/>
      <c r="I78" s="222"/>
      <c r="J78" s="222"/>
      <c r="K78" s="216"/>
    </row>
    <row r="79" spans="2:11" s="1" customFormat="1" ht="15" customHeight="1">
      <c r="B79" s="215"/>
      <c r="C79" s="204" t="s">
        <v>50</v>
      </c>
      <c r="D79" s="224"/>
      <c r="E79" s="224"/>
      <c r="F79" s="225" t="s">
        <v>543</v>
      </c>
      <c r="G79" s="226"/>
      <c r="H79" s="204" t="s">
        <v>544</v>
      </c>
      <c r="I79" s="204" t="s">
        <v>545</v>
      </c>
      <c r="J79" s="204">
        <v>20</v>
      </c>
      <c r="K79" s="216"/>
    </row>
    <row r="80" spans="2:11" s="1" customFormat="1" ht="15" customHeight="1">
      <c r="B80" s="215"/>
      <c r="C80" s="204" t="s">
        <v>546</v>
      </c>
      <c r="D80" s="204"/>
      <c r="E80" s="204"/>
      <c r="F80" s="225" t="s">
        <v>543</v>
      </c>
      <c r="G80" s="226"/>
      <c r="H80" s="204" t="s">
        <v>547</v>
      </c>
      <c r="I80" s="204" t="s">
        <v>545</v>
      </c>
      <c r="J80" s="204">
        <v>120</v>
      </c>
      <c r="K80" s="216"/>
    </row>
    <row r="81" spans="2:11" s="1" customFormat="1" ht="15" customHeight="1">
      <c r="B81" s="227"/>
      <c r="C81" s="204" t="s">
        <v>548</v>
      </c>
      <c r="D81" s="204"/>
      <c r="E81" s="204"/>
      <c r="F81" s="225" t="s">
        <v>549</v>
      </c>
      <c r="G81" s="226"/>
      <c r="H81" s="204" t="s">
        <v>550</v>
      </c>
      <c r="I81" s="204" t="s">
        <v>545</v>
      </c>
      <c r="J81" s="204">
        <v>50</v>
      </c>
      <c r="K81" s="216"/>
    </row>
    <row r="82" spans="2:11" s="1" customFormat="1" ht="15" customHeight="1">
      <c r="B82" s="227"/>
      <c r="C82" s="204" t="s">
        <v>551</v>
      </c>
      <c r="D82" s="204"/>
      <c r="E82" s="204"/>
      <c r="F82" s="225" t="s">
        <v>543</v>
      </c>
      <c r="G82" s="226"/>
      <c r="H82" s="204" t="s">
        <v>552</v>
      </c>
      <c r="I82" s="204" t="s">
        <v>553</v>
      </c>
      <c r="J82" s="204"/>
      <c r="K82" s="216"/>
    </row>
    <row r="83" spans="2:11" s="1" customFormat="1" ht="15" customHeight="1">
      <c r="B83" s="227"/>
      <c r="C83" s="228" t="s">
        <v>554</v>
      </c>
      <c r="D83" s="228"/>
      <c r="E83" s="228"/>
      <c r="F83" s="229" t="s">
        <v>549</v>
      </c>
      <c r="G83" s="228"/>
      <c r="H83" s="228" t="s">
        <v>555</v>
      </c>
      <c r="I83" s="228" t="s">
        <v>545</v>
      </c>
      <c r="J83" s="228">
        <v>15</v>
      </c>
      <c r="K83" s="216"/>
    </row>
    <row r="84" spans="2:11" s="1" customFormat="1" ht="15" customHeight="1">
      <c r="B84" s="227"/>
      <c r="C84" s="228" t="s">
        <v>556</v>
      </c>
      <c r="D84" s="228"/>
      <c r="E84" s="228"/>
      <c r="F84" s="229" t="s">
        <v>549</v>
      </c>
      <c r="G84" s="228"/>
      <c r="H84" s="228" t="s">
        <v>557</v>
      </c>
      <c r="I84" s="228" t="s">
        <v>545</v>
      </c>
      <c r="J84" s="228">
        <v>15</v>
      </c>
      <c r="K84" s="216"/>
    </row>
    <row r="85" spans="2:11" s="1" customFormat="1" ht="15" customHeight="1">
      <c r="B85" s="227"/>
      <c r="C85" s="228" t="s">
        <v>558</v>
      </c>
      <c r="D85" s="228"/>
      <c r="E85" s="228"/>
      <c r="F85" s="229" t="s">
        <v>549</v>
      </c>
      <c r="G85" s="228"/>
      <c r="H85" s="228" t="s">
        <v>559</v>
      </c>
      <c r="I85" s="228" t="s">
        <v>545</v>
      </c>
      <c r="J85" s="228">
        <v>20</v>
      </c>
      <c r="K85" s="216"/>
    </row>
    <row r="86" spans="2:11" s="1" customFormat="1" ht="15" customHeight="1">
      <c r="B86" s="227"/>
      <c r="C86" s="228" t="s">
        <v>560</v>
      </c>
      <c r="D86" s="228"/>
      <c r="E86" s="228"/>
      <c r="F86" s="229" t="s">
        <v>549</v>
      </c>
      <c r="G86" s="228"/>
      <c r="H86" s="228" t="s">
        <v>561</v>
      </c>
      <c r="I86" s="228" t="s">
        <v>545</v>
      </c>
      <c r="J86" s="228">
        <v>20</v>
      </c>
      <c r="K86" s="216"/>
    </row>
    <row r="87" spans="2:11" s="1" customFormat="1" ht="15" customHeight="1">
      <c r="B87" s="227"/>
      <c r="C87" s="204" t="s">
        <v>562</v>
      </c>
      <c r="D87" s="204"/>
      <c r="E87" s="204"/>
      <c r="F87" s="225" t="s">
        <v>549</v>
      </c>
      <c r="G87" s="226"/>
      <c r="H87" s="204" t="s">
        <v>563</v>
      </c>
      <c r="I87" s="204" t="s">
        <v>545</v>
      </c>
      <c r="J87" s="204">
        <v>50</v>
      </c>
      <c r="K87" s="216"/>
    </row>
    <row r="88" spans="2:11" s="1" customFormat="1" ht="15" customHeight="1">
      <c r="B88" s="227"/>
      <c r="C88" s="204" t="s">
        <v>564</v>
      </c>
      <c r="D88" s="204"/>
      <c r="E88" s="204"/>
      <c r="F88" s="225" t="s">
        <v>549</v>
      </c>
      <c r="G88" s="226"/>
      <c r="H88" s="204" t="s">
        <v>565</v>
      </c>
      <c r="I88" s="204" t="s">
        <v>545</v>
      </c>
      <c r="J88" s="204">
        <v>20</v>
      </c>
      <c r="K88" s="216"/>
    </row>
    <row r="89" spans="2:11" s="1" customFormat="1" ht="15" customHeight="1">
      <c r="B89" s="227"/>
      <c r="C89" s="204" t="s">
        <v>566</v>
      </c>
      <c r="D89" s="204"/>
      <c r="E89" s="204"/>
      <c r="F89" s="225" t="s">
        <v>549</v>
      </c>
      <c r="G89" s="226"/>
      <c r="H89" s="204" t="s">
        <v>567</v>
      </c>
      <c r="I89" s="204" t="s">
        <v>545</v>
      </c>
      <c r="J89" s="204">
        <v>20</v>
      </c>
      <c r="K89" s="216"/>
    </row>
    <row r="90" spans="2:11" s="1" customFormat="1" ht="15" customHeight="1">
      <c r="B90" s="227"/>
      <c r="C90" s="204" t="s">
        <v>568</v>
      </c>
      <c r="D90" s="204"/>
      <c r="E90" s="204"/>
      <c r="F90" s="225" t="s">
        <v>549</v>
      </c>
      <c r="G90" s="226"/>
      <c r="H90" s="204" t="s">
        <v>569</v>
      </c>
      <c r="I90" s="204" t="s">
        <v>545</v>
      </c>
      <c r="J90" s="204">
        <v>50</v>
      </c>
      <c r="K90" s="216"/>
    </row>
    <row r="91" spans="2:11" s="1" customFormat="1" ht="15" customHeight="1">
      <c r="B91" s="227"/>
      <c r="C91" s="204" t="s">
        <v>570</v>
      </c>
      <c r="D91" s="204"/>
      <c r="E91" s="204"/>
      <c r="F91" s="225" t="s">
        <v>549</v>
      </c>
      <c r="G91" s="226"/>
      <c r="H91" s="204" t="s">
        <v>570</v>
      </c>
      <c r="I91" s="204" t="s">
        <v>545</v>
      </c>
      <c r="J91" s="204">
        <v>50</v>
      </c>
      <c r="K91" s="216"/>
    </row>
    <row r="92" spans="2:11" s="1" customFormat="1" ht="15" customHeight="1">
      <c r="B92" s="227"/>
      <c r="C92" s="204" t="s">
        <v>571</v>
      </c>
      <c r="D92" s="204"/>
      <c r="E92" s="204"/>
      <c r="F92" s="225" t="s">
        <v>549</v>
      </c>
      <c r="G92" s="226"/>
      <c r="H92" s="204" t="s">
        <v>572</v>
      </c>
      <c r="I92" s="204" t="s">
        <v>545</v>
      </c>
      <c r="J92" s="204">
        <v>255</v>
      </c>
      <c r="K92" s="216"/>
    </row>
    <row r="93" spans="2:11" s="1" customFormat="1" ht="15" customHeight="1">
      <c r="B93" s="227"/>
      <c r="C93" s="204" t="s">
        <v>573</v>
      </c>
      <c r="D93" s="204"/>
      <c r="E93" s="204"/>
      <c r="F93" s="225" t="s">
        <v>543</v>
      </c>
      <c r="G93" s="226"/>
      <c r="H93" s="204" t="s">
        <v>574</v>
      </c>
      <c r="I93" s="204" t="s">
        <v>575</v>
      </c>
      <c r="J93" s="204"/>
      <c r="K93" s="216"/>
    </row>
    <row r="94" spans="2:11" s="1" customFormat="1" ht="15" customHeight="1">
      <c r="B94" s="227"/>
      <c r="C94" s="204" t="s">
        <v>576</v>
      </c>
      <c r="D94" s="204"/>
      <c r="E94" s="204"/>
      <c r="F94" s="225" t="s">
        <v>543</v>
      </c>
      <c r="G94" s="226"/>
      <c r="H94" s="204" t="s">
        <v>577</v>
      </c>
      <c r="I94" s="204" t="s">
        <v>578</v>
      </c>
      <c r="J94" s="204"/>
      <c r="K94" s="216"/>
    </row>
    <row r="95" spans="2:11" s="1" customFormat="1" ht="15" customHeight="1">
      <c r="B95" s="227"/>
      <c r="C95" s="204" t="s">
        <v>579</v>
      </c>
      <c r="D95" s="204"/>
      <c r="E95" s="204"/>
      <c r="F95" s="225" t="s">
        <v>543</v>
      </c>
      <c r="G95" s="226"/>
      <c r="H95" s="204" t="s">
        <v>579</v>
      </c>
      <c r="I95" s="204" t="s">
        <v>578</v>
      </c>
      <c r="J95" s="204"/>
      <c r="K95" s="216"/>
    </row>
    <row r="96" spans="2:11" s="1" customFormat="1" ht="15" customHeight="1">
      <c r="B96" s="227"/>
      <c r="C96" s="204" t="s">
        <v>35</v>
      </c>
      <c r="D96" s="204"/>
      <c r="E96" s="204"/>
      <c r="F96" s="225" t="s">
        <v>543</v>
      </c>
      <c r="G96" s="226"/>
      <c r="H96" s="204" t="s">
        <v>580</v>
      </c>
      <c r="I96" s="204" t="s">
        <v>578</v>
      </c>
      <c r="J96" s="204"/>
      <c r="K96" s="216"/>
    </row>
    <row r="97" spans="2:11" s="1" customFormat="1" ht="15" customHeight="1">
      <c r="B97" s="227"/>
      <c r="C97" s="204" t="s">
        <v>45</v>
      </c>
      <c r="D97" s="204"/>
      <c r="E97" s="204"/>
      <c r="F97" s="225" t="s">
        <v>543</v>
      </c>
      <c r="G97" s="226"/>
      <c r="H97" s="204" t="s">
        <v>581</v>
      </c>
      <c r="I97" s="204" t="s">
        <v>578</v>
      </c>
      <c r="J97" s="204"/>
      <c r="K97" s="216"/>
    </row>
    <row r="98" spans="2:11" s="1" customFormat="1" ht="15" customHeight="1">
      <c r="B98" s="230"/>
      <c r="C98" s="231"/>
      <c r="D98" s="231"/>
      <c r="E98" s="231"/>
      <c r="F98" s="231"/>
      <c r="G98" s="231"/>
      <c r="H98" s="231"/>
      <c r="I98" s="231"/>
      <c r="J98" s="231"/>
      <c r="K98" s="232"/>
    </row>
    <row r="99" spans="2:11" s="1" customFormat="1" ht="18.75" customHeight="1">
      <c r="B99" s="233"/>
      <c r="C99" s="234"/>
      <c r="D99" s="234"/>
      <c r="E99" s="234"/>
      <c r="F99" s="234"/>
      <c r="G99" s="234"/>
      <c r="H99" s="234"/>
      <c r="I99" s="234"/>
      <c r="J99" s="234"/>
      <c r="K99" s="233"/>
    </row>
    <row r="100" spans="2:11" s="1" customFormat="1" ht="18.75" customHeight="1">
      <c r="B100" s="211"/>
      <c r="C100" s="211"/>
      <c r="D100" s="211"/>
      <c r="E100" s="211"/>
      <c r="F100" s="211"/>
      <c r="G100" s="211"/>
      <c r="H100" s="211"/>
      <c r="I100" s="211"/>
      <c r="J100" s="211"/>
      <c r="K100" s="211"/>
    </row>
    <row r="101" spans="2:11" s="1" customFormat="1" ht="7.5" customHeight="1">
      <c r="B101" s="212"/>
      <c r="C101" s="213"/>
      <c r="D101" s="213"/>
      <c r="E101" s="213"/>
      <c r="F101" s="213"/>
      <c r="G101" s="213"/>
      <c r="H101" s="213"/>
      <c r="I101" s="213"/>
      <c r="J101" s="213"/>
      <c r="K101" s="214"/>
    </row>
    <row r="102" spans="2:11" s="1" customFormat="1" ht="45" customHeight="1">
      <c r="B102" s="215"/>
      <c r="C102" s="315" t="s">
        <v>582</v>
      </c>
      <c r="D102" s="315"/>
      <c r="E102" s="315"/>
      <c r="F102" s="315"/>
      <c r="G102" s="315"/>
      <c r="H102" s="315"/>
      <c r="I102" s="315"/>
      <c r="J102" s="315"/>
      <c r="K102" s="216"/>
    </row>
    <row r="103" spans="2:11" s="1" customFormat="1" ht="17.25" customHeight="1">
      <c r="B103" s="215"/>
      <c r="C103" s="217" t="s">
        <v>537</v>
      </c>
      <c r="D103" s="217"/>
      <c r="E103" s="217"/>
      <c r="F103" s="217" t="s">
        <v>538</v>
      </c>
      <c r="G103" s="218"/>
      <c r="H103" s="217" t="s">
        <v>51</v>
      </c>
      <c r="I103" s="217" t="s">
        <v>54</v>
      </c>
      <c r="J103" s="217" t="s">
        <v>539</v>
      </c>
      <c r="K103" s="216"/>
    </row>
    <row r="104" spans="2:11" s="1" customFormat="1" ht="17.25" customHeight="1">
      <c r="B104" s="215"/>
      <c r="C104" s="219" t="s">
        <v>540</v>
      </c>
      <c r="D104" s="219"/>
      <c r="E104" s="219"/>
      <c r="F104" s="220" t="s">
        <v>541</v>
      </c>
      <c r="G104" s="221"/>
      <c r="H104" s="219"/>
      <c r="I104" s="219"/>
      <c r="J104" s="219" t="s">
        <v>542</v>
      </c>
      <c r="K104" s="216"/>
    </row>
    <row r="105" spans="2:11" s="1" customFormat="1" ht="5.25" customHeight="1">
      <c r="B105" s="215"/>
      <c r="C105" s="217"/>
      <c r="D105" s="217"/>
      <c r="E105" s="217"/>
      <c r="F105" s="217"/>
      <c r="G105" s="235"/>
      <c r="H105" s="217"/>
      <c r="I105" s="217"/>
      <c r="J105" s="217"/>
      <c r="K105" s="216"/>
    </row>
    <row r="106" spans="2:11" s="1" customFormat="1" ht="15" customHeight="1">
      <c r="B106" s="215"/>
      <c r="C106" s="204" t="s">
        <v>50</v>
      </c>
      <c r="D106" s="224"/>
      <c r="E106" s="224"/>
      <c r="F106" s="225" t="s">
        <v>543</v>
      </c>
      <c r="G106" s="204"/>
      <c r="H106" s="204" t="s">
        <v>583</v>
      </c>
      <c r="I106" s="204" t="s">
        <v>545</v>
      </c>
      <c r="J106" s="204">
        <v>20</v>
      </c>
      <c r="K106" s="216"/>
    </row>
    <row r="107" spans="2:11" s="1" customFormat="1" ht="15" customHeight="1">
      <c r="B107" s="215"/>
      <c r="C107" s="204" t="s">
        <v>546</v>
      </c>
      <c r="D107" s="204"/>
      <c r="E107" s="204"/>
      <c r="F107" s="225" t="s">
        <v>543</v>
      </c>
      <c r="G107" s="204"/>
      <c r="H107" s="204" t="s">
        <v>583</v>
      </c>
      <c r="I107" s="204" t="s">
        <v>545</v>
      </c>
      <c r="J107" s="204">
        <v>120</v>
      </c>
      <c r="K107" s="216"/>
    </row>
    <row r="108" spans="2:11" s="1" customFormat="1" ht="15" customHeight="1">
      <c r="B108" s="227"/>
      <c r="C108" s="204" t="s">
        <v>548</v>
      </c>
      <c r="D108" s="204"/>
      <c r="E108" s="204"/>
      <c r="F108" s="225" t="s">
        <v>549</v>
      </c>
      <c r="G108" s="204"/>
      <c r="H108" s="204" t="s">
        <v>583</v>
      </c>
      <c r="I108" s="204" t="s">
        <v>545</v>
      </c>
      <c r="J108" s="204">
        <v>50</v>
      </c>
      <c r="K108" s="216"/>
    </row>
    <row r="109" spans="2:11" s="1" customFormat="1" ht="15" customHeight="1">
      <c r="B109" s="227"/>
      <c r="C109" s="204" t="s">
        <v>551</v>
      </c>
      <c r="D109" s="204"/>
      <c r="E109" s="204"/>
      <c r="F109" s="225" t="s">
        <v>543</v>
      </c>
      <c r="G109" s="204"/>
      <c r="H109" s="204" t="s">
        <v>583</v>
      </c>
      <c r="I109" s="204" t="s">
        <v>553</v>
      </c>
      <c r="J109" s="204"/>
      <c r="K109" s="216"/>
    </row>
    <row r="110" spans="2:11" s="1" customFormat="1" ht="15" customHeight="1">
      <c r="B110" s="227"/>
      <c r="C110" s="204" t="s">
        <v>562</v>
      </c>
      <c r="D110" s="204"/>
      <c r="E110" s="204"/>
      <c r="F110" s="225" t="s">
        <v>549</v>
      </c>
      <c r="G110" s="204"/>
      <c r="H110" s="204" t="s">
        <v>583</v>
      </c>
      <c r="I110" s="204" t="s">
        <v>545</v>
      </c>
      <c r="J110" s="204">
        <v>50</v>
      </c>
      <c r="K110" s="216"/>
    </row>
    <row r="111" spans="2:11" s="1" customFormat="1" ht="15" customHeight="1">
      <c r="B111" s="227"/>
      <c r="C111" s="204" t="s">
        <v>570</v>
      </c>
      <c r="D111" s="204"/>
      <c r="E111" s="204"/>
      <c r="F111" s="225" t="s">
        <v>549</v>
      </c>
      <c r="G111" s="204"/>
      <c r="H111" s="204" t="s">
        <v>583</v>
      </c>
      <c r="I111" s="204" t="s">
        <v>545</v>
      </c>
      <c r="J111" s="204">
        <v>50</v>
      </c>
      <c r="K111" s="216"/>
    </row>
    <row r="112" spans="2:11" s="1" customFormat="1" ht="15" customHeight="1">
      <c r="B112" s="227"/>
      <c r="C112" s="204" t="s">
        <v>568</v>
      </c>
      <c r="D112" s="204"/>
      <c r="E112" s="204"/>
      <c r="F112" s="225" t="s">
        <v>549</v>
      </c>
      <c r="G112" s="204"/>
      <c r="H112" s="204" t="s">
        <v>583</v>
      </c>
      <c r="I112" s="204" t="s">
        <v>545</v>
      </c>
      <c r="J112" s="204">
        <v>50</v>
      </c>
      <c r="K112" s="216"/>
    </row>
    <row r="113" spans="2:11" s="1" customFormat="1" ht="15" customHeight="1">
      <c r="B113" s="227"/>
      <c r="C113" s="204" t="s">
        <v>50</v>
      </c>
      <c r="D113" s="204"/>
      <c r="E113" s="204"/>
      <c r="F113" s="225" t="s">
        <v>543</v>
      </c>
      <c r="G113" s="204"/>
      <c r="H113" s="204" t="s">
        <v>584</v>
      </c>
      <c r="I113" s="204" t="s">
        <v>545</v>
      </c>
      <c r="J113" s="204">
        <v>20</v>
      </c>
      <c r="K113" s="216"/>
    </row>
    <row r="114" spans="2:11" s="1" customFormat="1" ht="15" customHeight="1">
      <c r="B114" s="227"/>
      <c r="C114" s="204" t="s">
        <v>585</v>
      </c>
      <c r="D114" s="204"/>
      <c r="E114" s="204"/>
      <c r="F114" s="225" t="s">
        <v>543</v>
      </c>
      <c r="G114" s="204"/>
      <c r="H114" s="204" t="s">
        <v>586</v>
      </c>
      <c r="I114" s="204" t="s">
        <v>545</v>
      </c>
      <c r="J114" s="204">
        <v>120</v>
      </c>
      <c r="K114" s="216"/>
    </row>
    <row r="115" spans="2:11" s="1" customFormat="1" ht="15" customHeight="1">
      <c r="B115" s="227"/>
      <c r="C115" s="204" t="s">
        <v>35</v>
      </c>
      <c r="D115" s="204"/>
      <c r="E115" s="204"/>
      <c r="F115" s="225" t="s">
        <v>543</v>
      </c>
      <c r="G115" s="204"/>
      <c r="H115" s="204" t="s">
        <v>587</v>
      </c>
      <c r="I115" s="204" t="s">
        <v>578</v>
      </c>
      <c r="J115" s="204"/>
      <c r="K115" s="216"/>
    </row>
    <row r="116" spans="2:11" s="1" customFormat="1" ht="15" customHeight="1">
      <c r="B116" s="227"/>
      <c r="C116" s="204" t="s">
        <v>45</v>
      </c>
      <c r="D116" s="204"/>
      <c r="E116" s="204"/>
      <c r="F116" s="225" t="s">
        <v>543</v>
      </c>
      <c r="G116" s="204"/>
      <c r="H116" s="204" t="s">
        <v>588</v>
      </c>
      <c r="I116" s="204" t="s">
        <v>578</v>
      </c>
      <c r="J116" s="204"/>
      <c r="K116" s="216"/>
    </row>
    <row r="117" spans="2:11" s="1" customFormat="1" ht="15" customHeight="1">
      <c r="B117" s="227"/>
      <c r="C117" s="204" t="s">
        <v>54</v>
      </c>
      <c r="D117" s="204"/>
      <c r="E117" s="204"/>
      <c r="F117" s="225" t="s">
        <v>543</v>
      </c>
      <c r="G117" s="204"/>
      <c r="H117" s="204" t="s">
        <v>589</v>
      </c>
      <c r="I117" s="204" t="s">
        <v>590</v>
      </c>
      <c r="J117" s="204"/>
      <c r="K117" s="216"/>
    </row>
    <row r="118" spans="2:11" s="1" customFormat="1" ht="15" customHeight="1">
      <c r="B118" s="230"/>
      <c r="C118" s="236"/>
      <c r="D118" s="236"/>
      <c r="E118" s="236"/>
      <c r="F118" s="236"/>
      <c r="G118" s="236"/>
      <c r="H118" s="236"/>
      <c r="I118" s="236"/>
      <c r="J118" s="236"/>
      <c r="K118" s="232"/>
    </row>
    <row r="119" spans="2:11" s="1" customFormat="1" ht="18.75" customHeight="1">
      <c r="B119" s="237"/>
      <c r="C119" s="238"/>
      <c r="D119" s="238"/>
      <c r="E119" s="238"/>
      <c r="F119" s="239"/>
      <c r="G119" s="238"/>
      <c r="H119" s="238"/>
      <c r="I119" s="238"/>
      <c r="J119" s="238"/>
      <c r="K119" s="237"/>
    </row>
    <row r="120" spans="2:11" s="1" customFormat="1" ht="18.75" customHeight="1">
      <c r="B120" s="211"/>
      <c r="C120" s="211"/>
      <c r="D120" s="211"/>
      <c r="E120" s="211"/>
      <c r="F120" s="211"/>
      <c r="G120" s="211"/>
      <c r="H120" s="211"/>
      <c r="I120" s="211"/>
      <c r="J120" s="211"/>
      <c r="K120" s="211"/>
    </row>
    <row r="121" spans="2:11" s="1" customFormat="1" ht="7.5" customHeight="1">
      <c r="B121" s="240"/>
      <c r="C121" s="241"/>
      <c r="D121" s="241"/>
      <c r="E121" s="241"/>
      <c r="F121" s="241"/>
      <c r="G121" s="241"/>
      <c r="H121" s="241"/>
      <c r="I121" s="241"/>
      <c r="J121" s="241"/>
      <c r="K121" s="242"/>
    </row>
    <row r="122" spans="2:11" s="1" customFormat="1" ht="45" customHeight="1">
      <c r="B122" s="243"/>
      <c r="C122" s="316" t="s">
        <v>591</v>
      </c>
      <c r="D122" s="316"/>
      <c r="E122" s="316"/>
      <c r="F122" s="316"/>
      <c r="G122" s="316"/>
      <c r="H122" s="316"/>
      <c r="I122" s="316"/>
      <c r="J122" s="316"/>
      <c r="K122" s="244"/>
    </row>
    <row r="123" spans="2:11" s="1" customFormat="1" ht="17.25" customHeight="1">
      <c r="B123" s="245"/>
      <c r="C123" s="217" t="s">
        <v>537</v>
      </c>
      <c r="D123" s="217"/>
      <c r="E123" s="217"/>
      <c r="F123" s="217" t="s">
        <v>538</v>
      </c>
      <c r="G123" s="218"/>
      <c r="H123" s="217" t="s">
        <v>51</v>
      </c>
      <c r="I123" s="217" t="s">
        <v>54</v>
      </c>
      <c r="J123" s="217" t="s">
        <v>539</v>
      </c>
      <c r="K123" s="246"/>
    </row>
    <row r="124" spans="2:11" s="1" customFormat="1" ht="17.25" customHeight="1">
      <c r="B124" s="245"/>
      <c r="C124" s="219" t="s">
        <v>540</v>
      </c>
      <c r="D124" s="219"/>
      <c r="E124" s="219"/>
      <c r="F124" s="220" t="s">
        <v>541</v>
      </c>
      <c r="G124" s="221"/>
      <c r="H124" s="219"/>
      <c r="I124" s="219"/>
      <c r="J124" s="219" t="s">
        <v>542</v>
      </c>
      <c r="K124" s="246"/>
    </row>
    <row r="125" spans="2:11" s="1" customFormat="1" ht="5.25" customHeight="1">
      <c r="B125" s="247"/>
      <c r="C125" s="222"/>
      <c r="D125" s="222"/>
      <c r="E125" s="222"/>
      <c r="F125" s="222"/>
      <c r="G125" s="248"/>
      <c r="H125" s="222"/>
      <c r="I125" s="222"/>
      <c r="J125" s="222"/>
      <c r="K125" s="249"/>
    </row>
    <row r="126" spans="2:11" s="1" customFormat="1" ht="15" customHeight="1">
      <c r="B126" s="247"/>
      <c r="C126" s="204" t="s">
        <v>546</v>
      </c>
      <c r="D126" s="224"/>
      <c r="E126" s="224"/>
      <c r="F126" s="225" t="s">
        <v>543</v>
      </c>
      <c r="G126" s="204"/>
      <c r="H126" s="204" t="s">
        <v>583</v>
      </c>
      <c r="I126" s="204" t="s">
        <v>545</v>
      </c>
      <c r="J126" s="204">
        <v>120</v>
      </c>
      <c r="K126" s="250"/>
    </row>
    <row r="127" spans="2:11" s="1" customFormat="1" ht="15" customHeight="1">
      <c r="B127" s="247"/>
      <c r="C127" s="204" t="s">
        <v>592</v>
      </c>
      <c r="D127" s="204"/>
      <c r="E127" s="204"/>
      <c r="F127" s="225" t="s">
        <v>543</v>
      </c>
      <c r="G127" s="204"/>
      <c r="H127" s="204" t="s">
        <v>593</v>
      </c>
      <c r="I127" s="204" t="s">
        <v>545</v>
      </c>
      <c r="J127" s="204" t="s">
        <v>594</v>
      </c>
      <c r="K127" s="250"/>
    </row>
    <row r="128" spans="2:11" s="1" customFormat="1" ht="15" customHeight="1">
      <c r="B128" s="247"/>
      <c r="C128" s="204" t="s">
        <v>491</v>
      </c>
      <c r="D128" s="204"/>
      <c r="E128" s="204"/>
      <c r="F128" s="225" t="s">
        <v>543</v>
      </c>
      <c r="G128" s="204"/>
      <c r="H128" s="204" t="s">
        <v>595</v>
      </c>
      <c r="I128" s="204" t="s">
        <v>545</v>
      </c>
      <c r="J128" s="204" t="s">
        <v>594</v>
      </c>
      <c r="K128" s="250"/>
    </row>
    <row r="129" spans="2:11" s="1" customFormat="1" ht="15" customHeight="1">
      <c r="B129" s="247"/>
      <c r="C129" s="204" t="s">
        <v>554</v>
      </c>
      <c r="D129" s="204"/>
      <c r="E129" s="204"/>
      <c r="F129" s="225" t="s">
        <v>549</v>
      </c>
      <c r="G129" s="204"/>
      <c r="H129" s="204" t="s">
        <v>555</v>
      </c>
      <c r="I129" s="204" t="s">
        <v>545</v>
      </c>
      <c r="J129" s="204">
        <v>15</v>
      </c>
      <c r="K129" s="250"/>
    </row>
    <row r="130" spans="2:11" s="1" customFormat="1" ht="15" customHeight="1">
      <c r="B130" s="247"/>
      <c r="C130" s="228" t="s">
        <v>556</v>
      </c>
      <c r="D130" s="228"/>
      <c r="E130" s="228"/>
      <c r="F130" s="229" t="s">
        <v>549</v>
      </c>
      <c r="G130" s="228"/>
      <c r="H130" s="228" t="s">
        <v>557</v>
      </c>
      <c r="I130" s="228" t="s">
        <v>545</v>
      </c>
      <c r="J130" s="228">
        <v>15</v>
      </c>
      <c r="K130" s="250"/>
    </row>
    <row r="131" spans="2:11" s="1" customFormat="1" ht="15" customHeight="1">
      <c r="B131" s="247"/>
      <c r="C131" s="228" t="s">
        <v>558</v>
      </c>
      <c r="D131" s="228"/>
      <c r="E131" s="228"/>
      <c r="F131" s="229" t="s">
        <v>549</v>
      </c>
      <c r="G131" s="228"/>
      <c r="H131" s="228" t="s">
        <v>559</v>
      </c>
      <c r="I131" s="228" t="s">
        <v>545</v>
      </c>
      <c r="J131" s="228">
        <v>20</v>
      </c>
      <c r="K131" s="250"/>
    </row>
    <row r="132" spans="2:11" s="1" customFormat="1" ht="15" customHeight="1">
      <c r="B132" s="247"/>
      <c r="C132" s="228" t="s">
        <v>560</v>
      </c>
      <c r="D132" s="228"/>
      <c r="E132" s="228"/>
      <c r="F132" s="229" t="s">
        <v>549</v>
      </c>
      <c r="G132" s="228"/>
      <c r="H132" s="228" t="s">
        <v>561</v>
      </c>
      <c r="I132" s="228" t="s">
        <v>545</v>
      </c>
      <c r="J132" s="228">
        <v>20</v>
      </c>
      <c r="K132" s="250"/>
    </row>
    <row r="133" spans="2:11" s="1" customFormat="1" ht="15" customHeight="1">
      <c r="B133" s="247"/>
      <c r="C133" s="204" t="s">
        <v>548</v>
      </c>
      <c r="D133" s="204"/>
      <c r="E133" s="204"/>
      <c r="F133" s="225" t="s">
        <v>549</v>
      </c>
      <c r="G133" s="204"/>
      <c r="H133" s="204" t="s">
        <v>583</v>
      </c>
      <c r="I133" s="204" t="s">
        <v>545</v>
      </c>
      <c r="J133" s="204">
        <v>50</v>
      </c>
      <c r="K133" s="250"/>
    </row>
    <row r="134" spans="2:11" s="1" customFormat="1" ht="15" customHeight="1">
      <c r="B134" s="247"/>
      <c r="C134" s="204" t="s">
        <v>562</v>
      </c>
      <c r="D134" s="204"/>
      <c r="E134" s="204"/>
      <c r="F134" s="225" t="s">
        <v>549</v>
      </c>
      <c r="G134" s="204"/>
      <c r="H134" s="204" t="s">
        <v>583</v>
      </c>
      <c r="I134" s="204" t="s">
        <v>545</v>
      </c>
      <c r="J134" s="204">
        <v>50</v>
      </c>
      <c r="K134" s="250"/>
    </row>
    <row r="135" spans="2:11" s="1" customFormat="1" ht="15" customHeight="1">
      <c r="B135" s="247"/>
      <c r="C135" s="204" t="s">
        <v>568</v>
      </c>
      <c r="D135" s="204"/>
      <c r="E135" s="204"/>
      <c r="F135" s="225" t="s">
        <v>549</v>
      </c>
      <c r="G135" s="204"/>
      <c r="H135" s="204" t="s">
        <v>583</v>
      </c>
      <c r="I135" s="204" t="s">
        <v>545</v>
      </c>
      <c r="J135" s="204">
        <v>50</v>
      </c>
      <c r="K135" s="250"/>
    </row>
    <row r="136" spans="2:11" s="1" customFormat="1" ht="15" customHeight="1">
      <c r="B136" s="247"/>
      <c r="C136" s="204" t="s">
        <v>570</v>
      </c>
      <c r="D136" s="204"/>
      <c r="E136" s="204"/>
      <c r="F136" s="225" t="s">
        <v>549</v>
      </c>
      <c r="G136" s="204"/>
      <c r="H136" s="204" t="s">
        <v>583</v>
      </c>
      <c r="I136" s="204" t="s">
        <v>545</v>
      </c>
      <c r="J136" s="204">
        <v>50</v>
      </c>
      <c r="K136" s="250"/>
    </row>
    <row r="137" spans="2:11" s="1" customFormat="1" ht="15" customHeight="1">
      <c r="B137" s="247"/>
      <c r="C137" s="204" t="s">
        <v>571</v>
      </c>
      <c r="D137" s="204"/>
      <c r="E137" s="204"/>
      <c r="F137" s="225" t="s">
        <v>549</v>
      </c>
      <c r="G137" s="204"/>
      <c r="H137" s="204" t="s">
        <v>596</v>
      </c>
      <c r="I137" s="204" t="s">
        <v>545</v>
      </c>
      <c r="J137" s="204">
        <v>255</v>
      </c>
      <c r="K137" s="250"/>
    </row>
    <row r="138" spans="2:11" s="1" customFormat="1" ht="15" customHeight="1">
      <c r="B138" s="247"/>
      <c r="C138" s="204" t="s">
        <v>573</v>
      </c>
      <c r="D138" s="204"/>
      <c r="E138" s="204"/>
      <c r="F138" s="225" t="s">
        <v>543</v>
      </c>
      <c r="G138" s="204"/>
      <c r="H138" s="204" t="s">
        <v>597</v>
      </c>
      <c r="I138" s="204" t="s">
        <v>575</v>
      </c>
      <c r="J138" s="204"/>
      <c r="K138" s="250"/>
    </row>
    <row r="139" spans="2:11" s="1" customFormat="1" ht="15" customHeight="1">
      <c r="B139" s="247"/>
      <c r="C139" s="204" t="s">
        <v>576</v>
      </c>
      <c r="D139" s="204"/>
      <c r="E139" s="204"/>
      <c r="F139" s="225" t="s">
        <v>543</v>
      </c>
      <c r="G139" s="204"/>
      <c r="H139" s="204" t="s">
        <v>598</v>
      </c>
      <c r="I139" s="204" t="s">
        <v>578</v>
      </c>
      <c r="J139" s="204"/>
      <c r="K139" s="250"/>
    </row>
    <row r="140" spans="2:11" s="1" customFormat="1" ht="15" customHeight="1">
      <c r="B140" s="247"/>
      <c r="C140" s="204" t="s">
        <v>579</v>
      </c>
      <c r="D140" s="204"/>
      <c r="E140" s="204"/>
      <c r="F140" s="225" t="s">
        <v>543</v>
      </c>
      <c r="G140" s="204"/>
      <c r="H140" s="204" t="s">
        <v>579</v>
      </c>
      <c r="I140" s="204" t="s">
        <v>578</v>
      </c>
      <c r="J140" s="204"/>
      <c r="K140" s="250"/>
    </row>
    <row r="141" spans="2:11" s="1" customFormat="1" ht="15" customHeight="1">
      <c r="B141" s="247"/>
      <c r="C141" s="204" t="s">
        <v>35</v>
      </c>
      <c r="D141" s="204"/>
      <c r="E141" s="204"/>
      <c r="F141" s="225" t="s">
        <v>543</v>
      </c>
      <c r="G141" s="204"/>
      <c r="H141" s="204" t="s">
        <v>599</v>
      </c>
      <c r="I141" s="204" t="s">
        <v>578</v>
      </c>
      <c r="J141" s="204"/>
      <c r="K141" s="250"/>
    </row>
    <row r="142" spans="2:11" s="1" customFormat="1" ht="15" customHeight="1">
      <c r="B142" s="247"/>
      <c r="C142" s="204" t="s">
        <v>600</v>
      </c>
      <c r="D142" s="204"/>
      <c r="E142" s="204"/>
      <c r="F142" s="225" t="s">
        <v>543</v>
      </c>
      <c r="G142" s="204"/>
      <c r="H142" s="204" t="s">
        <v>601</v>
      </c>
      <c r="I142" s="204" t="s">
        <v>578</v>
      </c>
      <c r="J142" s="204"/>
      <c r="K142" s="250"/>
    </row>
    <row r="143" spans="2:11" s="1" customFormat="1" ht="15" customHeight="1">
      <c r="B143" s="251"/>
      <c r="C143" s="252"/>
      <c r="D143" s="252"/>
      <c r="E143" s="252"/>
      <c r="F143" s="252"/>
      <c r="G143" s="252"/>
      <c r="H143" s="252"/>
      <c r="I143" s="252"/>
      <c r="J143" s="252"/>
      <c r="K143" s="253"/>
    </row>
    <row r="144" spans="2:11" s="1" customFormat="1" ht="18.75" customHeight="1">
      <c r="B144" s="238"/>
      <c r="C144" s="238"/>
      <c r="D144" s="238"/>
      <c r="E144" s="238"/>
      <c r="F144" s="239"/>
      <c r="G144" s="238"/>
      <c r="H144" s="238"/>
      <c r="I144" s="238"/>
      <c r="J144" s="238"/>
      <c r="K144" s="238"/>
    </row>
    <row r="145" spans="2:11" s="1" customFormat="1" ht="18.75" customHeight="1">
      <c r="B145" s="211"/>
      <c r="C145" s="211"/>
      <c r="D145" s="211"/>
      <c r="E145" s="211"/>
      <c r="F145" s="211"/>
      <c r="G145" s="211"/>
      <c r="H145" s="211"/>
      <c r="I145" s="211"/>
      <c r="J145" s="211"/>
      <c r="K145" s="211"/>
    </row>
    <row r="146" spans="2:11" s="1" customFormat="1" ht="7.5" customHeight="1">
      <c r="B146" s="212"/>
      <c r="C146" s="213"/>
      <c r="D146" s="213"/>
      <c r="E146" s="213"/>
      <c r="F146" s="213"/>
      <c r="G146" s="213"/>
      <c r="H146" s="213"/>
      <c r="I146" s="213"/>
      <c r="J146" s="213"/>
      <c r="K146" s="214"/>
    </row>
    <row r="147" spans="2:11" s="1" customFormat="1" ht="45" customHeight="1">
      <c r="B147" s="215"/>
      <c r="C147" s="315" t="s">
        <v>602</v>
      </c>
      <c r="D147" s="315"/>
      <c r="E147" s="315"/>
      <c r="F147" s="315"/>
      <c r="G147" s="315"/>
      <c r="H147" s="315"/>
      <c r="I147" s="315"/>
      <c r="J147" s="315"/>
      <c r="K147" s="216"/>
    </row>
    <row r="148" spans="2:11" s="1" customFormat="1" ht="17.25" customHeight="1">
      <c r="B148" s="215"/>
      <c r="C148" s="217" t="s">
        <v>537</v>
      </c>
      <c r="D148" s="217"/>
      <c r="E148" s="217"/>
      <c r="F148" s="217" t="s">
        <v>538</v>
      </c>
      <c r="G148" s="218"/>
      <c r="H148" s="217" t="s">
        <v>51</v>
      </c>
      <c r="I148" s="217" t="s">
        <v>54</v>
      </c>
      <c r="J148" s="217" t="s">
        <v>539</v>
      </c>
      <c r="K148" s="216"/>
    </row>
    <row r="149" spans="2:11" s="1" customFormat="1" ht="17.25" customHeight="1">
      <c r="B149" s="215"/>
      <c r="C149" s="219" t="s">
        <v>540</v>
      </c>
      <c r="D149" s="219"/>
      <c r="E149" s="219"/>
      <c r="F149" s="220" t="s">
        <v>541</v>
      </c>
      <c r="G149" s="221"/>
      <c r="H149" s="219"/>
      <c r="I149" s="219"/>
      <c r="J149" s="219" t="s">
        <v>542</v>
      </c>
      <c r="K149" s="216"/>
    </row>
    <row r="150" spans="2:11" s="1" customFormat="1" ht="5.25" customHeight="1">
      <c r="B150" s="227"/>
      <c r="C150" s="222"/>
      <c r="D150" s="222"/>
      <c r="E150" s="222"/>
      <c r="F150" s="222"/>
      <c r="G150" s="223"/>
      <c r="H150" s="222"/>
      <c r="I150" s="222"/>
      <c r="J150" s="222"/>
      <c r="K150" s="250"/>
    </row>
    <row r="151" spans="2:11" s="1" customFormat="1" ht="15" customHeight="1">
      <c r="B151" s="227"/>
      <c r="C151" s="254" t="s">
        <v>546</v>
      </c>
      <c r="D151" s="204"/>
      <c r="E151" s="204"/>
      <c r="F151" s="255" t="s">
        <v>543</v>
      </c>
      <c r="G151" s="204"/>
      <c r="H151" s="254" t="s">
        <v>583</v>
      </c>
      <c r="I151" s="254" t="s">
        <v>545</v>
      </c>
      <c r="J151" s="254">
        <v>120</v>
      </c>
      <c r="K151" s="250"/>
    </row>
    <row r="152" spans="2:11" s="1" customFormat="1" ht="15" customHeight="1">
      <c r="B152" s="227"/>
      <c r="C152" s="254" t="s">
        <v>592</v>
      </c>
      <c r="D152" s="204"/>
      <c r="E152" s="204"/>
      <c r="F152" s="255" t="s">
        <v>543</v>
      </c>
      <c r="G152" s="204"/>
      <c r="H152" s="254" t="s">
        <v>603</v>
      </c>
      <c r="I152" s="254" t="s">
        <v>545</v>
      </c>
      <c r="J152" s="254" t="s">
        <v>594</v>
      </c>
      <c r="K152" s="250"/>
    </row>
    <row r="153" spans="2:11" s="1" customFormat="1" ht="15" customHeight="1">
      <c r="B153" s="227"/>
      <c r="C153" s="254" t="s">
        <v>491</v>
      </c>
      <c r="D153" s="204"/>
      <c r="E153" s="204"/>
      <c r="F153" s="255" t="s">
        <v>543</v>
      </c>
      <c r="G153" s="204"/>
      <c r="H153" s="254" t="s">
        <v>604</v>
      </c>
      <c r="I153" s="254" t="s">
        <v>545</v>
      </c>
      <c r="J153" s="254" t="s">
        <v>594</v>
      </c>
      <c r="K153" s="250"/>
    </row>
    <row r="154" spans="2:11" s="1" customFormat="1" ht="15" customHeight="1">
      <c r="B154" s="227"/>
      <c r="C154" s="254" t="s">
        <v>548</v>
      </c>
      <c r="D154" s="204"/>
      <c r="E154" s="204"/>
      <c r="F154" s="255" t="s">
        <v>549</v>
      </c>
      <c r="G154" s="204"/>
      <c r="H154" s="254" t="s">
        <v>583</v>
      </c>
      <c r="I154" s="254" t="s">
        <v>545</v>
      </c>
      <c r="J154" s="254">
        <v>50</v>
      </c>
      <c r="K154" s="250"/>
    </row>
    <row r="155" spans="2:11" s="1" customFormat="1" ht="15" customHeight="1">
      <c r="B155" s="227"/>
      <c r="C155" s="254" t="s">
        <v>551</v>
      </c>
      <c r="D155" s="204"/>
      <c r="E155" s="204"/>
      <c r="F155" s="255" t="s">
        <v>543</v>
      </c>
      <c r="G155" s="204"/>
      <c r="H155" s="254" t="s">
        <v>583</v>
      </c>
      <c r="I155" s="254" t="s">
        <v>553</v>
      </c>
      <c r="J155" s="254"/>
      <c r="K155" s="250"/>
    </row>
    <row r="156" spans="2:11" s="1" customFormat="1" ht="15" customHeight="1">
      <c r="B156" s="227"/>
      <c r="C156" s="254" t="s">
        <v>562</v>
      </c>
      <c r="D156" s="204"/>
      <c r="E156" s="204"/>
      <c r="F156" s="255" t="s">
        <v>549</v>
      </c>
      <c r="G156" s="204"/>
      <c r="H156" s="254" t="s">
        <v>583</v>
      </c>
      <c r="I156" s="254" t="s">
        <v>545</v>
      </c>
      <c r="J156" s="254">
        <v>50</v>
      </c>
      <c r="K156" s="250"/>
    </row>
    <row r="157" spans="2:11" s="1" customFormat="1" ht="15" customHeight="1">
      <c r="B157" s="227"/>
      <c r="C157" s="254" t="s">
        <v>570</v>
      </c>
      <c r="D157" s="204"/>
      <c r="E157" s="204"/>
      <c r="F157" s="255" t="s">
        <v>549</v>
      </c>
      <c r="G157" s="204"/>
      <c r="H157" s="254" t="s">
        <v>583</v>
      </c>
      <c r="I157" s="254" t="s">
        <v>545</v>
      </c>
      <c r="J157" s="254">
        <v>50</v>
      </c>
      <c r="K157" s="250"/>
    </row>
    <row r="158" spans="2:11" s="1" customFormat="1" ht="15" customHeight="1">
      <c r="B158" s="227"/>
      <c r="C158" s="254" t="s">
        <v>568</v>
      </c>
      <c r="D158" s="204"/>
      <c r="E158" s="204"/>
      <c r="F158" s="255" t="s">
        <v>549</v>
      </c>
      <c r="G158" s="204"/>
      <c r="H158" s="254" t="s">
        <v>583</v>
      </c>
      <c r="I158" s="254" t="s">
        <v>545</v>
      </c>
      <c r="J158" s="254">
        <v>50</v>
      </c>
      <c r="K158" s="250"/>
    </row>
    <row r="159" spans="2:11" s="1" customFormat="1" ht="15" customHeight="1">
      <c r="B159" s="227"/>
      <c r="C159" s="254" t="s">
        <v>85</v>
      </c>
      <c r="D159" s="204"/>
      <c r="E159" s="204"/>
      <c r="F159" s="255" t="s">
        <v>543</v>
      </c>
      <c r="G159" s="204"/>
      <c r="H159" s="254" t="s">
        <v>605</v>
      </c>
      <c r="I159" s="254" t="s">
        <v>545</v>
      </c>
      <c r="J159" s="254" t="s">
        <v>606</v>
      </c>
      <c r="K159" s="250"/>
    </row>
    <row r="160" spans="2:11" s="1" customFormat="1" ht="15" customHeight="1">
      <c r="B160" s="227"/>
      <c r="C160" s="254" t="s">
        <v>607</v>
      </c>
      <c r="D160" s="204"/>
      <c r="E160" s="204"/>
      <c r="F160" s="255" t="s">
        <v>543</v>
      </c>
      <c r="G160" s="204"/>
      <c r="H160" s="254" t="s">
        <v>608</v>
      </c>
      <c r="I160" s="254" t="s">
        <v>578</v>
      </c>
      <c r="J160" s="254"/>
      <c r="K160" s="250"/>
    </row>
    <row r="161" spans="2:11" s="1" customFormat="1" ht="15" customHeight="1">
      <c r="B161" s="256"/>
      <c r="C161" s="236"/>
      <c r="D161" s="236"/>
      <c r="E161" s="236"/>
      <c r="F161" s="236"/>
      <c r="G161" s="236"/>
      <c r="H161" s="236"/>
      <c r="I161" s="236"/>
      <c r="J161" s="236"/>
      <c r="K161" s="257"/>
    </row>
    <row r="162" spans="2:11" s="1" customFormat="1" ht="18.75" customHeight="1">
      <c r="B162" s="238"/>
      <c r="C162" s="248"/>
      <c r="D162" s="248"/>
      <c r="E162" s="248"/>
      <c r="F162" s="258"/>
      <c r="G162" s="248"/>
      <c r="H162" s="248"/>
      <c r="I162" s="248"/>
      <c r="J162" s="248"/>
      <c r="K162" s="238"/>
    </row>
    <row r="163" spans="2:11" s="1" customFormat="1" ht="18.75" customHeight="1">
      <c r="B163" s="211"/>
      <c r="C163" s="211"/>
      <c r="D163" s="211"/>
      <c r="E163" s="211"/>
      <c r="F163" s="211"/>
      <c r="G163" s="211"/>
      <c r="H163" s="211"/>
      <c r="I163" s="211"/>
      <c r="J163" s="211"/>
      <c r="K163" s="211"/>
    </row>
    <row r="164" spans="2:11" s="1" customFormat="1" ht="7.5" customHeight="1">
      <c r="B164" s="193"/>
      <c r="C164" s="194"/>
      <c r="D164" s="194"/>
      <c r="E164" s="194"/>
      <c r="F164" s="194"/>
      <c r="G164" s="194"/>
      <c r="H164" s="194"/>
      <c r="I164" s="194"/>
      <c r="J164" s="194"/>
      <c r="K164" s="195"/>
    </row>
    <row r="165" spans="2:11" s="1" customFormat="1" ht="45" customHeight="1">
      <c r="B165" s="196"/>
      <c r="C165" s="316" t="s">
        <v>609</v>
      </c>
      <c r="D165" s="316"/>
      <c r="E165" s="316"/>
      <c r="F165" s="316"/>
      <c r="G165" s="316"/>
      <c r="H165" s="316"/>
      <c r="I165" s="316"/>
      <c r="J165" s="316"/>
      <c r="K165" s="197"/>
    </row>
    <row r="166" spans="2:11" s="1" customFormat="1" ht="17.25" customHeight="1">
      <c r="B166" s="196"/>
      <c r="C166" s="217" t="s">
        <v>537</v>
      </c>
      <c r="D166" s="217"/>
      <c r="E166" s="217"/>
      <c r="F166" s="217" t="s">
        <v>538</v>
      </c>
      <c r="G166" s="259"/>
      <c r="H166" s="260" t="s">
        <v>51</v>
      </c>
      <c r="I166" s="260" t="s">
        <v>54</v>
      </c>
      <c r="J166" s="217" t="s">
        <v>539</v>
      </c>
      <c r="K166" s="197"/>
    </row>
    <row r="167" spans="2:11" s="1" customFormat="1" ht="17.25" customHeight="1">
      <c r="B167" s="198"/>
      <c r="C167" s="219" t="s">
        <v>540</v>
      </c>
      <c r="D167" s="219"/>
      <c r="E167" s="219"/>
      <c r="F167" s="220" t="s">
        <v>541</v>
      </c>
      <c r="G167" s="261"/>
      <c r="H167" s="262"/>
      <c r="I167" s="262"/>
      <c r="J167" s="219" t="s">
        <v>542</v>
      </c>
      <c r="K167" s="199"/>
    </row>
    <row r="168" spans="2:11" s="1" customFormat="1" ht="5.25" customHeight="1">
      <c r="B168" s="227"/>
      <c r="C168" s="222"/>
      <c r="D168" s="222"/>
      <c r="E168" s="222"/>
      <c r="F168" s="222"/>
      <c r="G168" s="223"/>
      <c r="H168" s="222"/>
      <c r="I168" s="222"/>
      <c r="J168" s="222"/>
      <c r="K168" s="250"/>
    </row>
    <row r="169" spans="2:11" s="1" customFormat="1" ht="15" customHeight="1">
      <c r="B169" s="227"/>
      <c r="C169" s="204" t="s">
        <v>546</v>
      </c>
      <c r="D169" s="204"/>
      <c r="E169" s="204"/>
      <c r="F169" s="225" t="s">
        <v>543</v>
      </c>
      <c r="G169" s="204"/>
      <c r="H169" s="204" t="s">
        <v>583</v>
      </c>
      <c r="I169" s="204" t="s">
        <v>545</v>
      </c>
      <c r="J169" s="204">
        <v>120</v>
      </c>
      <c r="K169" s="250"/>
    </row>
    <row r="170" spans="2:11" s="1" customFormat="1" ht="15" customHeight="1">
      <c r="B170" s="227"/>
      <c r="C170" s="204" t="s">
        <v>592</v>
      </c>
      <c r="D170" s="204"/>
      <c r="E170" s="204"/>
      <c r="F170" s="225" t="s">
        <v>543</v>
      </c>
      <c r="G170" s="204"/>
      <c r="H170" s="204" t="s">
        <v>593</v>
      </c>
      <c r="I170" s="204" t="s">
        <v>545</v>
      </c>
      <c r="J170" s="204" t="s">
        <v>594</v>
      </c>
      <c r="K170" s="250"/>
    </row>
    <row r="171" spans="2:11" s="1" customFormat="1" ht="15" customHeight="1">
      <c r="B171" s="227"/>
      <c r="C171" s="204" t="s">
        <v>491</v>
      </c>
      <c r="D171" s="204"/>
      <c r="E171" s="204"/>
      <c r="F171" s="225" t="s">
        <v>543</v>
      </c>
      <c r="G171" s="204"/>
      <c r="H171" s="204" t="s">
        <v>610</v>
      </c>
      <c r="I171" s="204" t="s">
        <v>545</v>
      </c>
      <c r="J171" s="204" t="s">
        <v>594</v>
      </c>
      <c r="K171" s="250"/>
    </row>
    <row r="172" spans="2:11" s="1" customFormat="1" ht="15" customHeight="1">
      <c r="B172" s="227"/>
      <c r="C172" s="204" t="s">
        <v>548</v>
      </c>
      <c r="D172" s="204"/>
      <c r="E172" s="204"/>
      <c r="F172" s="225" t="s">
        <v>549</v>
      </c>
      <c r="G172" s="204"/>
      <c r="H172" s="204" t="s">
        <v>610</v>
      </c>
      <c r="I172" s="204" t="s">
        <v>545</v>
      </c>
      <c r="J172" s="204">
        <v>50</v>
      </c>
      <c r="K172" s="250"/>
    </row>
    <row r="173" spans="2:11" s="1" customFormat="1" ht="15" customHeight="1">
      <c r="B173" s="227"/>
      <c r="C173" s="204" t="s">
        <v>551</v>
      </c>
      <c r="D173" s="204"/>
      <c r="E173" s="204"/>
      <c r="F173" s="225" t="s">
        <v>543</v>
      </c>
      <c r="G173" s="204"/>
      <c r="H173" s="204" t="s">
        <v>610</v>
      </c>
      <c r="I173" s="204" t="s">
        <v>553</v>
      </c>
      <c r="J173" s="204"/>
      <c r="K173" s="250"/>
    </row>
    <row r="174" spans="2:11" s="1" customFormat="1" ht="15" customHeight="1">
      <c r="B174" s="227"/>
      <c r="C174" s="204" t="s">
        <v>562</v>
      </c>
      <c r="D174" s="204"/>
      <c r="E174" s="204"/>
      <c r="F174" s="225" t="s">
        <v>549</v>
      </c>
      <c r="G174" s="204"/>
      <c r="H174" s="204" t="s">
        <v>610</v>
      </c>
      <c r="I174" s="204" t="s">
        <v>545</v>
      </c>
      <c r="J174" s="204">
        <v>50</v>
      </c>
      <c r="K174" s="250"/>
    </row>
    <row r="175" spans="2:11" s="1" customFormat="1" ht="15" customHeight="1">
      <c r="B175" s="227"/>
      <c r="C175" s="204" t="s">
        <v>570</v>
      </c>
      <c r="D175" s="204"/>
      <c r="E175" s="204"/>
      <c r="F175" s="225" t="s">
        <v>549</v>
      </c>
      <c r="G175" s="204"/>
      <c r="H175" s="204" t="s">
        <v>610</v>
      </c>
      <c r="I175" s="204" t="s">
        <v>545</v>
      </c>
      <c r="J175" s="204">
        <v>50</v>
      </c>
      <c r="K175" s="250"/>
    </row>
    <row r="176" spans="2:11" s="1" customFormat="1" ht="15" customHeight="1">
      <c r="B176" s="227"/>
      <c r="C176" s="204" t="s">
        <v>568</v>
      </c>
      <c r="D176" s="204"/>
      <c r="E176" s="204"/>
      <c r="F176" s="225" t="s">
        <v>549</v>
      </c>
      <c r="G176" s="204"/>
      <c r="H176" s="204" t="s">
        <v>610</v>
      </c>
      <c r="I176" s="204" t="s">
        <v>545</v>
      </c>
      <c r="J176" s="204">
        <v>50</v>
      </c>
      <c r="K176" s="250"/>
    </row>
    <row r="177" spans="2:11" s="1" customFormat="1" ht="15" customHeight="1">
      <c r="B177" s="227"/>
      <c r="C177" s="204" t="s">
        <v>102</v>
      </c>
      <c r="D177" s="204"/>
      <c r="E177" s="204"/>
      <c r="F177" s="225" t="s">
        <v>543</v>
      </c>
      <c r="G177" s="204"/>
      <c r="H177" s="204" t="s">
        <v>611</v>
      </c>
      <c r="I177" s="204" t="s">
        <v>612</v>
      </c>
      <c r="J177" s="204"/>
      <c r="K177" s="250"/>
    </row>
    <row r="178" spans="2:11" s="1" customFormat="1" ht="15" customHeight="1">
      <c r="B178" s="227"/>
      <c r="C178" s="204" t="s">
        <v>54</v>
      </c>
      <c r="D178" s="204"/>
      <c r="E178" s="204"/>
      <c r="F178" s="225" t="s">
        <v>543</v>
      </c>
      <c r="G178" s="204"/>
      <c r="H178" s="204" t="s">
        <v>613</v>
      </c>
      <c r="I178" s="204" t="s">
        <v>614</v>
      </c>
      <c r="J178" s="204">
        <v>1</v>
      </c>
      <c r="K178" s="250"/>
    </row>
    <row r="179" spans="2:11" s="1" customFormat="1" ht="15" customHeight="1">
      <c r="B179" s="227"/>
      <c r="C179" s="204" t="s">
        <v>50</v>
      </c>
      <c r="D179" s="204"/>
      <c r="E179" s="204"/>
      <c r="F179" s="225" t="s">
        <v>543</v>
      </c>
      <c r="G179" s="204"/>
      <c r="H179" s="204" t="s">
        <v>615</v>
      </c>
      <c r="I179" s="204" t="s">
        <v>545</v>
      </c>
      <c r="J179" s="204">
        <v>20</v>
      </c>
      <c r="K179" s="250"/>
    </row>
    <row r="180" spans="2:11" s="1" customFormat="1" ht="15" customHeight="1">
      <c r="B180" s="227"/>
      <c r="C180" s="204" t="s">
        <v>51</v>
      </c>
      <c r="D180" s="204"/>
      <c r="E180" s="204"/>
      <c r="F180" s="225" t="s">
        <v>543</v>
      </c>
      <c r="G180" s="204"/>
      <c r="H180" s="204" t="s">
        <v>616</v>
      </c>
      <c r="I180" s="204" t="s">
        <v>545</v>
      </c>
      <c r="J180" s="204">
        <v>255</v>
      </c>
      <c r="K180" s="250"/>
    </row>
    <row r="181" spans="2:11" s="1" customFormat="1" ht="15" customHeight="1">
      <c r="B181" s="227"/>
      <c r="C181" s="204" t="s">
        <v>103</v>
      </c>
      <c r="D181" s="204"/>
      <c r="E181" s="204"/>
      <c r="F181" s="225" t="s">
        <v>543</v>
      </c>
      <c r="G181" s="204"/>
      <c r="H181" s="204" t="s">
        <v>507</v>
      </c>
      <c r="I181" s="204" t="s">
        <v>545</v>
      </c>
      <c r="J181" s="204">
        <v>10</v>
      </c>
      <c r="K181" s="250"/>
    </row>
    <row r="182" spans="2:11" s="1" customFormat="1" ht="15" customHeight="1">
      <c r="B182" s="227"/>
      <c r="C182" s="204" t="s">
        <v>104</v>
      </c>
      <c r="D182" s="204"/>
      <c r="E182" s="204"/>
      <c r="F182" s="225" t="s">
        <v>543</v>
      </c>
      <c r="G182" s="204"/>
      <c r="H182" s="204" t="s">
        <v>617</v>
      </c>
      <c r="I182" s="204" t="s">
        <v>578</v>
      </c>
      <c r="J182" s="204"/>
      <c r="K182" s="250"/>
    </row>
    <row r="183" spans="2:11" s="1" customFormat="1" ht="15" customHeight="1">
      <c r="B183" s="227"/>
      <c r="C183" s="204" t="s">
        <v>618</v>
      </c>
      <c r="D183" s="204"/>
      <c r="E183" s="204"/>
      <c r="F183" s="225" t="s">
        <v>543</v>
      </c>
      <c r="G183" s="204"/>
      <c r="H183" s="204" t="s">
        <v>619</v>
      </c>
      <c r="I183" s="204" t="s">
        <v>578</v>
      </c>
      <c r="J183" s="204"/>
      <c r="K183" s="250"/>
    </row>
    <row r="184" spans="2:11" s="1" customFormat="1" ht="15" customHeight="1">
      <c r="B184" s="227"/>
      <c r="C184" s="204" t="s">
        <v>607</v>
      </c>
      <c r="D184" s="204"/>
      <c r="E184" s="204"/>
      <c r="F184" s="225" t="s">
        <v>543</v>
      </c>
      <c r="G184" s="204"/>
      <c r="H184" s="204" t="s">
        <v>620</v>
      </c>
      <c r="I184" s="204" t="s">
        <v>578</v>
      </c>
      <c r="J184" s="204"/>
      <c r="K184" s="250"/>
    </row>
    <row r="185" spans="2:11" s="1" customFormat="1" ht="15" customHeight="1">
      <c r="B185" s="227"/>
      <c r="C185" s="204" t="s">
        <v>106</v>
      </c>
      <c r="D185" s="204"/>
      <c r="E185" s="204"/>
      <c r="F185" s="225" t="s">
        <v>549</v>
      </c>
      <c r="G185" s="204"/>
      <c r="H185" s="204" t="s">
        <v>621</v>
      </c>
      <c r="I185" s="204" t="s">
        <v>545</v>
      </c>
      <c r="J185" s="204">
        <v>50</v>
      </c>
      <c r="K185" s="250"/>
    </row>
    <row r="186" spans="2:11" s="1" customFormat="1" ht="15" customHeight="1">
      <c r="B186" s="227"/>
      <c r="C186" s="204" t="s">
        <v>622</v>
      </c>
      <c r="D186" s="204"/>
      <c r="E186" s="204"/>
      <c r="F186" s="225" t="s">
        <v>549</v>
      </c>
      <c r="G186" s="204"/>
      <c r="H186" s="204" t="s">
        <v>623</v>
      </c>
      <c r="I186" s="204" t="s">
        <v>624</v>
      </c>
      <c r="J186" s="204"/>
      <c r="K186" s="250"/>
    </row>
    <row r="187" spans="2:11" s="1" customFormat="1" ht="15" customHeight="1">
      <c r="B187" s="227"/>
      <c r="C187" s="204" t="s">
        <v>625</v>
      </c>
      <c r="D187" s="204"/>
      <c r="E187" s="204"/>
      <c r="F187" s="225" t="s">
        <v>549</v>
      </c>
      <c r="G187" s="204"/>
      <c r="H187" s="204" t="s">
        <v>626</v>
      </c>
      <c r="I187" s="204" t="s">
        <v>624</v>
      </c>
      <c r="J187" s="204"/>
      <c r="K187" s="250"/>
    </row>
    <row r="188" spans="2:11" s="1" customFormat="1" ht="15" customHeight="1">
      <c r="B188" s="227"/>
      <c r="C188" s="204" t="s">
        <v>627</v>
      </c>
      <c r="D188" s="204"/>
      <c r="E188" s="204"/>
      <c r="F188" s="225" t="s">
        <v>549</v>
      </c>
      <c r="G188" s="204"/>
      <c r="H188" s="204" t="s">
        <v>628</v>
      </c>
      <c r="I188" s="204" t="s">
        <v>624</v>
      </c>
      <c r="J188" s="204"/>
      <c r="K188" s="250"/>
    </row>
    <row r="189" spans="2:11" s="1" customFormat="1" ht="15" customHeight="1">
      <c r="B189" s="227"/>
      <c r="C189" s="263" t="s">
        <v>629</v>
      </c>
      <c r="D189" s="204"/>
      <c r="E189" s="204"/>
      <c r="F189" s="225" t="s">
        <v>549</v>
      </c>
      <c r="G189" s="204"/>
      <c r="H189" s="204" t="s">
        <v>630</v>
      </c>
      <c r="I189" s="204" t="s">
        <v>631</v>
      </c>
      <c r="J189" s="264" t="s">
        <v>632</v>
      </c>
      <c r="K189" s="250"/>
    </row>
    <row r="190" spans="2:11" s="1" customFormat="1" ht="15" customHeight="1">
      <c r="B190" s="227"/>
      <c r="C190" s="263" t="s">
        <v>39</v>
      </c>
      <c r="D190" s="204"/>
      <c r="E190" s="204"/>
      <c r="F190" s="225" t="s">
        <v>543</v>
      </c>
      <c r="G190" s="204"/>
      <c r="H190" s="201" t="s">
        <v>633</v>
      </c>
      <c r="I190" s="204" t="s">
        <v>634</v>
      </c>
      <c r="J190" s="204"/>
      <c r="K190" s="250"/>
    </row>
    <row r="191" spans="2:11" s="1" customFormat="1" ht="15" customHeight="1">
      <c r="B191" s="227"/>
      <c r="C191" s="263" t="s">
        <v>635</v>
      </c>
      <c r="D191" s="204"/>
      <c r="E191" s="204"/>
      <c r="F191" s="225" t="s">
        <v>543</v>
      </c>
      <c r="G191" s="204"/>
      <c r="H191" s="204" t="s">
        <v>636</v>
      </c>
      <c r="I191" s="204" t="s">
        <v>578</v>
      </c>
      <c r="J191" s="204"/>
      <c r="K191" s="250"/>
    </row>
    <row r="192" spans="2:11" s="1" customFormat="1" ht="15" customHeight="1">
      <c r="B192" s="227"/>
      <c r="C192" s="263" t="s">
        <v>637</v>
      </c>
      <c r="D192" s="204"/>
      <c r="E192" s="204"/>
      <c r="F192" s="225" t="s">
        <v>543</v>
      </c>
      <c r="G192" s="204"/>
      <c r="H192" s="204" t="s">
        <v>638</v>
      </c>
      <c r="I192" s="204" t="s">
        <v>578</v>
      </c>
      <c r="J192" s="204"/>
      <c r="K192" s="250"/>
    </row>
    <row r="193" spans="2:11" s="1" customFormat="1" ht="15" customHeight="1">
      <c r="B193" s="227"/>
      <c r="C193" s="263" t="s">
        <v>639</v>
      </c>
      <c r="D193" s="204"/>
      <c r="E193" s="204"/>
      <c r="F193" s="225" t="s">
        <v>549</v>
      </c>
      <c r="G193" s="204"/>
      <c r="H193" s="204" t="s">
        <v>640</v>
      </c>
      <c r="I193" s="204" t="s">
        <v>578</v>
      </c>
      <c r="J193" s="204"/>
      <c r="K193" s="250"/>
    </row>
    <row r="194" spans="2:11" s="1" customFormat="1" ht="15" customHeight="1">
      <c r="B194" s="256"/>
      <c r="C194" s="265"/>
      <c r="D194" s="236"/>
      <c r="E194" s="236"/>
      <c r="F194" s="236"/>
      <c r="G194" s="236"/>
      <c r="H194" s="236"/>
      <c r="I194" s="236"/>
      <c r="J194" s="236"/>
      <c r="K194" s="257"/>
    </row>
    <row r="195" spans="2:11" s="1" customFormat="1" ht="18.75" customHeight="1">
      <c r="B195" s="238"/>
      <c r="C195" s="248"/>
      <c r="D195" s="248"/>
      <c r="E195" s="248"/>
      <c r="F195" s="258"/>
      <c r="G195" s="248"/>
      <c r="H195" s="248"/>
      <c r="I195" s="248"/>
      <c r="J195" s="248"/>
      <c r="K195" s="238"/>
    </row>
    <row r="196" spans="2:11" s="1" customFormat="1" ht="18.75" customHeight="1">
      <c r="B196" s="238"/>
      <c r="C196" s="248"/>
      <c r="D196" s="248"/>
      <c r="E196" s="248"/>
      <c r="F196" s="258"/>
      <c r="G196" s="248"/>
      <c r="H196" s="248"/>
      <c r="I196" s="248"/>
      <c r="J196" s="248"/>
      <c r="K196" s="238"/>
    </row>
    <row r="197" spans="2:11" s="1" customFormat="1" ht="18.75" customHeight="1">
      <c r="B197" s="211"/>
      <c r="C197" s="211"/>
      <c r="D197" s="211"/>
      <c r="E197" s="211"/>
      <c r="F197" s="211"/>
      <c r="G197" s="211"/>
      <c r="H197" s="211"/>
      <c r="I197" s="211"/>
      <c r="J197" s="211"/>
      <c r="K197" s="211"/>
    </row>
    <row r="198" spans="2:11" s="1" customFormat="1" ht="13.5">
      <c r="B198" s="193"/>
      <c r="C198" s="194"/>
      <c r="D198" s="194"/>
      <c r="E198" s="194"/>
      <c r="F198" s="194"/>
      <c r="G198" s="194"/>
      <c r="H198" s="194"/>
      <c r="I198" s="194"/>
      <c r="J198" s="194"/>
      <c r="K198" s="195"/>
    </row>
    <row r="199" spans="2:11" s="1" customFormat="1" ht="21">
      <c r="B199" s="196"/>
      <c r="C199" s="316" t="s">
        <v>641</v>
      </c>
      <c r="D199" s="316"/>
      <c r="E199" s="316"/>
      <c r="F199" s="316"/>
      <c r="G199" s="316"/>
      <c r="H199" s="316"/>
      <c r="I199" s="316"/>
      <c r="J199" s="316"/>
      <c r="K199" s="197"/>
    </row>
    <row r="200" spans="2:11" s="1" customFormat="1" ht="25.5" customHeight="1">
      <c r="B200" s="196"/>
      <c r="C200" s="266" t="s">
        <v>642</v>
      </c>
      <c r="D200" s="266"/>
      <c r="E200" s="266"/>
      <c r="F200" s="266" t="s">
        <v>643</v>
      </c>
      <c r="G200" s="267"/>
      <c r="H200" s="317" t="s">
        <v>644</v>
      </c>
      <c r="I200" s="317"/>
      <c r="J200" s="317"/>
      <c r="K200" s="197"/>
    </row>
    <row r="201" spans="2:11" s="1" customFormat="1" ht="5.25" customHeight="1">
      <c r="B201" s="227"/>
      <c r="C201" s="222"/>
      <c r="D201" s="222"/>
      <c r="E201" s="222"/>
      <c r="F201" s="222"/>
      <c r="G201" s="248"/>
      <c r="H201" s="222"/>
      <c r="I201" s="222"/>
      <c r="J201" s="222"/>
      <c r="K201" s="250"/>
    </row>
    <row r="202" spans="2:11" s="1" customFormat="1" ht="15" customHeight="1">
      <c r="B202" s="227"/>
      <c r="C202" s="204" t="s">
        <v>634</v>
      </c>
      <c r="D202" s="204"/>
      <c r="E202" s="204"/>
      <c r="F202" s="225" t="s">
        <v>40</v>
      </c>
      <c r="G202" s="204"/>
      <c r="H202" s="318" t="s">
        <v>645</v>
      </c>
      <c r="I202" s="318"/>
      <c r="J202" s="318"/>
      <c r="K202" s="250"/>
    </row>
    <row r="203" spans="2:11" s="1" customFormat="1" ht="15" customHeight="1">
      <c r="B203" s="227"/>
      <c r="C203" s="204"/>
      <c r="D203" s="204"/>
      <c r="E203" s="204"/>
      <c r="F203" s="225" t="s">
        <v>41</v>
      </c>
      <c r="G203" s="204"/>
      <c r="H203" s="318" t="s">
        <v>646</v>
      </c>
      <c r="I203" s="318"/>
      <c r="J203" s="318"/>
      <c r="K203" s="250"/>
    </row>
    <row r="204" spans="2:11" s="1" customFormat="1" ht="15" customHeight="1">
      <c r="B204" s="227"/>
      <c r="C204" s="204"/>
      <c r="D204" s="204"/>
      <c r="E204" s="204"/>
      <c r="F204" s="225" t="s">
        <v>44</v>
      </c>
      <c r="G204" s="204"/>
      <c r="H204" s="318" t="s">
        <v>647</v>
      </c>
      <c r="I204" s="318"/>
      <c r="J204" s="318"/>
      <c r="K204" s="250"/>
    </row>
    <row r="205" spans="2:11" s="1" customFormat="1" ht="15" customHeight="1">
      <c r="B205" s="227"/>
      <c r="C205" s="204"/>
      <c r="D205" s="204"/>
      <c r="E205" s="204"/>
      <c r="F205" s="225" t="s">
        <v>42</v>
      </c>
      <c r="G205" s="204"/>
      <c r="H205" s="318" t="s">
        <v>648</v>
      </c>
      <c r="I205" s="318"/>
      <c r="J205" s="318"/>
      <c r="K205" s="250"/>
    </row>
    <row r="206" spans="2:11" s="1" customFormat="1" ht="15" customHeight="1">
      <c r="B206" s="227"/>
      <c r="C206" s="204"/>
      <c r="D206" s="204"/>
      <c r="E206" s="204"/>
      <c r="F206" s="225" t="s">
        <v>43</v>
      </c>
      <c r="G206" s="204"/>
      <c r="H206" s="318" t="s">
        <v>649</v>
      </c>
      <c r="I206" s="318"/>
      <c r="J206" s="318"/>
      <c r="K206" s="250"/>
    </row>
    <row r="207" spans="2:11" s="1" customFormat="1" ht="15" customHeight="1">
      <c r="B207" s="227"/>
      <c r="C207" s="204"/>
      <c r="D207" s="204"/>
      <c r="E207" s="204"/>
      <c r="F207" s="225"/>
      <c r="G207" s="204"/>
      <c r="H207" s="204"/>
      <c r="I207" s="204"/>
      <c r="J207" s="204"/>
      <c r="K207" s="250"/>
    </row>
    <row r="208" spans="2:11" s="1" customFormat="1" ht="15" customHeight="1">
      <c r="B208" s="227"/>
      <c r="C208" s="204" t="s">
        <v>590</v>
      </c>
      <c r="D208" s="204"/>
      <c r="E208" s="204"/>
      <c r="F208" s="225" t="s">
        <v>74</v>
      </c>
      <c r="G208" s="204"/>
      <c r="H208" s="318" t="s">
        <v>650</v>
      </c>
      <c r="I208" s="318"/>
      <c r="J208" s="318"/>
      <c r="K208" s="250"/>
    </row>
    <row r="209" spans="2:11" s="1" customFormat="1" ht="15" customHeight="1">
      <c r="B209" s="227"/>
      <c r="C209" s="204"/>
      <c r="D209" s="204"/>
      <c r="E209" s="204"/>
      <c r="F209" s="225" t="s">
        <v>485</v>
      </c>
      <c r="G209" s="204"/>
      <c r="H209" s="318" t="s">
        <v>486</v>
      </c>
      <c r="I209" s="318"/>
      <c r="J209" s="318"/>
      <c r="K209" s="250"/>
    </row>
    <row r="210" spans="2:11" s="1" customFormat="1" ht="15" customHeight="1">
      <c r="B210" s="227"/>
      <c r="C210" s="204"/>
      <c r="D210" s="204"/>
      <c r="E210" s="204"/>
      <c r="F210" s="225" t="s">
        <v>483</v>
      </c>
      <c r="G210" s="204"/>
      <c r="H210" s="318" t="s">
        <v>651</v>
      </c>
      <c r="I210" s="318"/>
      <c r="J210" s="318"/>
      <c r="K210" s="250"/>
    </row>
    <row r="211" spans="2:11" s="1" customFormat="1" ht="15" customHeight="1">
      <c r="B211" s="268"/>
      <c r="C211" s="204"/>
      <c r="D211" s="204"/>
      <c r="E211" s="204"/>
      <c r="F211" s="225" t="s">
        <v>487</v>
      </c>
      <c r="G211" s="263"/>
      <c r="H211" s="319" t="s">
        <v>488</v>
      </c>
      <c r="I211" s="319"/>
      <c r="J211" s="319"/>
      <c r="K211" s="269"/>
    </row>
    <row r="212" spans="2:11" s="1" customFormat="1" ht="15" customHeight="1">
      <c r="B212" s="268"/>
      <c r="C212" s="204"/>
      <c r="D212" s="204"/>
      <c r="E212" s="204"/>
      <c r="F212" s="225" t="s">
        <v>489</v>
      </c>
      <c r="G212" s="263"/>
      <c r="H212" s="319" t="s">
        <v>652</v>
      </c>
      <c r="I212" s="319"/>
      <c r="J212" s="319"/>
      <c r="K212" s="269"/>
    </row>
    <row r="213" spans="2:11" s="1" customFormat="1" ht="15" customHeight="1">
      <c r="B213" s="268"/>
      <c r="C213" s="204"/>
      <c r="D213" s="204"/>
      <c r="E213" s="204"/>
      <c r="F213" s="225"/>
      <c r="G213" s="263"/>
      <c r="H213" s="254"/>
      <c r="I213" s="254"/>
      <c r="J213" s="254"/>
      <c r="K213" s="269"/>
    </row>
    <row r="214" spans="2:11" s="1" customFormat="1" ht="15" customHeight="1">
      <c r="B214" s="268"/>
      <c r="C214" s="204" t="s">
        <v>614</v>
      </c>
      <c r="D214" s="204"/>
      <c r="E214" s="204"/>
      <c r="F214" s="225">
        <v>1</v>
      </c>
      <c r="G214" s="263"/>
      <c r="H214" s="319" t="s">
        <v>653</v>
      </c>
      <c r="I214" s="319"/>
      <c r="J214" s="319"/>
      <c r="K214" s="269"/>
    </row>
    <row r="215" spans="2:11" s="1" customFormat="1" ht="15" customHeight="1">
      <c r="B215" s="268"/>
      <c r="C215" s="204"/>
      <c r="D215" s="204"/>
      <c r="E215" s="204"/>
      <c r="F215" s="225">
        <v>2</v>
      </c>
      <c r="G215" s="263"/>
      <c r="H215" s="319" t="s">
        <v>654</v>
      </c>
      <c r="I215" s="319"/>
      <c r="J215" s="319"/>
      <c r="K215" s="269"/>
    </row>
    <row r="216" spans="2:11" s="1" customFormat="1" ht="15" customHeight="1">
      <c r="B216" s="268"/>
      <c r="C216" s="204"/>
      <c r="D216" s="204"/>
      <c r="E216" s="204"/>
      <c r="F216" s="225">
        <v>3</v>
      </c>
      <c r="G216" s="263"/>
      <c r="H216" s="319" t="s">
        <v>655</v>
      </c>
      <c r="I216" s="319"/>
      <c r="J216" s="319"/>
      <c r="K216" s="269"/>
    </row>
    <row r="217" spans="2:11" s="1" customFormat="1" ht="15" customHeight="1">
      <c r="B217" s="268"/>
      <c r="C217" s="204"/>
      <c r="D217" s="204"/>
      <c r="E217" s="204"/>
      <c r="F217" s="225">
        <v>4</v>
      </c>
      <c r="G217" s="263"/>
      <c r="H217" s="319" t="s">
        <v>656</v>
      </c>
      <c r="I217" s="319"/>
      <c r="J217" s="319"/>
      <c r="K217" s="269"/>
    </row>
    <row r="218" spans="2:11" s="1" customFormat="1" ht="12.75" customHeight="1">
      <c r="B218" s="270"/>
      <c r="C218" s="271"/>
      <c r="D218" s="271"/>
      <c r="E218" s="271"/>
      <c r="F218" s="271"/>
      <c r="G218" s="271"/>
      <c r="H218" s="271"/>
      <c r="I218" s="271"/>
      <c r="J218" s="271"/>
      <c r="K218" s="27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2 - Hlediště</vt:lpstr>
      <vt:lpstr>VRN - Ostatní a vedlejší ...</vt:lpstr>
      <vt:lpstr>Pokyny pro vyplnění</vt:lpstr>
      <vt:lpstr>'2 - Hlediště'!Názvy_tisku</vt:lpstr>
      <vt:lpstr>'Rekapitulace stavby'!Názvy_tisku</vt:lpstr>
      <vt:lpstr>'VRN - Ostatní a vedlejší ...'!Názvy_tisku</vt:lpstr>
      <vt:lpstr>'2 - Hlediště'!Oblast_tisku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Kadlecová</dc:creator>
  <cp:lastModifiedBy>Petr Dušánek</cp:lastModifiedBy>
  <dcterms:created xsi:type="dcterms:W3CDTF">2021-05-06T11:44:59Z</dcterms:created>
  <dcterms:modified xsi:type="dcterms:W3CDTF">2022-06-06T04:49:59Z</dcterms:modified>
</cp:coreProperties>
</file>